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d\dfs\home\svobodovab\Ondra\ROK 2026\Ul. Čelakovského včetně VO\"/>
    </mc:Choice>
  </mc:AlternateContent>
  <xr:revisionPtr revIDLastSave="0" documentId="8_{F7D2B637-E599-4F11-85B5-BF03FFFA4E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SO 101 - Komunikace" sheetId="2" r:id="rId2"/>
    <sheet name="SO 101s - Sanace aktivní ..." sheetId="3" r:id="rId3"/>
    <sheet name="SO 201 - Opěrná stěna" sheetId="4" r:id="rId4"/>
    <sheet name="SO 401 - Rekonstrukce veř..." sheetId="5" r:id="rId5"/>
    <sheet name="VRN - Vedlejší rozpočtové..." sheetId="6" r:id="rId6"/>
    <sheet name="Pokyny pro vyplnění" sheetId="7" r:id="rId7"/>
  </sheets>
  <definedNames>
    <definedName name="_xlnm._FilterDatabase" localSheetId="1" hidden="1">'SO 101 - Komunikace'!$C$93:$K$792</definedName>
    <definedName name="_xlnm._FilterDatabase" localSheetId="2" hidden="1">'SO 101s - Sanace aktivní ...'!$C$83:$K$129</definedName>
    <definedName name="_xlnm._FilterDatabase" localSheetId="3" hidden="1">'SO 201 - Opěrná stěna'!$C$90:$K$596</definedName>
    <definedName name="_xlnm._FilterDatabase" localSheetId="4" hidden="1">'SO 401 - Rekonstrukce veř...'!$C$90:$K$344</definedName>
    <definedName name="_xlnm._FilterDatabase" localSheetId="5" hidden="1">'VRN - Vedlejší rozpočtové...'!$C$82:$K$135</definedName>
    <definedName name="_xlnm.Print_Titles" localSheetId="0">'Rekapitulace stavby'!$52:$52</definedName>
    <definedName name="_xlnm.Print_Titles" localSheetId="1">'SO 101 - Komunikace'!$93:$93</definedName>
    <definedName name="_xlnm.Print_Titles" localSheetId="2">'SO 101s - Sanace aktivní ...'!$83:$83</definedName>
    <definedName name="_xlnm.Print_Titles" localSheetId="3">'SO 201 - Opěrná stěna'!$90:$90</definedName>
    <definedName name="_xlnm.Print_Titles" localSheetId="4">'SO 401 - Rekonstrukce veř...'!$90:$90</definedName>
    <definedName name="_xlnm.Print_Titles" localSheetId="5">'VRN - Vedlejší rozpočtové...'!$82:$82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1">'SO 101 - Komunikace'!$C$4:$J$39,'SO 101 - Komunikace'!$C$45:$J$75,'SO 101 - Komunikace'!$C$81:$K$792</definedName>
    <definedName name="_xlnm.Print_Area" localSheetId="2">'SO 101s - Sanace aktivní ...'!$C$4:$J$39,'SO 101s - Sanace aktivní ...'!$C$45:$J$65,'SO 101s - Sanace aktivní ...'!$C$71:$K$129</definedName>
    <definedName name="_xlnm.Print_Area" localSheetId="3">'SO 201 - Opěrná stěna'!$C$4:$J$39,'SO 201 - Opěrná stěna'!$C$45:$J$72,'SO 201 - Opěrná stěna'!$C$78:$K$596</definedName>
    <definedName name="_xlnm.Print_Area" localSheetId="4">'SO 401 - Rekonstrukce veř...'!$C$4:$J$39,'SO 401 - Rekonstrukce veř...'!$C$45:$J$72,'SO 401 - Rekonstrukce veř...'!$C$78:$K$344</definedName>
    <definedName name="_xlnm.Print_Area" localSheetId="5">'VRN - Vedlejší rozpočtové...'!$C$4:$J$39,'VRN - Vedlejší rozpočtové...'!$C$45:$J$64,'VRN - Vedlejší rozpočtové...'!$C$70:$K$135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 s="1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BI120" i="6"/>
  <c r="BH120" i="6"/>
  <c r="BG120" i="6"/>
  <c r="BF120" i="6"/>
  <c r="T120" i="6"/>
  <c r="R120" i="6"/>
  <c r="P120" i="6"/>
  <c r="BI115" i="6"/>
  <c r="BH115" i="6"/>
  <c r="BG115" i="6"/>
  <c r="BF115" i="6"/>
  <c r="T115" i="6"/>
  <c r="R115" i="6"/>
  <c r="P115" i="6"/>
  <c r="BI113" i="6"/>
  <c r="BH113" i="6"/>
  <c r="BG113" i="6"/>
  <c r="BF113" i="6"/>
  <c r="T113" i="6"/>
  <c r="R113" i="6"/>
  <c r="P113" i="6"/>
  <c r="BI111" i="6"/>
  <c r="BH111" i="6"/>
  <c r="BG111" i="6"/>
  <c r="BF111" i="6"/>
  <c r="T111" i="6"/>
  <c r="R111" i="6"/>
  <c r="P111" i="6"/>
  <c r="BI109" i="6"/>
  <c r="BH109" i="6"/>
  <c r="BG109" i="6"/>
  <c r="BF109" i="6"/>
  <c r="T109" i="6"/>
  <c r="R109" i="6"/>
  <c r="P109" i="6"/>
  <c r="BI106" i="6"/>
  <c r="BH106" i="6"/>
  <c r="BG106" i="6"/>
  <c r="BF106" i="6"/>
  <c r="T106" i="6"/>
  <c r="R106" i="6"/>
  <c r="P106" i="6"/>
  <c r="BI102" i="6"/>
  <c r="BH102" i="6"/>
  <c r="BG102" i="6"/>
  <c r="BF102" i="6"/>
  <c r="T102" i="6"/>
  <c r="R102" i="6"/>
  <c r="P102" i="6"/>
  <c r="BI98" i="6"/>
  <c r="BH98" i="6"/>
  <c r="BG98" i="6"/>
  <c r="BF98" i="6"/>
  <c r="T98" i="6"/>
  <c r="R98" i="6"/>
  <c r="P98" i="6"/>
  <c r="BI94" i="6"/>
  <c r="BH94" i="6"/>
  <c r="BG94" i="6"/>
  <c r="BF94" i="6"/>
  <c r="T94" i="6"/>
  <c r="R94" i="6"/>
  <c r="P94" i="6"/>
  <c r="BI90" i="6"/>
  <c r="BH90" i="6"/>
  <c r="BG90" i="6"/>
  <c r="BF90" i="6"/>
  <c r="T90" i="6"/>
  <c r="R90" i="6"/>
  <c r="P90" i="6"/>
  <c r="BI86" i="6"/>
  <c r="BH86" i="6"/>
  <c r="BG86" i="6"/>
  <c r="BF86" i="6"/>
  <c r="T86" i="6"/>
  <c r="R86" i="6"/>
  <c r="P86" i="6"/>
  <c r="J79" i="6"/>
  <c r="F77" i="6"/>
  <c r="E75" i="6"/>
  <c r="J54" i="6"/>
  <c r="F52" i="6"/>
  <c r="E50" i="6"/>
  <c r="J24" i="6"/>
  <c r="E24" i="6"/>
  <c r="J55" i="6" s="1"/>
  <c r="J23" i="6"/>
  <c r="J18" i="6"/>
  <c r="E18" i="6"/>
  <c r="F55" i="6" s="1"/>
  <c r="J17" i="6"/>
  <c r="J15" i="6"/>
  <c r="E15" i="6"/>
  <c r="F79" i="6" s="1"/>
  <c r="J14" i="6"/>
  <c r="J12" i="6"/>
  <c r="J52" i="6"/>
  <c r="E7" i="6"/>
  <c r="E73" i="6"/>
  <c r="J37" i="5"/>
  <c r="J36" i="5"/>
  <c r="AY58" i="1" s="1"/>
  <c r="J35" i="5"/>
  <c r="AX58" i="1" s="1"/>
  <c r="BI342" i="5"/>
  <c r="BH342" i="5"/>
  <c r="BG342" i="5"/>
  <c r="BF342" i="5"/>
  <c r="T342" i="5"/>
  <c r="R342" i="5"/>
  <c r="P342" i="5"/>
  <c r="BI339" i="5"/>
  <c r="BH339" i="5"/>
  <c r="BG339" i="5"/>
  <c r="BF339" i="5"/>
  <c r="T339" i="5"/>
  <c r="R339" i="5"/>
  <c r="P339" i="5"/>
  <c r="BI336" i="5"/>
  <c r="BH336" i="5"/>
  <c r="BG336" i="5"/>
  <c r="BF336" i="5"/>
  <c r="T336" i="5"/>
  <c r="R336" i="5"/>
  <c r="P336" i="5"/>
  <c r="BI333" i="5"/>
  <c r="BH333" i="5"/>
  <c r="BG333" i="5"/>
  <c r="BF333" i="5"/>
  <c r="T333" i="5"/>
  <c r="R333" i="5"/>
  <c r="P333" i="5"/>
  <c r="BI331" i="5"/>
  <c r="BH331" i="5"/>
  <c r="BG331" i="5"/>
  <c r="BF331" i="5"/>
  <c r="T331" i="5"/>
  <c r="R331" i="5"/>
  <c r="P331" i="5"/>
  <c r="BI328" i="5"/>
  <c r="BH328" i="5"/>
  <c r="BG328" i="5"/>
  <c r="BF328" i="5"/>
  <c r="T328" i="5"/>
  <c r="R328" i="5"/>
  <c r="P328" i="5"/>
  <c r="BI325" i="5"/>
  <c r="BH325" i="5"/>
  <c r="BG325" i="5"/>
  <c r="BF325" i="5"/>
  <c r="T325" i="5"/>
  <c r="R325" i="5"/>
  <c r="P325" i="5"/>
  <c r="BI321" i="5"/>
  <c r="BH321" i="5"/>
  <c r="BG321" i="5"/>
  <c r="BF321" i="5"/>
  <c r="T321" i="5"/>
  <c r="T320" i="5"/>
  <c r="R321" i="5"/>
  <c r="R320" i="5"/>
  <c r="P321" i="5"/>
  <c r="P320" i="5"/>
  <c r="BI317" i="5"/>
  <c r="BH317" i="5"/>
  <c r="BG317" i="5"/>
  <c r="BF317" i="5"/>
  <c r="T317" i="5"/>
  <c r="R317" i="5"/>
  <c r="P317" i="5"/>
  <c r="BI315" i="5"/>
  <c r="BH315" i="5"/>
  <c r="BG315" i="5"/>
  <c r="BF315" i="5"/>
  <c r="T315" i="5"/>
  <c r="R315" i="5"/>
  <c r="P315" i="5"/>
  <c r="BI312" i="5"/>
  <c r="BH312" i="5"/>
  <c r="BG312" i="5"/>
  <c r="BF312" i="5"/>
  <c r="T312" i="5"/>
  <c r="R312" i="5"/>
  <c r="P312" i="5"/>
  <c r="BI310" i="5"/>
  <c r="BH310" i="5"/>
  <c r="BG310" i="5"/>
  <c r="BF310" i="5"/>
  <c r="T310" i="5"/>
  <c r="R310" i="5"/>
  <c r="P310" i="5"/>
  <c r="BI306" i="5"/>
  <c r="BH306" i="5"/>
  <c r="BG306" i="5"/>
  <c r="BF306" i="5"/>
  <c r="T306" i="5"/>
  <c r="R306" i="5"/>
  <c r="P306" i="5"/>
  <c r="BI303" i="5"/>
  <c r="BH303" i="5"/>
  <c r="BG303" i="5"/>
  <c r="BF303" i="5"/>
  <c r="T303" i="5"/>
  <c r="R303" i="5"/>
  <c r="P303" i="5"/>
  <c r="BI300" i="5"/>
  <c r="BH300" i="5"/>
  <c r="BG300" i="5"/>
  <c r="BF300" i="5"/>
  <c r="T300" i="5"/>
  <c r="R300" i="5"/>
  <c r="P300" i="5"/>
  <c r="BI297" i="5"/>
  <c r="BH297" i="5"/>
  <c r="BG297" i="5"/>
  <c r="BF297" i="5"/>
  <c r="T297" i="5"/>
  <c r="R297" i="5"/>
  <c r="P297" i="5"/>
  <c r="BI294" i="5"/>
  <c r="BH294" i="5"/>
  <c r="BG294" i="5"/>
  <c r="BF294" i="5"/>
  <c r="T294" i="5"/>
  <c r="R294" i="5"/>
  <c r="P294" i="5"/>
  <c r="BI292" i="5"/>
  <c r="BH292" i="5"/>
  <c r="BG292" i="5"/>
  <c r="BF292" i="5"/>
  <c r="T292" i="5"/>
  <c r="R292" i="5"/>
  <c r="P292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4" i="5"/>
  <c r="BH284" i="5"/>
  <c r="BG284" i="5"/>
  <c r="BF284" i="5"/>
  <c r="T284" i="5"/>
  <c r="R284" i="5"/>
  <c r="P284" i="5"/>
  <c r="BI282" i="5"/>
  <c r="BH282" i="5"/>
  <c r="BG282" i="5"/>
  <c r="BF282" i="5"/>
  <c r="T282" i="5"/>
  <c r="R282" i="5"/>
  <c r="P282" i="5"/>
  <c r="BI279" i="5"/>
  <c r="BH279" i="5"/>
  <c r="BG279" i="5"/>
  <c r="BF279" i="5"/>
  <c r="T279" i="5"/>
  <c r="R279" i="5"/>
  <c r="P279" i="5"/>
  <c r="BI277" i="5"/>
  <c r="BH277" i="5"/>
  <c r="BG277" i="5"/>
  <c r="BF277" i="5"/>
  <c r="T277" i="5"/>
  <c r="R277" i="5"/>
  <c r="P277" i="5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69" i="5"/>
  <c r="BH269" i="5"/>
  <c r="BG269" i="5"/>
  <c r="BF269" i="5"/>
  <c r="T269" i="5"/>
  <c r="R269" i="5"/>
  <c r="P269" i="5"/>
  <c r="BI265" i="5"/>
  <c r="BH265" i="5"/>
  <c r="BG265" i="5"/>
  <c r="BF265" i="5"/>
  <c r="T265" i="5"/>
  <c r="R265" i="5"/>
  <c r="P265" i="5"/>
  <c r="BI262" i="5"/>
  <c r="BH262" i="5"/>
  <c r="BG262" i="5"/>
  <c r="BF262" i="5"/>
  <c r="T262" i="5"/>
  <c r="R262" i="5"/>
  <c r="P262" i="5"/>
  <c r="BI259" i="5"/>
  <c r="BH259" i="5"/>
  <c r="BG259" i="5"/>
  <c r="BF259" i="5"/>
  <c r="T259" i="5"/>
  <c r="R259" i="5"/>
  <c r="P259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4" i="5"/>
  <c r="BH244" i="5"/>
  <c r="BG244" i="5"/>
  <c r="BF244" i="5"/>
  <c r="T244" i="5"/>
  <c r="R244" i="5"/>
  <c r="P244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0" i="5"/>
  <c r="BH230" i="5"/>
  <c r="BG230" i="5"/>
  <c r="BF230" i="5"/>
  <c r="T230" i="5"/>
  <c r="R230" i="5"/>
  <c r="P230" i="5"/>
  <c r="BI228" i="5"/>
  <c r="BH228" i="5"/>
  <c r="BG228" i="5"/>
  <c r="BF228" i="5"/>
  <c r="T228" i="5"/>
  <c r="R228" i="5"/>
  <c r="P228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0" i="5"/>
  <c r="BH150" i="5"/>
  <c r="BG150" i="5"/>
  <c r="BF150" i="5"/>
  <c r="T150" i="5"/>
  <c r="R150" i="5"/>
  <c r="P150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BI118" i="5"/>
  <c r="BH118" i="5"/>
  <c r="BG118" i="5"/>
  <c r="BF118" i="5"/>
  <c r="T118" i="5"/>
  <c r="R118" i="5"/>
  <c r="P118" i="5"/>
  <c r="BI115" i="5"/>
  <c r="BH115" i="5"/>
  <c r="BG115" i="5"/>
  <c r="BF115" i="5"/>
  <c r="T115" i="5"/>
  <c r="R115" i="5"/>
  <c r="P115" i="5"/>
  <c r="BI111" i="5"/>
  <c r="BH111" i="5"/>
  <c r="BG111" i="5"/>
  <c r="BF111" i="5"/>
  <c r="T111" i="5"/>
  <c r="R111" i="5"/>
  <c r="P111" i="5"/>
  <c r="BI106" i="5"/>
  <c r="BH106" i="5"/>
  <c r="BG106" i="5"/>
  <c r="BF106" i="5"/>
  <c r="T106" i="5"/>
  <c r="R106" i="5"/>
  <c r="P106" i="5"/>
  <c r="BI102" i="5"/>
  <c r="BH102" i="5"/>
  <c r="BG102" i="5"/>
  <c r="BF102" i="5"/>
  <c r="T102" i="5"/>
  <c r="R102" i="5"/>
  <c r="P102" i="5"/>
  <c r="BI98" i="5"/>
  <c r="BH98" i="5"/>
  <c r="BG98" i="5"/>
  <c r="BF98" i="5"/>
  <c r="T98" i="5"/>
  <c r="R98" i="5"/>
  <c r="P98" i="5"/>
  <c r="BI94" i="5"/>
  <c r="BH94" i="5"/>
  <c r="BG94" i="5"/>
  <c r="BF94" i="5"/>
  <c r="T94" i="5"/>
  <c r="R94" i="5"/>
  <c r="P94" i="5"/>
  <c r="F85" i="5"/>
  <c r="E83" i="5"/>
  <c r="F52" i="5"/>
  <c r="E50" i="5"/>
  <c r="J24" i="5"/>
  <c r="E24" i="5"/>
  <c r="J55" i="5"/>
  <c r="J23" i="5"/>
  <c r="J21" i="5"/>
  <c r="E21" i="5"/>
  <c r="J87" i="5"/>
  <c r="J20" i="5"/>
  <c r="J18" i="5"/>
  <c r="E18" i="5"/>
  <c r="F55" i="5"/>
  <c r="J17" i="5"/>
  <c r="J15" i="5"/>
  <c r="E15" i="5"/>
  <c r="F54" i="5"/>
  <c r="J14" i="5"/>
  <c r="J12" i="5"/>
  <c r="J52" i="5" s="1"/>
  <c r="E7" i="5"/>
  <c r="E81" i="5" s="1"/>
  <c r="J37" i="4"/>
  <c r="J36" i="4"/>
  <c r="AY57" i="1"/>
  <c r="J35" i="4"/>
  <c r="AX57" i="1"/>
  <c r="BI593" i="4"/>
  <c r="BH593" i="4"/>
  <c r="BG593" i="4"/>
  <c r="BF593" i="4"/>
  <c r="T593" i="4"/>
  <c r="R593" i="4"/>
  <c r="P593" i="4"/>
  <c r="BI589" i="4"/>
  <c r="BH589" i="4"/>
  <c r="BG589" i="4"/>
  <c r="BF589" i="4"/>
  <c r="T589" i="4"/>
  <c r="R589" i="4"/>
  <c r="P589" i="4"/>
  <c r="BI585" i="4"/>
  <c r="BH585" i="4"/>
  <c r="BG585" i="4"/>
  <c r="BF585" i="4"/>
  <c r="T585" i="4"/>
  <c r="R585" i="4"/>
  <c r="P585" i="4"/>
  <c r="BI577" i="4"/>
  <c r="BH577" i="4"/>
  <c r="BG577" i="4"/>
  <c r="BF577" i="4"/>
  <c r="T577" i="4"/>
  <c r="R577" i="4"/>
  <c r="P577" i="4"/>
  <c r="BI573" i="4"/>
  <c r="BH573" i="4"/>
  <c r="BG573" i="4"/>
  <c r="BF573" i="4"/>
  <c r="T573" i="4"/>
  <c r="R573" i="4"/>
  <c r="P573" i="4"/>
  <c r="BI569" i="4"/>
  <c r="BH569" i="4"/>
  <c r="BG569" i="4"/>
  <c r="BF569" i="4"/>
  <c r="T569" i="4"/>
  <c r="R569" i="4"/>
  <c r="P569" i="4"/>
  <c r="BI560" i="4"/>
  <c r="BH560" i="4"/>
  <c r="BG560" i="4"/>
  <c r="BF560" i="4"/>
  <c r="T560" i="4"/>
  <c r="R560" i="4"/>
  <c r="P560" i="4"/>
  <c r="BI545" i="4"/>
  <c r="BH545" i="4"/>
  <c r="BG545" i="4"/>
  <c r="BF545" i="4"/>
  <c r="T545" i="4"/>
  <c r="R545" i="4"/>
  <c r="P545" i="4"/>
  <c r="BI525" i="4"/>
  <c r="BH525" i="4"/>
  <c r="BG525" i="4"/>
  <c r="BF525" i="4"/>
  <c r="T525" i="4"/>
  <c r="R525" i="4"/>
  <c r="P525" i="4"/>
  <c r="BI521" i="4"/>
  <c r="BH521" i="4"/>
  <c r="BG521" i="4"/>
  <c r="BF521" i="4"/>
  <c r="T521" i="4"/>
  <c r="R521" i="4"/>
  <c r="P521" i="4"/>
  <c r="BI506" i="4"/>
  <c r="BH506" i="4"/>
  <c r="BG506" i="4"/>
  <c r="BF506" i="4"/>
  <c r="T506" i="4"/>
  <c r="R506" i="4"/>
  <c r="P506" i="4"/>
  <c r="BI502" i="4"/>
  <c r="BH502" i="4"/>
  <c r="BG502" i="4"/>
  <c r="BF502" i="4"/>
  <c r="T502" i="4"/>
  <c r="R502" i="4"/>
  <c r="P502" i="4"/>
  <c r="BI487" i="4"/>
  <c r="BH487" i="4"/>
  <c r="BG487" i="4"/>
  <c r="BF487" i="4"/>
  <c r="T487" i="4"/>
  <c r="R487" i="4"/>
  <c r="P487" i="4"/>
  <c r="BI482" i="4"/>
  <c r="BH482" i="4"/>
  <c r="BG482" i="4"/>
  <c r="BF482" i="4"/>
  <c r="T482" i="4"/>
  <c r="T481" i="4" s="1"/>
  <c r="R482" i="4"/>
  <c r="R481" i="4" s="1"/>
  <c r="P482" i="4"/>
  <c r="P481" i="4" s="1"/>
  <c r="BI476" i="4"/>
  <c r="BH476" i="4"/>
  <c r="BG476" i="4"/>
  <c r="BF476" i="4"/>
  <c r="T476" i="4"/>
  <c r="R476" i="4"/>
  <c r="P476" i="4"/>
  <c r="BI472" i="4"/>
  <c r="BH472" i="4"/>
  <c r="BG472" i="4"/>
  <c r="BF472" i="4"/>
  <c r="T472" i="4"/>
  <c r="R472" i="4"/>
  <c r="P472" i="4"/>
  <c r="BI464" i="4"/>
  <c r="BH464" i="4"/>
  <c r="BG464" i="4"/>
  <c r="BF464" i="4"/>
  <c r="T464" i="4"/>
  <c r="R464" i="4"/>
  <c r="P464" i="4"/>
  <c r="BI457" i="4"/>
  <c r="BH457" i="4"/>
  <c r="BG457" i="4"/>
  <c r="BF457" i="4"/>
  <c r="T457" i="4"/>
  <c r="R457" i="4"/>
  <c r="P457" i="4"/>
  <c r="BI451" i="4"/>
  <c r="BH451" i="4"/>
  <c r="BG451" i="4"/>
  <c r="BF451" i="4"/>
  <c r="T451" i="4"/>
  <c r="R451" i="4"/>
  <c r="P451" i="4"/>
  <c r="BI447" i="4"/>
  <c r="BH447" i="4"/>
  <c r="BG447" i="4"/>
  <c r="BF447" i="4"/>
  <c r="T447" i="4"/>
  <c r="R447" i="4"/>
  <c r="P447" i="4"/>
  <c r="BI443" i="4"/>
  <c r="BH443" i="4"/>
  <c r="BG443" i="4"/>
  <c r="BF443" i="4"/>
  <c r="T443" i="4"/>
  <c r="R443" i="4"/>
  <c r="P443" i="4"/>
  <c r="BI439" i="4"/>
  <c r="BH439" i="4"/>
  <c r="BG439" i="4"/>
  <c r="BF439" i="4"/>
  <c r="T439" i="4"/>
  <c r="R439" i="4"/>
  <c r="P439" i="4"/>
  <c r="BI435" i="4"/>
  <c r="BH435" i="4"/>
  <c r="BG435" i="4"/>
  <c r="BF435" i="4"/>
  <c r="T435" i="4"/>
  <c r="R435" i="4"/>
  <c r="P435" i="4"/>
  <c r="BI429" i="4"/>
  <c r="BH429" i="4"/>
  <c r="BG429" i="4"/>
  <c r="BF429" i="4"/>
  <c r="T429" i="4"/>
  <c r="R429" i="4"/>
  <c r="P429" i="4"/>
  <c r="BI424" i="4"/>
  <c r="BH424" i="4"/>
  <c r="BG424" i="4"/>
  <c r="BF424" i="4"/>
  <c r="T424" i="4"/>
  <c r="R424" i="4"/>
  <c r="P424" i="4"/>
  <c r="BI412" i="4"/>
  <c r="BH412" i="4"/>
  <c r="BG412" i="4"/>
  <c r="BF412" i="4"/>
  <c r="T412" i="4"/>
  <c r="R412" i="4"/>
  <c r="P412" i="4"/>
  <c r="BI409" i="4"/>
  <c r="BH409" i="4"/>
  <c r="BG409" i="4"/>
  <c r="BF409" i="4"/>
  <c r="T409" i="4"/>
  <c r="R409" i="4"/>
  <c r="P409" i="4"/>
  <c r="BI401" i="4"/>
  <c r="BH401" i="4"/>
  <c r="BG401" i="4"/>
  <c r="BF401" i="4"/>
  <c r="T401" i="4"/>
  <c r="R401" i="4"/>
  <c r="P401" i="4"/>
  <c r="BI390" i="4"/>
  <c r="BH390" i="4"/>
  <c r="BG390" i="4"/>
  <c r="BF390" i="4"/>
  <c r="T390" i="4"/>
  <c r="R390" i="4"/>
  <c r="P390" i="4"/>
  <c r="BI384" i="4"/>
  <c r="BH384" i="4"/>
  <c r="BG384" i="4"/>
  <c r="BF384" i="4"/>
  <c r="T384" i="4"/>
  <c r="R384" i="4"/>
  <c r="P384" i="4"/>
  <c r="BI380" i="4"/>
  <c r="BH380" i="4"/>
  <c r="BG380" i="4"/>
  <c r="BF380" i="4"/>
  <c r="T380" i="4"/>
  <c r="R380" i="4"/>
  <c r="P380" i="4"/>
  <c r="BI376" i="4"/>
  <c r="BH376" i="4"/>
  <c r="BG376" i="4"/>
  <c r="BF376" i="4"/>
  <c r="T376" i="4"/>
  <c r="R376" i="4"/>
  <c r="P376" i="4"/>
  <c r="BI371" i="4"/>
  <c r="BH371" i="4"/>
  <c r="BG371" i="4"/>
  <c r="BF371" i="4"/>
  <c r="T371" i="4"/>
  <c r="R371" i="4"/>
  <c r="P371" i="4"/>
  <c r="BI367" i="4"/>
  <c r="BH367" i="4"/>
  <c r="BG367" i="4"/>
  <c r="BF367" i="4"/>
  <c r="T367" i="4"/>
  <c r="R367" i="4"/>
  <c r="P367" i="4"/>
  <c r="BI360" i="4"/>
  <c r="BH360" i="4"/>
  <c r="BG360" i="4"/>
  <c r="BF360" i="4"/>
  <c r="T360" i="4"/>
  <c r="R360" i="4"/>
  <c r="P360" i="4"/>
  <c r="BI355" i="4"/>
  <c r="BH355" i="4"/>
  <c r="BG355" i="4"/>
  <c r="BF355" i="4"/>
  <c r="T355" i="4"/>
  <c r="R355" i="4"/>
  <c r="P355" i="4"/>
  <c r="BI351" i="4"/>
  <c r="BH351" i="4"/>
  <c r="BG351" i="4"/>
  <c r="BF351" i="4"/>
  <c r="T351" i="4"/>
  <c r="R351" i="4"/>
  <c r="P351" i="4"/>
  <c r="BI347" i="4"/>
  <c r="BH347" i="4"/>
  <c r="BG347" i="4"/>
  <c r="BF347" i="4"/>
  <c r="T347" i="4"/>
  <c r="R347" i="4"/>
  <c r="P347" i="4"/>
  <c r="BI343" i="4"/>
  <c r="BH343" i="4"/>
  <c r="BG343" i="4"/>
  <c r="BF343" i="4"/>
  <c r="T343" i="4"/>
  <c r="R343" i="4"/>
  <c r="P343" i="4"/>
  <c r="BI339" i="4"/>
  <c r="BH339" i="4"/>
  <c r="BG339" i="4"/>
  <c r="BF339" i="4"/>
  <c r="T339" i="4"/>
  <c r="R339" i="4"/>
  <c r="P339" i="4"/>
  <c r="BI335" i="4"/>
  <c r="BH335" i="4"/>
  <c r="BG335" i="4"/>
  <c r="BF335" i="4"/>
  <c r="T335" i="4"/>
  <c r="R335" i="4"/>
  <c r="P335" i="4"/>
  <c r="BI331" i="4"/>
  <c r="BH331" i="4"/>
  <c r="BG331" i="4"/>
  <c r="BF331" i="4"/>
  <c r="T331" i="4"/>
  <c r="R331" i="4"/>
  <c r="P331" i="4"/>
  <c r="BI328" i="4"/>
  <c r="BH328" i="4"/>
  <c r="BG328" i="4"/>
  <c r="BF328" i="4"/>
  <c r="T328" i="4"/>
  <c r="R328" i="4"/>
  <c r="P328" i="4"/>
  <c r="BI324" i="4"/>
  <c r="BH324" i="4"/>
  <c r="BG324" i="4"/>
  <c r="BF324" i="4"/>
  <c r="T324" i="4"/>
  <c r="R324" i="4"/>
  <c r="P324" i="4"/>
  <c r="BI316" i="4"/>
  <c r="BH316" i="4"/>
  <c r="BG316" i="4"/>
  <c r="BF316" i="4"/>
  <c r="T316" i="4"/>
  <c r="R316" i="4"/>
  <c r="P316" i="4"/>
  <c r="BI312" i="4"/>
  <c r="BH312" i="4"/>
  <c r="BG312" i="4"/>
  <c r="BF312" i="4"/>
  <c r="T312" i="4"/>
  <c r="R312" i="4"/>
  <c r="P312" i="4"/>
  <c r="BI307" i="4"/>
  <c r="BH307" i="4"/>
  <c r="BG307" i="4"/>
  <c r="BF307" i="4"/>
  <c r="T307" i="4"/>
  <c r="R307" i="4"/>
  <c r="P307" i="4"/>
  <c r="BI301" i="4"/>
  <c r="BH301" i="4"/>
  <c r="BG301" i="4"/>
  <c r="BF301" i="4"/>
  <c r="T301" i="4"/>
  <c r="R301" i="4"/>
  <c r="P301" i="4"/>
  <c r="BI297" i="4"/>
  <c r="BH297" i="4"/>
  <c r="BG297" i="4"/>
  <c r="BF297" i="4"/>
  <c r="T297" i="4"/>
  <c r="R297" i="4"/>
  <c r="P297" i="4"/>
  <c r="BI273" i="4"/>
  <c r="BH273" i="4"/>
  <c r="BG273" i="4"/>
  <c r="BF273" i="4"/>
  <c r="T273" i="4"/>
  <c r="R273" i="4"/>
  <c r="P273" i="4"/>
  <c r="BI247" i="4"/>
  <c r="BH247" i="4"/>
  <c r="BG247" i="4"/>
  <c r="BF247" i="4"/>
  <c r="T247" i="4"/>
  <c r="R247" i="4"/>
  <c r="P247" i="4"/>
  <c r="BI242" i="4"/>
  <c r="BH242" i="4"/>
  <c r="BG242" i="4"/>
  <c r="BF242" i="4"/>
  <c r="T242" i="4"/>
  <c r="R242" i="4"/>
  <c r="P242" i="4"/>
  <c r="BI238" i="4"/>
  <c r="BH238" i="4"/>
  <c r="BG238" i="4"/>
  <c r="BF238" i="4"/>
  <c r="T238" i="4"/>
  <c r="R238" i="4"/>
  <c r="P238" i="4"/>
  <c r="BI234" i="4"/>
  <c r="BH234" i="4"/>
  <c r="BG234" i="4"/>
  <c r="BF234" i="4"/>
  <c r="T234" i="4"/>
  <c r="R234" i="4"/>
  <c r="P234" i="4"/>
  <c r="BI230" i="4"/>
  <c r="BH230" i="4"/>
  <c r="BG230" i="4"/>
  <c r="BF230" i="4"/>
  <c r="T230" i="4"/>
  <c r="R230" i="4"/>
  <c r="P230" i="4"/>
  <c r="BI214" i="4"/>
  <c r="BH214" i="4"/>
  <c r="BG214" i="4"/>
  <c r="BF214" i="4"/>
  <c r="T214" i="4"/>
  <c r="R214" i="4"/>
  <c r="P214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7" i="4"/>
  <c r="BH187" i="4"/>
  <c r="BG187" i="4"/>
  <c r="BF187" i="4"/>
  <c r="T187" i="4"/>
  <c r="R187" i="4"/>
  <c r="P187" i="4"/>
  <c r="BI183" i="4"/>
  <c r="BH183" i="4"/>
  <c r="BG183" i="4"/>
  <c r="BF183" i="4"/>
  <c r="T183" i="4"/>
  <c r="R183" i="4"/>
  <c r="P183" i="4"/>
  <c r="BI179" i="4"/>
  <c r="BH179" i="4"/>
  <c r="BG179" i="4"/>
  <c r="BF179" i="4"/>
  <c r="T179" i="4"/>
  <c r="R179" i="4"/>
  <c r="P179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38" i="4"/>
  <c r="BH138" i="4"/>
  <c r="BG138" i="4"/>
  <c r="BF138" i="4"/>
  <c r="T138" i="4"/>
  <c r="R138" i="4"/>
  <c r="P138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1" i="4"/>
  <c r="BH121" i="4"/>
  <c r="BG121" i="4"/>
  <c r="BF121" i="4"/>
  <c r="T121" i="4"/>
  <c r="R121" i="4"/>
  <c r="P121" i="4"/>
  <c r="BI117" i="4"/>
  <c r="BH117" i="4"/>
  <c r="BG117" i="4"/>
  <c r="BF117" i="4"/>
  <c r="T117" i="4"/>
  <c r="R117" i="4"/>
  <c r="P117" i="4"/>
  <c r="BI109" i="4"/>
  <c r="BH109" i="4"/>
  <c r="BG109" i="4"/>
  <c r="BF109" i="4"/>
  <c r="T109" i="4"/>
  <c r="R109" i="4"/>
  <c r="P109" i="4"/>
  <c r="BI105" i="4"/>
  <c r="BH105" i="4"/>
  <c r="BG105" i="4"/>
  <c r="BF105" i="4"/>
  <c r="T105" i="4"/>
  <c r="R105" i="4"/>
  <c r="P105" i="4"/>
  <c r="BI102" i="4"/>
  <c r="BH102" i="4"/>
  <c r="BG102" i="4"/>
  <c r="BF102" i="4"/>
  <c r="T102" i="4"/>
  <c r="R102" i="4"/>
  <c r="P102" i="4"/>
  <c r="BI98" i="4"/>
  <c r="BH98" i="4"/>
  <c r="BG98" i="4"/>
  <c r="BF98" i="4"/>
  <c r="T98" i="4"/>
  <c r="R98" i="4"/>
  <c r="P98" i="4"/>
  <c r="BI94" i="4"/>
  <c r="BH94" i="4"/>
  <c r="BG94" i="4"/>
  <c r="BF94" i="4"/>
  <c r="T94" i="4"/>
  <c r="R94" i="4"/>
  <c r="P94" i="4"/>
  <c r="J87" i="4"/>
  <c r="F85" i="4"/>
  <c r="E83" i="4"/>
  <c r="J54" i="4"/>
  <c r="F52" i="4"/>
  <c r="E50" i="4"/>
  <c r="J24" i="4"/>
  <c r="E24" i="4"/>
  <c r="J88" i="4" s="1"/>
  <c r="J23" i="4"/>
  <c r="J18" i="4"/>
  <c r="E18" i="4"/>
  <c r="F55" i="4" s="1"/>
  <c r="J17" i="4"/>
  <c r="J15" i="4"/>
  <c r="E15" i="4"/>
  <c r="F54" i="4" s="1"/>
  <c r="J14" i="4"/>
  <c r="J12" i="4"/>
  <c r="J85" i="4"/>
  <c r="E7" i="4"/>
  <c r="E81" i="4"/>
  <c r="J37" i="3"/>
  <c r="J36" i="3"/>
  <c r="AY56" i="1" s="1"/>
  <c r="J35" i="3"/>
  <c r="AX56" i="1" s="1"/>
  <c r="BI127" i="3"/>
  <c r="BH127" i="3"/>
  <c r="BG127" i="3"/>
  <c r="BF127" i="3"/>
  <c r="T127" i="3"/>
  <c r="T126" i="3" s="1"/>
  <c r="R127" i="3"/>
  <c r="R126" i="3" s="1"/>
  <c r="P127" i="3"/>
  <c r="P126" i="3" s="1"/>
  <c r="BI122" i="3"/>
  <c r="BH122" i="3"/>
  <c r="BG122" i="3"/>
  <c r="BF122" i="3"/>
  <c r="T122" i="3"/>
  <c r="T121" i="3" s="1"/>
  <c r="R122" i="3"/>
  <c r="R121" i="3" s="1"/>
  <c r="P122" i="3"/>
  <c r="P121" i="3" s="1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07" i="3"/>
  <c r="BH107" i="3"/>
  <c r="BG107" i="3"/>
  <c r="BF107" i="3"/>
  <c r="T107" i="3"/>
  <c r="R107" i="3"/>
  <c r="P107" i="3"/>
  <c r="BI100" i="3"/>
  <c r="BH100" i="3"/>
  <c r="BG100" i="3"/>
  <c r="BF100" i="3"/>
  <c r="T100" i="3"/>
  <c r="R100" i="3"/>
  <c r="P100" i="3"/>
  <c r="BI93" i="3"/>
  <c r="BH93" i="3"/>
  <c r="BG93" i="3"/>
  <c r="BF93" i="3"/>
  <c r="T93" i="3"/>
  <c r="R93" i="3"/>
  <c r="P93" i="3"/>
  <c r="BI87" i="3"/>
  <c r="BH87" i="3"/>
  <c r="BG87" i="3"/>
  <c r="BF87" i="3"/>
  <c r="T87" i="3"/>
  <c r="R87" i="3"/>
  <c r="P87" i="3"/>
  <c r="J80" i="3"/>
  <c r="F78" i="3"/>
  <c r="E76" i="3"/>
  <c r="J54" i="3"/>
  <c r="F52" i="3"/>
  <c r="E50" i="3"/>
  <c r="J24" i="3"/>
  <c r="E24" i="3"/>
  <c r="J81" i="3"/>
  <c r="J23" i="3"/>
  <c r="J18" i="3"/>
  <c r="E18" i="3"/>
  <c r="F81" i="3"/>
  <c r="J17" i="3"/>
  <c r="J15" i="3"/>
  <c r="E15" i="3"/>
  <c r="F80" i="3"/>
  <c r="J14" i="3"/>
  <c r="J12" i="3"/>
  <c r="J52" i="3" s="1"/>
  <c r="E7" i="3"/>
  <c r="E48" i="3" s="1"/>
  <c r="J37" i="2"/>
  <c r="J36" i="2"/>
  <c r="AY55" i="1"/>
  <c r="J35" i="2"/>
  <c r="AX55" i="1"/>
  <c r="BI790" i="2"/>
  <c r="BH790" i="2"/>
  <c r="BG790" i="2"/>
  <c r="BF790" i="2"/>
  <c r="T790" i="2"/>
  <c r="R790" i="2"/>
  <c r="P790" i="2"/>
  <c r="BI785" i="2"/>
  <c r="BH785" i="2"/>
  <c r="BG785" i="2"/>
  <c r="BF785" i="2"/>
  <c r="T785" i="2"/>
  <c r="R785" i="2"/>
  <c r="P785" i="2"/>
  <c r="BI780" i="2"/>
  <c r="BH780" i="2"/>
  <c r="BG780" i="2"/>
  <c r="BF780" i="2"/>
  <c r="T780" i="2"/>
  <c r="R780" i="2"/>
  <c r="P780" i="2"/>
  <c r="BI775" i="2"/>
  <c r="BH775" i="2"/>
  <c r="BG775" i="2"/>
  <c r="BF775" i="2"/>
  <c r="T775" i="2"/>
  <c r="R775" i="2"/>
  <c r="P775" i="2"/>
  <c r="BI770" i="2"/>
  <c r="BH770" i="2"/>
  <c r="BG770" i="2"/>
  <c r="BF770" i="2"/>
  <c r="T770" i="2"/>
  <c r="R770" i="2"/>
  <c r="P770" i="2"/>
  <c r="BI766" i="2"/>
  <c r="BH766" i="2"/>
  <c r="BG766" i="2"/>
  <c r="BF766" i="2"/>
  <c r="T766" i="2"/>
  <c r="R766" i="2"/>
  <c r="P766" i="2"/>
  <c r="BI760" i="2"/>
  <c r="BH760" i="2"/>
  <c r="BG760" i="2"/>
  <c r="BF760" i="2"/>
  <c r="T760" i="2"/>
  <c r="R760" i="2"/>
  <c r="P760" i="2"/>
  <c r="BI755" i="2"/>
  <c r="BH755" i="2"/>
  <c r="BG755" i="2"/>
  <c r="BF755" i="2"/>
  <c r="T755" i="2"/>
  <c r="R755" i="2"/>
  <c r="P755" i="2"/>
  <c r="BI750" i="2"/>
  <c r="BH750" i="2"/>
  <c r="BG750" i="2"/>
  <c r="BF750" i="2"/>
  <c r="T750" i="2"/>
  <c r="R750" i="2"/>
  <c r="P750" i="2"/>
  <c r="BI745" i="2"/>
  <c r="BH745" i="2"/>
  <c r="BG745" i="2"/>
  <c r="BF745" i="2"/>
  <c r="T745" i="2"/>
  <c r="R745" i="2"/>
  <c r="P745" i="2"/>
  <c r="BI740" i="2"/>
  <c r="BH740" i="2"/>
  <c r="BG740" i="2"/>
  <c r="BF740" i="2"/>
  <c r="T740" i="2"/>
  <c r="R740" i="2"/>
  <c r="P740" i="2"/>
  <c r="BI735" i="2"/>
  <c r="BH735" i="2"/>
  <c r="BG735" i="2"/>
  <c r="BF735" i="2"/>
  <c r="T735" i="2"/>
  <c r="R735" i="2"/>
  <c r="P735" i="2"/>
  <c r="BI730" i="2"/>
  <c r="BH730" i="2"/>
  <c r="BG730" i="2"/>
  <c r="BF730" i="2"/>
  <c r="T730" i="2"/>
  <c r="T729" i="2"/>
  <c r="T728" i="2" s="1"/>
  <c r="R730" i="2"/>
  <c r="R729" i="2" s="1"/>
  <c r="R728" i="2" s="1"/>
  <c r="P730" i="2"/>
  <c r="P729" i="2"/>
  <c r="P728" i="2" s="1"/>
  <c r="BI725" i="2"/>
  <c r="BH725" i="2"/>
  <c r="BG725" i="2"/>
  <c r="BF725" i="2"/>
  <c r="T725" i="2"/>
  <c r="T724" i="2" s="1"/>
  <c r="R725" i="2"/>
  <c r="R724" i="2" s="1"/>
  <c r="P725" i="2"/>
  <c r="P724" i="2" s="1"/>
  <c r="BI718" i="2"/>
  <c r="BH718" i="2"/>
  <c r="BG718" i="2"/>
  <c r="BF718" i="2"/>
  <c r="T718" i="2"/>
  <c r="R718" i="2"/>
  <c r="P718" i="2"/>
  <c r="BI713" i="2"/>
  <c r="BH713" i="2"/>
  <c r="BG713" i="2"/>
  <c r="BF713" i="2"/>
  <c r="T713" i="2"/>
  <c r="R713" i="2"/>
  <c r="P713" i="2"/>
  <c r="BI709" i="2"/>
  <c r="BH709" i="2"/>
  <c r="BG709" i="2"/>
  <c r="BF709" i="2"/>
  <c r="T709" i="2"/>
  <c r="R709" i="2"/>
  <c r="P709" i="2"/>
  <c r="BI705" i="2"/>
  <c r="BH705" i="2"/>
  <c r="BG705" i="2"/>
  <c r="BF705" i="2"/>
  <c r="T705" i="2"/>
  <c r="R705" i="2"/>
  <c r="P705" i="2"/>
  <c r="BI697" i="2"/>
  <c r="BH697" i="2"/>
  <c r="BG697" i="2"/>
  <c r="BF697" i="2"/>
  <c r="T697" i="2"/>
  <c r="R697" i="2"/>
  <c r="P697" i="2"/>
  <c r="BI690" i="2"/>
  <c r="BH690" i="2"/>
  <c r="BG690" i="2"/>
  <c r="BF690" i="2"/>
  <c r="T690" i="2"/>
  <c r="R690" i="2"/>
  <c r="P690" i="2"/>
  <c r="BI683" i="2"/>
  <c r="BH683" i="2"/>
  <c r="BG683" i="2"/>
  <c r="BF683" i="2"/>
  <c r="T683" i="2"/>
  <c r="R683" i="2"/>
  <c r="P683" i="2"/>
  <c r="BI677" i="2"/>
  <c r="BH677" i="2"/>
  <c r="BG677" i="2"/>
  <c r="BF677" i="2"/>
  <c r="T677" i="2"/>
  <c r="R677" i="2"/>
  <c r="P677" i="2"/>
  <c r="BI672" i="2"/>
  <c r="BH672" i="2"/>
  <c r="BG672" i="2"/>
  <c r="BF672" i="2"/>
  <c r="T672" i="2"/>
  <c r="R672" i="2"/>
  <c r="P672" i="2"/>
  <c r="BI668" i="2"/>
  <c r="BH668" i="2"/>
  <c r="BG668" i="2"/>
  <c r="BF668" i="2"/>
  <c r="T668" i="2"/>
  <c r="R668" i="2"/>
  <c r="P668" i="2"/>
  <c r="BI664" i="2"/>
  <c r="BH664" i="2"/>
  <c r="BG664" i="2"/>
  <c r="BF664" i="2"/>
  <c r="T664" i="2"/>
  <c r="R664" i="2"/>
  <c r="P664" i="2"/>
  <c r="BI660" i="2"/>
  <c r="BH660" i="2"/>
  <c r="BG660" i="2"/>
  <c r="BF660" i="2"/>
  <c r="T660" i="2"/>
  <c r="R660" i="2"/>
  <c r="P660" i="2"/>
  <c r="BI656" i="2"/>
  <c r="BH656" i="2"/>
  <c r="BG656" i="2"/>
  <c r="BF656" i="2"/>
  <c r="T656" i="2"/>
  <c r="R656" i="2"/>
  <c r="P656" i="2"/>
  <c r="BI652" i="2"/>
  <c r="BH652" i="2"/>
  <c r="BG652" i="2"/>
  <c r="BF652" i="2"/>
  <c r="T652" i="2"/>
  <c r="R652" i="2"/>
  <c r="P652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40" i="2"/>
  <c r="BH640" i="2"/>
  <c r="BG640" i="2"/>
  <c r="BF640" i="2"/>
  <c r="T640" i="2"/>
  <c r="R640" i="2"/>
  <c r="P640" i="2"/>
  <c r="BI636" i="2"/>
  <c r="BH636" i="2"/>
  <c r="BG636" i="2"/>
  <c r="BF636" i="2"/>
  <c r="T636" i="2"/>
  <c r="R636" i="2"/>
  <c r="P636" i="2"/>
  <c r="BI632" i="2"/>
  <c r="BH632" i="2"/>
  <c r="BG632" i="2"/>
  <c r="BF632" i="2"/>
  <c r="T632" i="2"/>
  <c r="R632" i="2"/>
  <c r="P632" i="2"/>
  <c r="BI628" i="2"/>
  <c r="BH628" i="2"/>
  <c r="BG628" i="2"/>
  <c r="BF628" i="2"/>
  <c r="T628" i="2"/>
  <c r="R628" i="2"/>
  <c r="P628" i="2"/>
  <c r="BI624" i="2"/>
  <c r="BH624" i="2"/>
  <c r="BG624" i="2"/>
  <c r="BF624" i="2"/>
  <c r="T624" i="2"/>
  <c r="R624" i="2"/>
  <c r="P624" i="2"/>
  <c r="BI620" i="2"/>
  <c r="BH620" i="2"/>
  <c r="BG620" i="2"/>
  <c r="BF620" i="2"/>
  <c r="T620" i="2"/>
  <c r="R620" i="2"/>
  <c r="P620" i="2"/>
  <c r="BI615" i="2"/>
  <c r="BH615" i="2"/>
  <c r="BG615" i="2"/>
  <c r="BF615" i="2"/>
  <c r="T615" i="2"/>
  <c r="R615" i="2"/>
  <c r="P615" i="2"/>
  <c r="BI611" i="2"/>
  <c r="BH611" i="2"/>
  <c r="BG611" i="2"/>
  <c r="BF611" i="2"/>
  <c r="T611" i="2"/>
  <c r="R611" i="2"/>
  <c r="P611" i="2"/>
  <c r="BI607" i="2"/>
  <c r="BH607" i="2"/>
  <c r="BG607" i="2"/>
  <c r="BF607" i="2"/>
  <c r="T607" i="2"/>
  <c r="R607" i="2"/>
  <c r="P607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5" i="2"/>
  <c r="BH595" i="2"/>
  <c r="BG595" i="2"/>
  <c r="BF595" i="2"/>
  <c r="T595" i="2"/>
  <c r="R595" i="2"/>
  <c r="P595" i="2"/>
  <c r="BI591" i="2"/>
  <c r="BH591" i="2"/>
  <c r="BG591" i="2"/>
  <c r="BF591" i="2"/>
  <c r="T591" i="2"/>
  <c r="R591" i="2"/>
  <c r="P591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78" i="2"/>
  <c r="BH578" i="2"/>
  <c r="BG578" i="2"/>
  <c r="BF578" i="2"/>
  <c r="T578" i="2"/>
  <c r="R578" i="2"/>
  <c r="P578" i="2"/>
  <c r="BI574" i="2"/>
  <c r="BH574" i="2"/>
  <c r="BG574" i="2"/>
  <c r="BF574" i="2"/>
  <c r="T574" i="2"/>
  <c r="R574" i="2"/>
  <c r="P574" i="2"/>
  <c r="BI568" i="2"/>
  <c r="BH568" i="2"/>
  <c r="BG568" i="2"/>
  <c r="BF568" i="2"/>
  <c r="T568" i="2"/>
  <c r="R568" i="2"/>
  <c r="P568" i="2"/>
  <c r="BI564" i="2"/>
  <c r="BH564" i="2"/>
  <c r="BG564" i="2"/>
  <c r="BF564" i="2"/>
  <c r="T564" i="2"/>
  <c r="R564" i="2"/>
  <c r="P564" i="2"/>
  <c r="BI558" i="2"/>
  <c r="BH558" i="2"/>
  <c r="BG558" i="2"/>
  <c r="BF558" i="2"/>
  <c r="T558" i="2"/>
  <c r="R558" i="2"/>
  <c r="P558" i="2"/>
  <c r="BI553" i="2"/>
  <c r="BH553" i="2"/>
  <c r="BG553" i="2"/>
  <c r="BF553" i="2"/>
  <c r="T553" i="2"/>
  <c r="R553" i="2"/>
  <c r="P553" i="2"/>
  <c r="BI547" i="2"/>
  <c r="BH547" i="2"/>
  <c r="BG547" i="2"/>
  <c r="BF547" i="2"/>
  <c r="T547" i="2"/>
  <c r="R547" i="2"/>
  <c r="P547" i="2"/>
  <c r="BI543" i="2"/>
  <c r="BH543" i="2"/>
  <c r="BG543" i="2"/>
  <c r="BF543" i="2"/>
  <c r="T543" i="2"/>
  <c r="R543" i="2"/>
  <c r="P543" i="2"/>
  <c r="BI537" i="2"/>
  <c r="BH537" i="2"/>
  <c r="BG537" i="2"/>
  <c r="BF537" i="2"/>
  <c r="T537" i="2"/>
  <c r="R537" i="2"/>
  <c r="P537" i="2"/>
  <c r="BI531" i="2"/>
  <c r="BH531" i="2"/>
  <c r="BG531" i="2"/>
  <c r="BF531" i="2"/>
  <c r="T531" i="2"/>
  <c r="R531" i="2"/>
  <c r="P531" i="2"/>
  <c r="BI525" i="2"/>
  <c r="BH525" i="2"/>
  <c r="BG525" i="2"/>
  <c r="BF525" i="2"/>
  <c r="T525" i="2"/>
  <c r="R525" i="2"/>
  <c r="P525" i="2"/>
  <c r="BI520" i="2"/>
  <c r="BH520" i="2"/>
  <c r="BG520" i="2"/>
  <c r="BF520" i="2"/>
  <c r="T520" i="2"/>
  <c r="R520" i="2"/>
  <c r="P520" i="2"/>
  <c r="BI515" i="2"/>
  <c r="BH515" i="2"/>
  <c r="BG515" i="2"/>
  <c r="BF515" i="2"/>
  <c r="T515" i="2"/>
  <c r="R515" i="2"/>
  <c r="P515" i="2"/>
  <c r="BI511" i="2"/>
  <c r="BH511" i="2"/>
  <c r="BG511" i="2"/>
  <c r="BF511" i="2"/>
  <c r="T511" i="2"/>
  <c r="R511" i="2"/>
  <c r="P511" i="2"/>
  <c r="BI506" i="2"/>
  <c r="BH506" i="2"/>
  <c r="BG506" i="2"/>
  <c r="BF506" i="2"/>
  <c r="T506" i="2"/>
  <c r="R506" i="2"/>
  <c r="P506" i="2"/>
  <c r="BI502" i="2"/>
  <c r="BH502" i="2"/>
  <c r="BG502" i="2"/>
  <c r="BF502" i="2"/>
  <c r="T502" i="2"/>
  <c r="R502" i="2"/>
  <c r="P502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39" i="2"/>
  <c r="BH439" i="2"/>
  <c r="BG439" i="2"/>
  <c r="BF439" i="2"/>
  <c r="T439" i="2"/>
  <c r="R439" i="2"/>
  <c r="P439" i="2"/>
  <c r="BI435" i="2"/>
  <c r="BH435" i="2"/>
  <c r="BG435" i="2"/>
  <c r="BF435" i="2"/>
  <c r="T435" i="2"/>
  <c r="R435" i="2"/>
  <c r="P435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1" i="2"/>
  <c r="BH391" i="2"/>
  <c r="BG391" i="2"/>
  <c r="BF391" i="2"/>
  <c r="T391" i="2"/>
  <c r="R391" i="2"/>
  <c r="P391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76" i="2"/>
  <c r="BH376" i="2"/>
  <c r="BG376" i="2"/>
  <c r="BF376" i="2"/>
  <c r="T376" i="2"/>
  <c r="R376" i="2"/>
  <c r="P376" i="2"/>
  <c r="BI371" i="2"/>
  <c r="BH371" i="2"/>
  <c r="BG371" i="2"/>
  <c r="BF371" i="2"/>
  <c r="T371" i="2"/>
  <c r="R371" i="2"/>
  <c r="P371" i="2"/>
  <c r="BI365" i="2"/>
  <c r="BH365" i="2"/>
  <c r="BG365" i="2"/>
  <c r="BF365" i="2"/>
  <c r="T365" i="2"/>
  <c r="R365" i="2"/>
  <c r="P365" i="2"/>
  <c r="BI359" i="2"/>
  <c r="BH359" i="2"/>
  <c r="BG359" i="2"/>
  <c r="BF359" i="2"/>
  <c r="T359" i="2"/>
  <c r="R359" i="2"/>
  <c r="P359" i="2"/>
  <c r="BI351" i="2"/>
  <c r="BH351" i="2"/>
  <c r="BG351" i="2"/>
  <c r="BF351" i="2"/>
  <c r="T351" i="2"/>
  <c r="R351" i="2"/>
  <c r="P351" i="2"/>
  <c r="BI346" i="2"/>
  <c r="BH346" i="2"/>
  <c r="BG346" i="2"/>
  <c r="BF346" i="2"/>
  <c r="T346" i="2"/>
  <c r="R346" i="2"/>
  <c r="P346" i="2"/>
  <c r="BI340" i="2"/>
  <c r="BH340" i="2"/>
  <c r="BG340" i="2"/>
  <c r="BF340" i="2"/>
  <c r="T340" i="2"/>
  <c r="R340" i="2"/>
  <c r="P340" i="2"/>
  <c r="BI332" i="2"/>
  <c r="BH332" i="2"/>
  <c r="BG332" i="2"/>
  <c r="BF332" i="2"/>
  <c r="T332" i="2"/>
  <c r="R332" i="2"/>
  <c r="P332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2" i="2"/>
  <c r="BH312" i="2"/>
  <c r="BG312" i="2"/>
  <c r="BF312" i="2"/>
  <c r="T312" i="2"/>
  <c r="R312" i="2"/>
  <c r="P312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5" i="2"/>
  <c r="BH295" i="2"/>
  <c r="BG295" i="2"/>
  <c r="BF295" i="2"/>
  <c r="T295" i="2"/>
  <c r="R295" i="2"/>
  <c r="P295" i="2"/>
  <c r="BI290" i="2"/>
  <c r="BH290" i="2"/>
  <c r="BG290" i="2"/>
  <c r="BF290" i="2"/>
  <c r="T290" i="2"/>
  <c r="R290" i="2"/>
  <c r="P290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90" i="2"/>
  <c r="BH190" i="2"/>
  <c r="BG190" i="2"/>
  <c r="BF190" i="2"/>
  <c r="T190" i="2"/>
  <c r="R190" i="2"/>
  <c r="P190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17" i="2"/>
  <c r="BH117" i="2"/>
  <c r="BG117" i="2"/>
  <c r="BF117" i="2"/>
  <c r="T117" i="2"/>
  <c r="R117" i="2"/>
  <c r="P117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J90" i="2"/>
  <c r="F88" i="2"/>
  <c r="E86" i="2"/>
  <c r="J54" i="2"/>
  <c r="F52" i="2"/>
  <c r="E50" i="2"/>
  <c r="J24" i="2"/>
  <c r="E24" i="2"/>
  <c r="J55" i="2"/>
  <c r="J23" i="2"/>
  <c r="J18" i="2"/>
  <c r="E18" i="2"/>
  <c r="F91" i="2"/>
  <c r="J17" i="2"/>
  <c r="J15" i="2"/>
  <c r="E15" i="2"/>
  <c r="F90" i="2"/>
  <c r="J14" i="2"/>
  <c r="J12" i="2"/>
  <c r="J88" i="2" s="1"/>
  <c r="E7" i="2"/>
  <c r="E48" i="2" s="1"/>
  <c r="L50" i="1"/>
  <c r="AM50" i="1"/>
  <c r="AM49" i="1"/>
  <c r="L49" i="1"/>
  <c r="AM47" i="1"/>
  <c r="L47" i="1"/>
  <c r="L45" i="1"/>
  <c r="L44" i="1"/>
  <c r="BK317" i="5"/>
  <c r="BK201" i="5"/>
  <c r="J487" i="4"/>
  <c r="BK122" i="3"/>
  <c r="BK713" i="2"/>
  <c r="BK190" i="2"/>
  <c r="J173" i="5"/>
  <c r="J340" i="2"/>
  <c r="J427" i="2"/>
  <c r="J165" i="2"/>
  <c r="BK156" i="5"/>
  <c r="J191" i="4"/>
  <c r="BK785" i="2"/>
  <c r="J491" i="2"/>
  <c r="BK181" i="2"/>
  <c r="J213" i="5"/>
  <c r="BK506" i="4"/>
  <c r="J730" i="2"/>
  <c r="J450" i="2"/>
  <c r="J228" i="5"/>
  <c r="J418" i="2"/>
  <c r="BK220" i="5"/>
  <c r="BK335" i="4"/>
  <c r="J100" i="3"/>
  <c r="J632" i="2"/>
  <c r="BK399" i="2"/>
  <c r="J115" i="6"/>
  <c r="J118" i="5"/>
  <c r="BK109" i="4"/>
  <c r="J365" i="2"/>
  <c r="J247" i="5"/>
  <c r="BK183" i="4"/>
  <c r="BK652" i="2"/>
  <c r="BK414" i="2"/>
  <c r="BK289" i="5"/>
  <c r="J439" i="4"/>
  <c r="J328" i="5"/>
  <c r="BK435" i="4"/>
  <c r="BK770" i="2"/>
  <c r="J553" i="2"/>
  <c r="BK294" i="5"/>
  <c r="BK506" i="2"/>
  <c r="BK154" i="2"/>
  <c r="BK128" i="4"/>
  <c r="J208" i="2"/>
  <c r="BK282" i="5"/>
  <c r="BK122" i="5"/>
  <c r="J200" i="4"/>
  <c r="J595" i="2"/>
  <c r="J260" i="2"/>
  <c r="J190" i="5"/>
  <c r="J245" i="2"/>
  <c r="J102" i="5"/>
  <c r="BK462" i="2"/>
  <c r="J336" i="5"/>
  <c r="J204" i="5"/>
  <c r="J521" i="4"/>
  <c r="BK273" i="4"/>
  <c r="J587" i="2"/>
  <c r="J150" i="2"/>
  <c r="J482" i="4"/>
  <c r="J183" i="4"/>
  <c r="J265" i="2"/>
  <c r="BK435" i="2"/>
  <c r="BK132" i="2"/>
  <c r="J303" i="5"/>
  <c r="BK98" i="5"/>
  <c r="J117" i="3"/>
  <c r="J615" i="2"/>
  <c r="BK150" i="2"/>
  <c r="J585" i="4"/>
  <c r="J367" i="4"/>
  <c r="BK718" i="2"/>
  <c r="J335" i="4"/>
  <c r="J636" i="2"/>
  <c r="BK115" i="6"/>
  <c r="BK142" i="5"/>
  <c r="J157" i="4"/>
  <c r="BK648" i="2"/>
  <c r="BK275" i="2"/>
  <c r="J154" i="2"/>
  <c r="J111" i="5"/>
  <c r="BK87" i="3"/>
  <c r="BK265" i="5"/>
  <c r="BK343" i="4"/>
  <c r="J745" i="2"/>
  <c r="J564" i="2"/>
  <c r="BK120" i="6"/>
  <c r="BK371" i="4"/>
  <c r="J138" i="4"/>
  <c r="BK245" i="2"/>
  <c r="J121" i="4"/>
  <c r="J175" i="2"/>
  <c r="J259" i="5"/>
  <c r="BK339" i="4"/>
  <c r="J578" i="2"/>
  <c r="J252" i="5"/>
  <c r="J573" i="4"/>
  <c r="BK407" i="2"/>
  <c r="BK233" i="5"/>
  <c r="J376" i="2"/>
  <c r="J287" i="5"/>
  <c r="BK272" i="5"/>
  <c r="J163" i="5"/>
  <c r="BK476" i="4"/>
  <c r="J247" i="4"/>
  <c r="BK697" i="2"/>
  <c r="BK236" i="2"/>
  <c r="BK159" i="5"/>
  <c r="J195" i="4"/>
  <c r="J506" i="2"/>
  <c r="J109" i="2"/>
  <c r="J430" i="2"/>
  <c r="J284" i="2"/>
  <c r="J94" i="6"/>
  <c r="BK284" i="5"/>
  <c r="BK193" i="5"/>
  <c r="J380" i="4"/>
  <c r="BK153" i="4"/>
  <c r="J690" i="2"/>
  <c r="J124" i="2"/>
  <c r="BK451" i="4"/>
  <c r="J515" i="2"/>
  <c r="J292" i="5"/>
  <c r="BK376" i="2"/>
  <c r="BK117" i="2"/>
  <c r="BK94" i="5"/>
  <c r="BK735" i="2"/>
  <c r="BK391" i="2"/>
  <c r="BK328" i="5"/>
  <c r="J109" i="4"/>
  <c r="BK640" i="2"/>
  <c r="J537" i="2"/>
  <c r="BK409" i="4"/>
  <c r="J305" i="2"/>
  <c r="BK180" i="5"/>
  <c r="BK457" i="4"/>
  <c r="J122" i="3"/>
  <c r="BK683" i="2"/>
  <c r="J447" i="2"/>
  <c r="BK206" i="5"/>
  <c r="BK560" i="4"/>
  <c r="J591" i="2"/>
  <c r="BK320" i="2"/>
  <c r="J297" i="5"/>
  <c r="J106" i="5"/>
  <c r="BK725" i="2"/>
  <c r="J494" i="2"/>
  <c r="J201" i="2"/>
  <c r="J244" i="5"/>
  <c r="J117" i="4"/>
  <c r="J131" i="6"/>
  <c r="J193" i="5"/>
  <c r="BK113" i="3"/>
  <c r="BK636" i="2"/>
  <c r="J111" i="6"/>
  <c r="BK242" i="4"/>
  <c r="J485" i="2"/>
  <c r="BK182" i="5"/>
  <c r="J113" i="3"/>
  <c r="BK292" i="5"/>
  <c r="J98" i="5"/>
  <c r="BK138" i="4"/>
  <c r="J320" i="2"/>
  <c r="BK211" i="5"/>
  <c r="BK439" i="4"/>
  <c r="J128" i="2"/>
  <c r="J569" i="4"/>
  <c r="BK472" i="2"/>
  <c r="BK109" i="2"/>
  <c r="BK297" i="5"/>
  <c r="J150" i="5"/>
  <c r="BK367" i="4"/>
  <c r="J755" i="2"/>
  <c r="J531" i="2"/>
  <c r="J90" i="6"/>
  <c r="J343" i="4"/>
  <c r="J411" i="2"/>
  <c r="J101" i="2"/>
  <c r="BK290" i="2"/>
  <c r="BK102" i="5"/>
  <c r="BK439" i="2"/>
  <c r="BK94" i="6"/>
  <c r="J351" i="4"/>
  <c r="J107" i="3"/>
  <c r="BK668" i="2"/>
  <c r="J443" i="2"/>
  <c r="J105" i="2"/>
  <c r="BK139" i="5"/>
  <c r="J360" i="4"/>
  <c r="J407" i="2"/>
  <c r="J160" i="2"/>
  <c r="BK129" i="5"/>
  <c r="BK94" i="4"/>
  <c r="BK553" i="2"/>
  <c r="J170" i="2"/>
  <c r="J223" i="5"/>
  <c r="J347" i="4"/>
  <c r="BK223" i="2"/>
  <c r="J216" i="5"/>
  <c r="BK328" i="4"/>
  <c r="J652" i="2"/>
  <c r="J383" i="2"/>
  <c r="BK173" i="5"/>
  <c r="J214" i="4"/>
  <c r="BK280" i="2"/>
  <c r="BK93" i="3"/>
  <c r="J620" i="2"/>
  <c r="BK351" i="2"/>
  <c r="BK250" i="2"/>
  <c r="BK111" i="6"/>
  <c r="BK589" i="4"/>
  <c r="BK312" i="4"/>
  <c r="BK740" i="2"/>
  <c r="BK450" i="2"/>
  <c r="BK86" i="6"/>
  <c r="J443" i="4"/>
  <c r="J105" i="4"/>
  <c r="J137" i="2"/>
  <c r="BK422" i="2"/>
  <c r="BK137" i="2"/>
  <c r="BK310" i="5"/>
  <c r="J115" i="5"/>
  <c r="J165" i="4"/>
  <c r="J628" i="2"/>
  <c r="BK228" i="2"/>
  <c r="J315" i="5"/>
  <c r="J593" i="4"/>
  <c r="BK360" i="4"/>
  <c r="BK760" i="2"/>
  <c r="J607" i="2"/>
  <c r="BK321" i="5"/>
  <c r="J574" i="2"/>
  <c r="BK430" i="2"/>
  <c r="BK223" i="5"/>
  <c r="BK472" i="4"/>
  <c r="BK132" i="4"/>
  <c r="BK705" i="2"/>
  <c r="BK531" i="2"/>
  <c r="BK235" i="5"/>
  <c r="BK136" i="5"/>
  <c r="J316" i="4"/>
  <c r="BK117" i="4"/>
  <c r="BK346" i="2"/>
  <c r="J312" i="5"/>
  <c r="J125" i="5"/>
  <c r="BK107" i="3"/>
  <c r="J601" i="2"/>
  <c r="J250" i="2"/>
  <c r="J132" i="5"/>
  <c r="J94" i="4"/>
  <c r="BK124" i="6"/>
  <c r="BK190" i="5"/>
  <c r="BK780" i="2"/>
  <c r="BK607" i="2"/>
  <c r="BK359" i="2"/>
  <c r="J139" i="5"/>
  <c r="BK117" i="3"/>
  <c r="BK218" i="2"/>
  <c r="BK412" i="4"/>
  <c r="BK195" i="2"/>
  <c r="BK300" i="5"/>
  <c r="BK525" i="4"/>
  <c r="BK143" i="4"/>
  <c r="BK340" i="2"/>
  <c r="J146" i="2"/>
  <c r="BK401" i="4"/>
  <c r="BK403" i="2"/>
  <c r="BK98" i="4"/>
  <c r="BK750" i="2"/>
  <c r="J660" i="2"/>
  <c r="BK537" i="2"/>
  <c r="J466" i="2"/>
  <c r="J255" i="2"/>
  <c r="AS54" i="1"/>
  <c r="BK494" i="2"/>
  <c r="J184" i="5"/>
  <c r="J301" i="4"/>
  <c r="BK387" i="2"/>
  <c r="BK128" i="2"/>
  <c r="J262" i="5"/>
  <c r="BK312" i="2"/>
  <c r="J342" i="5"/>
  <c r="BK118" i="5"/>
  <c r="J384" i="4"/>
  <c r="BK157" i="4"/>
  <c r="BK660" i="2"/>
  <c r="BK611" i="2"/>
  <c r="J351" i="2"/>
  <c r="BK90" i="6"/>
  <c r="J255" i="5"/>
  <c r="J129" i="5"/>
  <c r="BK521" i="4"/>
  <c r="J331" i="4"/>
  <c r="BK105" i="4"/>
  <c r="J648" i="2"/>
  <c r="BK583" i="2"/>
  <c r="BK265" i="2"/>
  <c r="J238" i="5"/>
  <c r="BK558" i="2"/>
  <c r="BK427" i="2"/>
  <c r="BK113" i="2"/>
  <c r="BK241" i="5"/>
  <c r="J545" i="4"/>
  <c r="BK443" i="4"/>
  <c r="J234" i="4"/>
  <c r="BK690" i="2"/>
  <c r="J558" i="2"/>
  <c r="J439" i="2"/>
  <c r="BK305" i="2"/>
  <c r="BK225" i="5"/>
  <c r="J156" i="5"/>
  <c r="J506" i="4"/>
  <c r="J238" i="4"/>
  <c r="BK615" i="2"/>
  <c r="J391" i="2"/>
  <c r="BK165" i="2"/>
  <c r="J284" i="5"/>
  <c r="J122" i="5"/>
  <c r="BK195" i="4"/>
  <c r="J705" i="2"/>
  <c r="J525" i="2"/>
  <c r="BK175" i="2"/>
  <c r="J279" i="5"/>
  <c r="J209" i="5"/>
  <c r="BK447" i="4"/>
  <c r="BK591" i="2"/>
  <c r="BK124" i="2"/>
  <c r="J325" i="5"/>
  <c r="BK199" i="5"/>
  <c r="BK573" i="4"/>
  <c r="J307" i="4"/>
  <c r="BK775" i="2"/>
  <c r="J718" i="2"/>
  <c r="BK568" i="2"/>
  <c r="J240" i="2"/>
  <c r="BK131" i="6"/>
  <c r="J376" i="4"/>
  <c r="BK179" i="4"/>
  <c r="J611" i="2"/>
  <c r="J113" i="2"/>
  <c r="J403" i="2"/>
  <c r="J306" i="5"/>
  <c r="J146" i="5"/>
  <c r="BK324" i="4"/>
  <c r="J98" i="4"/>
  <c r="BK644" i="2"/>
  <c r="J457" i="2"/>
  <c r="BK240" i="2"/>
  <c r="J331" i="5"/>
  <c r="J159" i="5"/>
  <c r="BK545" i="4"/>
  <c r="BK214" i="4"/>
  <c r="BK100" i="3"/>
  <c r="J677" i="2"/>
  <c r="J543" i="2"/>
  <c r="J133" i="6"/>
  <c r="BK250" i="5"/>
  <c r="J454" i="2"/>
  <c r="BK301" i="2"/>
  <c r="J235" i="5"/>
  <c r="J447" i="4"/>
  <c r="BK316" i="4"/>
  <c r="J760" i="2"/>
  <c r="BK664" i="2"/>
  <c r="J435" i="2"/>
  <c r="BK284" i="2"/>
  <c r="BK213" i="5"/>
  <c r="BK380" i="4"/>
  <c r="J179" i="4"/>
  <c r="BK595" i="2"/>
  <c r="J290" i="2"/>
  <c r="BK98" i="6"/>
  <c r="BK204" i="5"/>
  <c r="BK234" i="4"/>
  <c r="BK709" i="2"/>
  <c r="J511" i="2"/>
  <c r="BK411" i="2"/>
  <c r="BK336" i="5"/>
  <c r="J211" i="5"/>
  <c r="J451" i="4"/>
  <c r="J242" i="4"/>
  <c r="J520" i="2"/>
  <c r="J97" i="2"/>
  <c r="BK196" i="5"/>
  <c r="BK790" i="2"/>
  <c r="J664" i="2"/>
  <c r="BK443" i="2"/>
  <c r="J316" i="2"/>
  <c r="J109" i="6"/>
  <c r="BK307" i="4"/>
  <c r="BK187" i="4"/>
  <c r="BK491" i="2"/>
  <c r="J333" i="5"/>
  <c r="J166" i="5"/>
  <c r="J127" i="3"/>
  <c r="BK342" i="5"/>
  <c r="BK303" i="5"/>
  <c r="BK247" i="5"/>
  <c r="J207" i="4"/>
  <c r="J128" i="4"/>
  <c r="BK502" i="2"/>
  <c r="BK255" i="5"/>
  <c r="BK146" i="5"/>
  <c r="J472" i="4"/>
  <c r="J273" i="4"/>
  <c r="J213" i="2"/>
  <c r="J170" i="5"/>
  <c r="BK755" i="2"/>
  <c r="J668" i="2"/>
  <c r="J640" i="2"/>
  <c r="BK485" i="2"/>
  <c r="J275" i="2"/>
  <c r="J218" i="2"/>
  <c r="J289" i="5"/>
  <c r="J206" i="5"/>
  <c r="BK585" i="4"/>
  <c r="BK301" i="4"/>
  <c r="BK730" i="2"/>
  <c r="BK170" i="2"/>
  <c r="J560" i="4"/>
  <c r="J230" i="4"/>
  <c r="BK332" i="2"/>
  <c r="J282" i="5"/>
  <c r="J414" i="2"/>
  <c r="J98" i="6"/>
  <c r="BK150" i="5"/>
  <c r="BK170" i="4"/>
  <c r="BK624" i="2"/>
  <c r="BK371" i="2"/>
  <c r="J269" i="5"/>
  <c r="BK577" i="4"/>
  <c r="BK207" i="4"/>
  <c r="BK632" i="2"/>
  <c r="BK295" i="2"/>
  <c r="BK252" i="5"/>
  <c r="BK543" i="2"/>
  <c r="BK101" i="2"/>
  <c r="J589" i="4"/>
  <c r="BK355" i="4"/>
  <c r="J713" i="2"/>
  <c r="BK482" i="2"/>
  <c r="J312" i="2"/>
  <c r="BK216" i="5"/>
  <c r="BK125" i="5"/>
  <c r="BK347" i="4"/>
  <c r="BK147" i="4"/>
  <c r="J328" i="2"/>
  <c r="BK287" i="5"/>
  <c r="BK351" i="4"/>
  <c r="J740" i="2"/>
  <c r="J598" i="2"/>
  <c r="J270" i="2"/>
  <c r="BK306" i="5"/>
  <c r="J94" i="5"/>
  <c r="J147" i="4"/>
  <c r="J113" i="6"/>
  <c r="BK166" i="5"/>
  <c r="BK672" i="2"/>
  <c r="J301" i="2"/>
  <c r="J241" i="5"/>
  <c r="BK247" i="4"/>
  <c r="BK498" i="2"/>
  <c r="J310" i="5"/>
  <c r="J429" i="4"/>
  <c r="BK578" i="2"/>
  <c r="BK312" i="5"/>
  <c r="BK262" i="5"/>
  <c r="J355" i="4"/>
  <c r="BK213" i="2"/>
  <c r="BK132" i="5"/>
  <c r="J472" i="2"/>
  <c r="BK238" i="5"/>
  <c r="J297" i="4"/>
  <c r="BK324" i="2"/>
  <c r="J120" i="6"/>
  <c r="J170" i="4"/>
  <c r="BK279" i="5"/>
  <c r="BK142" i="2"/>
  <c r="J300" i="5"/>
  <c r="BK200" i="4"/>
  <c r="J775" i="2"/>
  <c r="J476" i="2"/>
  <c r="J117" i="2"/>
  <c r="BK163" i="5"/>
  <c r="BK502" i="4"/>
  <c r="BK766" i="2"/>
  <c r="BK628" i="2"/>
  <c r="BK365" i="2"/>
  <c r="J225" i="5"/>
  <c r="J462" i="2"/>
  <c r="J129" i="6"/>
  <c r="J577" i="4"/>
  <c r="BK238" i="4"/>
  <c r="J735" i="2"/>
  <c r="J502" i="2"/>
  <c r="BK255" i="2"/>
  <c r="BK111" i="5"/>
  <c r="BK174" i="4"/>
  <c r="J785" i="2"/>
  <c r="BK601" i="2"/>
  <c r="J295" i="2"/>
  <c r="BK209" i="5"/>
  <c r="BK161" i="4"/>
  <c r="BK97" i="2"/>
  <c r="BK102" i="4"/>
  <c r="BK325" i="5"/>
  <c r="BK230" i="5"/>
  <c r="J412" i="4"/>
  <c r="BK564" i="2"/>
  <c r="BK201" i="2"/>
  <c r="J502" i="4"/>
  <c r="BK447" i="2"/>
  <c r="J199" i="5"/>
  <c r="BK165" i="4"/>
  <c r="BK520" i="2"/>
  <c r="J223" i="2"/>
  <c r="BK315" i="5"/>
  <c r="BK170" i="5"/>
  <c r="BK331" i="4"/>
  <c r="J790" i="2"/>
  <c r="J656" i="2"/>
  <c r="BK187" i="5"/>
  <c r="BK191" i="4"/>
  <c r="BK328" i="2"/>
  <c r="J277" i="5"/>
  <c r="J236" i="2"/>
  <c r="BK331" i="5"/>
  <c r="BK178" i="5"/>
  <c r="J371" i="4"/>
  <c r="J780" i="2"/>
  <c r="BK620" i="2"/>
  <c r="J359" i="2"/>
  <c r="BK333" i="5"/>
  <c r="J136" i="5"/>
  <c r="J476" i="4"/>
  <c r="J624" i="2"/>
  <c r="BK129" i="6"/>
  <c r="J339" i="4"/>
  <c r="BK260" i="2"/>
  <c r="BK593" i="4"/>
  <c r="BK424" i="4"/>
  <c r="J187" i="4"/>
  <c r="J697" i="2"/>
  <c r="J547" i="2"/>
  <c r="BK316" i="2"/>
  <c r="J124" i="6"/>
  <c r="J142" i="5"/>
  <c r="BK429" i="4"/>
  <c r="BK204" i="4"/>
  <c r="J371" i="2"/>
  <c r="BK109" i="6"/>
  <c r="J201" i="5"/>
  <c r="J766" i="2"/>
  <c r="BK547" i="2"/>
  <c r="J232" i="2"/>
  <c r="BK269" i="5"/>
  <c r="BK390" i="4"/>
  <c r="J195" i="2"/>
  <c r="J220" i="5"/>
  <c r="J182" i="5"/>
  <c r="BK297" i="4"/>
  <c r="J644" i="2"/>
  <c r="BK418" i="2"/>
  <c r="J178" i="5"/>
  <c r="J87" i="3"/>
  <c r="J250" i="5"/>
  <c r="J409" i="4"/>
  <c r="BK515" i="2"/>
  <c r="J321" i="5"/>
  <c r="BK274" i="5"/>
  <c r="J457" i="4"/>
  <c r="J132" i="4"/>
  <c r="J387" i="2"/>
  <c r="BK160" i="2"/>
  <c r="J390" i="4"/>
  <c r="J181" i="2"/>
  <c r="J196" i="5"/>
  <c r="J464" i="4"/>
  <c r="BK457" i="2"/>
  <c r="J86" i="6"/>
  <c r="J274" i="5"/>
  <c r="BK106" i="5"/>
  <c r="J750" i="2"/>
  <c r="J683" i="2"/>
  <c r="BK232" i="2"/>
  <c r="J142" i="2"/>
  <c r="J143" i="4"/>
  <c r="BK383" i="2"/>
  <c r="BK102" i="6"/>
  <c r="J346" i="2"/>
  <c r="BK208" i="2"/>
  <c r="BK133" i="6"/>
  <c r="BK259" i="5"/>
  <c r="J401" i="4"/>
  <c r="J161" i="4"/>
  <c r="J770" i="2"/>
  <c r="BK598" i="2"/>
  <c r="J106" i="6"/>
  <c r="J233" i="5"/>
  <c r="BK569" i="4"/>
  <c r="BK376" i="4"/>
  <c r="BK121" i="4"/>
  <c r="J709" i="2"/>
  <c r="BK587" i="2"/>
  <c r="J332" i="2"/>
  <c r="J102" i="6"/>
  <c r="J435" i="4"/>
  <c r="BK466" i="2"/>
  <c r="J399" i="2"/>
  <c r="J317" i="5"/>
  <c r="BK487" i="4"/>
  <c r="J324" i="4"/>
  <c r="J174" i="4"/>
  <c r="J93" i="3"/>
  <c r="J583" i="2"/>
  <c r="J422" i="2"/>
  <c r="BK146" i="2"/>
  <c r="J180" i="5"/>
  <c r="J525" i="4"/>
  <c r="J328" i="4"/>
  <c r="J153" i="4"/>
  <c r="BK454" i="2"/>
  <c r="J324" i="2"/>
  <c r="BK339" i="5"/>
  <c r="BK244" i="5"/>
  <c r="BK230" i="4"/>
  <c r="BK745" i="2"/>
  <c r="BK677" i="2"/>
  <c r="J482" i="2"/>
  <c r="J228" i="2"/>
  <c r="J265" i="5"/>
  <c r="BK464" i="4"/>
  <c r="BK384" i="4"/>
  <c r="BK525" i="2"/>
  <c r="BK105" i="2"/>
  <c r="BK106" i="6"/>
  <c r="BK115" i="5"/>
  <c r="J312" i="4"/>
  <c r="J725" i="2"/>
  <c r="J568" i="2"/>
  <c r="BK113" i="6"/>
  <c r="J230" i="5"/>
  <c r="J102" i="4"/>
  <c r="BK476" i="2"/>
  <c r="J272" i="5"/>
  <c r="J424" i="4"/>
  <c r="BK574" i="2"/>
  <c r="J339" i="5"/>
  <c r="BK277" i="5"/>
  <c r="BK228" i="5"/>
  <c r="J204" i="4"/>
  <c r="BK127" i="3"/>
  <c r="J280" i="2"/>
  <c r="J294" i="5"/>
  <c r="J187" i="5"/>
  <c r="BK482" i="4"/>
  <c r="J498" i="2"/>
  <c r="J132" i="2"/>
  <c r="BK184" i="5"/>
  <c r="J672" i="2"/>
  <c r="BK656" i="2"/>
  <c r="BK511" i="2"/>
  <c r="BK270" i="2"/>
  <c r="J190" i="2"/>
  <c r="T96" i="2" l="1"/>
  <c r="T289" i="2"/>
  <c r="T676" i="2"/>
  <c r="P734" i="2"/>
  <c r="P112" i="3"/>
  <c r="P199" i="4"/>
  <c r="T456" i="4"/>
  <c r="P588" i="4"/>
  <c r="T93" i="5"/>
  <c r="T268" i="5"/>
  <c r="BK199" i="4"/>
  <c r="J199" i="4"/>
  <c r="J63" i="4" s="1"/>
  <c r="BK456" i="4"/>
  <c r="J456" i="4" s="1"/>
  <c r="J67" i="4" s="1"/>
  <c r="P93" i="5"/>
  <c r="BK268" i="5"/>
  <c r="J268" i="5" s="1"/>
  <c r="J69" i="5" s="1"/>
  <c r="BK398" i="2"/>
  <c r="J398" i="2"/>
  <c r="J65" i="2" s="1"/>
  <c r="BK93" i="4"/>
  <c r="J93" i="4" s="1"/>
  <c r="J61" i="4" s="1"/>
  <c r="R173" i="4"/>
  <c r="T428" i="4"/>
  <c r="T389" i="4" s="1"/>
  <c r="BK588" i="4"/>
  <c r="J588" i="4" s="1"/>
  <c r="J71" i="4" s="1"/>
  <c r="P135" i="5"/>
  <c r="P240" i="5"/>
  <c r="BK269" i="2"/>
  <c r="J269" i="2"/>
  <c r="J62" i="2" s="1"/>
  <c r="P289" i="2"/>
  <c r="BK619" i="2"/>
  <c r="J619" i="2"/>
  <c r="J67" i="2" s="1"/>
  <c r="T744" i="2"/>
  <c r="T86" i="3"/>
  <c r="P173" i="4"/>
  <c r="BK428" i="4"/>
  <c r="J428" i="4"/>
  <c r="J66" i="4" s="1"/>
  <c r="BK177" i="5"/>
  <c r="J177" i="5" s="1"/>
  <c r="J67" i="5" s="1"/>
  <c r="T324" i="5"/>
  <c r="P398" i="2"/>
  <c r="R744" i="2"/>
  <c r="R112" i="3"/>
  <c r="T199" i="4"/>
  <c r="P456" i="4"/>
  <c r="R588" i="4"/>
  <c r="BK93" i="5"/>
  <c r="J93" i="5" s="1"/>
  <c r="J61" i="5" s="1"/>
  <c r="T135" i="5"/>
  <c r="R240" i="5"/>
  <c r="BK85" i="6"/>
  <c r="J85" i="6"/>
  <c r="J61" i="6" s="1"/>
  <c r="R300" i="2"/>
  <c r="P676" i="2"/>
  <c r="R734" i="2"/>
  <c r="R733" i="2" s="1"/>
  <c r="BK112" i="3"/>
  <c r="J112" i="3" s="1"/>
  <c r="J62" i="3" s="1"/>
  <c r="T486" i="4"/>
  <c r="R135" i="5"/>
  <c r="BK240" i="5"/>
  <c r="J240" i="5"/>
  <c r="J68" i="5" s="1"/>
  <c r="R85" i="6"/>
  <c r="P269" i="2"/>
  <c r="T619" i="2"/>
  <c r="T465" i="2" s="1"/>
  <c r="T734" i="2"/>
  <c r="T733" i="2" s="1"/>
  <c r="T173" i="4"/>
  <c r="R428" i="4"/>
  <c r="R389" i="4"/>
  <c r="T110" i="5"/>
  <c r="T155" i="5"/>
  <c r="T154" i="5" s="1"/>
  <c r="BK324" i="5"/>
  <c r="J324" i="5" s="1"/>
  <c r="J71" i="5" s="1"/>
  <c r="P85" i="6"/>
  <c r="P96" i="2"/>
  <c r="R398" i="2"/>
  <c r="P744" i="2"/>
  <c r="R86" i="3"/>
  <c r="R85" i="3"/>
  <c r="R84" i="3" s="1"/>
  <c r="BK486" i="4"/>
  <c r="BK485" i="4" s="1"/>
  <c r="J485" i="4" s="1"/>
  <c r="J69" i="4" s="1"/>
  <c r="P177" i="5"/>
  <c r="BK119" i="6"/>
  <c r="J119" i="6"/>
  <c r="J62" i="6" s="1"/>
  <c r="T300" i="2"/>
  <c r="R676" i="2"/>
  <c r="T93" i="4"/>
  <c r="P359" i="4"/>
  <c r="BK110" i="5"/>
  <c r="J110" i="5" s="1"/>
  <c r="J62" i="5" s="1"/>
  <c r="P268" i="5"/>
  <c r="P119" i="6"/>
  <c r="BK96" i="2"/>
  <c r="J96" i="2"/>
  <c r="J61" i="2" s="1"/>
  <c r="R269" i="2"/>
  <c r="P619" i="2"/>
  <c r="P465" i="2"/>
  <c r="P86" i="3"/>
  <c r="P85" i="3"/>
  <c r="P84" i="3" s="1"/>
  <c r="AU56" i="1" s="1"/>
  <c r="P93" i="4"/>
  <c r="R486" i="4"/>
  <c r="R485" i="4" s="1"/>
  <c r="R93" i="5"/>
  <c r="BK155" i="5"/>
  <c r="J155" i="5"/>
  <c r="J65" i="5" s="1"/>
  <c r="R119" i="6"/>
  <c r="T398" i="2"/>
  <c r="BK744" i="2"/>
  <c r="J744" i="2" s="1"/>
  <c r="J74" i="2" s="1"/>
  <c r="T112" i="3"/>
  <c r="P486" i="4"/>
  <c r="P485" i="4" s="1"/>
  <c r="P110" i="5"/>
  <c r="P155" i="5"/>
  <c r="P154" i="5"/>
  <c r="P324" i="5"/>
  <c r="T119" i="6"/>
  <c r="R96" i="2"/>
  <c r="BK289" i="2"/>
  <c r="J289" i="2" s="1"/>
  <c r="J63" i="2" s="1"/>
  <c r="R619" i="2"/>
  <c r="R465" i="2"/>
  <c r="BK734" i="2"/>
  <c r="BK173" i="4"/>
  <c r="J173" i="4" s="1"/>
  <c r="J62" i="4" s="1"/>
  <c r="R359" i="4"/>
  <c r="R177" i="5"/>
  <c r="BK128" i="6"/>
  <c r="J128" i="6"/>
  <c r="J63" i="6" s="1"/>
  <c r="BK300" i="2"/>
  <c r="J300" i="2" s="1"/>
  <c r="J64" i="2" s="1"/>
  <c r="BK359" i="4"/>
  <c r="J359" i="4"/>
  <c r="J64" i="4" s="1"/>
  <c r="R456" i="4"/>
  <c r="T588" i="4"/>
  <c r="T177" i="5"/>
  <c r="T85" i="6"/>
  <c r="R268" i="5"/>
  <c r="P128" i="6"/>
  <c r="T269" i="2"/>
  <c r="R289" i="2"/>
  <c r="BK676" i="2"/>
  <c r="J676" i="2" s="1"/>
  <c r="J68" i="2" s="1"/>
  <c r="R199" i="4"/>
  <c r="P428" i="4"/>
  <c r="P389" i="4" s="1"/>
  <c r="BK135" i="5"/>
  <c r="J135" i="5" s="1"/>
  <c r="J63" i="5" s="1"/>
  <c r="T240" i="5"/>
  <c r="R128" i="6"/>
  <c r="P300" i="2"/>
  <c r="BK86" i="3"/>
  <c r="J86" i="3" s="1"/>
  <c r="J61" i="3" s="1"/>
  <c r="R93" i="4"/>
  <c r="T359" i="4"/>
  <c r="R110" i="5"/>
  <c r="R155" i="5"/>
  <c r="R154" i="5" s="1"/>
  <c r="R324" i="5"/>
  <c r="T128" i="6"/>
  <c r="J91" i="2"/>
  <c r="BE142" i="2"/>
  <c r="BE150" i="2"/>
  <c r="BE195" i="2"/>
  <c r="BE255" i="2"/>
  <c r="BE260" i="2"/>
  <c r="BE280" i="2"/>
  <c r="BE295" i="2"/>
  <c r="BE365" i="2"/>
  <c r="BE491" i="2"/>
  <c r="BE498" i="2"/>
  <c r="BE574" i="2"/>
  <c r="BE632" i="2"/>
  <c r="BE683" i="2"/>
  <c r="E74" i="3"/>
  <c r="BE117" i="3"/>
  <c r="F87" i="4"/>
  <c r="F88" i="4"/>
  <c r="BE183" i="4"/>
  <c r="BE204" i="4"/>
  <c r="BE324" i="4"/>
  <c r="BE472" i="4"/>
  <c r="BE482" i="4"/>
  <c r="BE506" i="4"/>
  <c r="J54" i="5"/>
  <c r="F87" i="5"/>
  <c r="BE106" i="5"/>
  <c r="BE139" i="5"/>
  <c r="BE187" i="5"/>
  <c r="BE201" i="5"/>
  <c r="BE312" i="5"/>
  <c r="BE137" i="2"/>
  <c r="BE154" i="2"/>
  <c r="BE165" i="2"/>
  <c r="BE190" i="2"/>
  <c r="BE218" i="2"/>
  <c r="BE328" i="2"/>
  <c r="BE411" i="2"/>
  <c r="BE435" i="2"/>
  <c r="BE482" i="2"/>
  <c r="BE238" i="4"/>
  <c r="BE376" i="4"/>
  <c r="BE560" i="4"/>
  <c r="BE213" i="5"/>
  <c r="BE230" i="5"/>
  <c r="BE265" i="5"/>
  <c r="BE272" i="5"/>
  <c r="BE287" i="5"/>
  <c r="BE175" i="2"/>
  <c r="BE208" i="2"/>
  <c r="BE223" i="2"/>
  <c r="BE236" i="2"/>
  <c r="BE359" i="2"/>
  <c r="BE476" i="2"/>
  <c r="BE494" i="2"/>
  <c r="BE568" i="2"/>
  <c r="BK121" i="3"/>
  <c r="J121" i="3" s="1"/>
  <c r="J63" i="3" s="1"/>
  <c r="BE447" i="4"/>
  <c r="BE573" i="4"/>
  <c r="J88" i="5"/>
  <c r="BE163" i="5"/>
  <c r="BE209" i="5"/>
  <c r="BE220" i="5"/>
  <c r="BE328" i="5"/>
  <c r="BE115" i="6"/>
  <c r="J52" i="2"/>
  <c r="F55" i="3"/>
  <c r="BE100" i="3"/>
  <c r="BE401" i="4"/>
  <c r="BK481" i="4"/>
  <c r="J481" i="4"/>
  <c r="J68" i="4" s="1"/>
  <c r="BE129" i="5"/>
  <c r="BE142" i="5"/>
  <c r="BE150" i="5"/>
  <c r="BE292" i="5"/>
  <c r="F80" i="6"/>
  <c r="BE94" i="6"/>
  <c r="BE120" i="6"/>
  <c r="F54" i="2"/>
  <c r="BE228" i="2"/>
  <c r="BE399" i="2"/>
  <c r="BE531" i="2"/>
  <c r="BE558" i="2"/>
  <c r="BE583" i="2"/>
  <c r="BE595" i="2"/>
  <c r="BE601" i="2"/>
  <c r="BK465" i="2"/>
  <c r="J465" i="2"/>
  <c r="J66" i="2" s="1"/>
  <c r="BE93" i="3"/>
  <c r="BE107" i="3"/>
  <c r="BE105" i="4"/>
  <c r="BE200" i="4"/>
  <c r="BE273" i="4"/>
  <c r="BE429" i="4"/>
  <c r="E48" i="5"/>
  <c r="BE156" i="5"/>
  <c r="BE166" i="5"/>
  <c r="BE180" i="5"/>
  <c r="BE270" i="2"/>
  <c r="BE324" i="2"/>
  <c r="BE387" i="2"/>
  <c r="BE403" i="2"/>
  <c r="BE520" i="2"/>
  <c r="BE587" i="2"/>
  <c r="BE624" i="2"/>
  <c r="BE668" i="2"/>
  <c r="BE740" i="2"/>
  <c r="BE775" i="2"/>
  <c r="BE780" i="2"/>
  <c r="BE785" i="2"/>
  <c r="BE234" i="4"/>
  <c r="BE301" i="4"/>
  <c r="BE335" i="4"/>
  <c r="J85" i="5"/>
  <c r="BE118" i="5"/>
  <c r="BE136" i="5"/>
  <c r="BE184" i="5"/>
  <c r="BE259" i="5"/>
  <c r="BK320" i="5"/>
  <c r="J320" i="5" s="1"/>
  <c r="J70" i="5" s="1"/>
  <c r="F54" i="6"/>
  <c r="E84" i="2"/>
  <c r="BE181" i="2"/>
  <c r="BE515" i="2"/>
  <c r="BE553" i="2"/>
  <c r="BK729" i="2"/>
  <c r="BK728" i="2" s="1"/>
  <c r="J728" i="2" s="1"/>
  <c r="J70" i="2" s="1"/>
  <c r="BE113" i="3"/>
  <c r="BE102" i="4"/>
  <c r="BE128" i="4"/>
  <c r="BE157" i="4"/>
  <c r="BE207" i="4"/>
  <c r="BE331" i="4"/>
  <c r="BE339" i="4"/>
  <c r="BE347" i="4"/>
  <c r="BE98" i="5"/>
  <c r="BE196" i="5"/>
  <c r="BE250" i="5"/>
  <c r="BE255" i="5"/>
  <c r="BE297" i="5"/>
  <c r="BE131" i="6"/>
  <c r="BE351" i="2"/>
  <c r="BE391" i="2"/>
  <c r="BE422" i="2"/>
  <c r="BE485" i="2"/>
  <c r="BE502" i="2"/>
  <c r="BE607" i="2"/>
  <c r="BE636" i="2"/>
  <c r="BE640" i="2"/>
  <c r="BE644" i="2"/>
  <c r="BE690" i="2"/>
  <c r="BE697" i="2"/>
  <c r="BE705" i="2"/>
  <c r="BE735" i="2"/>
  <c r="BE755" i="2"/>
  <c r="BE760" i="2"/>
  <c r="BE122" i="3"/>
  <c r="E48" i="4"/>
  <c r="BE147" i="4"/>
  <c r="BE174" i="4"/>
  <c r="BE343" i="4"/>
  <c r="BE355" i="4"/>
  <c r="BE360" i="4"/>
  <c r="BE384" i="4"/>
  <c r="BE111" i="5"/>
  <c r="BE132" i="5"/>
  <c r="BE146" i="5"/>
  <c r="BE170" i="5"/>
  <c r="BE193" i="5"/>
  <c r="BE206" i="5"/>
  <c r="BE223" i="5"/>
  <c r="BE233" i="5"/>
  <c r="BE238" i="5"/>
  <c r="BE306" i="5"/>
  <c r="BE201" i="2"/>
  <c r="BE232" i="2"/>
  <c r="BE332" i="2"/>
  <c r="BE376" i="2"/>
  <c r="BE383" i="2"/>
  <c r="BE418" i="2"/>
  <c r="BE430" i="2"/>
  <c r="BE447" i="2"/>
  <c r="BE457" i="2"/>
  <c r="BE472" i="2"/>
  <c r="BE525" i="2"/>
  <c r="BE543" i="2"/>
  <c r="BE578" i="2"/>
  <c r="BE628" i="2"/>
  <c r="BE98" i="4"/>
  <c r="BE143" i="4"/>
  <c r="BE170" i="4"/>
  <c r="BE187" i="4"/>
  <c r="BE191" i="4"/>
  <c r="BE230" i="4"/>
  <c r="BE297" i="4"/>
  <c r="BE409" i="4"/>
  <c r="BE451" i="4"/>
  <c r="BE457" i="4"/>
  <c r="BE569" i="4"/>
  <c r="BE159" i="5"/>
  <c r="BE182" i="5"/>
  <c r="BE199" i="5"/>
  <c r="J77" i="6"/>
  <c r="BE98" i="6"/>
  <c r="BE113" i="2"/>
  <c r="BE132" i="2"/>
  <c r="BE265" i="2"/>
  <c r="BE290" i="2"/>
  <c r="BE320" i="2"/>
  <c r="BE450" i="2"/>
  <c r="BE466" i="2"/>
  <c r="BE564" i="2"/>
  <c r="BE611" i="2"/>
  <c r="BE648" i="2"/>
  <c r="BE652" i="2"/>
  <c r="BE656" i="2"/>
  <c r="BE660" i="2"/>
  <c r="BK724" i="2"/>
  <c r="J724" i="2" s="1"/>
  <c r="J69" i="2" s="1"/>
  <c r="J55" i="3"/>
  <c r="J52" i="4"/>
  <c r="J55" i="4"/>
  <c r="BE138" i="4"/>
  <c r="BE165" i="4"/>
  <c r="BE179" i="4"/>
  <c r="BE214" i="4"/>
  <c r="BE367" i="4"/>
  <c r="BE439" i="4"/>
  <c r="BE521" i="4"/>
  <c r="BE585" i="4"/>
  <c r="BE204" i="5"/>
  <c r="BE211" i="5"/>
  <c r="BE225" i="5"/>
  <c r="BE244" i="5"/>
  <c r="BE262" i="5"/>
  <c r="BE277" i="5"/>
  <c r="BE282" i="5"/>
  <c r="BE333" i="5"/>
  <c r="BE90" i="6"/>
  <c r="BE109" i="6"/>
  <c r="BE124" i="6"/>
  <c r="BE117" i="2"/>
  <c r="BE128" i="2"/>
  <c r="BE506" i="2"/>
  <c r="BE598" i="2"/>
  <c r="J78" i="3"/>
  <c r="BE242" i="4"/>
  <c r="BE371" i="4"/>
  <c r="BE424" i="4"/>
  <c r="F88" i="5"/>
  <c r="BE115" i="5"/>
  <c r="BE289" i="5"/>
  <c r="BE300" i="5"/>
  <c r="BE310" i="5"/>
  <c r="BE325" i="5"/>
  <c r="BE331" i="5"/>
  <c r="J80" i="6"/>
  <c r="BE106" i="6"/>
  <c r="BE146" i="2"/>
  <c r="BE340" i="2"/>
  <c r="BE371" i="2"/>
  <c r="BE407" i="2"/>
  <c r="BE547" i="2"/>
  <c r="BE664" i="2"/>
  <c r="BE672" i="2"/>
  <c r="BE713" i="2"/>
  <c r="BE745" i="2"/>
  <c r="BE750" i="2"/>
  <c r="BE770" i="2"/>
  <c r="BE87" i="3"/>
  <c r="BE94" i="4"/>
  <c r="BE195" i="4"/>
  <c r="BE312" i="4"/>
  <c r="BE443" i="4"/>
  <c r="BE487" i="4"/>
  <c r="BE589" i="4"/>
  <c r="BE593" i="4"/>
  <c r="BK389" i="4"/>
  <c r="J389" i="4"/>
  <c r="J65" i="4" s="1"/>
  <c r="BE279" i="5"/>
  <c r="BE303" i="5"/>
  <c r="BE342" i="5"/>
  <c r="BE129" i="6"/>
  <c r="BE97" i="2"/>
  <c r="BE105" i="2"/>
  <c r="BE439" i="2"/>
  <c r="BE591" i="2"/>
  <c r="BE718" i="2"/>
  <c r="BE725" i="2"/>
  <c r="BE730" i="2"/>
  <c r="BE766" i="2"/>
  <c r="F54" i="3"/>
  <c r="BE121" i="4"/>
  <c r="BE328" i="4"/>
  <c r="BE351" i="4"/>
  <c r="BE102" i="5"/>
  <c r="BE122" i="5"/>
  <c r="BE247" i="5"/>
  <c r="BE269" i="5"/>
  <c r="BE274" i="5"/>
  <c r="BE317" i="5"/>
  <c r="BE336" i="5"/>
  <c r="BE339" i="5"/>
  <c r="E48" i="6"/>
  <c r="BE86" i="6"/>
  <c r="BE111" i="6"/>
  <c r="F55" i="2"/>
  <c r="BE124" i="2"/>
  <c r="BE170" i="2"/>
  <c r="BE240" i="2"/>
  <c r="BE316" i="2"/>
  <c r="BE443" i="2"/>
  <c r="BE284" i="5"/>
  <c r="BE294" i="5"/>
  <c r="BE315" i="5"/>
  <c r="BE321" i="5"/>
  <c r="BE113" i="6"/>
  <c r="BE160" i="2"/>
  <c r="BE245" i="2"/>
  <c r="BE250" i="2"/>
  <c r="BE284" i="2"/>
  <c r="BE301" i="2"/>
  <c r="BE305" i="2"/>
  <c r="BE346" i="2"/>
  <c r="BE414" i="2"/>
  <c r="BE511" i="2"/>
  <c r="BK126" i="3"/>
  <c r="J126" i="3"/>
  <c r="J64" i="3" s="1"/>
  <c r="BE109" i="4"/>
  <c r="BE117" i="4"/>
  <c r="BE153" i="4"/>
  <c r="BE247" i="4"/>
  <c r="BE307" i="4"/>
  <c r="BE380" i="4"/>
  <c r="BE412" i="4"/>
  <c r="BE476" i="4"/>
  <c r="BE502" i="4"/>
  <c r="BE525" i="4"/>
  <c r="BE577" i="4"/>
  <c r="BE178" i="5"/>
  <c r="BE190" i="5"/>
  <c r="BE252" i="5"/>
  <c r="BE102" i="6"/>
  <c r="BE133" i="6"/>
  <c r="BE101" i="2"/>
  <c r="BE109" i="2"/>
  <c r="BE213" i="2"/>
  <c r="BE275" i="2"/>
  <c r="BE312" i="2"/>
  <c r="BE427" i="2"/>
  <c r="BE454" i="2"/>
  <c r="BE462" i="2"/>
  <c r="BE537" i="2"/>
  <c r="BE615" i="2"/>
  <c r="BE620" i="2"/>
  <c r="BE677" i="2"/>
  <c r="BE709" i="2"/>
  <c r="BE790" i="2"/>
  <c r="BE127" i="3"/>
  <c r="BE132" i="4"/>
  <c r="BE161" i="4"/>
  <c r="BE316" i="4"/>
  <c r="BE390" i="4"/>
  <c r="BE435" i="4"/>
  <c r="BE464" i="4"/>
  <c r="BE545" i="4"/>
  <c r="BE94" i="5"/>
  <c r="BE125" i="5"/>
  <c r="BE173" i="5"/>
  <c r="BE216" i="5"/>
  <c r="BE228" i="5"/>
  <c r="BE235" i="5"/>
  <c r="BE241" i="5"/>
  <c r="J34" i="3"/>
  <c r="AW56" i="1"/>
  <c r="F34" i="2"/>
  <c r="BA55" i="1"/>
  <c r="J34" i="4"/>
  <c r="AW57" i="1"/>
  <c r="F37" i="3"/>
  <c r="BD56" i="1"/>
  <c r="F37" i="6"/>
  <c r="BD59" i="1"/>
  <c r="F35" i="4"/>
  <c r="BB57" i="1" s="1"/>
  <c r="F35" i="6"/>
  <c r="BB59" i="1" s="1"/>
  <c r="J34" i="2"/>
  <c r="AW55" i="1" s="1"/>
  <c r="F36" i="6"/>
  <c r="BC59" i="1" s="1"/>
  <c r="F37" i="4"/>
  <c r="BD57" i="1" s="1"/>
  <c r="F35" i="5"/>
  <c r="BB58" i="1" s="1"/>
  <c r="F36" i="5"/>
  <c r="BC58" i="1" s="1"/>
  <c r="F34" i="6"/>
  <c r="BA59" i="1" s="1"/>
  <c r="J34" i="5"/>
  <c r="AW58" i="1" s="1"/>
  <c r="J34" i="6"/>
  <c r="AW59" i="1" s="1"/>
  <c r="F35" i="2"/>
  <c r="BB55" i="1" s="1"/>
  <c r="F34" i="3"/>
  <c r="BA56" i="1" s="1"/>
  <c r="F37" i="5"/>
  <c r="BD58" i="1" s="1"/>
  <c r="F36" i="3"/>
  <c r="BC56" i="1" s="1"/>
  <c r="F37" i="2"/>
  <c r="BD55" i="1" s="1"/>
  <c r="F36" i="4"/>
  <c r="BC57" i="1" s="1"/>
  <c r="F35" i="3"/>
  <c r="BB56" i="1" s="1"/>
  <c r="F36" i="2"/>
  <c r="BC55" i="1" s="1"/>
  <c r="F34" i="4"/>
  <c r="BA57" i="1" s="1"/>
  <c r="F34" i="5"/>
  <c r="BA58" i="1" s="1"/>
  <c r="R95" i="2" l="1"/>
  <c r="R94" i="2"/>
  <c r="T92" i="4"/>
  <c r="R84" i="6"/>
  <c r="R83" i="6" s="1"/>
  <c r="T85" i="3"/>
  <c r="T84" i="3" s="1"/>
  <c r="P84" i="6"/>
  <c r="P83" i="6" s="1"/>
  <c r="AU59" i="1" s="1"/>
  <c r="R176" i="5"/>
  <c r="T485" i="4"/>
  <c r="P92" i="4"/>
  <c r="P91" i="4"/>
  <c r="AU57" i="1" s="1"/>
  <c r="P176" i="5"/>
  <c r="P95" i="2"/>
  <c r="R92" i="5"/>
  <c r="R91" i="5" s="1"/>
  <c r="P92" i="5"/>
  <c r="P91" i="5" s="1"/>
  <c r="AU58" i="1" s="1"/>
  <c r="T92" i="5"/>
  <c r="T84" i="6"/>
  <c r="T83" i="6" s="1"/>
  <c r="T176" i="5"/>
  <c r="BK733" i="2"/>
  <c r="J733" i="2"/>
  <c r="J72" i="2" s="1"/>
  <c r="P733" i="2"/>
  <c r="R92" i="4"/>
  <c r="R91" i="4"/>
  <c r="T95" i="2"/>
  <c r="T94" i="2"/>
  <c r="BK92" i="5"/>
  <c r="J92" i="5"/>
  <c r="J60" i="5" s="1"/>
  <c r="BK154" i="5"/>
  <c r="J154" i="5" s="1"/>
  <c r="J64" i="5" s="1"/>
  <c r="BK92" i="4"/>
  <c r="J92" i="4"/>
  <c r="J60" i="4" s="1"/>
  <c r="BK84" i="6"/>
  <c r="J84" i="6" s="1"/>
  <c r="J60" i="6" s="1"/>
  <c r="BK95" i="2"/>
  <c r="J95" i="2"/>
  <c r="J60" i="2" s="1"/>
  <c r="J729" i="2"/>
  <c r="J71" i="2" s="1"/>
  <c r="J486" i="4"/>
  <c r="J70" i="4" s="1"/>
  <c r="BK85" i="3"/>
  <c r="J85" i="3" s="1"/>
  <c r="J60" i="3" s="1"/>
  <c r="J734" i="2"/>
  <c r="J73" i="2"/>
  <c r="BK176" i="5"/>
  <c r="J176" i="5"/>
  <c r="J66" i="5" s="1"/>
  <c r="F33" i="6"/>
  <c r="AZ59" i="1" s="1"/>
  <c r="BA54" i="1"/>
  <c r="W30" i="1" s="1"/>
  <c r="J33" i="2"/>
  <c r="AV55" i="1" s="1"/>
  <c r="AT55" i="1" s="1"/>
  <c r="J33" i="4"/>
  <c r="AV57" i="1"/>
  <c r="AT57" i="1" s="1"/>
  <c r="F33" i="2"/>
  <c r="AZ55" i="1" s="1"/>
  <c r="BC54" i="1"/>
  <c r="W32" i="1" s="1"/>
  <c r="J33" i="3"/>
  <c r="AV56" i="1" s="1"/>
  <c r="AT56" i="1" s="1"/>
  <c r="J33" i="6"/>
  <c r="AV59" i="1"/>
  <c r="AT59" i="1" s="1"/>
  <c r="BD54" i="1"/>
  <c r="W33" i="1" s="1"/>
  <c r="F33" i="5"/>
  <c r="AZ58" i="1" s="1"/>
  <c r="BB54" i="1"/>
  <c r="AX54" i="1" s="1"/>
  <c r="J33" i="5"/>
  <c r="AV58" i="1" s="1"/>
  <c r="AT58" i="1" s="1"/>
  <c r="F33" i="3"/>
  <c r="AZ56" i="1"/>
  <c r="F33" i="4"/>
  <c r="AZ57" i="1"/>
  <c r="P94" i="2" l="1"/>
  <c r="AU55" i="1"/>
  <c r="T91" i="5"/>
  <c r="T91" i="4"/>
  <c r="BK94" i="2"/>
  <c r="J94" i="2"/>
  <c r="BK91" i="4"/>
  <c r="J91" i="4"/>
  <c r="BK83" i="6"/>
  <c r="J83" i="6"/>
  <c r="BK91" i="5"/>
  <c r="J91" i="5"/>
  <c r="J30" i="5" s="1"/>
  <c r="AG58" i="1" s="1"/>
  <c r="AN58" i="1" s="1"/>
  <c r="BK84" i="3"/>
  <c r="J84" i="3"/>
  <c r="AY54" i="1"/>
  <c r="J30" i="2"/>
  <c r="AG55" i="1" s="1"/>
  <c r="AN55" i="1" s="1"/>
  <c r="J30" i="4"/>
  <c r="AG57" i="1" s="1"/>
  <c r="AN57" i="1" s="1"/>
  <c r="J30" i="6"/>
  <c r="AG59" i="1"/>
  <c r="AN59" i="1" s="1"/>
  <c r="AW54" i="1"/>
  <c r="AK30" i="1" s="1"/>
  <c r="AU54" i="1"/>
  <c r="AZ54" i="1"/>
  <c r="W29" i="1"/>
  <c r="J30" i="3"/>
  <c r="AG56" i="1"/>
  <c r="AN56" i="1" s="1"/>
  <c r="W31" i="1"/>
  <c r="J39" i="3" l="1"/>
  <c r="J59" i="5"/>
  <c r="J59" i="6"/>
  <c r="J59" i="2"/>
  <c r="J59" i="4"/>
  <c r="J59" i="3"/>
  <c r="J39" i="6"/>
  <c r="J39" i="5"/>
  <c r="J39" i="2"/>
  <c r="J39" i="4"/>
  <c r="AG54" i="1"/>
  <c r="AK26" i="1"/>
  <c r="AV54" i="1"/>
  <c r="AK29" i="1"/>
  <c r="AK35" i="1" l="1"/>
  <c r="AT54" i="1"/>
  <c r="AN54" i="1" l="1"/>
</calcChain>
</file>

<file path=xl/sharedStrings.xml><?xml version="1.0" encoding="utf-8"?>
<sst xmlns="http://schemas.openxmlformats.org/spreadsheetml/2006/main" count="13866" uniqueCount="2234">
  <si>
    <t>Export Komplet</t>
  </si>
  <si>
    <t>VZ</t>
  </si>
  <si>
    <t>2.0</t>
  </si>
  <si>
    <t>ZAMOK</t>
  </si>
  <si>
    <t>False</t>
  </si>
  <si>
    <t>{66669d63-27df-4ca5-b347-2952d3346e6f}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</si>
  <si>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</si>
  <si>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</si>
  <si>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</si>
  <si>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</si>
  <si>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</si>
  <si>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</si>
  <si>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</si>
  <si>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</si>
  <si>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079-0-25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</si>
  <si>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</si>
  <si>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</si>
  <si>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Teplice - Rekonstrukce ul. Čelakovského</t>
  </si>
  <si>
    <t>KSO:</t>
  </si>
  <si>
    <t>822 2</t>
  </si>
  <si>
    <t>CC-CZ:</t>
  </si>
  <si>
    <t>2112</t>
  </si>
  <si>
    <t>Místo:</t>
  </si>
  <si>
    <t>Teplice</t>
  </si>
  <si>
    <t>Datum:</t>
  </si>
  <si>
    <t>13. 12. 2025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</si>
  <si>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</si>
  <si>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</si>
  <si>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</si>
  <si>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</si>
  <si>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</si>
  <si>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</si>
  <si>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</si>
  <si>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</si>
  <si>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Projekce dopravní Filip, s.r.o.</t>
  </si>
  <si>
    <t>True</t>
  </si>
  <si>
    <t>Zpracovatel: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</si>
  <si>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</si>
  <si>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„Teplice - Rekonstrukce ul. Čelakovského“.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</si>
  <si>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</si>
  <si>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</si>
  <si>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</si>
  <si>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</si>
  <si>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</si>
  <si>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</si>
  <si>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</si>
  <si>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</si>
  <si>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</si>
  <si>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</si>
  <si>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</si>
  <si>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</si>
  <si>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</si>
  <si>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</si>
  <si>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</si>
  <si>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</si>
  <si>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</si>
  <si>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</si>
  <si>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</si>
  <si>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</si>
  <si>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</si>
  <si>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</si>
  <si>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</si>
  <si>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</si>
  <si>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</si>
  <si>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</si>
  <si>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</si>
  <si>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</si>
  <si>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</si>
  <si>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</si>
  <si>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</si>
  <si>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</si>
  <si>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</si>
  <si>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</si>
  <si>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</si>
  <si>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</si>
  <si>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</si>
  <si>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</si>
  <si>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</si>
  <si>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</si>
  <si>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</si>
  <si>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ING</t>
  </si>
  <si>
    <t>1</t>
  </si>
  <si>
    <t>{c3bc7df9-2cb4-419b-93de-bb998c30df80}</t>
  </si>
  <si>
    <t>2</t>
  </si>
  <si>
    <t>SO 101s</t>
  </si>
  <si>
    <t>Sanace aktivní zóny a zemní pláně</t>
  </si>
  <si>
    <t>{4fa10a9a-0c5d-4be0-b557-1ab7739e395e}</t>
  </si>
  <si>
    <t>SO 201</t>
  </si>
  <si>
    <t>Opěrná stěna</t>
  </si>
  <si>
    <t>{6d778b41-d9bd-4078-9872-d9e4b9b89493}</t>
  </si>
  <si>
    <t>SO 401</t>
  </si>
  <si>
    <t>Rekonstrukce veřejného osvětlení</t>
  </si>
  <si>
    <t>{aa52f2e6-0df9-4e93-a3b6-ddfe954870be}</t>
  </si>
  <si>
    <t>VRN</t>
  </si>
  <si>
    <t>Vedlejší rozpočtové náklady</t>
  </si>
  <si>
    <t>VON</t>
  </si>
  <si>
    <t>{d6d8ccbd-57a8-4ba3-a38b-019b9619e9d8}</t>
  </si>
  <si>
    <t>KRYCÍ LIST SOUPISU PRACÍ</t>
  </si>
  <si>
    <t>Objekt:</t>
  </si>
  <si>
    <t>SO 101 - Komunikace</t>
  </si>
  <si>
    <t>211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</si>
  <si>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</si>
  <si>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</si>
  <si>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</si>
  <si>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</si>
  <si>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</si>
  <si>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</si>
  <si>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</si>
  <si>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</si>
  <si>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</si>
  <si>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</si>
  <si>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</si>
  <si>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</si>
  <si>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</si>
  <si>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</si>
  <si>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</si>
  <si>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</si>
  <si>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</si>
  <si>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</si>
  <si>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</si>
  <si>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</si>
  <si>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</si>
  <si>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</si>
  <si>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</si>
  <si>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</si>
  <si>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</si>
  <si>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</si>
  <si>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</si>
  <si>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</si>
  <si>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</si>
  <si>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</si>
  <si>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</si>
  <si>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</si>
  <si>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</si>
  <si>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</si>
  <si>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</si>
  <si>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</si>
  <si>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</si>
  <si>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112201112</t>
  </si>
  <si>
    <t>Odstranění pařezů D přes 0,2 do 0,3 m v rovině a svahu do 1:5 s odklizením do 20 m a zasypáním jámy</t>
  </si>
  <si>
    <t>kus</t>
  </si>
  <si>
    <t>CS ÚRS 2026 01</t>
  </si>
  <si>
    <t>4</t>
  </si>
  <si>
    <t>-138766285</t>
  </si>
  <si>
    <t>PP</t>
  </si>
  <si>
    <t>Odstranění pařezu v rovině nebo na svahu do 1:5 o průměru pařezu na řezné ploše přes 200 do 300 mm</t>
  </si>
  <si>
    <t>Online PSC</t>
  </si>
  <si>
    <t>https://podminky.urs.cz/item/CS_URS_2026_01/112201112</t>
  </si>
  <si>
    <t>VV</t>
  </si>
  <si>
    <t>112201113</t>
  </si>
  <si>
    <t>Odstranění pařezů D přes 0,3 do 0,4 m v rovině a svahu do 1:5 s odklizením do 20 m a zasypáním jámy</t>
  </si>
  <si>
    <t>-87075110</t>
  </si>
  <si>
    <t>Odstranění pařezu v rovině nebo na svahu do 1:5 o průměru pařezu na řezné ploše přes 300 do 400 mm</t>
  </si>
  <si>
    <t>https://podminky.urs.cz/item/CS_URS_2026_01/112201113</t>
  </si>
  <si>
    <t>3</t>
  </si>
  <si>
    <t>112201114</t>
  </si>
  <si>
    <t>Odstranění pařezů D přes 0,4 do 0,5 m v rovině a svahu do 1:5 s odklizením do 20 m a zasypáním jámy</t>
  </si>
  <si>
    <t>177629680</t>
  </si>
  <si>
    <t>Odstranění pařezu v rovině nebo na svahu do 1:5 o průměru pařezu na řezné ploše přes 400 do 500 mm</t>
  </si>
  <si>
    <t>https://podminky.urs.cz/item/CS_URS_2026_01/112201114</t>
  </si>
  <si>
    <t>1+1</t>
  </si>
  <si>
    <t>112201115</t>
  </si>
  <si>
    <t>Odstranění pařezů D přes 0,5 do 0,6 m v rovině a svahu do 1:5 s odklizením do 20 m a zasypáním jámy</t>
  </si>
  <si>
    <t>-833811741</t>
  </si>
  <si>
    <t>Odstranění pařezu v rovině nebo na svahu do 1:5 o průměru pařezu na řezné ploše přes 500 do 600 mm</t>
  </si>
  <si>
    <t>https://podminky.urs.cz/item/CS_URS_2026_01/112201115</t>
  </si>
  <si>
    <t>5</t>
  </si>
  <si>
    <t>122151101</t>
  </si>
  <si>
    <t>Odkopávky a prokopávky nezapažené v hornině třídy těžitelnosti I skupiny 1 a 2 objem do 20 m3 strojně</t>
  </si>
  <si>
    <t>m3</t>
  </si>
  <si>
    <t>-1109939482</t>
  </si>
  <si>
    <t>Odkopávky a prokopávky nezapažené strojně v hornině třídy těžitelnosti I skupiny 1 a 2 do 20 m3</t>
  </si>
  <si>
    <t>https://podminky.urs.cz/item/CS_URS_2026_01/122151101</t>
  </si>
  <si>
    <t>"svrchní vrstva" 261,75*0,1</t>
  </si>
  <si>
    <t>6</t>
  </si>
  <si>
    <t>122251104</t>
  </si>
  <si>
    <t>Odkopávky a prokopávky nezapažené v hornině třídy těžitelnosti I skupiny 3 objem do 500 m3 strojně</t>
  </si>
  <si>
    <t>-1393437981</t>
  </si>
  <si>
    <t>Odkopávky a prokopávky nezapažené strojně v hornině třídy těžitelnosti I skupiny 3 přes 100 do 500 m3</t>
  </si>
  <si>
    <t>https://podminky.urs.cz/item/CS_URS_2026_01/122251104</t>
  </si>
  <si>
    <t>"vjezd+stání" 588,42*0,3</t>
  </si>
  <si>
    <t>"chodník" 324,06*0,26</t>
  </si>
  <si>
    <t>"vozovka" 632,92*0,26</t>
  </si>
  <si>
    <t>Součet</t>
  </si>
  <si>
    <t>7</t>
  </si>
  <si>
    <t>129001101</t>
  </si>
  <si>
    <t>Příplatek za ztížení odkopávky nebo prokopávky v blízkosti inženýrských sítí</t>
  </si>
  <si>
    <t>-127645972</t>
  </si>
  <si>
    <t>Příplatek k cenám vykopávek za ztížení vykopávky v blízkosti podzemního vedení nebo výbušnin v horninách jakékoliv třídy</t>
  </si>
  <si>
    <t>https://podminky.urs.cz/item/CS_URS_2026_01/129001101</t>
  </si>
  <si>
    <t>425,341*0,25</t>
  </si>
  <si>
    <t>8</t>
  </si>
  <si>
    <t>131251102</t>
  </si>
  <si>
    <t>Hloubení jam nezapažených v hornině třídy těžitelnosti I skupiny 3 objem do 50 m3 strojně</t>
  </si>
  <si>
    <t>356171776</t>
  </si>
  <si>
    <t>Hloubení nezapažených jam a zářezů strojně s urovnáním dna do předepsaného profilu a spádu v hornině třídy těžitelnosti I skupiny 3 přes 20 do 50 m3</t>
  </si>
  <si>
    <t>https://podminky.urs.cz/item/CS_URS_2026_01/131251102</t>
  </si>
  <si>
    <t>"jámy pro strukturální substrát" 83,91*1,2</t>
  </si>
  <si>
    <t>9</t>
  </si>
  <si>
    <t>132251101</t>
  </si>
  <si>
    <t>Hloubení rýh nezapažených š do 800 mm v hornině třídy těžitelnosti I skupiny 3 objem do 20 m3 strojně</t>
  </si>
  <si>
    <t>1414224364</t>
  </si>
  <si>
    <t>Hloubení nezapažených rýh šířky do 800 mm strojně s urovnáním dna do předepsaného profilu a spádu v hornině třídy těžitelnosti I skupiny 3 do 20 m3</t>
  </si>
  <si>
    <t>https://podminky.urs.cz/item/CS_URS_2026_01/132251101</t>
  </si>
  <si>
    <t>"přípojky" 14,26*0,8*1</t>
  </si>
  <si>
    <t>10</t>
  </si>
  <si>
    <t>133251101</t>
  </si>
  <si>
    <t>Hloubení šachet nezapažených v hornině třídy těžitelnosti I skupiny 3 objem do 20 m3</t>
  </si>
  <si>
    <t>-1672159513</t>
  </si>
  <si>
    <t>Hloubení nezapažených šachet strojně v hornině třídy těžitelnosti I skupiny 3 do 20 m3</t>
  </si>
  <si>
    <t>https://podminky.urs.cz/item/CS_URS_2026_01/133251101</t>
  </si>
  <si>
    <t>"UV"</t>
  </si>
  <si>
    <t>1*1*0,75*3</t>
  </si>
  <si>
    <t>11</t>
  </si>
  <si>
    <t>162201421</t>
  </si>
  <si>
    <t>Vodorovné přemístění pařezů do 1 km D přes 100 do 300 mm</t>
  </si>
  <si>
    <t>-964680759</t>
  </si>
  <si>
    <t>Vodorovné přemístění větví, kmenů nebo pařezů s naložením, složením a dopravou do 1000 m pařezů kmenů, průměru přes 100 do 300 mm</t>
  </si>
  <si>
    <t>https://podminky.urs.cz/item/CS_URS_2026_01/162201421</t>
  </si>
  <si>
    <t>162201422</t>
  </si>
  <si>
    <t>Vodorovné přemístění pařezů do 1 km D přes 300 do 500 mm</t>
  </si>
  <si>
    <t>1326282916</t>
  </si>
  <si>
    <t>Vodorovné přemístění větví, kmenů nebo pařezů s naložením, složením a dopravou do 1000 m pařezů kmenů, průměru přes 300 do 500 mm</t>
  </si>
  <si>
    <t>https://podminky.urs.cz/item/CS_URS_2026_01/162201422</t>
  </si>
  <si>
    <t>1+2</t>
  </si>
  <si>
    <t>13</t>
  </si>
  <si>
    <t>162201423</t>
  </si>
  <si>
    <t>Vodorovné přemístění pařezů do 1 km D přes 500 do 700 mm</t>
  </si>
  <si>
    <t>1929357603</t>
  </si>
  <si>
    <t>Vodorovné přemístění větví, kmenů nebo pařezů s naložením, složením a dopravou do 1000 m pařezů kmenů, průměru přes 500 do 700 mm</t>
  </si>
  <si>
    <t>https://podminky.urs.cz/item/CS_URS_2026_01/162201423</t>
  </si>
  <si>
    <t>14</t>
  </si>
  <si>
    <t>162301971</t>
  </si>
  <si>
    <t>Příplatek k vodorovnému přemístění pařezů D přes 100 do 300 mm ZKD 1 km</t>
  </si>
  <si>
    <t>-1848880242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</si>
  <si>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</si>
  <si>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https://podminky.urs.cz/item/CS_URS_2026_01/162301971</t>
  </si>
  <si>
    <t>P</t>
  </si>
  <si>
    <t>Poznámka k položce:_x000D_
vzdálenost odvozu je pouze orientační, určí uchazeč</t>
  </si>
  <si>
    <t>1*9</t>
  </si>
  <si>
    <t>15</t>
  </si>
  <si>
    <t>162301972</t>
  </si>
  <si>
    <t>Příplatek k vodorovnému přemístění pařezů D přes 300 do 500 mm ZKD 1 km</t>
  </si>
  <si>
    <t>1666878086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</si>
  <si>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</si>
  <si>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https://podminky.urs.cz/item/CS_URS_2026_01/162301972</t>
  </si>
  <si>
    <t>3*9</t>
  </si>
  <si>
    <t>16</t>
  </si>
  <si>
    <t>162301973</t>
  </si>
  <si>
    <t>Příplatek k vodorovnému přemístění pařezů D přes 500 do 700 mm ZKD 1 km</t>
  </si>
  <si>
    <t>-406567374</t>
  </si>
  <si>
    <t>Vodorovné přemístění větví, kmenů nebo pařezů s naložením, složením a dopravou Příplatek k cenám za každých dalších i započatých 1000 m přes 1000 m pařezů kmenů, průměru přes 500 do 700 mm</t>
  </si>
  <si>
    <t>https://podminky.urs.cz/item/CS_URS_2026_01/162301973</t>
  </si>
  <si>
    <t>17</t>
  </si>
  <si>
    <t>162751117</t>
  </si>
  <si>
    <t>Vodorovné přemístění přes 9 000 do 10000 m výkopku/sypaniny z horniny třídy těžitelnosti I skupiny 1 až 3</t>
  </si>
  <si>
    <t>-377098117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</si>
  <si>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</si>
  <si>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</si>
  <si>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26,175+425,341+100,692+11,408+2,25</t>
  </si>
  <si>
    <t>18</t>
  </si>
  <si>
    <t>171201231</t>
  </si>
  <si>
    <t>Poplatek za předání recyklačnímu zařízení zeminy a kamení kód odpadu 17 05 04</t>
  </si>
  <si>
    <t>t</t>
  </si>
  <si>
    <t>-1915927373</t>
  </si>
  <si>
    <t>Poplatek za předání zeminy a kamení recyklačnímu zařízení zatříděné do Katalogu odpadů pod kódem 17 05 04</t>
  </si>
  <si>
    <t>https://podminky.urs.cz/item/CS_URS_2026_01/171201231</t>
  </si>
  <si>
    <t>565,866</t>
  </si>
  <si>
    <t>565,866*1,8 'Přepočtené koeficientem množství</t>
  </si>
  <si>
    <t>19</t>
  </si>
  <si>
    <t>174151101</t>
  </si>
  <si>
    <t>Zásyp jam, šachet rýh nebo kolem objektů sypaninou se zhutněním</t>
  </si>
  <si>
    <t>1947873242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</si>
  <si>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</si>
  <si>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</si>
  <si>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"zásyp přípojek ŠD" (14,26)*0,8*(1-0,4)</t>
  </si>
  <si>
    <t>"obsyp UV štěrkopískem" (2,25-(PI*0,275*0,275*0,75*3))</t>
  </si>
  <si>
    <t>Mezisoučet</t>
  </si>
  <si>
    <t>"zásyp strukturálním substrátem" 83,91*1,2</t>
  </si>
  <si>
    <t>"zásyp substrátem pro výsadbu" 12*0,45</t>
  </si>
  <si>
    <t>20</t>
  </si>
  <si>
    <t>M</t>
  </si>
  <si>
    <t>58344171</t>
  </si>
  <si>
    <t>štěrkodrť frakce 0/32</t>
  </si>
  <si>
    <t>-1785098843</t>
  </si>
  <si>
    <t>6,845</t>
  </si>
  <si>
    <t>6,845*2 'Přepočtené koeficientem množství</t>
  </si>
  <si>
    <t>10321100.R1.1</t>
  </si>
  <si>
    <t>zahradní substrát strukturální</t>
  </si>
  <si>
    <t>-1924734241</t>
  </si>
  <si>
    <t>Poznámka k položce:_x000D_
složení:_x000D_
organický kompost - 7,5% _x000D_
biouhel 0/10 - 7,5% _x000D_
štěrk 32/63 - 85%</t>
  </si>
  <si>
    <t>83,91*1,2</t>
  </si>
  <si>
    <t>100,692*1,2 'Přepočtené koeficientem množství</t>
  </si>
  <si>
    <t>22</t>
  </si>
  <si>
    <t>10321100.R2</t>
  </si>
  <si>
    <t>zahradní substrát pro výsadbu stromů VL</t>
  </si>
  <si>
    <t>-469485845</t>
  </si>
  <si>
    <t>Poznámka k položce:_x000D_
složení:_x000D_
ornice 40% _x000D_
rašelina 40% _x000D_
štěrk 8/16 20%_x000D_
hydroabsorbent/gel 0,8 kg/m3</t>
  </si>
  <si>
    <t>"pro výsadbu stromů"</t>
  </si>
  <si>
    <t>(12)*0,45</t>
  </si>
  <si>
    <t>5,4*1,1 'Přepočtené koeficientem množství</t>
  </si>
  <si>
    <t>23</t>
  </si>
  <si>
    <t>175151101</t>
  </si>
  <si>
    <t>Obsypání potrubí strojně sypaninou bez prohození, uloženou do 3 m</t>
  </si>
  <si>
    <t>1182771637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</si>
  <si>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</si>
  <si>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</si>
  <si>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(14,26)*0,8*0,3-(PI*0,075*0,075*(14,26))</t>
  </si>
  <si>
    <t>24</t>
  </si>
  <si>
    <t>58331200</t>
  </si>
  <si>
    <t>štěrkopísek netříděný</t>
  </si>
  <si>
    <t>771388016</t>
  </si>
  <si>
    <t>1,715+3,17</t>
  </si>
  <si>
    <t>4,885*2 'Přepočtené koeficientem množství</t>
  </si>
  <si>
    <t>25</t>
  </si>
  <si>
    <t>181111111</t>
  </si>
  <si>
    <t>Plošná úprava terénu do 500 m2 zemina skupiny 1 až 4 nerovnosti přes 50 do 100 mm v rovinně a svahu do 1:5</t>
  </si>
  <si>
    <t>m2</t>
  </si>
  <si>
    <t>-172753887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</si>
  <si>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</si>
  <si>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https://podminky.urs.cz/item/CS_URS_2026_01/181111111</t>
  </si>
  <si>
    <t>98,19</t>
  </si>
  <si>
    <t>26</t>
  </si>
  <si>
    <t>181351003</t>
  </si>
  <si>
    <t>Rozprostření ornice tl vrstvy do 200 mm pl do 100 m2 v rovině nebo ve svahu do 1:5 strojně</t>
  </si>
  <si>
    <t>-387548745</t>
  </si>
  <si>
    <t>Rozprostření a urovnání ornice v rovině nebo ve svahu sklonu do 1:5 strojně při souvislé ploše do 100 m2, tl. vrstvy do 200 mm</t>
  </si>
  <si>
    <t>https://podminky.urs.cz/item/CS_URS_2026_01/181351003</t>
  </si>
  <si>
    <t>27</t>
  </si>
  <si>
    <t>10364101</t>
  </si>
  <si>
    <t>zemina pro terénní úpravy - ornice</t>
  </si>
  <si>
    <t>-739968000</t>
  </si>
  <si>
    <t>98,19*0,15</t>
  </si>
  <si>
    <t>14,729*1,8 'Přepočtené koeficientem množství</t>
  </si>
  <si>
    <t>28</t>
  </si>
  <si>
    <t>181411131</t>
  </si>
  <si>
    <t>Založení parkového trávníku výsevem pl do 1000 m2 v rovině a ve svahu do 1:5</t>
  </si>
  <si>
    <t>629125529</t>
  </si>
  <si>
    <t>Založení trávníku na půdě předem připravené plochy do 1000 m2 výsevem včetně utažení parkového v rovině nebo na svahu do 1:5</t>
  </si>
  <si>
    <t>https://podminky.urs.cz/item/CS_URS_2026_01/181411131</t>
  </si>
  <si>
    <t>98,19+(6*2)</t>
  </si>
  <si>
    <t>29</t>
  </si>
  <si>
    <t>00572420</t>
  </si>
  <si>
    <t>osivo směs travní parková okrasná</t>
  </si>
  <si>
    <t>kg</t>
  </si>
  <si>
    <t>2052821843</t>
  </si>
  <si>
    <t>(98,19+(6*2))*0,03</t>
  </si>
  <si>
    <t>30</t>
  </si>
  <si>
    <t>181951112</t>
  </si>
  <si>
    <t>Úprava pláně v hornině třídy těžitelnosti I skupiny 1 až 3 se zhutněním strojně</t>
  </si>
  <si>
    <t>885766967</t>
  </si>
  <si>
    <t>Úprava pláně vyrovnáním výškových rozdílů strojně v hornině třídy těžitelnosti I, skupiny 1 až 3 se zhutněním</t>
  </si>
  <si>
    <t>https://podminky.urs.cz/item/CS_URS_2026_01/181951112</t>
  </si>
  <si>
    <t>632,92+324,06+233,69+354,73</t>
  </si>
  <si>
    <t>31</t>
  </si>
  <si>
    <t>183106613</t>
  </si>
  <si>
    <t>Ochrana stromu protikořenovou clonou v rovině nebo na svahu do 1:5 hl přes 700 do 1000 mm</t>
  </si>
  <si>
    <t>m</t>
  </si>
  <si>
    <t>1947958176</t>
  </si>
  <si>
    <t>Instalace protikořenových bariér do předem vyhloubené rýhy, včetně zásypu a hutnění v rovině nebo na svahu do 1:5, hloubky přes 700 do 1000 mm</t>
  </si>
  <si>
    <t>https://podminky.urs.cz/item/CS_URS_2026_01/183106613</t>
  </si>
  <si>
    <t>120*0,75</t>
  </si>
  <si>
    <t>32</t>
  </si>
  <si>
    <t>693_bariéra.1</t>
  </si>
  <si>
    <t>protikořenový panel z kopolymerního polypropylenu - CPP, 750x1200 mm, tl. 2,16 mm, barva černá</t>
  </si>
  <si>
    <t>-893225236</t>
  </si>
  <si>
    <t>protikořenový panel z kopolymerního polypropylenu - CPP, 750x1200 mm, tl. 2,16 mm, barva černá, s vodícími žebry</t>
  </si>
  <si>
    <t>90/0,75</t>
  </si>
  <si>
    <t>120*1,02 'Přepočtené koeficientem množství</t>
  </si>
  <si>
    <t>33</t>
  </si>
  <si>
    <t>183402121</t>
  </si>
  <si>
    <t>Rozrušení půdy souvislé pl přes 100 do 500 m2 hl přes 50 do 150 mm v rovině a svahu do 1:5</t>
  </si>
  <si>
    <t>1333224497</t>
  </si>
  <si>
    <t>Rozrušení půdy na hloubku přes 50 do 150 mm souvislé plochy do 500 m2 v rovině nebo na svahu do 1:5</t>
  </si>
  <si>
    <t>https://podminky.urs.cz/item/CS_URS_2026_01/183402121</t>
  </si>
  <si>
    <t>34</t>
  </si>
  <si>
    <t>184813511</t>
  </si>
  <si>
    <t>Chemické odplevelení před založením kultury postřikem na široko v rovině a svahu do 1:5 ručně</t>
  </si>
  <si>
    <t>1052853719</t>
  </si>
  <si>
    <t>Chemické odplevelení půdy před založením kultury, trávníku nebo zpevněných ploch ručně o jakékoli výměře postřikem na široko v rovině nebo na svahu do 1:5</t>
  </si>
  <si>
    <t>https://podminky.urs.cz/item/CS_URS_2026_01/184813511</t>
  </si>
  <si>
    <t>35</t>
  </si>
  <si>
    <t>184818233</t>
  </si>
  <si>
    <t>Ochrana kmene průměru přes 500 do 700 mm bedněním výšky do 2 m</t>
  </si>
  <si>
    <t>-614014837</t>
  </si>
  <si>
    <t>Ochrana kmene bedněním před poškozením stavebním provozem zřízení včetně odstranění výšky bednění do 2 m průměru kmene přes 500 do 700 mm</t>
  </si>
  <si>
    <t>https://podminky.urs.cz/item/CS_URS_2026_01/184818233</t>
  </si>
  <si>
    <t>Zakládání</t>
  </si>
  <si>
    <t>36</t>
  </si>
  <si>
    <t>211971122</t>
  </si>
  <si>
    <t>Zřízení opláštění žeber nebo trativodů geotextilií v rýze nebo zářezu přes 1:2 š přes 2,5 m</t>
  </si>
  <si>
    <t>-184532347</t>
  </si>
  <si>
    <t>Zřízení opláštění výplně z geotextilie odvodňovacích žeber nebo trativodů v rýze nebo zářezu se stěnami svislými nebo šikmými o sklonu přes 1:2 při rozvinuté šířce opláštění přes 2,5 m</t>
  </si>
  <si>
    <t>https://podminky.urs.cz/item/CS_URS_2026_01/211971122</t>
  </si>
  <si>
    <t>"příprava výsadeb"</t>
  </si>
  <si>
    <t>70,4</t>
  </si>
  <si>
    <t>37</t>
  </si>
  <si>
    <t>69311068</t>
  </si>
  <si>
    <t>geotextilie netkaná separační, ochranná, filtrační, drenážní PP 300g/m2</t>
  </si>
  <si>
    <t>113880556</t>
  </si>
  <si>
    <t>70,4*1,1 'Přepočtené koeficientem množství</t>
  </si>
  <si>
    <t>38</t>
  </si>
  <si>
    <t>213141111</t>
  </si>
  <si>
    <t>Zřízení vrstvy z geotextilie v rovině nebo ve sklonu do 1:5 š do 3 m</t>
  </si>
  <si>
    <t>-1802944015</t>
  </si>
  <si>
    <t>Zřízení vrstvy z geotextilie filtrační, separační, odvodňovací, ochranné, výztužné nebo protierozní v rovině nebo ve sklonu do 1:5, šířky do 3 m</t>
  </si>
  <si>
    <t>https://podminky.urs.cz/item/CS_URS_2026_01/213141111</t>
  </si>
  <si>
    <t>"Parkovací stání" 469,61</t>
  </si>
  <si>
    <t>39</t>
  </si>
  <si>
    <t>693000RA</t>
  </si>
  <si>
    <t>textilie netkaná sorpční 400g/m2</t>
  </si>
  <si>
    <t>-1484381339</t>
  </si>
  <si>
    <t xml:space="preserve">pevná sorpční textílie s vysokou sorpční kapacitou, zachytí a udrží ropné znečištění, sorbuje pouze ropné látky, čistá dešťová voda textílií protéká </t>
  </si>
  <si>
    <t>469,61*1,1 'Přepočtené koeficientem množství</t>
  </si>
  <si>
    <t>Vodorovné konstrukce</t>
  </si>
  <si>
    <t>40</t>
  </si>
  <si>
    <t>451573111</t>
  </si>
  <si>
    <t>Lože pod potrubí otevřený výkop ze štěrkopísku</t>
  </si>
  <si>
    <t>-1871724127</t>
  </si>
  <si>
    <t>Lože pod potrubí, stoky a drobné objekty v otevřeném výkopu z písku a štěrkopísku do 63 mm</t>
  </si>
  <si>
    <t>https://podminky.urs.cz/item/CS_URS_2026_01/451573111</t>
  </si>
  <si>
    <t>(14,26)*0,8*0,1</t>
  </si>
  <si>
    <t>41</t>
  </si>
  <si>
    <t>452311141</t>
  </si>
  <si>
    <t>Podkladní desky z betonu prostého bez zvýšených nároků na prostředí tř. C 16/20 otevřený výkop</t>
  </si>
  <si>
    <t>1867272453</t>
  </si>
  <si>
    <t>Podkladní a zajišťovací konstrukce z betonu prostého v otevřeném výkopu bez zvýšených nároků na prostředí desky pod potrubí, stoky a drobné objekty z betonu tř. C 16/20</t>
  </si>
  <si>
    <t>https://podminky.urs.cz/item/CS_URS_2026_01/452311141</t>
  </si>
  <si>
    <t>"pod UV" 0,6*0,6*0,1*3</t>
  </si>
  <si>
    <t>Komunikace pozemní</t>
  </si>
  <si>
    <t>42</t>
  </si>
  <si>
    <t>564861112</t>
  </si>
  <si>
    <t>Podklad ze štěrkodrtě ŠD plochy přes 100 m2 tl 210 mm</t>
  </si>
  <si>
    <t>2131209184</t>
  </si>
  <si>
    <t>Podklad ze štěrkodrti ŠD s rozprostřením a zhutněním plochy přes 100 m2, po zhutnění tl. 210 mm</t>
  </si>
  <si>
    <t>https://podminky.urs.cz/item/CS_URS_2026_01/564861112</t>
  </si>
  <si>
    <t>"vozovka" 632,92</t>
  </si>
  <si>
    <t>43</t>
  </si>
  <si>
    <t>564871112</t>
  </si>
  <si>
    <t>Podklad ze štěrkodrtě ŠD plochy přes 100 m2 tl. 260 mm</t>
  </si>
  <si>
    <t>-41593486</t>
  </si>
  <si>
    <t>Podklad ze štěrkodrti ŠD s rozprostřením a zhutněním plochy přes 100 m2, po zhutnění tl. 260 mm</t>
  </si>
  <si>
    <t>https://podminky.urs.cz/item/CS_URS_2026_01/564871112</t>
  </si>
  <si>
    <t>"Parkovací stání" 354,73</t>
  </si>
  <si>
    <t>"vjezdy" 233,69</t>
  </si>
  <si>
    <t>"chodníky" 324,06</t>
  </si>
  <si>
    <t>44</t>
  </si>
  <si>
    <t>564952111</t>
  </si>
  <si>
    <t>Podklad z mechanicky zpevněného kameniva MZK tl 150 mm</t>
  </si>
  <si>
    <t>-1072882645</t>
  </si>
  <si>
    <t>Podklad z mechanicky zpevněného kameniva MZK (minerální beton) s rozprostřením a s hutněním, po zhutnění tl. 150 mm</t>
  </si>
  <si>
    <t>https://podminky.urs.cz/item/CS_URS_2026_01/564952111</t>
  </si>
  <si>
    <t>"vozovka" 556,17</t>
  </si>
  <si>
    <t>45</t>
  </si>
  <si>
    <t>565145011</t>
  </si>
  <si>
    <t>Asfaltový beton vrstva podkladní ACP 16 + tl 60 mm š do 3 m z nemodifikovaného asfaltu</t>
  </si>
  <si>
    <t>1718885286</t>
  </si>
  <si>
    <t>Asfaltový beton vrstva podkladní ACP 16 z nemodifikovaného asfaltu s rozprostřením a zhutněním ACP 16 + v pruhu šířky přes 1,5 do 3 m, po zhutnění tl. 60 mm</t>
  </si>
  <si>
    <t>https://podminky.urs.cz/item/CS_URS_2026_01/565145011</t>
  </si>
  <si>
    <t>46</t>
  </si>
  <si>
    <t>573191111</t>
  </si>
  <si>
    <t>Postřik infiltrační kationaktivní emulzí v množství 1 kg/m2</t>
  </si>
  <si>
    <t>-1877365748</t>
  </si>
  <si>
    <t>Postřik infiltrační kationaktivní emulzí v množství 1,00 kg/m2</t>
  </si>
  <si>
    <t>https://podminky.urs.cz/item/CS_URS_2026_01/573191111</t>
  </si>
  <si>
    <t>47</t>
  </si>
  <si>
    <t>573211108</t>
  </si>
  <si>
    <t>Postřik živičný spojovací z asfaltu v množství 0,40 kg/m2</t>
  </si>
  <si>
    <t>-229626717</t>
  </si>
  <si>
    <t>Postřik spojovací PS bez posypu kamenivem z asfaltu silničního, v množství 0,40 kg/m2</t>
  </si>
  <si>
    <t>https://podminky.urs.cz/item/CS_URS_2026_01/573211108</t>
  </si>
  <si>
    <t>48</t>
  </si>
  <si>
    <t>577134111</t>
  </si>
  <si>
    <t>Asfaltový beton vrstva obrusná ACO 11+ tř. I tl 40 mm š do 3 m z nemodifikovaného asfaltu</t>
  </si>
  <si>
    <t>-527589184</t>
  </si>
  <si>
    <t>Asfaltový beton vrstva obrusná ACO 11 z nemodifikovaného asfaltu s rozprostřením a se zhutněním ACO 11+ v pruhu šířky přes 1,5 do 3 m, po zhutnění tl. 40 mm</t>
  </si>
  <si>
    <t>https://podminky.urs.cz/item/CS_URS_2026_01/577134111</t>
  </si>
  <si>
    <t>49</t>
  </si>
  <si>
    <t>591211112</t>
  </si>
  <si>
    <t>Kladení dlažby se zvýšenou složitostí vazby z kostek drobných z kamene do lože z kameniva tl 50 mm</t>
  </si>
  <si>
    <t>1827583404</t>
  </si>
  <si>
    <t>Kladení dlažby z kostek s provedením lože do tl. 50 mm, s vyplněním spár, s dvojím beraněním a se smetením přebytečného materiálu na krajnici drobných z kamene - zvýšená složitost vazby, do lože z kameniva</t>
  </si>
  <si>
    <t>https://podminky.urs.cz/item/CS_URS_2026_01/591211112</t>
  </si>
  <si>
    <t>"Parkovací stání" 341,85</t>
  </si>
  <si>
    <t>"vyznačení stání" 12,88</t>
  </si>
  <si>
    <t>"vjezdy" 206,26</t>
  </si>
  <si>
    <t>50</t>
  </si>
  <si>
    <t>58381007</t>
  </si>
  <si>
    <t>kostka štípaná dlažební žula drobná 8/10</t>
  </si>
  <si>
    <t>1370107205</t>
  </si>
  <si>
    <t>548,11*1,01 'Přepočtené koeficientem množství</t>
  </si>
  <si>
    <t>51</t>
  </si>
  <si>
    <t>58381007.1</t>
  </si>
  <si>
    <t>-1783651430</t>
  </si>
  <si>
    <t>"Parkovací stání"</t>
  </si>
  <si>
    <t>12,88*1,03 'Přepočtené koeficientem množství</t>
  </si>
  <si>
    <t>52</t>
  </si>
  <si>
    <t>596211110</t>
  </si>
  <si>
    <t>Kladení zámkové dlažby komunikací pro pěší ručně tl 60 mm skupiny A pl do 50 m2</t>
  </si>
  <si>
    <t>-1018943731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</si>
  <si>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</si>
  <si>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https://podminky.urs.cz/item/CS_URS_2026_01/596211110</t>
  </si>
  <si>
    <t>"chodníky"</t>
  </si>
  <si>
    <t>230,14</t>
  </si>
  <si>
    <t>57,53</t>
  </si>
  <si>
    <t>18,93+17,46</t>
  </si>
  <si>
    <t>53</t>
  </si>
  <si>
    <t>59245008.O</t>
  </si>
  <si>
    <t>dlažba skladebná betonová 200x100mm tl 60mm okrová</t>
  </si>
  <si>
    <t>988430252</t>
  </si>
  <si>
    <t>230,14*1,02 'Přepočtené koeficientem množství</t>
  </si>
  <si>
    <t>54</t>
  </si>
  <si>
    <t>59245008.Č</t>
  </si>
  <si>
    <t>dlažba skladebná betonová 200x100mm tl 60mm červená</t>
  </si>
  <si>
    <t>-206207635</t>
  </si>
  <si>
    <t>57,53*1,03 'Přepočtené koeficientem množství</t>
  </si>
  <si>
    <t>55</t>
  </si>
  <si>
    <t>59245006</t>
  </si>
  <si>
    <t>dlažba pro nevidomé betonová 200x100mm tl 60mm barevná</t>
  </si>
  <si>
    <t>-753335479</t>
  </si>
  <si>
    <t>18,93</t>
  </si>
  <si>
    <t>18,93*1,03 'Přepočtené koeficientem množství</t>
  </si>
  <si>
    <t>56</t>
  </si>
  <si>
    <t>59246080.R</t>
  </si>
  <si>
    <t>dlažba pro nevidomé "slepecká přídlažba" betonová 250x250mm tl 60mm přírodní</t>
  </si>
  <si>
    <t>-2075642167</t>
  </si>
  <si>
    <t>Poznámka k položce:_x000D_
lemování prvků pro nevidomé</t>
  </si>
  <si>
    <t>"hladký lem prvků pro nevidomé" 17,46</t>
  </si>
  <si>
    <t>17,46*1,03 'Přepočtené koeficientem množství</t>
  </si>
  <si>
    <t>57</t>
  </si>
  <si>
    <t>596212210</t>
  </si>
  <si>
    <t>Kladení zámkové dlažby pozemních komunikací ručně tl 80 mm skupiny A pl do 50 m2</t>
  </si>
  <si>
    <t>39712150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</si>
  <si>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</si>
  <si>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https://podminky.urs.cz/item/CS_URS_2026_01/596212210</t>
  </si>
  <si>
    <t>"vjezdy" 16,84+10,6</t>
  </si>
  <si>
    <t>58</t>
  </si>
  <si>
    <t>59245226</t>
  </si>
  <si>
    <t>dlažba pro nevidomé betonová 200x100mm tl 80mm barevná</t>
  </si>
  <si>
    <t>819234020</t>
  </si>
  <si>
    <t>"vjezdy" 16,84</t>
  </si>
  <si>
    <t>16,84*1,03 'Přepočtené koeficientem množství</t>
  </si>
  <si>
    <t>59</t>
  </si>
  <si>
    <t>59246080.R2</t>
  </si>
  <si>
    <t>dlažba pro nevidomé "slepecká přídlažba" betonová 250x250mm tl 80mm přírodní</t>
  </si>
  <si>
    <t>-1303467556</t>
  </si>
  <si>
    <t xml:space="preserve">"vjezdy" </t>
  </si>
  <si>
    <t>"hladký lem prvků pro nevidomé" 10,6</t>
  </si>
  <si>
    <t>10,6*1,03 'Přepočtené koeficientem množství</t>
  </si>
  <si>
    <t>Trubní vedení</t>
  </si>
  <si>
    <t>60</t>
  </si>
  <si>
    <t>871313121</t>
  </si>
  <si>
    <t>Montáž kanalizačního potrubí hladkého plnostěnného SN 8 z PVC-U DN 160</t>
  </si>
  <si>
    <t>-455377727</t>
  </si>
  <si>
    <t>Montáž kanalizačního potrubí z tvrdého PVC-U hladkého plnostěnného tuhost SN 8 DN 160</t>
  </si>
  <si>
    <t>https://podminky.urs.cz/item/CS_URS_2026_01/871313121</t>
  </si>
  <si>
    <t>14,26</t>
  </si>
  <si>
    <t>61</t>
  </si>
  <si>
    <t>28611165</t>
  </si>
  <si>
    <t>trubka kanalizační PVC-U plnostěnná jednovrstvá DN 160x3000mm SN8</t>
  </si>
  <si>
    <t>1540226820</t>
  </si>
  <si>
    <t>14,26*1,05 'Přepočtené koeficientem množství</t>
  </si>
  <si>
    <t>62</t>
  </si>
  <si>
    <t>877310330</t>
  </si>
  <si>
    <t>Montáž spojek na kanalizačním potrubí z PP nebo tvrdého PVC-U trub hladkých plnostěnných DN 150</t>
  </si>
  <si>
    <t>-1661075859</t>
  </si>
  <si>
    <t>Montáž tvarovek na kanalizačním plastovém potrubí z PP nebo PVC-U hladkého plnostěnného spojek nebo redukcí DN 150</t>
  </si>
  <si>
    <t>https://podminky.urs.cz/item/CS_URS_2026_01/877310330</t>
  </si>
  <si>
    <t>63</t>
  </si>
  <si>
    <t>28611504</t>
  </si>
  <si>
    <t>redukce kanalizační PVC 160/110</t>
  </si>
  <si>
    <t>1005043247</t>
  </si>
  <si>
    <t>64</t>
  </si>
  <si>
    <t>895941301</t>
  </si>
  <si>
    <t>Osazení vpusti uliční DN 450 z betonových dílců dno s výtokem</t>
  </si>
  <si>
    <t>-1708189186</t>
  </si>
  <si>
    <t>Osazení vpusti uliční z betonových dílců DN 450 dno s výtokem</t>
  </si>
  <si>
    <t>https://podminky.urs.cz/item/CS_URS_2026_01/895941301</t>
  </si>
  <si>
    <t>65</t>
  </si>
  <si>
    <t>59223850</t>
  </si>
  <si>
    <t>dno pro uliční vpusť s výtokovým otvorem betonové 450x330x50mm</t>
  </si>
  <si>
    <t>1001256048</t>
  </si>
  <si>
    <t>Poznámka k položce:_x000D_
odtok PVC DN150</t>
  </si>
  <si>
    <t>66</t>
  </si>
  <si>
    <t>895941314</t>
  </si>
  <si>
    <t>Osazení vpusti uliční DN 450 z betonových dílců skruž horní 570 mm</t>
  </si>
  <si>
    <t>453277576</t>
  </si>
  <si>
    <t>Osazení vpusti uliční z betonových dílců DN 450 skruž horní 570 mm</t>
  </si>
  <si>
    <t>https://podminky.urs.cz/item/CS_URS_2026_01/895941314</t>
  </si>
  <si>
    <t xml:space="preserve">Poznámka k položce:_x000D_
Přesná výška horní skruže bude určena na místě </t>
  </si>
  <si>
    <t>67</t>
  </si>
  <si>
    <t>59223858</t>
  </si>
  <si>
    <t>skruž betonová horní pro uliční vpusť 450x570x50mm</t>
  </si>
  <si>
    <t>1444012665</t>
  </si>
  <si>
    <t>68</t>
  </si>
  <si>
    <t>899132111</t>
  </si>
  <si>
    <t>Výměna (výšková úprava) poklopu kanalizačního samonivelačního s ošetřením podkladu hloubky do 25 cm</t>
  </si>
  <si>
    <t>-1501237916</t>
  </si>
  <si>
    <t>Výměna (výšková úprava) poklopu kanalizačního s rámem samonivelačním s ošetřením podkladních vrstev hloubky do 25 cm</t>
  </si>
  <si>
    <t>https://podminky.urs.cz/item/CS_URS_2026_01/899132111</t>
  </si>
  <si>
    <t>"výšková úprava, poklop stávající" 3</t>
  </si>
  <si>
    <t>69</t>
  </si>
  <si>
    <t>899132212</t>
  </si>
  <si>
    <t>Výměna (výšková úprava) poklopu vodovodního samonivelačního nebo pevného šoupátkového</t>
  </si>
  <si>
    <t>-934890524</t>
  </si>
  <si>
    <t>https://podminky.urs.cz/item/CS_URS_2026_01/899132212</t>
  </si>
  <si>
    <t>"výšková úprava, poklop stávající" 7</t>
  </si>
  <si>
    <t>70</t>
  </si>
  <si>
    <t>899133211</t>
  </si>
  <si>
    <t>Výměna (výšková úprava) vtokové mříže uliční vpusti s použitím betonových vyrovnávacích prvků</t>
  </si>
  <si>
    <t>1953069445</t>
  </si>
  <si>
    <t>Výměna (výšková úprava) vtokové mříže uliční vpusti na betonové skruži s použitím betonových vyrovnávacích prvků</t>
  </si>
  <si>
    <t>https://podminky.urs.cz/item/CS_URS_2026_01/899133211</t>
  </si>
  <si>
    <t>"výšková úprava, mříž stávající" 1</t>
  </si>
  <si>
    <t>71</t>
  </si>
  <si>
    <t>899204112</t>
  </si>
  <si>
    <t>Osazení mříží litinových včetně rámů a košů na bahno pro třídu zatížení D400, E600</t>
  </si>
  <si>
    <t>-1467290374</t>
  </si>
  <si>
    <t>https://podminky.urs.cz/item/CS_URS_2026_01/899204112</t>
  </si>
  <si>
    <t>72</t>
  </si>
  <si>
    <t>59223864</t>
  </si>
  <si>
    <t>prstenec pro uliční vpusť vyrovnávací betonový 390x60x130mm</t>
  </si>
  <si>
    <t>-806660176</t>
  </si>
  <si>
    <t>73</t>
  </si>
  <si>
    <t>55242320</t>
  </si>
  <si>
    <t>mříž vtoková litinová plochá 500x500mm</t>
  </si>
  <si>
    <t>637500623</t>
  </si>
  <si>
    <t>Poznámka k položce:_x000D_
D400</t>
  </si>
  <si>
    <t>74</t>
  </si>
  <si>
    <t>59223871</t>
  </si>
  <si>
    <t>koš vysoký pro uliční vpusti žárově Pz plech pro rám 500/500mm</t>
  </si>
  <si>
    <t>-1698033036</t>
  </si>
  <si>
    <t>75</t>
  </si>
  <si>
    <t>899722113</t>
  </si>
  <si>
    <t>Krytí potrubí z plastů výstražnou fólií z PVC přes 25 do 34cm</t>
  </si>
  <si>
    <t>833910136</t>
  </si>
  <si>
    <t>Krytí potrubí z plastů výstražnou fólií z PVC šířky přes 25 do 34 cm</t>
  </si>
  <si>
    <t>https://podminky.urs.cz/item/CS_URS_2026_01/899722113</t>
  </si>
  <si>
    <t>76</t>
  </si>
  <si>
    <t>napojení_v2.1</t>
  </si>
  <si>
    <t>napojení přípojek DN do 160 mm na stávající potrubí / šachtu</t>
  </si>
  <si>
    <t>1180719632</t>
  </si>
  <si>
    <t>3+2</t>
  </si>
  <si>
    <t>Ostatní konstrukce a práce, bourání</t>
  </si>
  <si>
    <t>77</t>
  </si>
  <si>
    <t>914111111</t>
  </si>
  <si>
    <t>Montáž svislé dopravní značky do velikosti 1 m2 objímkami na sloupek nebo konzolu</t>
  </si>
  <si>
    <t>-1920708298</t>
  </si>
  <si>
    <t>Montáž svislé dopravní značky základní velikosti do 1 m2 objímkami na sloupky nebo konzoly</t>
  </si>
  <si>
    <t>https://podminky.urs.cz/item/CS_URS_2026_01/914111111</t>
  </si>
  <si>
    <t>"stávající" 1+1</t>
  </si>
  <si>
    <t>"nové" 1</t>
  </si>
  <si>
    <t>78</t>
  </si>
  <si>
    <t>40445625</t>
  </si>
  <si>
    <t>informativní značky provozní IP8, IP9, IP11-IP13 500x700mm</t>
  </si>
  <si>
    <t>173610980</t>
  </si>
  <si>
    <t>"IP12" 1</t>
  </si>
  <si>
    <t>79</t>
  </si>
  <si>
    <t>914111112</t>
  </si>
  <si>
    <t>Montáž svislé dopravní značky do velikosti 1 m2 páskováním na sloup</t>
  </si>
  <si>
    <t>-1569479574</t>
  </si>
  <si>
    <t>Montáž svislé dopravní značky základní velikosti do 1 m2 páskováním na sloupy</t>
  </si>
  <si>
    <t>https://podminky.urs.cz/item/CS_URS_2026_01/914111112</t>
  </si>
  <si>
    <t>"stávající" 1</t>
  </si>
  <si>
    <t>80</t>
  </si>
  <si>
    <t>40445619</t>
  </si>
  <si>
    <t>zákazové, příkazové dopravní značky B1-B34, C1-15 500mm</t>
  </si>
  <si>
    <t>-1019587911</t>
  </si>
  <si>
    <t>"B28" 1</t>
  </si>
  <si>
    <t>81</t>
  </si>
  <si>
    <t>914511112</t>
  </si>
  <si>
    <t>Montáž sloupku dopravních značek délky do 3,5 m s betonovým základem a patkou D 60 mm</t>
  </si>
  <si>
    <t>1805240372</t>
  </si>
  <si>
    <t>Montáž sloupku dopravních značek délky do 3,5 m do hliníkové patky pro sloupek D 60 mm</t>
  </si>
  <si>
    <t>https://podminky.urs.cz/item/CS_URS_2026_01/914511112</t>
  </si>
  <si>
    <t>82</t>
  </si>
  <si>
    <t>40445225</t>
  </si>
  <si>
    <t>sloupek pro dopravní značku Zn D 60mm v 3,5m</t>
  </si>
  <si>
    <t>1915978354</t>
  </si>
  <si>
    <t>83</t>
  </si>
  <si>
    <t>915221121</t>
  </si>
  <si>
    <t>Vodorovné dopravní značení vodící čáry přerušované š 250 mm bílý plast</t>
  </si>
  <si>
    <t>-562449264</t>
  </si>
  <si>
    <t>Vodorovné dopravní značení stříkaným plastem vodící čára bílá šířky 250 mm přerušovaná základní</t>
  </si>
  <si>
    <t>https://podminky.urs.cz/item/CS_URS_2026_01/915221121</t>
  </si>
  <si>
    <t>"V2b 1,5/1,5/0,25" 10,3</t>
  </si>
  <si>
    <t>84</t>
  </si>
  <si>
    <t>915231111</t>
  </si>
  <si>
    <t>Vodorovné dopravní značení přechody pro chodce, šipky, symboly bílý plast</t>
  </si>
  <si>
    <t>5931763</t>
  </si>
  <si>
    <t>Vodorovné dopravní značení stříkaným plastem přechody pro chodce, šipky, symboly nápisy bílé základní</t>
  </si>
  <si>
    <t>https://podminky.urs.cz/item/CS_URS_2026_01/915231111</t>
  </si>
  <si>
    <t>0,5</t>
  </si>
  <si>
    <t>85</t>
  </si>
  <si>
    <t>915611111</t>
  </si>
  <si>
    <t>Předznačení vodorovného liniového značení</t>
  </si>
  <si>
    <t>-1431338869</t>
  </si>
  <si>
    <t>Předznačení pro vodorovné značení stříkané barvou nebo prováděné z nátěrových hmot liniové dělicí čáry, vodicí proužky</t>
  </si>
  <si>
    <t>https://podminky.urs.cz/item/CS_URS_2026_01/915611111</t>
  </si>
  <si>
    <t>86</t>
  </si>
  <si>
    <t>916111113</t>
  </si>
  <si>
    <t>Osazení obruby z velkých kostek s boční opěrou do lože z betonu prostého</t>
  </si>
  <si>
    <t>-1246085242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</si>
  <si>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</si>
  <si>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https://podminky.urs.cz/item/CS_URS_2026_01/916111113</t>
  </si>
  <si>
    <t>Poznámka k položce:_x000D_
třída betonu dle PD</t>
  </si>
  <si>
    <t>92,07</t>
  </si>
  <si>
    <t>87</t>
  </si>
  <si>
    <t>58381008</t>
  </si>
  <si>
    <t>kostka štípaná dlažební žula velká 15/17</t>
  </si>
  <si>
    <t>855308763</t>
  </si>
  <si>
    <t>92,07*1,02 'Přepočtené koeficientem množství</t>
  </si>
  <si>
    <t>88</t>
  </si>
  <si>
    <t>916231213</t>
  </si>
  <si>
    <t>Osazení chodníkového obrubníku betonového stojatého s boční opěrou do lože z betonu prostého</t>
  </si>
  <si>
    <t>412570393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</si>
  <si>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</si>
  <si>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</si>
  <si>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116,18</t>
  </si>
  <si>
    <t>89</t>
  </si>
  <si>
    <t>59217016</t>
  </si>
  <si>
    <t>obrubník betonový chodníkový 1000x80x250mm</t>
  </si>
  <si>
    <t>-1473127135</t>
  </si>
  <si>
    <t>116,18*1,02 'Přepočtené koeficientem množství</t>
  </si>
  <si>
    <t>90</t>
  </si>
  <si>
    <t>916241113</t>
  </si>
  <si>
    <t>Osazení obrubníku kamenného ležatého s boční opěrou do lože z betonu prostého</t>
  </si>
  <si>
    <t>-1592162549</t>
  </si>
  <si>
    <t>Osazení obrubníku kamenného se zřízením lože, s vyplněním a zatřením spár cementovou maltou ležatého s boční opěrou z betonu prostého, do lože z betonu prostého</t>
  </si>
  <si>
    <t>https://podminky.urs.cz/item/CS_URS_2026_01/916241113</t>
  </si>
  <si>
    <t>"stávající" 160,7</t>
  </si>
  <si>
    <t>"nové" 86,87+1,57+1,28+7,78+6,59+7,29+8,92+25,83+4,71+3</t>
  </si>
  <si>
    <t>91</t>
  </si>
  <si>
    <t>58380004_A1</t>
  </si>
  <si>
    <t>obrubník kamenný žulový přímý "ATYP-nájezdový" 1000x250x200-120 mm</t>
  </si>
  <si>
    <t>-901794579</t>
  </si>
  <si>
    <t>obrubník kamenný žulový přímý "ATYP-nájezdový" 1000x250x200-120mm</t>
  </si>
  <si>
    <t>Poznámka k položce:_x000D_
obruba zkosená dle PD D.101.6_x000D_
šířka: 250 mm_x000D_
výška: 200/120 mm</t>
  </si>
  <si>
    <t>25,83</t>
  </si>
  <si>
    <t>25,83*1,02 'Přepočtené koeficientem množství</t>
  </si>
  <si>
    <t>92</t>
  </si>
  <si>
    <t>58380004_A1.1</t>
  </si>
  <si>
    <t>obrubník kamenný žulový obloukový "ATYP-nájezdový" 1000x250x200-120mm</t>
  </si>
  <si>
    <t>535431563</t>
  </si>
  <si>
    <t>Poznámka k položce:_x000D_
dle přílohy D.101.6</t>
  </si>
  <si>
    <t>"R3" 4,71</t>
  </si>
  <si>
    <t>4,71*1,02 'Přepočtené koeficientem množství</t>
  </si>
  <si>
    <t>93</t>
  </si>
  <si>
    <t>58380004_A2</t>
  </si>
  <si>
    <t>obrubník kamenný žulový přímý "ATYP-přechodový" 1000x250x200-120mm</t>
  </si>
  <si>
    <t>930131762</t>
  </si>
  <si>
    <t>94</t>
  </si>
  <si>
    <t>58380004_A2.1</t>
  </si>
  <si>
    <t>obrubník kamenný žulový přímý "ATYP-přechodový ´hlava´" 1000x250x200mm</t>
  </si>
  <si>
    <t>142565283</t>
  </si>
  <si>
    <t>"L" 1</t>
  </si>
  <si>
    <t>"P" 1</t>
  </si>
  <si>
    <t>95</t>
  </si>
  <si>
    <t>58380004</t>
  </si>
  <si>
    <t>obrubník kamenný žulový přímý 1000x250x200mm</t>
  </si>
  <si>
    <t>-64968590</t>
  </si>
  <si>
    <t>Poznámka k položce:_x000D_
Hmotnost: 125 kg/bm</t>
  </si>
  <si>
    <t>86,87</t>
  </si>
  <si>
    <t>86,87*1,02 'Přepočtené koeficientem množství</t>
  </si>
  <si>
    <t>96</t>
  </si>
  <si>
    <t>58380414</t>
  </si>
  <si>
    <t>obrubník kamenný žulový obloukový R 0,5-1m 250x200mm</t>
  </si>
  <si>
    <t>1843396866</t>
  </si>
  <si>
    <t>"R0,5" 1,57</t>
  </si>
  <si>
    <t>"R1,0" 1,28</t>
  </si>
  <si>
    <t>2,85*1,02 'Přepočtené koeficientem množství</t>
  </si>
  <si>
    <t>97</t>
  </si>
  <si>
    <t>58380424</t>
  </si>
  <si>
    <t>obrubník kamenný žulový obloukový R 1-3m 250x200mm</t>
  </si>
  <si>
    <t>-500469732</t>
  </si>
  <si>
    <t>"R3" 7,78</t>
  </si>
  <si>
    <t>7,78*1,02 'Přepočtené koeficientem množství</t>
  </si>
  <si>
    <t>98</t>
  </si>
  <si>
    <t>58380434</t>
  </si>
  <si>
    <t>obrubník kamenný žulový obloukový R 3-5m 250x200mm</t>
  </si>
  <si>
    <t>325606213</t>
  </si>
  <si>
    <t>"R4" 6,59</t>
  </si>
  <si>
    <t>"R4,5" 7,29</t>
  </si>
  <si>
    <t>13,88*1,02 'Přepočtené koeficientem množství</t>
  </si>
  <si>
    <t>99</t>
  </si>
  <si>
    <t>58380444</t>
  </si>
  <si>
    <t>obrubník kamenný žulový obloukový R 5-10m 250x200mm</t>
  </si>
  <si>
    <t>368156082</t>
  </si>
  <si>
    <t>"R6" 8,92</t>
  </si>
  <si>
    <t>8,92*1,02 'Přepočtené koeficientem množství</t>
  </si>
  <si>
    <t>100</t>
  </si>
  <si>
    <t>919732211</t>
  </si>
  <si>
    <t>Styčná spára napojení nového živičného povrchu na stávající za tepla š 15 mm hl 25 mm s prořezáním</t>
  </si>
  <si>
    <t>-1193458039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</si>
  <si>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</si>
  <si>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</si>
  <si>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35,84</t>
  </si>
  <si>
    <t>101</t>
  </si>
  <si>
    <t>919735111</t>
  </si>
  <si>
    <t>Řezání stávajícího živičného krytu hl do 50 mm</t>
  </si>
  <si>
    <t>-918257802</t>
  </si>
  <si>
    <t>Řezání stávajícího živičného krytu nebo podkladu hloubky do 50 mm</t>
  </si>
  <si>
    <t>https://podminky.urs.cz/item/CS_URS_2026_01/919735111</t>
  </si>
  <si>
    <t>102</t>
  </si>
  <si>
    <t>919735112</t>
  </si>
  <si>
    <t>Řezání stávajícího živičného krytu hl přes 50 do 100 mm</t>
  </si>
  <si>
    <t>-631676140</t>
  </si>
  <si>
    <t>Řezání stávajícího živičného krytu nebo podkladu hloubky přes 50 do 100 mm</t>
  </si>
  <si>
    <t>https://podminky.urs.cz/item/CS_URS_2026_01/919735112</t>
  </si>
  <si>
    <t>103</t>
  </si>
  <si>
    <t>935113111</t>
  </si>
  <si>
    <t>Osazení odvodňovacího polymerbetonového žlabu s krycím roštem šířky do 210 mm</t>
  </si>
  <si>
    <t>1767664325</t>
  </si>
  <si>
    <t>Osazení odvodňovacího žlabu s krycím roštem polymerbetonového šířky do 210 mm</t>
  </si>
  <si>
    <t>https://podminky.urs.cz/item/CS_URS_2026_01/935113111</t>
  </si>
  <si>
    <t>4+5</t>
  </si>
  <si>
    <t>104</t>
  </si>
  <si>
    <t>žlab_PB.160_1</t>
  </si>
  <si>
    <t>odvodňovací žlab z betonu vyztuženého vlákny, zátěž F900, světlá š. 100mm, délka 1000 mm, rám z PZ oceli</t>
  </si>
  <si>
    <t>35971885</t>
  </si>
  <si>
    <t>odvodňovací žlab z betonu vyztuženého vlákny, zátěž F900, světlá š. 100mm, délka 1000 mm, rám z PZ oceli, aretační systém krytů bez šroubů, ochrana proti podélnému pohybu krytu, těsnící drážka
D/Š/V 1000x160x160 mm
- Průtočný profil: 88</t>
  </si>
  <si>
    <t>105</t>
  </si>
  <si>
    <t>žlab_PB.160_4</t>
  </si>
  <si>
    <t>čelní stěna pro žlab z PZ oceli uzavřená, šířka 160mm</t>
  </si>
  <si>
    <t>-1004648042</t>
  </si>
  <si>
    <t xml:space="preserve">čelní stěna pro žlab z PZ oceli uzavřená, šířka 160mm
- Š/V: 160x160 mm
</t>
  </si>
  <si>
    <t>2+2</t>
  </si>
  <si>
    <t>106</t>
  </si>
  <si>
    <t>žlab_PB.Kryt_5.1</t>
  </si>
  <si>
    <t>kryt pro odvodňovací žlab z litiny SW14, zátěž C250, šířka 149mm, délka 500 mm</t>
  </si>
  <si>
    <t>1641228880</t>
  </si>
  <si>
    <t xml:space="preserve">kryt pro odvodňovací žlab z litiny SW14, zátěž C250, šířka 149mm, délka 500 mm
D/Š/V 500x149x20 mm
</t>
  </si>
  <si>
    <t>Poznámka k položce:_x000D_
vč. Aretačních šroubů</t>
  </si>
  <si>
    <t>"L1"4*2</t>
  </si>
  <si>
    <t>"L2" 5*2</t>
  </si>
  <si>
    <t>107</t>
  </si>
  <si>
    <t>žlab_PB.X_1</t>
  </si>
  <si>
    <t>služba na zakázku | vyvrtání otvoru a vlepení PVC-U nátrubku DN110</t>
  </si>
  <si>
    <t>-1268544974</t>
  </si>
  <si>
    <t>108</t>
  </si>
  <si>
    <t>979024443</t>
  </si>
  <si>
    <t>Očištění vybouraných obrubníků a krajníků silničních</t>
  </si>
  <si>
    <t>590455215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</si>
  <si>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</si>
  <si>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https://podminky.urs.cz/item/CS_URS_2026_01/979024443</t>
  </si>
  <si>
    <t>211,25</t>
  </si>
  <si>
    <t>109</t>
  </si>
  <si>
    <t>Infopanel</t>
  </si>
  <si>
    <t>Přesun parkovacího infopanelu (sloupku), vč. betonového základu</t>
  </si>
  <si>
    <t>kpl</t>
  </si>
  <si>
    <t>-1084124921</t>
  </si>
  <si>
    <t xml:space="preserve">Poznámka k položce:_x000D_
- položka použita dle potřeby skutečného stavu při realizaci_x000D_
</t>
  </si>
  <si>
    <t>Bourání konstrukcí</t>
  </si>
  <si>
    <t>110</t>
  </si>
  <si>
    <t>113106121</t>
  </si>
  <si>
    <t>Rozebrání dlažeb z betonových nebo kamenných dlaždic komunikací pro pěší ručně</t>
  </si>
  <si>
    <t>-1149990574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</si>
  <si>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</si>
  <si>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https://podminky.urs.cz/item/CS_URS_2026_01/113106121</t>
  </si>
  <si>
    <t>34,37</t>
  </si>
  <si>
    <t>111</t>
  </si>
  <si>
    <t>113107170</t>
  </si>
  <si>
    <t>Odstranění podkladu z betonu prostého tl do 100 mm strojně pl přes 50 do 200 m2</t>
  </si>
  <si>
    <t>460136126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</si>
  <si>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</si>
  <si>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https://podminky.urs.cz/item/CS_URS_2026_01/113107170</t>
  </si>
  <si>
    <t>125,94</t>
  </si>
  <si>
    <t>112</t>
  </si>
  <si>
    <t>113107230</t>
  </si>
  <si>
    <t>Odstranění podkladu z betonu prostého tl do 100 mm strojně pl přes 200 m2</t>
  </si>
  <si>
    <t>93230533</t>
  </si>
  <si>
    <t>Odstranění podkladů nebo krytů strojně plochy jednotlivě přes 200 m2 s přemístěním hmot na skládku na vzdálenost do 20 m nebo s naložením na dopravní prostředek z betonu prostého, o tl. vrstvy do 100 mm</t>
  </si>
  <si>
    <t>https://podminky.urs.cz/item/CS_URS_2026_01/113107230</t>
  </si>
  <si>
    <t>451,15</t>
  </si>
  <si>
    <t>113</t>
  </si>
  <si>
    <t>113107241</t>
  </si>
  <si>
    <t>Odstranění podkladu živičného tl 50 mm strojně pl přes 200 m2</t>
  </si>
  <si>
    <t>-2046929176</t>
  </si>
  <si>
    <t>Odstranění podkladů nebo krytů strojně plochy jednotlivě přes 200 m2 s přemístěním hmot na skládku na vzdálenost do 20 m nebo s naložením na dopravní prostředek živičných, o tl. vrstvy do 50 mm</t>
  </si>
  <si>
    <t>https://podminky.urs.cz/item/CS_URS_2026_01/113107241</t>
  </si>
  <si>
    <t>114</t>
  </si>
  <si>
    <t>113107242</t>
  </si>
  <si>
    <t>Odstranění podkladu živičného tl přes 50 do 100 mm strojně pl přes 200 m2</t>
  </si>
  <si>
    <t>1840106981</t>
  </si>
  <si>
    <t>Odstranění podkladů nebo krytů strojně plochy jednotlivě přes 200 m2 s přemístěním hmot na skládku na vzdálenost do 20 m nebo s naložením na dopravní prostředek živičných, o tl. vrstvy přes 50 do 100 mm</t>
  </si>
  <si>
    <t>https://podminky.urs.cz/item/CS_URS_2026_01/113107242</t>
  </si>
  <si>
    <t>732,45</t>
  </si>
  <si>
    <t>115</t>
  </si>
  <si>
    <t>113107322</t>
  </si>
  <si>
    <t>Odstranění podkladu z kameniva drceného tl přes 100 do 200 mm strojně pl do 50 m2</t>
  </si>
  <si>
    <t>1520276671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</si>
  <si>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</si>
  <si>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https://podminky.urs.cz/item/CS_URS_2026_01/113107322</t>
  </si>
  <si>
    <t>116</t>
  </si>
  <si>
    <t>113154538</t>
  </si>
  <si>
    <t>Frézování živičného krytu tl 100 mm pruh š do 1 m pl přes 500 do 2000 m2</t>
  </si>
  <si>
    <t>-848114670</t>
  </si>
  <si>
    <t>Frézování živičného podkladu nebo krytu s naložením hmot na dopravní prostředek plochy přes 500 do 2 000 m2 pruhu šířky do 1 m, tloušťky vrstvy 100 mm</t>
  </si>
  <si>
    <t>https://podminky.urs.cz/item/CS_URS_2026_01/113154538</t>
  </si>
  <si>
    <t>117</t>
  </si>
  <si>
    <t>113201112</t>
  </si>
  <si>
    <t>Vytrhání obrub silničních ležatých</t>
  </si>
  <si>
    <t>-1390396309</t>
  </si>
  <si>
    <t>Vytrhání obrub s vybouráním lože, s přemístěním hmot na skládku na vzdálenost do 3 m nebo s naložením na dopravní prostředek silničních ležatých</t>
  </si>
  <si>
    <t>https://podminky.urs.cz/item/CS_URS_2026_01/113201112</t>
  </si>
  <si>
    <t>"kamenné" 211,25</t>
  </si>
  <si>
    <t>118</t>
  </si>
  <si>
    <t>113202111</t>
  </si>
  <si>
    <t>Vytrhání obrub krajníků obrubníků stojatých</t>
  </si>
  <si>
    <t>-181142847</t>
  </si>
  <si>
    <t>Vytrhání obrub s vybouráním lože, s přemístěním hmot na skládku na vzdálenost do 3 m nebo s naložením na dopravní prostředek z krajníků nebo obrubníků stojatých</t>
  </si>
  <si>
    <t>https://podminky.urs.cz/item/CS_URS_2026_01/113202111</t>
  </si>
  <si>
    <t>"betonové" 76,66</t>
  </si>
  <si>
    <t>119</t>
  </si>
  <si>
    <t>113204111</t>
  </si>
  <si>
    <t>Vytrhání obrub záhonových</t>
  </si>
  <si>
    <t>-314038870</t>
  </si>
  <si>
    <t>Vytrhání obrub s vybouráním lože, s přemístěním hmot na skládku na vzdálenost do 3 m nebo s naložením na dopravní prostředek záhonových</t>
  </si>
  <si>
    <t>https://podminky.urs.cz/item/CS_URS_2026_01/113204111</t>
  </si>
  <si>
    <t>212,74</t>
  </si>
  <si>
    <t>120</t>
  </si>
  <si>
    <t>966005111</t>
  </si>
  <si>
    <t>Rozebrání a odstranění silničního zábradlí se sloupky osazenými s betonovými patkami</t>
  </si>
  <si>
    <t>-1827203220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</si>
  <si>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</si>
  <si>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https://podminky.urs.cz/item/CS_URS_2026_01/966005111</t>
  </si>
  <si>
    <t>121</t>
  </si>
  <si>
    <t>966006132</t>
  </si>
  <si>
    <t>Odstranění značek dopravních nebo orientačních se sloupky s betonovými patkami</t>
  </si>
  <si>
    <t>-923585848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</si>
  <si>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</si>
  <si>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https://podminky.urs.cz/item/CS_URS_2026_01/966006132</t>
  </si>
  <si>
    <t>122</t>
  </si>
  <si>
    <t>966006211</t>
  </si>
  <si>
    <t>Odstranění svislých dopravních značek ze sloupů, sloupků nebo konzol</t>
  </si>
  <si>
    <t>1331034041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</si>
  <si>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</si>
  <si>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https://podminky.urs.cz/item/CS_URS_2026_01/966006211</t>
  </si>
  <si>
    <t>1+1+2</t>
  </si>
  <si>
    <t>123</t>
  </si>
  <si>
    <t>966006253.R</t>
  </si>
  <si>
    <t>Odstranění zábrany parkovací tvaru U zabetonovaného</t>
  </si>
  <si>
    <t>127065680</t>
  </si>
  <si>
    <t>Odstranění parkovací zábrany s odklizením materiálu na vzdálenost do 20 m nebo s naložením na dopravní prostředek sloupku tvaru U zabetonovaného</t>
  </si>
  <si>
    <t>Poznámka k položce:_x000D_
předány městu</t>
  </si>
  <si>
    <t>997</t>
  </si>
  <si>
    <t>Přesun sutě</t>
  </si>
  <si>
    <t>124</t>
  </si>
  <si>
    <t>997221551</t>
  </si>
  <si>
    <t>Vodorovná doprava suti ze sypkých materiálů do 1 km</t>
  </si>
  <si>
    <t>1293226753</t>
  </si>
  <si>
    <t>Vodorovná doprava suti bez naložení, ale se složením a s hrubým urovnáním ze sypkých materiálů, na vzdálenost do 1 km</t>
  </si>
  <si>
    <t>https://podminky.urs.cz/item/CS_URS_2026_01/997221551</t>
  </si>
  <si>
    <t>"podklad na recyklační skládku" 9,967</t>
  </si>
  <si>
    <t>"frézink na recyklační skládku" 168,464</t>
  </si>
  <si>
    <t>125</t>
  </si>
  <si>
    <t>997221559</t>
  </si>
  <si>
    <t>Příplatek ZKD 1 km u vodorovné dopravy suti ze sypkých materiálů</t>
  </si>
  <si>
    <t>-48337056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</si>
  <si>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</si>
  <si>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https://podminky.urs.cz/item/CS_URS_2026_01/997221559</t>
  </si>
  <si>
    <t>"podklad na recyklační skládku" 9,967*9</t>
  </si>
  <si>
    <t>"frézink na recyklační skládku" 168,464*9</t>
  </si>
  <si>
    <t>126</t>
  </si>
  <si>
    <t>997221561</t>
  </si>
  <si>
    <t>Vodorovná doprava suti z kusových materiálů do 1 km</t>
  </si>
  <si>
    <t>-1251395278</t>
  </si>
  <si>
    <t>Vodorovná doprava suti bez naložení, ale se složením a s hrubým urovnáním z kusových materiálů, na vzdálenost do 1 km</t>
  </si>
  <si>
    <t>https://podminky.urs.cz/item/CS_URS_2026_01/997221561</t>
  </si>
  <si>
    <t>"beton na recyklační skládku" 2,86+8,764+30,226+108,276+15,715+8,51+0,14+0,246+0,22+211,25*(0,29-0,125)</t>
  </si>
  <si>
    <t>"asfalt na recyklační skládku" 44,213+161,139</t>
  </si>
  <si>
    <t>"obruby na skládku města bez poplatku" (211,25-160,7)*0,125</t>
  </si>
  <si>
    <t>127</t>
  </si>
  <si>
    <t>997221569</t>
  </si>
  <si>
    <t>Příplatek ZKD 1 km u vodorovné dopravy suti z kusových materiálů</t>
  </si>
  <si>
    <t>891628286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</si>
  <si>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</si>
  <si>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https://podminky.urs.cz/item/CS_URS_2026_01/997221569</t>
  </si>
  <si>
    <t>"beton na recyklační skládku" (2,86+8,764+30,226+108,276+15,715+8,51+0,14+0,246+0,22+211,25*(0,29-0,125))*9</t>
  </si>
  <si>
    <t>"asfalt na recyklační skládku" (44,213+161,139)*9</t>
  </si>
  <si>
    <t>"obruby na skládku města bez poplatku" ((211,25-160,7)*0,125)*2</t>
  </si>
  <si>
    <t>128</t>
  </si>
  <si>
    <t>997221611</t>
  </si>
  <si>
    <t>Nakládání suti na dopravní prostředky pro vodorovnou dopravu</t>
  </si>
  <si>
    <t>963332579</t>
  </si>
  <si>
    <t>Nakládání na dopravní prostředky pro vodorovnou dopravu suti</t>
  </si>
  <si>
    <t>https://podminky.urs.cz/item/CS_URS_2026_01/997221611</t>
  </si>
  <si>
    <t>"obruby pro odvoz na skládku města bez poplatku" (211,25-160,7)*0,125</t>
  </si>
  <si>
    <t>129</t>
  </si>
  <si>
    <t>997221861</t>
  </si>
  <si>
    <t>Poplatek za předání recyklačnímu zařízení stavebního odpadu z prostého betonu kód odpadu 17 01 01</t>
  </si>
  <si>
    <t>-825774249</t>
  </si>
  <si>
    <t>Poplatek za předání stavebního odpadu recyklačnímu zařízení z prostého betonu zatříděného do Katalogu odpadů pod kódem 17 01 01</t>
  </si>
  <si>
    <t>https://podminky.urs.cz/item/CS_URS_2026_01/997221861</t>
  </si>
  <si>
    <t>2,86+8,764+30,226+108,276+15,715+8,51+0,14+0,246+0,22+211,25*(0,29-0,125)</t>
  </si>
  <si>
    <t>130</t>
  </si>
  <si>
    <t>997221873</t>
  </si>
  <si>
    <t>-1833307630</t>
  </si>
  <si>
    <t>Poplatek za předání stavebního odpadu recyklačnímu zařízení zeminy a kamení zatříděného do Katalogu odpadů pod kódem 17 05 04</t>
  </si>
  <si>
    <t>https://podminky.urs.cz/item/CS_URS_2026_01/997221873</t>
  </si>
  <si>
    <t>9,967</t>
  </si>
  <si>
    <t>131</t>
  </si>
  <si>
    <t>997221875</t>
  </si>
  <si>
    <t>Poplatek za předání recyklačnímu zařízení stavebního odpadu asfaltového bez obsahu dehtu kód odpadu 17 03 02</t>
  </si>
  <si>
    <t>-754016032</t>
  </si>
  <si>
    <t>Poplatek za předání stavebního odpadu recyklačnímu zařízení asfaltového bez obsahu dehtu zatříděného do Katalogu odpadů pod kódem 17 03 02</t>
  </si>
  <si>
    <t>https://podminky.urs.cz/item/CS_URS_2026_01/997221875</t>
  </si>
  <si>
    <t>168,464</t>
  </si>
  <si>
    <t>44,213+161,139</t>
  </si>
  <si>
    <t>998</t>
  </si>
  <si>
    <t>Přesun hmot</t>
  </si>
  <si>
    <t>132</t>
  </si>
  <si>
    <t>998223011</t>
  </si>
  <si>
    <t>Přesun hmot pro pozemní komunikace s krytem dlážděným</t>
  </si>
  <si>
    <t>-564085690</t>
  </si>
  <si>
    <t>Přesun hmot pro pozemní komunikace s krytem dlážděným dopravní vzdálenost do 200 m jakékoliv délky objektu</t>
  </si>
  <si>
    <t>https://podminky.urs.cz/item/CS_URS_2026_01/998223011</t>
  </si>
  <si>
    <t>PSV</t>
  </si>
  <si>
    <t>Práce a dodávky PSV</t>
  </si>
  <si>
    <t>764</t>
  </si>
  <si>
    <t>Konstrukce klempířské</t>
  </si>
  <si>
    <t>133</t>
  </si>
  <si>
    <t>764004863.R</t>
  </si>
  <si>
    <t>Úprava svodu (seříznutí délky)</t>
  </si>
  <si>
    <t>-991221135</t>
  </si>
  <si>
    <t>Práce a dodávky M</t>
  </si>
  <si>
    <t>21-M</t>
  </si>
  <si>
    <t>Elektromontáže</t>
  </si>
  <si>
    <t>134</t>
  </si>
  <si>
    <t>218040021</t>
  </si>
  <si>
    <t>Demontáž sloupů nn dřevěných jednoduchých Jp</t>
  </si>
  <si>
    <t>1774547802</t>
  </si>
  <si>
    <t>Demontáž sloupů a stožárů venkovního vedení nn bez výstroje dřevěných impregnovaných včetně vytažení sloupu z jámy, položení, oddělení od spojovacích konstrukcí, manipulace na staveništi a naložení s patkou jednoduchých Jp</t>
  </si>
  <si>
    <t>https://podminky.urs.cz/item/CS_URS_2026_01/218040021</t>
  </si>
  <si>
    <t>Poznámka k položce:_x000D_
kompletní odstranění vč. betonového základu</t>
  </si>
  <si>
    <t>135</t>
  </si>
  <si>
    <t>218260005</t>
  </si>
  <si>
    <t>Demontáž Al kabelů závěsných do 1 kV hmotnosti do 0,40 kg/m - shození s povolením a snesením nosného lana</t>
  </si>
  <si>
    <t>-419366023</t>
  </si>
  <si>
    <t>Demontáž kabelů hliníkových do 1 kV závěsných shození z podpěrných bodů s povolením a snesením nosného lana z podpěrných bodů jmenovitě neuvedených, hmotnosti do 0,40 kg/m</t>
  </si>
  <si>
    <t>https://podminky.urs.cz/item/CS_URS_2026_01/218260005</t>
  </si>
  <si>
    <t>"nefunkční vedení CETIN" 36</t>
  </si>
  <si>
    <t>46-M</t>
  </si>
  <si>
    <t>Zemní práce při extr.mont.pracích</t>
  </si>
  <si>
    <t>136</t>
  </si>
  <si>
    <t>460161142</t>
  </si>
  <si>
    <t>Hloubení kabelových rýh ručně š 35 cm hl 50 cm v hornině tř I skupiny 3</t>
  </si>
  <si>
    <t>-1211829705</t>
  </si>
  <si>
    <t>Hloubení kabelových rýh ručně včetně urovnání dna s přemístěním výkopku do vzdálenosti 3 m od okraje jámy nebo s naložením na dopravní prostředek šířky 35 cm hloubky 50 cm v hornině třídy těžitelnosti I skupiny 3</t>
  </si>
  <si>
    <t>https://podminky.urs.cz/item/CS_URS_2026_01/460161142</t>
  </si>
  <si>
    <t>137</t>
  </si>
  <si>
    <t>460341113</t>
  </si>
  <si>
    <t>Vodorovné přemístění horniny jakékoliv třídy dopravními prostředky při elektromontážích přes 500 do 1000 m</t>
  </si>
  <si>
    <t>-1943392247</t>
  </si>
  <si>
    <t>Vodorovné přemístění (odvoz) horniny dopravními prostředky včetně složení, bez naložení a rozprostření jakékoliv třídy, na vzdálenost přes 500 do 1000 m</t>
  </si>
  <si>
    <t>https://podminky.urs.cz/item/CS_URS_2026_01/460341113</t>
  </si>
  <si>
    <t>13,9</t>
  </si>
  <si>
    <t>138</t>
  </si>
  <si>
    <t>460341121</t>
  </si>
  <si>
    <t>Příplatek k vodorovnému přemístění horniny dopravními prostředky při elektromontážích za každých dalších i započatých 1000 m</t>
  </si>
  <si>
    <t>-32182380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</si>
  <si>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</si>
  <si>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https://podminky.urs.cz/item/CS_URS_2026_01/460341121</t>
  </si>
  <si>
    <t>13,9*9</t>
  </si>
  <si>
    <t>139</t>
  </si>
  <si>
    <t>460361121</t>
  </si>
  <si>
    <t>-676482753</t>
  </si>
  <si>
    <t>https://podminky.urs.cz/item/CS_URS_2026_01/460361121</t>
  </si>
  <si>
    <t>13,9*1,8 'Přepočtené koeficientem množství</t>
  </si>
  <si>
    <t>140</t>
  </si>
  <si>
    <t>460431152</t>
  </si>
  <si>
    <t>Zásyp kabelových rýh ručně se zhutněním š 35 cm hl 50 cm z horniny tř I skupiny 3</t>
  </si>
  <si>
    <t>1658460556</t>
  </si>
  <si>
    <t>Zásyp kabelových rýh ručně s přemístění sypaniny ze vzdálenosti do 10 m, s uložením výkopku ve vrstvách včetně zhutnění a úpravy povrchu šířky 35 cm hloubky 50 cm z hornině třídy těžitelnosti I skupiny 3</t>
  </si>
  <si>
    <t>https://podminky.urs.cz/item/CS_URS_2026_01/460431152</t>
  </si>
  <si>
    <t>141</t>
  </si>
  <si>
    <t>460661112</t>
  </si>
  <si>
    <t>Kabelové lože z písku pro kabely nn bez zakrytí š lože přes 35 do 50 cm</t>
  </si>
  <si>
    <t>167742632</t>
  </si>
  <si>
    <t>Kabelové lože z písku včetně podsypu, zhutnění a urovnání povrchu pro kabely nn bez zakrytí, šířky přes 35 do 50 cm</t>
  </si>
  <si>
    <t>https://podminky.urs.cz/item/CS_URS_2026_01/460661112</t>
  </si>
  <si>
    <t>142</t>
  </si>
  <si>
    <t>460671113</t>
  </si>
  <si>
    <t>Výstražná fólie pro krytí kabelů šířky přes 25 do 35 cm</t>
  </si>
  <si>
    <t>-1241202359</t>
  </si>
  <si>
    <t>Výstražné prvky pro krytí kabelů včetně vyrovnání povrchu rýhy, rozvinutí a uložení fólie, šířky přes 25 do 35 cm</t>
  </si>
  <si>
    <t>https://podminky.urs.cz/item/CS_URS_2026_01/460671113</t>
  </si>
  <si>
    <t>143</t>
  </si>
  <si>
    <t>460751112</t>
  </si>
  <si>
    <t>Osazení kabelových kanálů do rýhy z prefabrikovaných betonových žlabů vnější šířky přes 20 do 25 cm</t>
  </si>
  <si>
    <t>-159495538</t>
  </si>
  <si>
    <t>Osazení kabelových kanálů včetně utěsnění, vyspárování a zakrytí víkem z prefabrikovaných betonových žlabů do rýhy, bez výkopových prací vnější šířky přes 20 do 25 cm</t>
  </si>
  <si>
    <t>https://podminky.urs.cz/item/CS_URS_2026_01/460751112</t>
  </si>
  <si>
    <t>144</t>
  </si>
  <si>
    <t>59213011</t>
  </si>
  <si>
    <t>žlab kabelový betonový k ochraně zemního drátovodného vedení 100x23x19cm</t>
  </si>
  <si>
    <t>1576512495</t>
  </si>
  <si>
    <t>125*1,02 'Přepočtené koeficientem množství</t>
  </si>
  <si>
    <t>145</t>
  </si>
  <si>
    <t>469981111</t>
  </si>
  <si>
    <t>Přesun hmot pro pomocné stavební práce při elektromontážích do 1000 m</t>
  </si>
  <si>
    <t>-2008231993</t>
  </si>
  <si>
    <t>Přesun hmot pro pomocné stavební práce při elektromontážích dopravní vzdálenost do 1000 m</t>
  </si>
  <si>
    <t>https://podminky.urs.cz/item/CS_URS_2026_01/469981111</t>
  </si>
  <si>
    <t>SO 101s - Sanace aktivní zóny a zemní pláně</t>
  </si>
  <si>
    <t>-1834494159</t>
  </si>
  <si>
    <t>632,92*0,4</t>
  </si>
  <si>
    <t>912,48*0,3</t>
  </si>
  <si>
    <t>225318997</t>
  </si>
  <si>
    <t>218513917</t>
  </si>
  <si>
    <t>526,912*1,8 'Přepočtené koeficientem množství</t>
  </si>
  <si>
    <t>2120885176</t>
  </si>
  <si>
    <t>"úprava parapláně před provedením sanace aktivní zóny" 632,92+912,48</t>
  </si>
  <si>
    <t>564951313</t>
  </si>
  <si>
    <t>Podklad z betonového recyklátu plochy přes 100 m2 tl 150 mm</t>
  </si>
  <si>
    <t>-1206417483</t>
  </si>
  <si>
    <t>Podklad nebo podsyp z betonového recyklátu s rozprostřením a zhutněním plochy přes 100 m2, po zhutnění tl. 150 mm</t>
  </si>
  <si>
    <t>https://podminky.urs.cz/item/CS_URS_2026_01/564951313</t>
  </si>
  <si>
    <t>"2 vrstvy, tl. celkem 300 mm" (912,48)*2</t>
  </si>
  <si>
    <t>564961315</t>
  </si>
  <si>
    <t>Podklad z betonového recyklátu plochy přes 100 m2 tl 200 mm</t>
  </si>
  <si>
    <t>-683482115</t>
  </si>
  <si>
    <t>Podklad nebo podsyp z betonového recyklátu s rozprostřením a zhutněním plochy přes 100 m2, po zhutnění tl. 200 mm</t>
  </si>
  <si>
    <t>https://podminky.urs.cz/item/CS_URS_2026_01/564961315</t>
  </si>
  <si>
    <t>"2 vrstvy, tl. celkem 400 mm" 632,92*2</t>
  </si>
  <si>
    <t>919726122</t>
  </si>
  <si>
    <t>Geotextilie pro ochranu, separaci a filtraci netkaná měrná hm přes 200 do 300 g/m2</t>
  </si>
  <si>
    <t>-1508237340</t>
  </si>
  <si>
    <t>Geotextilie netkaná pro ochranu, separaci nebo filtraci měrná hmotnost přes 200 do 300 g/m2</t>
  </si>
  <si>
    <t>https://podminky.urs.cz/item/CS_URS_2026_01/919726122</t>
  </si>
  <si>
    <t>696,21+1003,73</t>
  </si>
  <si>
    <t>998225111</t>
  </si>
  <si>
    <t>Přesun hmot pro pozemní komunikace s krytem z kamene, monolitickým betonovým nebo živičným</t>
  </si>
  <si>
    <t>394348112</t>
  </si>
  <si>
    <t>Přesun hmot pro komunikace s krytem z kameniva, monolitickým betonovým nebo živičným dopravní vzdálenost do 200 m jakékoliv délky objektu</t>
  </si>
  <si>
    <t>https://podminky.urs.cz/item/CS_URS_2026_01/998225111</t>
  </si>
  <si>
    <t>SO 201 - Opěrná stěna</t>
  </si>
  <si>
    <t xml:space="preserve">    3 - Svislé a kompletní konstrukce</t>
  </si>
  <si>
    <t xml:space="preserve">    6 - Úpravy povrchů, podlahy a osazování výplní</t>
  </si>
  <si>
    <t xml:space="preserve">    711 - Izolace proti vodě, vlhkosti a plynům</t>
  </si>
  <si>
    <t xml:space="preserve">    783 - Dokončovací práce - nátěry</t>
  </si>
  <si>
    <t>115101201</t>
  </si>
  <si>
    <t>Čerpání vody na dopravní výšku do 10 m průměrný přítok do 500 l/min</t>
  </si>
  <si>
    <t>hod</t>
  </si>
  <si>
    <t>210130562</t>
  </si>
  <si>
    <t>Čerpání vody na dopravní výšku do 10 m s uvažovaným průměrným přítokem do 500 l/min</t>
  </si>
  <si>
    <t>https://podminky.urs.cz/item/CS_URS_2026_01/115101201</t>
  </si>
  <si>
    <t>60*8</t>
  </si>
  <si>
    <t>115101301</t>
  </si>
  <si>
    <t>Pohotovost čerpací soupravy pro dopravní výšku do 10 m přítok do 500 l/min</t>
  </si>
  <si>
    <t>den</t>
  </si>
  <si>
    <t>-855672634</t>
  </si>
  <si>
    <t>Pohotovost záložní čerpací soupravy pro dopravní výšku do 10 m s uvažovaným průměrným přítokem do 500 l/min</t>
  </si>
  <si>
    <t>https://podminky.urs.cz/item/CS_URS_2026_01/115101301</t>
  </si>
  <si>
    <t>129001101.R</t>
  </si>
  <si>
    <t>Příplatek za ztížení odkopávky nebo prokopávky v blízkosti kořenů</t>
  </si>
  <si>
    <t>-1922803946</t>
  </si>
  <si>
    <t>Příplatek k cenám vykopávek za ztížení vykopávky v blízkosti kořenů v horninách jakékoliv třídy</t>
  </si>
  <si>
    <t>316,85*0,5</t>
  </si>
  <si>
    <t>132254204</t>
  </si>
  <si>
    <t>Hloubení zapažených rýh š do 2000 mm v hornině třídy těžitelnosti I skupiny 3 objem do 500 m3</t>
  </si>
  <si>
    <t>-1497242963</t>
  </si>
  <si>
    <t>Hloubení zapažených rýh šířky přes 800 do 2 000 mm strojně s urovnáním dna do předepsaného profilu a spádu v hornině třídy těžitelnosti I skupiny 3 přes 100 do 500 m3</t>
  </si>
  <si>
    <t>https://podminky.urs.cz/item/CS_URS_2026_01/132254204</t>
  </si>
  <si>
    <t>316,85</t>
  </si>
  <si>
    <t>151101201</t>
  </si>
  <si>
    <t>Zřízení příložného pažení stěn výkopu hl do 4 m</t>
  </si>
  <si>
    <t>-676431710</t>
  </si>
  <si>
    <t>Zřízení pažení stěn výkopu bez rozepření nebo vzepření příložné, hloubky do 4 m</t>
  </si>
  <si>
    <t>https://podminky.urs.cz/item/CS_URS_2026_01/151101201</t>
  </si>
  <si>
    <t>Poznámka k položce:_x000D_
v místech stromů a stávající zdi</t>
  </si>
  <si>
    <t>7,4*3,5</t>
  </si>
  <si>
    <t>12,5*2,1</t>
  </si>
  <si>
    <t>18*1,7</t>
  </si>
  <si>
    <t>151101211</t>
  </si>
  <si>
    <t>Odstranění příložného pažení stěn hl do 4 m</t>
  </si>
  <si>
    <t>-1237357645</t>
  </si>
  <si>
    <t>Odstranění pažení stěn výkopu bez rozepření nebo vzepření s uložením pažin na vzdálenost do 3 m od okraje výkopu příložné, hloubky do 4 m</t>
  </si>
  <si>
    <t>https://podminky.urs.cz/item/CS_URS_2026_01/151101211</t>
  </si>
  <si>
    <t>82,75</t>
  </si>
  <si>
    <t>151101301</t>
  </si>
  <si>
    <t>Zřízení rozepření stěn při pažení příložném hl do 4 m</t>
  </si>
  <si>
    <t>1089554894</t>
  </si>
  <si>
    <t>Zřízení rozepření zapažených stěn výkopů s potřebným přepažováním při pažení příložném, hloubky do 4 m</t>
  </si>
  <si>
    <t>https://podminky.urs.cz/item/CS_URS_2026_01/151101301</t>
  </si>
  <si>
    <t>7,4*3,5*2,7</t>
  </si>
  <si>
    <t>12,5*2,1*2,7</t>
  </si>
  <si>
    <t>18*1,7*2,7</t>
  </si>
  <si>
    <t>151101311</t>
  </si>
  <si>
    <t>Odstranění rozepření stěn při pažení příložném hl do 4 m</t>
  </si>
  <si>
    <t>-1149692138</t>
  </si>
  <si>
    <t>Odstranění rozepření stěn výkopů s uložením materiálu na vzdálenost do 3 m od okraje výkopu pažení příložného, hloubky do 4 m</t>
  </si>
  <si>
    <t>https://podminky.urs.cz/item/CS_URS_2026_01/151101311</t>
  </si>
  <si>
    <t>223,425</t>
  </si>
  <si>
    <t>162451106</t>
  </si>
  <si>
    <t>Vodorovné přemístění přes 1 500 do 2000 m výkopku/sypaniny z horniny třídy těžitelnosti I skupiny 1 až 3</t>
  </si>
  <si>
    <t>862439690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</si>
  <si>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</si>
  <si>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https://podminky.urs.cz/item/CS_URS_2026_01/162451106</t>
  </si>
  <si>
    <t>"zemina pro zpětný zásyp na skládku stavby" 161,86</t>
  </si>
  <si>
    <t>"zemina pro zpětný zásyp  ze skládky stavby na místo upotřebení" 161,86</t>
  </si>
  <si>
    <t>361589123</t>
  </si>
  <si>
    <t>316,85-161,86</t>
  </si>
  <si>
    <t>167151111</t>
  </si>
  <si>
    <t>Nakládání výkopku z hornin třídy těžitelnosti I skupiny 1 až 3 přes 100 m3</t>
  </si>
  <si>
    <t>-1451701915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</si>
  <si>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</si>
  <si>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</si>
  <si>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"zemina  pro zásyp na skládce stavby" 161,86</t>
  </si>
  <si>
    <t>-1428117872</t>
  </si>
  <si>
    <t>154,99</t>
  </si>
  <si>
    <t>154,99*1,8 'Přepočtené koeficientem množství</t>
  </si>
  <si>
    <t>-1732632418</t>
  </si>
  <si>
    <t>"stávající zemina" 161,86</t>
  </si>
  <si>
    <t>181912112</t>
  </si>
  <si>
    <t>Úprava pláně v hornině třídy těžitelnosti I skupiny 3 se zhutněním ručně</t>
  </si>
  <si>
    <t>1739835372</t>
  </si>
  <si>
    <t>Úprava pláně vyrovnáním výškových rozdílů ručně v hornině třídy těžitelnosti I skupiny 3 se zhutněním</t>
  </si>
  <si>
    <t>https://podminky.urs.cz/item/CS_URS_2026_01/181912112</t>
  </si>
  <si>
    <t>1848011O.R</t>
  </si>
  <si>
    <t>Ošetřování kořenového prostoru přístrojem typu Airspade v rovině a svahu do 1:5</t>
  </si>
  <si>
    <t>-1467618768</t>
  </si>
  <si>
    <t>Poznámka k položce:_x000D_
revitalizace dřeviny, kořenová injektáž, doplnění pěstebního souvrství</t>
  </si>
  <si>
    <t>184818311</t>
  </si>
  <si>
    <t>Instalace dynamické vazby pro zajištění koruny stromu 1 lanem</t>
  </si>
  <si>
    <t>1426721669</t>
  </si>
  <si>
    <t>Instalace bezpečnostních vazeb pro zajištění koruny stromu dynamická 1 lano</t>
  </si>
  <si>
    <t>https://podminky.urs.cz/item/CS_URS_2026_01/184818311</t>
  </si>
  <si>
    <t>Poznámka k položce:_x000D_
přesný způsob zajištění stromů během realizace stanoví arborista na místě</t>
  </si>
  <si>
    <t>67543205</t>
  </si>
  <si>
    <t>vazba stromu bezpečnostní dynamická nosnost lana 8t</t>
  </si>
  <si>
    <t>sada</t>
  </si>
  <si>
    <t>1467360015</t>
  </si>
  <si>
    <t>212312111</t>
  </si>
  <si>
    <t>Lože pro trativody z betonu prostého</t>
  </si>
  <si>
    <t>726037665</t>
  </si>
  <si>
    <t>https://podminky.urs.cz/item/CS_URS_2026_01/212312111</t>
  </si>
  <si>
    <t>Poznámka k položce:_x000D_
C8/10</t>
  </si>
  <si>
    <t>"podkladní beton drenáže" 41,7*0,25</t>
  </si>
  <si>
    <t>212755214</t>
  </si>
  <si>
    <t>Trativody z drenážních trubek plastových flexibilních DN 100 mm bez lože a obsypu</t>
  </si>
  <si>
    <t>821034287</t>
  </si>
  <si>
    <t>Trativody bez lože a obsypu z drenážních trubek plastových flexibilních DN 100 mm</t>
  </si>
  <si>
    <t>https://podminky.urs.cz/item/CS_URS_2026_01/212755214</t>
  </si>
  <si>
    <t>274313511.R</t>
  </si>
  <si>
    <t>Základové pasy z betonu tř. C 8/10</t>
  </si>
  <si>
    <t>1440114477</t>
  </si>
  <si>
    <t>Základy z betonu prostého pasy betonu kamenem neprokládaného tř. C 8/10</t>
  </si>
  <si>
    <t>Poznámka k položce:_x000D_
X0</t>
  </si>
  <si>
    <t>"podkladní beton" 90,09*0,1+0,19</t>
  </si>
  <si>
    <t>274351121</t>
  </si>
  <si>
    <t>Zřízení bednění základových pasů rovného</t>
  </si>
  <si>
    <t>1059824123</t>
  </si>
  <si>
    <t>Bednění základů pasů rovné zřízení</t>
  </si>
  <si>
    <t>https://podminky.urs.cz/item/CS_URS_2026_01/274351121</t>
  </si>
  <si>
    <t>2,7*0,3+0,48+91,4*0,1</t>
  </si>
  <si>
    <t>274351122</t>
  </si>
  <si>
    <t>Odstranění bednění základových pasů rovného</t>
  </si>
  <si>
    <t>46734058</t>
  </si>
  <si>
    <t>Bednění základů pasů rovné odstranění</t>
  </si>
  <si>
    <t>https://podminky.urs.cz/item/CS_URS_2026_01/274351122</t>
  </si>
  <si>
    <t>10,43</t>
  </si>
  <si>
    <t>Trat.napoj.</t>
  </si>
  <si>
    <t>Napojení trativodu na prostup zdí, vyústění drenáže</t>
  </si>
  <si>
    <t>471971241</t>
  </si>
  <si>
    <t>Poznámka k položce:_x000D_
Technické povedení dle detailu "DETAIL PROSTUPU DRENÁŽE"  z přílohy D.201.7</t>
  </si>
  <si>
    <t>Svislé a kompletní konstrukce</t>
  </si>
  <si>
    <t>310001101</t>
  </si>
  <si>
    <t>Vytvoření prostupů průřezu do 0,02 m2 v monolitických betonových zdech tl do 0,5 m osazením trub, dílců nebo tvarovek do bednění</t>
  </si>
  <si>
    <t>1855603460</t>
  </si>
  <si>
    <t>Vytvoření prostupů ve zdech z monolitického betonu nebo železobetonu osazením trub, prefabrikovaných dílců, dutinových tvarovek, apod., do bednění vnější průřezové plochy do 0,02 m2, tloušťky zdi do 0,5 m</t>
  </si>
  <si>
    <t>https://podminky.urs.cz/item/CS_URS_2026_01/310001101</t>
  </si>
  <si>
    <t>28619324</t>
  </si>
  <si>
    <t>trubka kanalizační PE-HD D 160mm</t>
  </si>
  <si>
    <t>397804229</t>
  </si>
  <si>
    <t>9*0,5</t>
  </si>
  <si>
    <t>317321018</t>
  </si>
  <si>
    <t>Římsy opěrných zdí a valů ze ŽB tř. C 30/37</t>
  </si>
  <si>
    <t>-2000936533</t>
  </si>
  <si>
    <t>Římsy opěrných zdí a valů z betonu železového tř. C 30/37</t>
  </si>
  <si>
    <t>https://podminky.urs.cz/item/CS_URS_2026_01/317321018</t>
  </si>
  <si>
    <t>DD1</t>
  </si>
  <si>
    <t>"římsa 1" 0,153*(1,245+5,96+5,795+2,545+6,435+6,455+6,505)</t>
  </si>
  <si>
    <t>"římsa 2" 0,094*(4,97+3,98)</t>
  </si>
  <si>
    <t>317353111</t>
  </si>
  <si>
    <t>Bednění říms opěrných zdí a valů přímých, zalomených nebo zakřivených zřízení</t>
  </si>
  <si>
    <t>-292924529</t>
  </si>
  <si>
    <t>Bednění říms opěrných zdí a valů jakéhokoliv tvaru přímých, zalomených nebo jinak zakřivených zřízení</t>
  </si>
  <si>
    <t>https://podminky.urs.cz/item/CS_URS_2026_01/317353111</t>
  </si>
  <si>
    <t>"Čelo 0" 0,16</t>
  </si>
  <si>
    <t>"Čelo vjezd11" 0,16</t>
  </si>
  <si>
    <t>"Čelo DD1-2" 0,16</t>
  </si>
  <si>
    <t>"Čelo DD2-3" 0,16</t>
  </si>
  <si>
    <t>"Čelo vjezd21" 0,16</t>
  </si>
  <si>
    <t>"Čelo vjezd22" 0,16</t>
  </si>
  <si>
    <t>"Čelo DD3-4" 0,16</t>
  </si>
  <si>
    <t>"Čelo K" 0,16</t>
  </si>
  <si>
    <t>"Bočnice rub" 0,25*43,95</t>
  </si>
  <si>
    <t>"Bočnice líc" 0,25*43,95</t>
  </si>
  <si>
    <t>"Vodorovné - přesahy" 0,15*43,95</t>
  </si>
  <si>
    <t>317353112</t>
  </si>
  <si>
    <t>Bednění říms opěrných zdí a valů přímých, zalomených nebo zakřivených odstranění</t>
  </si>
  <si>
    <t>1015498570</t>
  </si>
  <si>
    <t>Bednění říms opěrných zdí a valů jakéhokoliv tvaru přímých, zalomených nebo jinak zakřivených odstranění</t>
  </si>
  <si>
    <t>https://podminky.urs.cz/item/CS_URS_2026_01/317353112</t>
  </si>
  <si>
    <t>29,849</t>
  </si>
  <si>
    <t>317361016</t>
  </si>
  <si>
    <t>Výztuž říms opěrných zdí a valů z betonářské oceli 10 505</t>
  </si>
  <si>
    <t>809321443</t>
  </si>
  <si>
    <t>Výztuž říms opěrných zdí a valů z oceli 10 505 (R) nebo BSt 500</t>
  </si>
  <si>
    <t>https://podminky.urs.cz/item/CS_URS_2026_01/317361016</t>
  </si>
  <si>
    <t>6,187*0,13</t>
  </si>
  <si>
    <t>327211911</t>
  </si>
  <si>
    <t>Příplatek k cenám zdiva opěrných zdí z kamene na maltu za jednostranné lícování zdiva</t>
  </si>
  <si>
    <t>-203796379</t>
  </si>
  <si>
    <t>Zdivo nadzákladové opěrných zdí a valů z lomového kamene štípaného nebo ručně vybíraného na maltu Příplatek k cenám za lícování zdiva jednostranné</t>
  </si>
  <si>
    <t>https://podminky.urs.cz/item/CS_URS_2026_01/327211911</t>
  </si>
  <si>
    <t>34,322*0,2</t>
  </si>
  <si>
    <t>327213124</t>
  </si>
  <si>
    <t>Zdění zdiva opěrných zdí z nepravidelných kamenů na maltu obj kamene přes 0,02 m3 š spáry přes 20 do 50 mm</t>
  </si>
  <si>
    <t>-181322970</t>
  </si>
  <si>
    <t>Zdění zdiva nadzákladového opěrných zdí a valů z lomového kamene štípaného nebo ručně vybíraného na maltu z nepravidelných kamenů objemu 1 kusu kamene přes 0,02 m3, šířka spáry přes 20 do 50 mm</t>
  </si>
  <si>
    <t>https://podminky.urs.cz/item/CS_URS_2026_01/327213124</t>
  </si>
  <si>
    <t>Poznámka k položce:_x000D_
použití stávajících kamenů, malta MC15 vč. spárování</t>
  </si>
  <si>
    <t>327323127</t>
  </si>
  <si>
    <t>Opěrné zdi a valy ze ŽB tř. C 25/30</t>
  </si>
  <si>
    <t>42429582</t>
  </si>
  <si>
    <t>Opěrné zdi a valy z betonu železového bez zvláštních nároků na vliv prostředí tř. C 25/30</t>
  </si>
  <si>
    <t>https://podminky.urs.cz/item/CS_URS_2026_01/327323127</t>
  </si>
  <si>
    <t>Poznámka k položce:_x000D_
XC4, XF2</t>
  </si>
  <si>
    <t>"základ" 6,215*1,7*0,4</t>
  </si>
  <si>
    <t>"dřík" (2,26+2,175)/2*6,215*0,45</t>
  </si>
  <si>
    <t>DD2</t>
  </si>
  <si>
    <t>"základ" 11,755*1,7*0,4</t>
  </si>
  <si>
    <t>"dřík" 0,55*11,755*0,45</t>
  </si>
  <si>
    <t>"dřík" (1,625+1,195)/2*11,775*0,25</t>
  </si>
  <si>
    <t>DD3</t>
  </si>
  <si>
    <t>"základ" 12,96*1,6*0,4</t>
  </si>
  <si>
    <t>"dřík" 0,25*8,985*0,45</t>
  </si>
  <si>
    <t>"dřík" (1,195+1,1)/2*2,55*0,25</t>
  </si>
  <si>
    <t>"dřík" (1,055+0,885)/2*6,435*0,25</t>
  </si>
  <si>
    <t>"dřík" (1,35+1,305)/2*3,995*0,45</t>
  </si>
  <si>
    <t>DD4</t>
  </si>
  <si>
    <t>"základ" 12,955*1,6*0,4</t>
  </si>
  <si>
    <t>"dřík" 0,25*12,955*0,45</t>
  </si>
  <si>
    <t>"dřík" (0,885+0,69)/2*7,33*0,25+(0,69+0,315)/2*5,64*0,25</t>
  </si>
  <si>
    <t>327351211</t>
  </si>
  <si>
    <t>Bednění opěrných zdí a valů svislých i skloněných zřízení</t>
  </si>
  <si>
    <t>115407812</t>
  </si>
  <si>
    <t>Bednění opěrných zdí a valů svislých i skloněných, výšky do 20 m zřízení</t>
  </si>
  <si>
    <t>https://podminky.urs.cz/item/CS_URS_2026_01/327351211</t>
  </si>
  <si>
    <t>základ</t>
  </si>
  <si>
    <t>"Čelo 0" 0,66</t>
  </si>
  <si>
    <t>"Čelo DD1-2" 0,66</t>
  </si>
  <si>
    <t>"Čelo DD2-3" 0,66+0,46</t>
  </si>
  <si>
    <t>"Čelo DD3-4" 0,62</t>
  </si>
  <si>
    <t>"Čelo K" 0,62</t>
  </si>
  <si>
    <t>"Bočnice rub" 0,36*43,95</t>
  </si>
  <si>
    <t>"Bočnice líc" 0,39*43,95</t>
  </si>
  <si>
    <t>dřík</t>
  </si>
  <si>
    <t>"Čelo 0" 0,45*2,26</t>
  </si>
  <si>
    <t>"Čelo DD1-2" 0,45*2,175</t>
  </si>
  <si>
    <t>"Čelo DD2-3" 0,55*0,45+0,25*1,195</t>
  </si>
  <si>
    <t>"Čelo vyzdívky 1" 0,2*1,1</t>
  </si>
  <si>
    <t>"Čelo vyzdívky 2" 0,2*1,055</t>
  </si>
  <si>
    <t>"Čelo DD3-4" 0,25*0,45+0,25*0,885</t>
  </si>
  <si>
    <t>"Čelo K"  0,25*0,45+0,25*0,315</t>
  </si>
  <si>
    <t>"Bočnice rub" 65,37</t>
  </si>
  <si>
    <t>"Bočnice líc" 65,37</t>
  </si>
  <si>
    <t>327351221</t>
  </si>
  <si>
    <t>Bednění opěrných zdí a valů svislých i skloněných odstranění</t>
  </si>
  <si>
    <t>-824302408</t>
  </si>
  <si>
    <t>Bednění opěrných zdí a valů svislých i skloněných, výšky do 20 m odstranění</t>
  </si>
  <si>
    <t>https://podminky.urs.cz/item/CS_URS_2026_01/327351221</t>
  </si>
  <si>
    <t>170,881</t>
  </si>
  <si>
    <t>327361016</t>
  </si>
  <si>
    <t>Výztuž opěrných zdí a valů D přes 12 mm z betonářské oceli 10 505</t>
  </si>
  <si>
    <t>1371729361</t>
  </si>
  <si>
    <t>Výztuž opěrných zdí a valů průměru přes 12 mm, z oceli 10 505 (R) nebo BSt 500</t>
  </si>
  <si>
    <t>https://podminky.urs.cz/item/CS_URS_2026_01/327361016</t>
  </si>
  <si>
    <t>"základ" 28,805*0,09</t>
  </si>
  <si>
    <t>"dřík" 22,560*0,09</t>
  </si>
  <si>
    <t>327501111</t>
  </si>
  <si>
    <t>Výplň za opěrami a protimrazové klíny z kameniva drceného nebo těženého</t>
  </si>
  <si>
    <t>-1744360259</t>
  </si>
  <si>
    <t>Výplň za opěrami a protimrazové klíny z kameniva drceného nebo těženého se zhutněním</t>
  </si>
  <si>
    <t>https://podminky.urs.cz/item/CS_URS_2026_01/327501111</t>
  </si>
  <si>
    <t>Poznámka k položce:_x000D_
provedení dle PD</t>
  </si>
  <si>
    <t>33421410.R</t>
  </si>
  <si>
    <t>Kotvení kamenného obkladového zdiva tl do 350 mm nerezovými kotvami</t>
  </si>
  <si>
    <t>73931375</t>
  </si>
  <si>
    <t>Kotvení kamenného obkladového zdiva tloušťky do 350 mm nerezovými kotvami</t>
  </si>
  <si>
    <t>Poznámka k položce:_x000D_
Provedení dle detailu "KOTVENÍ KAMENNÉHO ZDIVA" v příloze č. D.201.7</t>
  </si>
  <si>
    <t>"pohlednová plocha, celkem 120 kotev" 34,322</t>
  </si>
  <si>
    <t>338171115</t>
  </si>
  <si>
    <t>Osazování sloupků a vzpěr plotových ocelových v do 2 m ukotvením k pevnému podkladu</t>
  </si>
  <si>
    <t>1407319440</t>
  </si>
  <si>
    <t>Montáž sloupků a vzpěr plotových ocelových trubkových nebo profilovaných výšky do 2 m ukotvením k pevnému podkladu</t>
  </si>
  <si>
    <t>https://podminky.urs.cz/item/CS_URS_2026_01/338171115</t>
  </si>
  <si>
    <t>Poznámka k položce:_x000D_
osazení na patni plechy</t>
  </si>
  <si>
    <t>"Sloupky" 17</t>
  </si>
  <si>
    <t>"vzpěry" 8</t>
  </si>
  <si>
    <t>"sloupek brány" 2</t>
  </si>
  <si>
    <t>55342270</t>
  </si>
  <si>
    <t>vzpěra plotová 38x1,5mm včetně krytky s uchem 1500mm</t>
  </si>
  <si>
    <t>888089297</t>
  </si>
  <si>
    <t>Poznámka k položce:_x000D_
přesný typ vzpěr bude stanoven na místě</t>
  </si>
  <si>
    <t>5534220.R</t>
  </si>
  <si>
    <t>sloupek plotový Pz a komaxitový "ATYP- na zakázku" 1850/48x3,2mm</t>
  </si>
  <si>
    <t>-1689736914</t>
  </si>
  <si>
    <t>348101230</t>
  </si>
  <si>
    <t>Osazení vrat nebo vrátek k oplocení na ocelové sloupky pl přes 4 do 6 m2</t>
  </si>
  <si>
    <t>-1600088645</t>
  </si>
  <si>
    <t>Osazení vrat nebo vrátek k oplocení na sloupky ocelové, plochy jednotlivě přes 4 do 6 m2</t>
  </si>
  <si>
    <t>https://podminky.urs.cz/item/CS_URS_2026_01/348101230</t>
  </si>
  <si>
    <t>"dvoukřídlá brána" 1</t>
  </si>
  <si>
    <t>55342362.R</t>
  </si>
  <si>
    <t>brána plotová dvoukřídlá Pz s PVC vrstvou 3800x1850mm</t>
  </si>
  <si>
    <t>487023341</t>
  </si>
  <si>
    <t>Poznámka k položce:_x000D_
vč. 2 sloupků pro uchycení křídel</t>
  </si>
  <si>
    <t>348401130</t>
  </si>
  <si>
    <t>Montáž oplocení ze strojového pletiva s napínacími dráty v přes 1,6 do 2,0 m</t>
  </si>
  <si>
    <t>-598315078</t>
  </si>
  <si>
    <t>Montáž oplocení z pletiva strojového s napínacími dráty přes 1,6 do 2,0 m</t>
  </si>
  <si>
    <t>https://podminky.urs.cz/item/CS_URS_2026_01/348401130</t>
  </si>
  <si>
    <t>31327506</t>
  </si>
  <si>
    <t>pletivo drátěné plastifikované se čtvercovými oky 50/3,2 mm v 1800mm</t>
  </si>
  <si>
    <t>-901147966</t>
  </si>
  <si>
    <t>40*1,05 'Přepočtené koeficientem množství</t>
  </si>
  <si>
    <t>15619201</t>
  </si>
  <si>
    <t>drát poplastovaný kruhový vázací 2,0mm</t>
  </si>
  <si>
    <t>-25978399</t>
  </si>
  <si>
    <t>40*1,1 'Přepočtené koeficientem množství</t>
  </si>
  <si>
    <t>15619100</t>
  </si>
  <si>
    <t>drát kruhový poplastovaný napínací 2,5/3,5mm</t>
  </si>
  <si>
    <t>-1338748888</t>
  </si>
  <si>
    <t>Patky</t>
  </si>
  <si>
    <t>Patní plechy sloupků, dodávka vč. montáže</t>
  </si>
  <si>
    <t>1797343366</t>
  </si>
  <si>
    <t>Poznámka k položce:_x000D_
Provedení dle přílohy č. D.201.8</t>
  </si>
  <si>
    <t>Úpravy povrchů, podlahy a osazování výplní</t>
  </si>
  <si>
    <t>61932500.R</t>
  </si>
  <si>
    <t>Vyhotovení fabionů, hran nebo koutů z MC</t>
  </si>
  <si>
    <t>157058431</t>
  </si>
  <si>
    <t>Poznámka k položce:_x000D_
MC10</t>
  </si>
  <si>
    <t xml:space="preserve">"30/30" </t>
  </si>
  <si>
    <t>"líc" 43,95</t>
  </si>
  <si>
    <t>"Rub základ x dřík" 43,95</t>
  </si>
  <si>
    <t>622131111</t>
  </si>
  <si>
    <t>Polymercementový spojovací můstek vnějších stěn nanášený ručně</t>
  </si>
  <si>
    <t>-761504095</t>
  </si>
  <si>
    <t>Podkladní a spojovací vrstva vnějších omítaných ploch polymercementový spojovací můstek nanášený ručně stěn</t>
  </si>
  <si>
    <t>https://podminky.urs.cz/item/CS_URS_2026_01/622131111</t>
  </si>
  <si>
    <t>"oprava zdi po odbourání sloupku" 1,5*0,5</t>
  </si>
  <si>
    <t>622325121</t>
  </si>
  <si>
    <t>Sanační jádrová omítka vnějších stěn nanášená ručně</t>
  </si>
  <si>
    <t>685072643</t>
  </si>
  <si>
    <t>Omítka sanační vnějších ploch jádrová tloušťky do 15 mm nanášená ručně stěn</t>
  </si>
  <si>
    <t>https://podminky.urs.cz/item/CS_URS_2026_01/622325121</t>
  </si>
  <si>
    <t>Poznámka k položce:_x000D_
na stávající cihly zídky pro vyrovnání plochy</t>
  </si>
  <si>
    <t>622325191</t>
  </si>
  <si>
    <t>Příplatek k sanační jádrové omítce vnějších stěn za každých dalších 5 mm tloušťky přes 15 mm ručně</t>
  </si>
  <si>
    <t>1137020349</t>
  </si>
  <si>
    <t>Omítka sanační vnějších ploch jádrová tloušťky do 15 mm Příplatek k cenám za každých dalších i započatých 5 mm tloušťky omítky přes 15 mm stěn</t>
  </si>
  <si>
    <t>https://podminky.urs.cz/item/CS_URS_2026_01/622325191</t>
  </si>
  <si>
    <t>"oprava zdi po odbourání sloupku" (1,5*0,5)</t>
  </si>
  <si>
    <t>622328231</t>
  </si>
  <si>
    <t>Sanační štuk vnějších stěn tloušťky do 3 mm</t>
  </si>
  <si>
    <t>312510870</t>
  </si>
  <si>
    <t>Sanační štuk vnějších ploch tloušťky do 3 mm stěn</t>
  </si>
  <si>
    <t>https://podminky.urs.cz/item/CS_URS_2026_01/622328231</t>
  </si>
  <si>
    <t>628611131</t>
  </si>
  <si>
    <t>Nátěr betonu mostu akrylátový 2x ochranný pružný S4 (OS-C)</t>
  </si>
  <si>
    <t>723613207</t>
  </si>
  <si>
    <t>Nátěr mostních betonových konstrukcí akrylátový na siloxanové a plasticko-elastické bázi 2x ochranný pružný S4 (OS-C (OS 4))</t>
  </si>
  <si>
    <t>https://podminky.urs.cz/item/CS_URS_2026_01/628611131</t>
  </si>
  <si>
    <t>"Nátěr římsy, Ochranný nátěr S4 dle TKP kap. 31."</t>
  </si>
  <si>
    <t>0,2*43,95</t>
  </si>
  <si>
    <t>931994103</t>
  </si>
  <si>
    <t>Těsnění dilatační spáry betonové konstrukce ukončujícím těsnicím pásem</t>
  </si>
  <si>
    <t>-32598649</t>
  </si>
  <si>
    <t>Těsnění spáry betonové konstrukce pásy, profily, tmely těsnicím pásem ukončujícím, spáry dilatační</t>
  </si>
  <si>
    <t>https://podminky.urs.cz/item/CS_URS_2026_01/931994103</t>
  </si>
  <si>
    <t>Poznámka k položce:_x000D_
Provedení dle přílohy D.201.7</t>
  </si>
  <si>
    <t>"vč. penetrace, předtěsnění, těsnící elastický tmel"</t>
  </si>
  <si>
    <t>"DD1-2" 0,6+2,175</t>
  </si>
  <si>
    <t>"DD2-3" 0,6+1,75</t>
  </si>
  <si>
    <t>"DD3-4" 0,6+1,14</t>
  </si>
  <si>
    <t>"SS kámen" 1,41</t>
  </si>
  <si>
    <t>"římsa" 5*1,2</t>
  </si>
  <si>
    <t>953241211</t>
  </si>
  <si>
    <t>Osazení smykových dilatačních trnů D 20 mm pro nižší zatížení nerez nebo pozink s pouzdrem</t>
  </si>
  <si>
    <t>1202069017</t>
  </si>
  <si>
    <t>Osazení smykových trnů do dilatačních spár jednoduchých pro nižší zatížení z nerezové nebo pozinkované oceli s pouzdrem z nerezové oceli nebo plastu, průměr 20 mm</t>
  </si>
  <si>
    <t>https://podminky.urs.cz/item/CS_URS_2026_01/953241211</t>
  </si>
  <si>
    <t>Poznámka k položce:_x000D_
Přesné povedení dle DETAILU DILATAČNÍCH SPÁR A SMYKOVÝCH TRNŮ přílohy D.201.7</t>
  </si>
  <si>
    <t>"DD1-2" 5</t>
  </si>
  <si>
    <t>"DD2-3" 4</t>
  </si>
  <si>
    <t>"DD3-4" 3</t>
  </si>
  <si>
    <t>54879272</t>
  </si>
  <si>
    <t>trn pro přenos smykové síly u dilatačních spár pro nižší zatížení nerez s nerezovým kombinovaným pouzdrem D 20mm</t>
  </si>
  <si>
    <t>1623148993</t>
  </si>
  <si>
    <t>953312122</t>
  </si>
  <si>
    <t>Vložky do svislých dilatačních spár z extrudovaných polystyrénových desek tl. přes 10 do 20 mm</t>
  </si>
  <si>
    <t>915966237</t>
  </si>
  <si>
    <t>Vložky svislé do dilatačních spár z polystyrenových desek extrudovaných včetně dodání a osazení, v jakémkoliv zdivu přes 10 do 20 mm</t>
  </si>
  <si>
    <t>https://podminky.urs.cz/item/CS_URS_2026_01/953312122</t>
  </si>
  <si>
    <t>"Čelo 0 (oddělit od stáv. konstrukcí)" 0,66+1,02</t>
  </si>
  <si>
    <t>"DD1-2"  0,66+0,98</t>
  </si>
  <si>
    <t>"DD2-3" 0,62+0,45*1,44</t>
  </si>
  <si>
    <t>"DD3-4" 0,62+0,45*1,135</t>
  </si>
  <si>
    <t>"SS kámen" 1,41*0,1</t>
  </si>
  <si>
    <t>"římsa"</t>
  </si>
  <si>
    <t>4*0,16</t>
  </si>
  <si>
    <t>985321211</t>
  </si>
  <si>
    <t>Ochranný nátěr výztuže na epoxidové bázi stěn, líce kleneb a podhledů 1 vrstva tl 1 mm</t>
  </si>
  <si>
    <t>CS ÚRS 2025 02</t>
  </si>
  <si>
    <t>1251886687</t>
  </si>
  <si>
    <t>Ochranný nátěr betonářské výztuže 1 vrstva tloušťky 1 mm na epoxidové bázi stěn, líce kleneb a podhledů</t>
  </si>
  <si>
    <t>https://podminky.urs.cz/item/CS_URS_2025_02/985321211</t>
  </si>
  <si>
    <t>0,06</t>
  </si>
  <si>
    <t>962022391</t>
  </si>
  <si>
    <t>Bourání zdiva nadzákladového kamenného na MV nebo MVC přes 1 m3</t>
  </si>
  <si>
    <t>2012766943</t>
  </si>
  <si>
    <t>Bourání zdiva nadzákladového kamenného na maltu vápennou nebo vápenocementovou, objemu přes 1 m3</t>
  </si>
  <si>
    <t>https://podminky.urs.cz/item/CS_URS_2026_01/962022391</t>
  </si>
  <si>
    <t>"stříška, ručně sundáno a uloženo na parc. č. 699" 0,6*0,6*0,45</t>
  </si>
  <si>
    <t>"zídka" 0,45*1,1*44</t>
  </si>
  <si>
    <t>962032230</t>
  </si>
  <si>
    <t>Bourání zdiva z cihel pálených nebo vápenopískových na MV nebo MVC do 1 m3</t>
  </si>
  <si>
    <t>1194321484</t>
  </si>
  <si>
    <t>Bourání zdiva nadzákladového z cihel pálených plných nebo lícových nebo vápenopískových na maltu vápennou nebo vápenocementovou, objemu do 1 m3</t>
  </si>
  <si>
    <t>https://podminky.urs.cz/item/CS_URS_2026_01/962032230</t>
  </si>
  <si>
    <t>"cihelný sloupek" 0,45*0,45*1,5</t>
  </si>
  <si>
    <t>966071721</t>
  </si>
  <si>
    <t>Bourání sloupků a vzpěr plotových ocelových do 2,5 m odřezáním</t>
  </si>
  <si>
    <t>819093057</t>
  </si>
  <si>
    <t>Bourání plotových sloupků a vzpěr ocelových trubkových nebo profilovaných výšky do 2,50 m odřezáním</t>
  </si>
  <si>
    <t>https://podminky.urs.cz/item/CS_URS_2026_01/966071721</t>
  </si>
  <si>
    <t>966071822</t>
  </si>
  <si>
    <t>Rozebrání oplocení z drátěného pletiva se čtvercovými oky v přes 1,6 do 2,0 m</t>
  </si>
  <si>
    <t>-1377320862</t>
  </si>
  <si>
    <t>Rozebrání oplocení z pletiva drátěného se čtvercovými oky, výšky přes 1,6 do 2,0 m</t>
  </si>
  <si>
    <t>https://podminky.urs.cz/item/CS_URS_2026_01/966071822</t>
  </si>
  <si>
    <t>966073812</t>
  </si>
  <si>
    <t>Rozebrání vrat a vrátek k oplocení pl přes 6 do 10 m2</t>
  </si>
  <si>
    <t>-1212463623</t>
  </si>
  <si>
    <t>Rozebrání vrat a vrátek k oplocení plochy jednotlivě přes 6 do 10 m2</t>
  </si>
  <si>
    <t>https://podminky.urs.cz/item/CS_URS_2026_01/966073812</t>
  </si>
  <si>
    <t>985222111</t>
  </si>
  <si>
    <t>Sbírání a třídění kamene ručně ze suti s očištěním</t>
  </si>
  <si>
    <t>-1818349182</t>
  </si>
  <si>
    <t>Sbírání a třídění kamene nebo cihel ručně ze suti s očištěním kamene</t>
  </si>
  <si>
    <t>https://podminky.urs.cz/item/CS_URS_2026_01/985222111</t>
  </si>
  <si>
    <t>Poznámka k položce:_x000D_
roztřídění pro opětovné použití, 15% nevhodného stavu odvoz na skládku, zbytek uložen na prc. č. 699</t>
  </si>
  <si>
    <t>2083921015</t>
  </si>
  <si>
    <t>"suť na recyklační skládku" 0,547</t>
  </si>
  <si>
    <t>"kámen na recyklační skládku" 54,855*0,15</t>
  </si>
  <si>
    <t>"ostatní" 0,2+0,099+0,285</t>
  </si>
  <si>
    <t>1129484306</t>
  </si>
  <si>
    <t>"suť na recyklační skládku" 0,547*9</t>
  </si>
  <si>
    <t>"kámen na recyklační skládku" (54,855*0,15)*9</t>
  </si>
  <si>
    <t>"ostatní" (0,2+0,099+0,285)*9</t>
  </si>
  <si>
    <t>997013863</t>
  </si>
  <si>
    <t>Poplatek za předání recyklačnímu zařízení stavebního odpadu cihelného kód odpadu 17 01 02</t>
  </si>
  <si>
    <t>-1472881804</t>
  </si>
  <si>
    <t>Poplatek za předání stavebního odpadu recyklačnímu zařízení cihelného zatříděného do Katalogu odpadů pod kódem 17 01 02</t>
  </si>
  <si>
    <t>https://podminky.urs.cz/item/CS_URS_2026_01/997013863</t>
  </si>
  <si>
    <t>0,547</t>
  </si>
  <si>
    <t>-841641845</t>
  </si>
  <si>
    <t>54,855*0,15</t>
  </si>
  <si>
    <t>998153131</t>
  </si>
  <si>
    <t>Přesun hmot pro samostatné zdi a valy zděné z cihel, kamene, tvárnic nebo monolitické v do 12 m</t>
  </si>
  <si>
    <t>-1528975709</t>
  </si>
  <si>
    <t>Přesun hmot pro zdi a valy samostatné se svislou nosnou konstrukcí zděnou nebo monolitickou betonovou tyčovou nebo plošnou vodorovná dopravní vzdálenost do 50 m, pro zdi základní výšky do 12 m</t>
  </si>
  <si>
    <t>https://podminky.urs.cz/item/CS_URS_2026_01/998153131</t>
  </si>
  <si>
    <t>711</t>
  </si>
  <si>
    <t>Izolace proti vodě, vlhkosti a plynům</t>
  </si>
  <si>
    <t>711112001</t>
  </si>
  <si>
    <t>Provedení izolace proti zemní vlhkosti svislé za studena nátěrem penetračním</t>
  </si>
  <si>
    <t>-984305457</t>
  </si>
  <si>
    <t>Provedení izolace proti zemní vlhkosti natěradly a tmely za studena na ploše svislé S jednonásobným nátěrem penetračním</t>
  </si>
  <si>
    <t>https://podminky.urs.cz/item/CS_URS_2026_01/711112001</t>
  </si>
  <si>
    <t>RUB</t>
  </si>
  <si>
    <t>"Základ 1" (0,36+1,05)*17,99</t>
  </si>
  <si>
    <t>"Základ 2" (0,36+0,95)*25,94</t>
  </si>
  <si>
    <t>"Dřík" 65,47</t>
  </si>
  <si>
    <t>LÍC</t>
  </si>
  <si>
    <t>"Základ 1" (0,39+0,2)*17,99</t>
  </si>
  <si>
    <t>"Základ 2" (0,39+0,2)*25,94</t>
  </si>
  <si>
    <t>"Dřík" 24,79</t>
  </si>
  <si>
    <t>"ČELO" 0,95</t>
  </si>
  <si>
    <t>11163150</t>
  </si>
  <si>
    <t>lak penetrační asfaltový</t>
  </si>
  <si>
    <t>1058534848</t>
  </si>
  <si>
    <t>176,476</t>
  </si>
  <si>
    <t>176,476*0,00034 'Přepočtené koeficientem množství</t>
  </si>
  <si>
    <t>711112002</t>
  </si>
  <si>
    <t>Provedení izolace proti zemní vlhkosti svislé za studena lakem asfaltovým</t>
  </si>
  <si>
    <t>971754587</t>
  </si>
  <si>
    <t>Provedení izolace proti zemní vlhkosti natěradly a tmely za studena na ploše svislé S jednonásobným nátěrem lakem asfaltovým</t>
  </si>
  <si>
    <t>https://podminky.urs.cz/item/CS_URS_2026_01/711112002</t>
  </si>
  <si>
    <t>"Základ 1" ((0,36+1,05)*17,99)*2</t>
  </si>
  <si>
    <t>"Základ 2" ((0,36+0,95)*25,94)*2</t>
  </si>
  <si>
    <t>"Dřík" 65,47*2</t>
  </si>
  <si>
    <t>"Základ 1" ((0,39+0,2)*17,99)*2</t>
  </si>
  <si>
    <t>"Základ 2" ((0,39+0,2)*25,94)*2</t>
  </si>
  <si>
    <t>"Dřík" 24,79*2</t>
  </si>
  <si>
    <t>"ČELO" 0,95*2</t>
  </si>
  <si>
    <t>11163152</t>
  </si>
  <si>
    <t>lak hydroizolační asfaltový</t>
  </si>
  <si>
    <t>-440131625</t>
  </si>
  <si>
    <t>352,952</t>
  </si>
  <si>
    <t>352,952*0,00041 'Přepočtené koeficientem množství</t>
  </si>
  <si>
    <t>711142559</t>
  </si>
  <si>
    <t>Provedení izolace proti zemní vlhkosti pásy přitavením svislé NAIP</t>
  </si>
  <si>
    <t>-1764493387</t>
  </si>
  <si>
    <t>Provedení izolace proti zemní vlhkosti pásy přitavením NAIP na ploše svislé S</t>
  </si>
  <si>
    <t>https://podminky.urs.cz/item/CS_URS_2026_01/711142559</t>
  </si>
  <si>
    <t>PRACOVNÍ SPÁRA</t>
  </si>
  <si>
    <t>"líc" 0,4*43,95</t>
  </si>
  <si>
    <t>"Rub základ x dřík" 0,4*43,95</t>
  </si>
  <si>
    <t>"Rub v místě prac. spáry uskočení dříku" 0,4*(14,31+19,4)</t>
  </si>
  <si>
    <t>DETAIL DILATAČNÍ SPÁRY A SMRŠŤ. SPÁRY</t>
  </si>
  <si>
    <t>"NAIP - ochrana"</t>
  </si>
  <si>
    <t>"DD1-2" 0,5*(1,41+2,175)</t>
  </si>
  <si>
    <t>"DD2-3" 0,5*(1,41+1,75)</t>
  </si>
  <si>
    <t>"DD3-4" 0,5*(1,31+1,135)</t>
  </si>
  <si>
    <t>"NAIP - izolace"</t>
  </si>
  <si>
    <t>"DD1-2" 0,33*(1,41+2,175)</t>
  </si>
  <si>
    <t>"DD2-3" 0,33*(1,41+1,75)</t>
  </si>
  <si>
    <t>"DD3-4" 0,33*(1,31+1,135)</t>
  </si>
  <si>
    <t>62832001</t>
  </si>
  <si>
    <t>pás asfaltový natavitelný oxidovaný s vložkou ze skleněné rohože typu V60 s jemnozrnným minerálním posypem tl 3,5mm</t>
  </si>
  <si>
    <t>69966593</t>
  </si>
  <si>
    <t>53,24*1,221 'Přepočtené koeficientem množství</t>
  </si>
  <si>
    <t>62853003</t>
  </si>
  <si>
    <t>pás asfaltový natavitelný modifikovaný SBS s vložkou ze skleněné tkaniny a spalitelnou PE fólií nebo jemnozrnným minerálním posypem na horním povrchu tl 3,5mm</t>
  </si>
  <si>
    <t>-1416622891</t>
  </si>
  <si>
    <t>3,033*1,221 'Přepočtené koeficientem množství</t>
  </si>
  <si>
    <t>711491272</t>
  </si>
  <si>
    <t>Provedení doplňků izolace proti vodě na ploše svislé z textilií vrstva ochranná</t>
  </si>
  <si>
    <t>1993779429</t>
  </si>
  <si>
    <t>Provedení doplňků izolace proti vodě textilií na ploše svislé S vrstva ochranná</t>
  </si>
  <si>
    <t>https://podminky.urs.cz/item/CS_URS_2026_01/711491272</t>
  </si>
  <si>
    <t>69311081</t>
  </si>
  <si>
    <t>geotextilie netkaná separační, ochranná, filtrační, drenážní PES 300g/m2</t>
  </si>
  <si>
    <t>-1036228042</t>
  </si>
  <si>
    <t>176,476*1,15 'Přepočtené koeficientem množství</t>
  </si>
  <si>
    <t>Vlož.sep.01</t>
  </si>
  <si>
    <t>Vložení separecní vložky z hliníkové folie, vč. dodávky folie</t>
  </si>
  <si>
    <t>978082211</t>
  </si>
  <si>
    <t>"DD1-2" 0,15*(1,41+2,175)*2</t>
  </si>
  <si>
    <t>"DD2-3" 0,15*(1,41+1,75)*2</t>
  </si>
  <si>
    <t>"DD3-4" 0,15*(1,31+1,135)*2</t>
  </si>
  <si>
    <t>998711121</t>
  </si>
  <si>
    <t>Přesun hmot tonážní pro izolace proti vodě, vlhkosti a plynům ruční v objektech v do 6 m</t>
  </si>
  <si>
    <t>1420879799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</si>
  <si>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</si>
  <si>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https://podminky.urs.cz/item/CS_URS_2026_01/998711121</t>
  </si>
  <si>
    <t>783</t>
  </si>
  <si>
    <t>Dokončovací práce - nátěry</t>
  </si>
  <si>
    <t>783813131</t>
  </si>
  <si>
    <t>Penetrační syntetický nátěr hladkých, tenkovrstvých zrnitých a štukových omítek</t>
  </si>
  <si>
    <t>-1888126608</t>
  </si>
  <si>
    <t>Penetrační nátěr omítek hladkých omítek hladkých, zrnitých tenkovrstvých nebo štukových stupně členitosti 1 a 2 syntetický</t>
  </si>
  <si>
    <t>https://podminky.urs.cz/item/CS_URS_2025_02/783813131</t>
  </si>
  <si>
    <t>783817121</t>
  </si>
  <si>
    <t>Krycí jednonásobný syntetický nátěr hladkých, zrnitých tenkovrstvých nebo štukových omítek</t>
  </si>
  <si>
    <t>491134269</t>
  </si>
  <si>
    <t>Krycí (ochranný) nátěr omítek jednonásobný hladkých omítek hladkých, zrnitých tenkovrstvých nebo štukových stupně členitosti 1 a 2 syntetický</t>
  </si>
  <si>
    <t>https://podminky.urs.cz/item/CS_URS_2025_02/783817121</t>
  </si>
  <si>
    <t>SO 401 - Rekonstrukce veřejného osvětlení</t>
  </si>
  <si>
    <t xml:space="preserve">    997 - Doprava suti a vybouraných hmot</t>
  </si>
  <si>
    <t xml:space="preserve">    741 - Elektroinstalace - silnoproud</t>
  </si>
  <si>
    <t xml:space="preserve">    22-M - Montáže technologických zařízení pro dopravní stavby</t>
  </si>
  <si>
    <t xml:space="preserve">    58-M - Revize vyhrazených technických zařízení</t>
  </si>
  <si>
    <t>HZS - Hodinové zúčtovací sazby</t>
  </si>
  <si>
    <t>113107041</t>
  </si>
  <si>
    <t>Odstranění podkladu živičných tl do 50 mm při překopech ručně</t>
  </si>
  <si>
    <t>Odstranění podkladů nebo krytů při překopech inženýrských sítí s přemístěním hmot na skládku ve vzdálenosti do 3 m nebo s naložením na dopravní prostředek ručně živičných, o tl. vrstvy do 50 mm</t>
  </si>
  <si>
    <t>https://podminky.urs.cz/item/CS_URS_2026_01/113107041</t>
  </si>
  <si>
    <t>Poznámka k položce:_x000D_
Poznámka k položce: překop přes vozovku: - asfaltový beton ACO11+ 50mm - asfaltový beton ACL16+ 50mm</t>
  </si>
  <si>
    <t>113107042</t>
  </si>
  <si>
    <t>Odstranění podkladu živičných tl přes 50 do 100 mm při překopech ručně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</si>
  <si>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</si>
  <si>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https://podminky.urs.cz/item/CS_URS_2026_01/113107042</t>
  </si>
  <si>
    <t>Poznámka k položce:_x000D_
Poznámka k položce: překop přes vozovku: - asfaktový beton ACP22+ 100mm</t>
  </si>
  <si>
    <t>113107122</t>
  </si>
  <si>
    <t>Odstranění podkladu z kameniva drceného tl přes 100 do 200 mm ručně</t>
  </si>
  <si>
    <t>Odstranění podkladů nebo krytů ručně s přemístěním hmot na skládku na vzdálenost do 3 m nebo s naložením na dopravní prostředek z kameniva hrubého drceného, o tl. vrstvy přes 100 do 200 mm</t>
  </si>
  <si>
    <t>https://podminky.urs.cz/item/CS_URS_2026_01/113107122</t>
  </si>
  <si>
    <t>Poznámka k položce:_x000D_
Poznámka k položce: překop přes vozovku: - štěrkodrť 150mm</t>
  </si>
  <si>
    <t>113107132</t>
  </si>
  <si>
    <t>Odstranění podkladu z betonu prostého tl přes 150 do 300 mm ručně</t>
  </si>
  <si>
    <t>Odstranění podkladů nebo krytů ručně s přemístěním hmot na skládku na vzdálenost do 3 m nebo s naložením na dopravní prostředek z betonu prostého, o tl. vrstvy přes 150 do 300 mm</t>
  </si>
  <si>
    <t>https://podminky.urs.cz/item/CS_URS_2026_01/113107132</t>
  </si>
  <si>
    <t>Poznámka k položce:_x000D_
Poznámka k položce: překop přes vozovku: - kamenivo stmělené cementem SC8/10 250mm</t>
  </si>
  <si>
    <t>564851111</t>
  </si>
  <si>
    <t>Podklad ze štěrkodrtě ŠD plochy přes 100 m2 tl 150 mm</t>
  </si>
  <si>
    <t>Podklad ze štěrkodrti ŠD s rozprostřením a zhutněním plochy přes 100 m2, po zhutnění tl. 150 mm</t>
  </si>
  <si>
    <t>https://podminky.urs.cz/item/CS_URS_2026_01/564851111</t>
  </si>
  <si>
    <t>565176101.R</t>
  </si>
  <si>
    <t>Asfaltový beton vrstva podkladní ACP 22+ (obalované kamenivo OKH) tl 100 mm š do 1,5 m</t>
  </si>
  <si>
    <t>Asfaltový beton vrstva podkladní ACP 22+ (obalované kamenivo hrubozrnné - OKH) s rozprostřením a zhutněním v pruhu šířky do 1,5 m, po zhutnění tl. 100 mm</t>
  </si>
  <si>
    <t>567142115</t>
  </si>
  <si>
    <t>Podklad ze směsi stmelené cementem SC C 8/10 (KSC I) tl 250 mm</t>
  </si>
  <si>
    <t>Podklad ze směsi stmelené cementem SC bez dilatačních spár, s rozprostřením a zhutněním SC C 8/10 (KSC I), po zhutnění tl. 250 mm</t>
  </si>
  <si>
    <t>https://podminky.urs.cz/item/CS_URS_2026_01/567142115</t>
  </si>
  <si>
    <t>573111111.R</t>
  </si>
  <si>
    <t>Postřik živičný infiltrační s posypem z asfaltu množství 0,70 kg/m2</t>
  </si>
  <si>
    <t>Postřik infiltrační PI z asfaltu silničního s posypem kamenivem, v množství 0,70 kg/m2</t>
  </si>
  <si>
    <t>Poznámka k položce:_x000D_
Poznámka k položce: překop přes vozovku: - infiltrační postřík PI-E 0,7kg/m2</t>
  </si>
  <si>
    <t>573231106.R</t>
  </si>
  <si>
    <t>Postřik živičný spojovací ze silniční emulze v množství 0,30 kg/m2</t>
  </si>
  <si>
    <t>Postřik spojovací PS bez posypu kamenivem ze silniční emulze, v množství 0,30 kg/m2</t>
  </si>
  <si>
    <t>https://podminky.urs.cz/item/CS_URS_2026_01/573231106.R</t>
  </si>
  <si>
    <t>Poznámka k položce:_x000D_
Poznámka k položce: překop přes vozovku: - spojovací postřík PS-E 0,3kg/m2 - spojovací postřík PS-E 0,3kg/m2</t>
  </si>
  <si>
    <t>577144111.R</t>
  </si>
  <si>
    <t>Asfaltový beton vrstva obrusná ACO 11+ (ABS) tř. I tl 50 mm š do 3 m z nemodifikovaného asfaltu</t>
  </si>
  <si>
    <t>Asfaltový beton vrstva obrusná ACO 11 (ABS) s rozprostřením a se zhutněním z nemodifikovaného asfaltu v pruhu šířky do 3 m tř. I, po zhutnění tl. 50 mm</t>
  </si>
  <si>
    <t>Poznámka k položce:_x000D_
Poznámka k položce: překop přes vozovku: - asfaltový beton ACO11+ 50mm</t>
  </si>
  <si>
    <t>577145112.R</t>
  </si>
  <si>
    <t>Asfaltový beton vrstva ložní ACL 16+ (ABH) tl 50 mm š do 3 m z nemodifikovaného asfaltu</t>
  </si>
  <si>
    <t>Asfaltový beton vrstva ložní ACL 16+ (ABH) s rozprostřením a zhutněním z nemodifikovaného asfaltu v pruhu šířky do 3 m, po zhutnění tl. 50 mm</t>
  </si>
  <si>
    <t>Poznámka k položce:_x000D_
Poznámka k položce: překop přes vozovku: - asfaltový beton ACL16+ 50mm</t>
  </si>
  <si>
    <t>Doprava suti a vybouraných hmot</t>
  </si>
  <si>
    <t>Poplatek za uložení na recyklační skládce (skládkovné) stavebního odpadu z prostého betonu pod kódem 17 01 01</t>
  </si>
  <si>
    <t>Poplatek za uložení stavebního odpadu na recyklační skládce (skládkovné) z prostého betonu zatříděného do Katalogu odpadů pod kódem 17 01 01</t>
  </si>
  <si>
    <t>Poznámka k položce:_x000D_
Poznámka k položce: vybouráné základy: 1,87*2=3,74t vybourán podklad vozovky: 11*1,5*0,25=4,125*2=8,25t celkem:  3,74+8,25=11,99t</t>
  </si>
  <si>
    <t>Poplatek za uložení na recyklační skládce (skládkovné) stavebního odpadu zeminy a kamení zatříděného do Katalogu odpadů pod kódem 17 05 04</t>
  </si>
  <si>
    <t>Poplatek za uložení stavebního odpadu na recyklační skládce (skládkovné) zeminy a kamení zatříděného do Katalogu odpadů pod kódem 17 05 04</t>
  </si>
  <si>
    <t>Poznámka k položce:_x000D_
Poznámka k položce: výkopy pro základy, přebytek z výkopů: 27,9t odstránění podkladu vozovky: 11*1,5*0,15*1,5=3,7125t celkem: 3,7125+27,9=31,6125t</t>
  </si>
  <si>
    <t>Poplatek za uložení na recyklační skládce (skládkovné) stavebního odpadu asfaltového bez obsahu dehtu zatříděného do Katalogu odpadů pod kódem 17 03 02</t>
  </si>
  <si>
    <t>Poplatek za uložení stavebního odpadu na recyklační skládce (skládkovné) asfaltového bez obsahu dehtu zatříděného do Katalogu odpadů pod kódem 17 03 02</t>
  </si>
  <si>
    <t>Poznámka k položce:_x000D_
Poznámka k položce: podkladové vrstvy vozovky: 11*1,5*0,2*2=6,6t</t>
  </si>
  <si>
    <t>741</t>
  </si>
  <si>
    <t>Elektroinstalace - silnoproud</t>
  </si>
  <si>
    <t>741122211</t>
  </si>
  <si>
    <t>Montáž kabel Cu plný kulatý žíla 3x1,5 až 6 mm2 uložený volně (např. CYKY, CYKFY)</t>
  </si>
  <si>
    <t>Montáž kabelů měděných bez ukončení uložených volně nebo v liště plných kulatých (např. CYKY, CYKFY) počtu a průřezu žil 3x1,5 až 6 mm2</t>
  </si>
  <si>
    <t>https://podminky.urs.cz/item/CS_URS_2026_01/741122211</t>
  </si>
  <si>
    <t>34111030</t>
  </si>
  <si>
    <t>kabel instalační jádro Cu plné izolace PVC plášť PVC 450/750V (CYKY) 3x1,5mm2</t>
  </si>
  <si>
    <t>30*1,15 "Přepočtené koeficientem množství</t>
  </si>
  <si>
    <t>741122624</t>
  </si>
  <si>
    <t>Montáž kabel Cu plný kulatý žíla 4x16 až 25 mm2 uložený pevně (např. CYKY, CYKFY)</t>
  </si>
  <si>
    <t>Montáž kabelů měděných bez ukončení uložených pevně plných kulatých nebo bezhalogenových (např. CYKY, CYKFY) počtu a průřezu žil 4x16 až 25 mm2</t>
  </si>
  <si>
    <t>https://podminky.urs.cz/item/CS_URS_2026_01/741122624</t>
  </si>
  <si>
    <t>34111080</t>
  </si>
  <si>
    <t>kabel instalační jádro Cu plné izolace PVC plášť PVC 450/750V (CYKY) 4x16mm2</t>
  </si>
  <si>
    <t>292*1,15 "Přepočtené koeficientem množství</t>
  </si>
  <si>
    <t>741127803</t>
  </si>
  <si>
    <t>Demontáž kabel Al plný nebo laněný kulatý žíla 4x16 až 25 mm2 uložený pevně</t>
  </si>
  <si>
    <t>Demontáž kabelů hliníkových uložených pevně plných nebo laněných kulatých počtu a průřezu žil 4x16 až 25 mm2</t>
  </si>
  <si>
    <t>https://podminky.urs.cz/item/CS_URS_2026_01/741127803</t>
  </si>
  <si>
    <t>741372833</t>
  </si>
  <si>
    <t>Demontáž svítidla průmyslového výbojkového venkovního na stožáru přes 3 m bez zachování funkčnosti</t>
  </si>
  <si>
    <t>Demontáž svítidel bez zachování funkčnosti (do suti) průmyslových výbojkových venkovních na stožáru přes 3 m</t>
  </si>
  <si>
    <t>https://podminky.urs.cz/item/CS_URS_2026_01/741372833</t>
  </si>
  <si>
    <t>210020691.N</t>
  </si>
  <si>
    <t>Montáž dvířek elektrovýzbroje</t>
  </si>
  <si>
    <t>56245702.N</t>
  </si>
  <si>
    <t>Dvířka elektrovýzbroje pozinkovaná se zámkem typu D</t>
  </si>
  <si>
    <t>256</t>
  </si>
  <si>
    <t>34561660.N</t>
  </si>
  <si>
    <t>svorkovnice stožárová více svorková</t>
  </si>
  <si>
    <t>210100001</t>
  </si>
  <si>
    <t>Ukončení vodičů v rozváděči nebo na přístroji včetně zapojení průřezu žíly do 2,5 mm2</t>
  </si>
  <si>
    <t>Ukončení vodičů izolovaných s označením a zapojením v rozváděči nebo na přístroji průřezu žíly do 2,5 mm2</t>
  </si>
  <si>
    <t>https://podminky.urs.cz/item/CS_URS_2026_01/210100001</t>
  </si>
  <si>
    <t>210100003</t>
  </si>
  <si>
    <t>Ukončení vodičů v rozváděči nebo na přístroji včetně zapojení průřezu žíly do 16 mm2</t>
  </si>
  <si>
    <t>Ukončení vodičů izolovaných s označením a zapojením v rozváděči nebo na přístroji průřezu žíly do 16 mm2</t>
  </si>
  <si>
    <t>https://podminky.urs.cz/item/CS_URS_2026_01/210100003</t>
  </si>
  <si>
    <t>210203901</t>
  </si>
  <si>
    <t>Montáž svítidel LED se zapojením vodičů průmyslových nebo venkovních na výložník nebo dřík</t>
  </si>
  <si>
    <t>https://podminky.urs.cz/item/CS_URS_2026_01/210203901</t>
  </si>
  <si>
    <t>1993836.N</t>
  </si>
  <si>
    <t>Siteco, Streetlight SL 11 iQ mini</t>
  </si>
  <si>
    <t>Poznámka k položce:_x000D_
Uvedené obchodní názvy jsou použity výhradně pro specifikaci technických a kvalitativních parametrů; jsou přípustná technicky a kvalitativně rovnocenná řešení</t>
  </si>
  <si>
    <t>210204002</t>
  </si>
  <si>
    <t>Montáž stožárů osvětlení parkových ocelových</t>
  </si>
  <si>
    <t>https://podminky.urs.cz/item/CS_URS_2026_01/210204002</t>
  </si>
  <si>
    <t>31674113.R</t>
  </si>
  <si>
    <t>stožár osvětlovací uliční v 6,0m</t>
  </si>
  <si>
    <t>210204201</t>
  </si>
  <si>
    <t>Montáž elektrovýzbroje stožárů osvětlení 1 okruh</t>
  </si>
  <si>
    <t>https://podminky.urs.cz/item/CS_URS_2026_01/210204201</t>
  </si>
  <si>
    <t>210204201.D</t>
  </si>
  <si>
    <t>Demontáž stožárů osvětlení ocelových samostatně stojících délky do 6 m</t>
  </si>
  <si>
    <t>210204221</t>
  </si>
  <si>
    <t>Montáž manžety stožárové průměru do 150 mm</t>
  </si>
  <si>
    <t>Montáž ostatních doplňků osvětlení manžety stožárové, průměru do 150 mm</t>
  </si>
  <si>
    <t>https://podminky.urs.cz/item/CS_URS_2026_01/210204221</t>
  </si>
  <si>
    <t>31674123</t>
  </si>
  <si>
    <t>manžeta plastová ochranná na stožár d=114mm</t>
  </si>
  <si>
    <t>11163178</t>
  </si>
  <si>
    <t>lak hydroizolační asfaltový pro izolaci trub</t>
  </si>
  <si>
    <t>210220022</t>
  </si>
  <si>
    <t>Montáž uzemňovacího vedení vodičů FeZn pomocí svorek v zemi s izolací spojů drátem průměru do 10 mm ve městské zástavbě</t>
  </si>
  <si>
    <t>Montáž uzemňovacího vedení s upevněním, propojením a připojením pomocí svorek v zemi s izolací spojů vodičů FeZn drátem nebo lanem průměru do 10 mm v městské zástavbě</t>
  </si>
  <si>
    <t>https://podminky.urs.cz/item/CS_URS_2026_01/210220022</t>
  </si>
  <si>
    <t>35441073</t>
  </si>
  <si>
    <t>drát D 10mm FeZn</t>
  </si>
  <si>
    <t>279*0,7 "Přepočtené koeficientem množství</t>
  </si>
  <si>
    <t>210220301</t>
  </si>
  <si>
    <t>Montáž svorek hromosvodných se 2 šrouby</t>
  </si>
  <si>
    <t>Montáž hromosvodného vedení svorek se 2 šrouby</t>
  </si>
  <si>
    <t>https://podminky.urs.cz/item/CS_URS_2026_01/210220301</t>
  </si>
  <si>
    <t>35442010</t>
  </si>
  <si>
    <t>svorka uzemnění Cu univerzální</t>
  </si>
  <si>
    <t>210290862</t>
  </si>
  <si>
    <t>Doplnění orientačních štítků na kovovou desku nebo plast. hmotu</t>
  </si>
  <si>
    <t>https://podminky.urs.cz/item/CS_URS_2026_01/210290862</t>
  </si>
  <si>
    <t>35442113</t>
  </si>
  <si>
    <t>štítek kovový - bez čísla</t>
  </si>
  <si>
    <t>210890001</t>
  </si>
  <si>
    <t>Montáž ball markeru pro kabely a vodiče</t>
  </si>
  <si>
    <t>Montáž označovacích nebo trasovacích prvků pro kabely a vodiče ball markeru</t>
  </si>
  <si>
    <t>https://podminky.urs.cz/item/CS_URS_2026_01/210890001</t>
  </si>
  <si>
    <t>34571965</t>
  </si>
  <si>
    <t>ball marker - lokalizace podzemních sítí</t>
  </si>
  <si>
    <t>210950101</t>
  </si>
  <si>
    <t>Označení kabelů nebo vodičů štítkem</t>
  </si>
  <si>
    <t>Ostatní práce při montáži vodičů, šňůr a kabelů označení kabelů nebo vodičů štítkem</t>
  </si>
  <si>
    <t>https://podminky.urs.cz/item/CS_URS_2026_01/210950101</t>
  </si>
  <si>
    <t>35442119</t>
  </si>
  <si>
    <t>štítek plastový - směr</t>
  </si>
  <si>
    <t>22-M</t>
  </si>
  <si>
    <t>Montáže technologických zařízení pro dopravní stavby</t>
  </si>
  <si>
    <t>220182023</t>
  </si>
  <si>
    <t>Kontrola tlakutěsnosti HDPE trubky od 1 m do 2000 m</t>
  </si>
  <si>
    <t>https://podminky.urs.cz/item/CS_URS_2026_01/220182023</t>
  </si>
  <si>
    <t>220182025</t>
  </si>
  <si>
    <t>Kontrola průchodnosti trubky pro optický kabel do 2000 m</t>
  </si>
  <si>
    <t>km</t>
  </si>
  <si>
    <t>Kontrola průchodnosti trubky kalibrace do 2000 m</t>
  </si>
  <si>
    <t>https://podminky.urs.cz/item/CS_URS_2026_01/220182025</t>
  </si>
  <si>
    <t>220182026</t>
  </si>
  <si>
    <t>Montáž spojky bez svařování na HDPE trubce rovné nebo redukční</t>
  </si>
  <si>
    <t>https://podminky.urs.cz/item/CS_URS_2026_01/220182026</t>
  </si>
  <si>
    <t>R20107</t>
  </si>
  <si>
    <t>Spojka HDPE trubky DN 40/32mm</t>
  </si>
  <si>
    <t>Spojka HDPE trubky DN 32/27mm</t>
  </si>
  <si>
    <t>220182039</t>
  </si>
  <si>
    <t>Uložení trubky HDPE pro optický kabel do výkopu bez zřízení lože a bez krytí průměru nad 20 mm</t>
  </si>
  <si>
    <t>Uložení trubky HDPE do výkopu pro optický kabel bez zřízení lože a bez krytí průměru přes 20 mm</t>
  </si>
  <si>
    <t>https://podminky.urs.cz/item/CS_URS_2026_01/220182039</t>
  </si>
  <si>
    <t>34571803</t>
  </si>
  <si>
    <t>chránička optického kabelu z recyklovaného HDPE jednoplášťová bezhalogenová D 40/33mm</t>
  </si>
  <si>
    <t>244*1,05 "Přepočtené koeficientem množství</t>
  </si>
  <si>
    <t>1000290411</t>
  </si>
  <si>
    <t>KOPOS 05042 KB  KONCOVKA HDPE S VENT. 40</t>
  </si>
  <si>
    <t>1000290125</t>
  </si>
  <si>
    <t>KOPOS 05041 KB  KONCOVKA HDPE BEZ VENT.40</t>
  </si>
  <si>
    <t>Poznámka k položce:_x000D_
Poznámka k položce: SO402 - výkres č. D.2.1 Situační výkres koordinačního kabelu SSZ a D.2.2 Schematický kabelový plán KK SSZ_x000D_
Uvedené obchodní názvy jsou použity výhradně pro specifikaci technických a kvalitativních parametrů; jsou přípustná technicky a kvalitativně rovnocenná řešení</t>
  </si>
  <si>
    <t>228110151</t>
  </si>
  <si>
    <t>Odpojení celoplastového kabelu bez pancíře ze závěru nebo rozvaděče do 10 žil</t>
  </si>
  <si>
    <t>Odpojení kabelu ze závěru nebo rozvaděče celoplastového bez pancíře do 10 žil</t>
  </si>
  <si>
    <t>https://podminky.urs.cz/item/CS_URS_2026_01/228110151</t>
  </si>
  <si>
    <t>460131115</t>
  </si>
  <si>
    <t>Hloubení nezapažených jam při elektromontážích ručně v hornině tř II skupiny 5</t>
  </si>
  <si>
    <t>Hloubení jam ručně včetně urovnání dna s přemístěním výkopku do vzdálenosti 3 m od okraje jámy nebo s naložením na dopravní prostředek v hornině třídy těžitelnosti II skupiny 5</t>
  </si>
  <si>
    <t>https://podminky.urs.cz/item/CS_URS_2026_01/460131115</t>
  </si>
  <si>
    <t>460171124.R</t>
  </si>
  <si>
    <t>Hloubení kabelových nezapažených rýh strojně š 35 cm hl 25 cm v hornině tř II skupiny 5</t>
  </si>
  <si>
    <t>Hloubení kabelových rýh strojně včetně urovnání dna s přemístěním výkopku do vzdálenosti 3 m od okraje jámy nebo s naložením na dopravní prostředek šířky 35 cm hloubky 25 cm v hornině třídy těžitelnosti II skupiny 5</t>
  </si>
  <si>
    <t>460171254</t>
  </si>
  <si>
    <t>Hloubení kabelových nezapažených rýh strojně š 50 cm hl 60 cm v hornině tř II skupiny 5</t>
  </si>
  <si>
    <t>Hloubení kabelových rýh strojně včetně urovnání dna s přemístěním výkopku do vzdálenosti 3 m od okraje jámy nebo s naložením na dopravní prostředek šířky 50 cm hloubky 60 cm v hornině třídy těžitelnosti II skupiny 5</t>
  </si>
  <si>
    <t>https://podminky.urs.cz/item/CS_URS_2026_01/460171254</t>
  </si>
  <si>
    <t>460171314.R</t>
  </si>
  <si>
    <t>Hloubení kabelových nezapažených rýh strojně š 50 cm hl 105 cm v hornině tř II skupiny 5</t>
  </si>
  <si>
    <t>Hloubení kabelových rýh strojně včetně urovnání dna s přemístěním výkopku do vzdálenosti 3 m od okraje jámy nebo s naložením na dopravní prostředek šířky 50 cm hloubky 105 cm v hornině třídy těžitelnosti II skupiny 5</t>
  </si>
  <si>
    <t>460411124</t>
  </si>
  <si>
    <t>Zásyp jam při elektromontážích strojně včetně zhutnění v hornině tř II skupiny 5</t>
  </si>
  <si>
    <t>Zásyp jam strojně s uložením výkopku ve vrstvách a urovnáním povrchu s přemístění sypaniny ze vzdálenosti do 10 m se zhutněním z horniny třídy těžitelnosti II skupiny 5</t>
  </si>
  <si>
    <t>https://podminky.urs.cz/item/CS_URS_2026_01/460411124</t>
  </si>
  <si>
    <t>460431134.R</t>
  </si>
  <si>
    <t>Zásyp kabelových rýh ručně se zhutněním š 35 cm hl 25 cm z horniny tř II skupiny 5</t>
  </si>
  <si>
    <t>Zásyp kabelových rýh ručně s přemístění sypaniny ze vzdálenosti do 10 m, s uložením výkopku ve vrstvách včetně zhutnění a úpravy povrchu šířky 35 cm hloubky 25 cm z horniny třídy těžitelnosti II skupiny 5</t>
  </si>
  <si>
    <t>460431264</t>
  </si>
  <si>
    <t>Zásyp kabelových rýh ručně se zhutněním š 50 cm hl 60 cm z horniny tř II skupiny 5</t>
  </si>
  <si>
    <t>Zásyp kabelových rýh ručně s přemístění sypaniny ze vzdálenosti do 10 m, s uložením výkopku ve vrstvách včetně zhutnění a úpravy povrchu šířky 50 cm hloubky 60 cm z horniny třídy těžitelnosti II skupiny 5</t>
  </si>
  <si>
    <t>https://podminky.urs.cz/item/CS_URS_2026_01/460431264</t>
  </si>
  <si>
    <t>460431324.R</t>
  </si>
  <si>
    <t>Zásyp kabelových rýh ručně se zhutněním š 50 cm hl 105 cm z horniny tř II skupiny 5</t>
  </si>
  <si>
    <t>Zásyp kabelových rýh ručně s přemístění sypaniny ze vzdálenosti do 10 m, s uložením výkopku ve vrstvách včetně zhutnění a úpravy povrchu šířky 50 cm hloubky 105 cm z horniny třídy těžitelnosti II skupiny 5</t>
  </si>
  <si>
    <t>460641123</t>
  </si>
  <si>
    <t>Základové konstrukce při elektromontážích ze ŽB tř. C 16/20 bez zvláštních nároků na prostředí</t>
  </si>
  <si>
    <t>Základové konstrukce základ bez bednění do rostlé zeminy z monolitického železobetonu bez výztuže bez zvláštních nároků na prostředí tř. C 16/20</t>
  </si>
  <si>
    <t>https://podminky.urs.cz/item/CS_URS_2026_01/460641123</t>
  </si>
  <si>
    <t>58932571</t>
  </si>
  <si>
    <t>beton C 16/20 X0,XC1-2 kamenivo frakce 0/16</t>
  </si>
  <si>
    <t>460661213</t>
  </si>
  <si>
    <t>Kabelové lože z písku pro kabely nn zakryté cihlami š lože přes 30 do 45 cm</t>
  </si>
  <si>
    <t>Kabelové lože z písku včetně podsypu, zhutnění a urovnání povrchu pro kabely nn zakryté cihlami, šířky přes 30 do 45 cm</t>
  </si>
  <si>
    <t>https://podminky.urs.cz/item/CS_URS_2026_01/460661213</t>
  </si>
  <si>
    <t>460671114</t>
  </si>
  <si>
    <t>Výstražná fólie pro krytí kabelů šířky přes 35 do 40 cm</t>
  </si>
  <si>
    <t>Výstražné prvky pro krytí kabelů včetně vyrovnání povrchu rýhy, rozvinutí a uložení fólie, šířky přes 35 do 40 cm</t>
  </si>
  <si>
    <t>https://podminky.urs.cz/item/CS_URS_2026_01/460671114</t>
  </si>
  <si>
    <t>460671124</t>
  </si>
  <si>
    <t>Výstražná deska pro krytí kabelů šířky přes 25 do 30 cm</t>
  </si>
  <si>
    <t>Výstražné prvky pro krytí kabelů včetně vyrovnání povrchu rýhy, rozvinutí a uložení deska, šířky přes 25 do 30 cm</t>
  </si>
  <si>
    <t>https://podminky.urs.cz/item/CS_URS_2026_01/460671124</t>
  </si>
  <si>
    <t>460791213</t>
  </si>
  <si>
    <t>Montáž trubek ochranných plastových uložených volně do rýhy ohebných přes 50 do 90 mm</t>
  </si>
  <si>
    <t>Montáž trubek ochranných uložených volně do rýhy plastových ohebných, vnitřního průměru přes 50 do 90 mm</t>
  </si>
  <si>
    <t>https://podminky.urs.cz/item/CS_URS_2026_01/460791213</t>
  </si>
  <si>
    <t>34571352</t>
  </si>
  <si>
    <t>trubka elektroinstalační ohebná dvouplášťová korugovaná HDPE (chránička) D 52/63mm</t>
  </si>
  <si>
    <t>370*1,05 "Přepočtené koeficientem množství</t>
  </si>
  <si>
    <t>34571815.R</t>
  </si>
  <si>
    <t>koncovka pro chráničky D 63/52mm</t>
  </si>
  <si>
    <t>koncovka pro chráničky optického kabelu D 50mm</t>
  </si>
  <si>
    <t>460791214</t>
  </si>
  <si>
    <t>Montáž trubek ochranných plastových uložených volně do rýhy ohebných přes 90 do 110 mm</t>
  </si>
  <si>
    <t>Montáž trubek ochranných uložených volně do rýhy plastových ohebných, vnitřního průměru přes 90 do 110 mm</t>
  </si>
  <si>
    <t>https://podminky.urs.cz/item/CS_URS_2026_01/460791214</t>
  </si>
  <si>
    <t>34571365</t>
  </si>
  <si>
    <t>trubka elektroinstalační HDPE tuhá dvouplášťová korugovaná D 94/110mm</t>
  </si>
  <si>
    <t>146</t>
  </si>
  <si>
    <t>468051121</t>
  </si>
  <si>
    <t>Bourání základu betonového při elektromontážích</t>
  </si>
  <si>
    <t>148</t>
  </si>
  <si>
    <t>Bourání základu betonového</t>
  </si>
  <si>
    <t>https://podminky.urs.cz/item/CS_URS_2026_01/468051121</t>
  </si>
  <si>
    <t>58-M</t>
  </si>
  <si>
    <t>Revize vyhrazených technických zařízení</t>
  </si>
  <si>
    <t>580108023</t>
  </si>
  <si>
    <t>Kontrola stavu 5 až 10 stožárových svítidel silničních</t>
  </si>
  <si>
    <t>150</t>
  </si>
  <si>
    <t>Ostatní elektrické spotřebiče a zdroje kontrola stavu stožárového svítidla silničního, o počtu světel 5 až 10</t>
  </si>
  <si>
    <t>https://podminky.urs.cz/item/CS_URS_2026_01/580108023</t>
  </si>
  <si>
    <t>HZS</t>
  </si>
  <si>
    <t>Hodinové zúčtovací sazby</t>
  </si>
  <si>
    <t>HZS2232</t>
  </si>
  <si>
    <t>Hodinová zúčtovací sazba elektrikář odborný</t>
  </si>
  <si>
    <t>262144</t>
  </si>
  <si>
    <t>152</t>
  </si>
  <si>
    <t>Hodinové zúčtovací sazby profesí PSV provádění stavebních instalací elektrikář odborný</t>
  </si>
  <si>
    <t>https://podminky.urs.cz/item/CS_URS_2026_01/HZS2232</t>
  </si>
  <si>
    <t>HZS2312</t>
  </si>
  <si>
    <t>Hodinová zúčtovací sazba malíř, natěrač, lakýrník specialista</t>
  </si>
  <si>
    <t>154</t>
  </si>
  <si>
    <t>Hodinové zúčtovací sazby profesí PSV úpravy povrchů a podlahy malíř, natěrač, lakýrník specialista</t>
  </si>
  <si>
    <t>https://podminky.urs.cz/item/CS_URS_2026_01/HZS2312</t>
  </si>
  <si>
    <t>HZS3122.N</t>
  </si>
  <si>
    <t>Demontáž a opětovná montáž dopravních značek na stožáry VO</t>
  </si>
  <si>
    <t>156</t>
  </si>
  <si>
    <t>HZS4132</t>
  </si>
  <si>
    <t>Hodinová zúčtovací sazba jeřábník specialista</t>
  </si>
  <si>
    <t>158</t>
  </si>
  <si>
    <t>Hodinové zúčtovací sazby ostatních profesí obsluha stavebních strojů a zařízení jeřábník specialista</t>
  </si>
  <si>
    <t>https://podminky.urs.cz/item/CS_URS_2026_01/HZS4132</t>
  </si>
  <si>
    <t>HZS4211</t>
  </si>
  <si>
    <t>Hodinová zúčtovací sazba revizní technik</t>
  </si>
  <si>
    <t>160</t>
  </si>
  <si>
    <t>Hodinové zúčtovací sazby ostatních profesí revizní a kontrolní činnost revizní technik</t>
  </si>
  <si>
    <t>https://podminky.urs.cz/item/CS_URS_2026_01/HZS4211</t>
  </si>
  <si>
    <t>HZS4221</t>
  </si>
  <si>
    <t>Hodinová zúčtovací sazba geodet</t>
  </si>
  <si>
    <t>162</t>
  </si>
  <si>
    <t>Hodinové zúčtovací sazby ostatních profesí revizní a kontrolní činnost geodet</t>
  </si>
  <si>
    <t>https://podminky.urs.cz/item/CS_URS_2026_01/HZS4221</t>
  </si>
  <si>
    <t>HZS4232</t>
  </si>
  <si>
    <t>Hodinová zúčtovací sazba technik odborný</t>
  </si>
  <si>
    <t>164</t>
  </si>
  <si>
    <t>Hodinové zúčtovací sazby ostatních profesí revizní a kontrolní činnost technik odborný</t>
  </si>
  <si>
    <t>https://podminky.urs.cz/item/CS_URS_2026_01/HZS4232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</si>
  <si>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</si>
  <si>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</si>
  <si>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</si>
  <si>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</si>
  <si>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</si>
  <si>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</si>
  <si>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012164000</t>
  </si>
  <si>
    <t>Vytyčení a zaměření inženýrských sítí</t>
  </si>
  <si>
    <t>1024</t>
  </si>
  <si>
    <t>1794873289</t>
  </si>
  <si>
    <t>https://podminky.urs.cz/item/CS_URS_2026_01/012164000</t>
  </si>
  <si>
    <t>Poznámka k položce:_x000D_
Položka zahrnuje veškeré náklady nutné pro 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</si>
  <si>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012303000</t>
  </si>
  <si>
    <t>Zeměměřičské práce při provádění stavby</t>
  </si>
  <si>
    <t>873383364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</si>
  <si>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</si>
  <si>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https://podminky.urs.cz/item/CS_URS_2026_01/012303000</t>
  </si>
  <si>
    <t>Poznámka k položce:_x000D_
Součástí je vybudování potřebné vytyčovací sítě. _x000D_
Zajištění inženýrských sítí během realizace stavby dle požadavku správců. Nutné vytyčení všech podzemních sítí s protokolárním zápisem příslušných správců. Přesnou polohu podzemních vedení ověřit ručně kopanými sondami. Podzemní plynovod, sdělovací kabely, elektrické vedení , vodovod, v trase příčné přechody. Přechody nutno ochránit. Zajištění stavby proti škodě na okolních pozemcích a objektech.</t>
  </si>
  <si>
    <t>012394000</t>
  </si>
  <si>
    <t>Měření posunů a přetvoření</t>
  </si>
  <si>
    <t>-1666953064</t>
  </si>
  <si>
    <t>https://podminky.urs.cz/item/CS_URS_2026_01/012394000</t>
  </si>
  <si>
    <t>Poznámka k položce:_x000D_
Umístění měřičských značek v koruně zdi_x000D_
- p.č. 687 – 4 značky á9 m vč. krajů_x000D_
- p.č. 686/1 – 3 značky á15 m_x000D_
Četnost měření (cca 6 cyklů):_x000D_
Výchozí – před zahájením všech prací._x000D_
3 průběžná měření podle postupu výstavby a jako varování v případě, že se bude něco hýbat._x000D_
Na konci stavby ke kolaudaci._x000D_
Po roce až dvou.</t>
  </si>
  <si>
    <t>012403000</t>
  </si>
  <si>
    <t>Zeměměřičské práce po výstavbě (GAD DTM)</t>
  </si>
  <si>
    <t>1807507294</t>
  </si>
  <si>
    <t>https://podminky.urs.cz/item/CS_URS_2026_01/012403000</t>
  </si>
  <si>
    <t>Poznámka k položce:_x000D_
Položka zahrnuje mimo jiné:_x000D_
-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</t>
  </si>
  <si>
    <t>012414000</t>
  </si>
  <si>
    <t>Geometrický plán</t>
  </si>
  <si>
    <t>680591800</t>
  </si>
  <si>
    <t>https://podminky.urs.cz/item/CS_URS_2026_01/012414000</t>
  </si>
  <si>
    <t xml:space="preserve">Poznámka k položce:_x000D_
Zajištění geometrických plánů skutečného provedení objektů a inženýrských sítí  a geometrických plánů věcných břemen v požadovaném formátu s hranicemi pozemků jako podklad pro vklad do katastrální mapy pro evidenci změn na katastrálním úřadu. Tato dokumentace bude potvrzena příslušným katastrálním úřadem a předána v elektronické i v papírové podobě v počtu paré dle smlouvy._x000D_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 </t>
  </si>
  <si>
    <t>013244000.201</t>
  </si>
  <si>
    <t>Realizační dokumentace SO 201</t>
  </si>
  <si>
    <t>410208251</t>
  </si>
  <si>
    <t>Poznámka k položce:_x000D_
(výkresy výztuže, pažení s rozepřením, apod.)</t>
  </si>
  <si>
    <t>013254000.101</t>
  </si>
  <si>
    <t>Dokumentace skutečného provedení stavby SO 101</t>
  </si>
  <si>
    <t>2118380449</t>
  </si>
  <si>
    <t>013254000.201</t>
  </si>
  <si>
    <t>Dokumentace skutečného provedení stavby SO 201</t>
  </si>
  <si>
    <t>266349552</t>
  </si>
  <si>
    <t>013254000.401</t>
  </si>
  <si>
    <t>Dokumentace skutečného provedení stavby SO 401</t>
  </si>
  <si>
    <t>-367302286</t>
  </si>
  <si>
    <t>013274000</t>
  </si>
  <si>
    <t>Pasportizace objektu před započetím prací</t>
  </si>
  <si>
    <t>352137258</t>
  </si>
  <si>
    <t>https://podminky.urs.cz/item/CS_URS_2026_01/013274000</t>
  </si>
  <si>
    <t>Poznámka k položce:_x000D_
- Pasportizace komunikací, zeleně a  staveb dotčených výstavbou, které nejsou majetkem investora vč.okolní vzrostlé zeleně_x000D_
- Pasportizace stávajících opěrných zdí na parcelách p.č. 687 a 686/1</t>
  </si>
  <si>
    <t>VRN3</t>
  </si>
  <si>
    <t>Zařízení staveniště</t>
  </si>
  <si>
    <t>030001000</t>
  </si>
  <si>
    <t>-439226677</t>
  </si>
  <si>
    <t>https://podminky.urs.cz/item/CS_URS_2026_01/030001000</t>
  </si>
  <si>
    <t xml:space="preserve"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údržby, přesunu popelnic od domů na hranici stavby a zpět po svozu odpadu -1x týdně._x000D_
</t>
  </si>
  <si>
    <t>034303000</t>
  </si>
  <si>
    <t>Dopravní značení na staveništi</t>
  </si>
  <si>
    <t>-1579557404</t>
  </si>
  <si>
    <t>https://podminky.urs.cz/item/CS_URS_2026_01/034303000</t>
  </si>
  <si>
    <t>Poznámka k položce:_x000D_
Dopravní značení v místě staveniště</t>
  </si>
  <si>
    <t>VRN4</t>
  </si>
  <si>
    <t>Inženýrská činnost</t>
  </si>
  <si>
    <t>041903000.1</t>
  </si>
  <si>
    <t>Geotechnický dozor</t>
  </si>
  <si>
    <t>631782032</t>
  </si>
  <si>
    <t>041903000.2</t>
  </si>
  <si>
    <t>Arboristický dozor</t>
  </si>
  <si>
    <t>1745666585</t>
  </si>
  <si>
    <t>043154000</t>
  </si>
  <si>
    <t>Zkoušky hutnicí</t>
  </si>
  <si>
    <t>978323102</t>
  </si>
  <si>
    <t>https://podminky.urs.cz/item/CS_URS_2026_01/043154000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</si>
  <si>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</si>
  <si>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</si>
  <si>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</si>
  <si>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</si>
  <si>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</si>
  <si>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</si>
  <si>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</si>
  <si>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</si>
  <si>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</si>
  <si>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</si>
  <si>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</si>
  <si>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</si>
  <si>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</si>
  <si>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</si>
  <si>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</si>
  <si>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</si>
  <si>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</si>
  <si>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</si>
  <si>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</si>
  <si>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</si>
  <si>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</si>
  <si>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</si>
  <si>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</si>
  <si>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</si>
  <si>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</si>
  <si>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</si>
  <si>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</si>
  <si>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</si>
  <si>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</si>
  <si>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</si>
  <si>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</si>
  <si>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</si>
  <si>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</si>
  <si>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</si>
  <si>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</si>
  <si>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</si>
  <si>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</si>
  <si>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</si>
  <si>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</si>
  <si>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</si>
  <si>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</si>
  <si>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</si>
  <si>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</si>
  <si>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</si>
  <si>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</si>
  <si>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</si>
  <si>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</si>
  <si>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</si>
  <si>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</si>
  <si>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</si>
  <si>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</si>
  <si>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</si>
  <si>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</si>
  <si>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</si>
  <si>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</si>
  <si>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</si>
  <si>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</si>
  <si>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</si>
  <si>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</si>
  <si>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</si>
  <si>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</si>
  <si>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</si>
  <si>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</si>
  <si>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</si>
  <si>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</si>
  <si>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</si>
  <si>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</si>
  <si>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</si>
  <si>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</si>
  <si>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</si>
  <si>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</si>
  <si>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</si>
  <si>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</si>
  <si>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</si>
  <si>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</si>
  <si>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</si>
  <si>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</si>
  <si>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</si>
  <si>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</si>
  <si>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</si>
  <si>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</si>
  <si>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</si>
  <si>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</si>
  <si>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</si>
  <si>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</si>
  <si>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</si>
  <si>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</si>
  <si>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</si>
  <si>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</si>
  <si>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</si>
  <si>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</si>
  <si>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</si>
  <si>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</si>
  <si>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</si>
  <si>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</si>
  <si>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</si>
  <si>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</si>
  <si>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</si>
  <si>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</si>
  <si>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</si>
  <si>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</si>
  <si>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</si>
  <si>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</si>
  <si>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</si>
  <si>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</si>
  <si>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</si>
  <si>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</si>
  <si>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</si>
  <si>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</si>
  <si>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</si>
  <si>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</si>
  <si>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</si>
  <si>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</si>
  <si>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</si>
  <si>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</si>
  <si>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</si>
  <si>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</si>
  <si>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</si>
  <si>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</si>
  <si>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</si>
  <si>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</si>
  <si>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</si>
  <si>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</si>
  <si>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</si>
  <si>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</si>
  <si>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</si>
  <si>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</si>
  <si>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</si>
  <si>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</si>
  <si>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</si>
  <si>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</si>
  <si>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</si>
  <si>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</si>
  <si>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</si>
  <si>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</si>
  <si>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</si>
  <si>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</si>
  <si>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</si>
  <si>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</si>
  <si>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</si>
  <si>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</si>
  <si>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</si>
  <si>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</si>
  <si>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</si>
  <si>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</si>
  <si>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</si>
  <si>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</si>
  <si>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</si>
  <si>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</si>
  <si>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</si>
  <si>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</si>
  <si>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</si>
  <si>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</si>
  <si>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</si>
  <si>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</si>
  <si>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</si>
  <si>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</si>
  <si>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</si>
  <si>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</si>
  <si>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</si>
  <si>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</si>
  <si>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</si>
  <si>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</si>
  <si>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</si>
  <si>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</si>
  <si>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</si>
  <si>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</si>
  <si>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</si>
  <si>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</si>
  <si>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</si>
  <si>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</si>
  <si>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</si>
  <si>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</si>
  <si>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</si>
  <si>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</si>
  <si>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</si>
  <si>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</si>
  <si>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</si>
  <si>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</si>
  <si>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</si>
  <si>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</si>
  <si>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</si>
  <si>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</si>
  <si>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</si>
  <si>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</si>
  <si>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</si>
  <si>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</si>
  <si>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kostka štípaná dlažební žula drobná 8/10 barva tmavá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</si>
</sst>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183402121" TargetMode="External"/><Relationship Id="rId21" Type="http://schemas.openxmlformats.org/officeDocument/2006/relationships/hyperlink" Target="https://podminky.urs.cz/item/CS_URS_2026_01/181111111" TargetMode="External"/><Relationship Id="rId42" Type="http://schemas.openxmlformats.org/officeDocument/2006/relationships/hyperlink" Target="https://podminky.urs.cz/item/CS_URS_2026_01/596212210" TargetMode="External"/><Relationship Id="rId47" Type="http://schemas.openxmlformats.org/officeDocument/2006/relationships/hyperlink" Target="https://podminky.urs.cz/item/CS_URS_2026_01/899132111" TargetMode="External"/><Relationship Id="rId63" Type="http://schemas.openxmlformats.org/officeDocument/2006/relationships/hyperlink" Target="https://podminky.urs.cz/item/CS_URS_2026_01/919735112" TargetMode="External"/><Relationship Id="rId68" Type="http://schemas.openxmlformats.org/officeDocument/2006/relationships/hyperlink" Target="https://podminky.urs.cz/item/CS_URS_2026_01/113107230" TargetMode="External"/><Relationship Id="rId84" Type="http://schemas.openxmlformats.org/officeDocument/2006/relationships/hyperlink" Target="https://podminky.urs.cz/item/CS_URS_2026_01/997221861" TargetMode="External"/><Relationship Id="rId89" Type="http://schemas.openxmlformats.org/officeDocument/2006/relationships/hyperlink" Target="https://podminky.urs.cz/item/CS_URS_2026_01/218260005" TargetMode="External"/><Relationship Id="rId16" Type="http://schemas.openxmlformats.org/officeDocument/2006/relationships/hyperlink" Target="https://podminky.urs.cz/item/CS_URS_2026_01/162301973" TargetMode="External"/><Relationship Id="rId11" Type="http://schemas.openxmlformats.org/officeDocument/2006/relationships/hyperlink" Target="https://podminky.urs.cz/item/CS_URS_2026_01/162201421" TargetMode="External"/><Relationship Id="rId32" Type="http://schemas.openxmlformats.org/officeDocument/2006/relationships/hyperlink" Target="https://podminky.urs.cz/item/CS_URS_2026_01/452311141" TargetMode="External"/><Relationship Id="rId37" Type="http://schemas.openxmlformats.org/officeDocument/2006/relationships/hyperlink" Target="https://podminky.urs.cz/item/CS_URS_2026_01/573191111" TargetMode="External"/><Relationship Id="rId53" Type="http://schemas.openxmlformats.org/officeDocument/2006/relationships/hyperlink" Target="https://podminky.urs.cz/item/CS_URS_2026_01/914111112" TargetMode="External"/><Relationship Id="rId58" Type="http://schemas.openxmlformats.org/officeDocument/2006/relationships/hyperlink" Target="https://podminky.urs.cz/item/CS_URS_2026_01/916111113" TargetMode="External"/><Relationship Id="rId74" Type="http://schemas.openxmlformats.org/officeDocument/2006/relationships/hyperlink" Target="https://podminky.urs.cz/item/CS_URS_2026_01/113202111" TargetMode="External"/><Relationship Id="rId79" Type="http://schemas.openxmlformats.org/officeDocument/2006/relationships/hyperlink" Target="https://podminky.urs.cz/item/CS_URS_2026_01/997221551" TargetMode="External"/><Relationship Id="rId5" Type="http://schemas.openxmlformats.org/officeDocument/2006/relationships/hyperlink" Target="https://podminky.urs.cz/item/CS_URS_2026_01/122151101" TargetMode="External"/><Relationship Id="rId90" Type="http://schemas.openxmlformats.org/officeDocument/2006/relationships/hyperlink" Target="https://podminky.urs.cz/item/CS_URS_2026_01/460161142" TargetMode="External"/><Relationship Id="rId95" Type="http://schemas.openxmlformats.org/officeDocument/2006/relationships/hyperlink" Target="https://podminky.urs.cz/item/CS_URS_2026_01/460661112" TargetMode="External"/><Relationship Id="rId22" Type="http://schemas.openxmlformats.org/officeDocument/2006/relationships/hyperlink" Target="https://podminky.urs.cz/item/CS_URS_2026_01/181351003" TargetMode="External"/><Relationship Id="rId27" Type="http://schemas.openxmlformats.org/officeDocument/2006/relationships/hyperlink" Target="https://podminky.urs.cz/item/CS_URS_2026_01/184813511" TargetMode="External"/><Relationship Id="rId43" Type="http://schemas.openxmlformats.org/officeDocument/2006/relationships/hyperlink" Target="https://podminky.urs.cz/item/CS_URS_2026_01/871313121" TargetMode="External"/><Relationship Id="rId48" Type="http://schemas.openxmlformats.org/officeDocument/2006/relationships/hyperlink" Target="https://podminky.urs.cz/item/CS_URS_2026_01/899132212" TargetMode="External"/><Relationship Id="rId64" Type="http://schemas.openxmlformats.org/officeDocument/2006/relationships/hyperlink" Target="https://podminky.urs.cz/item/CS_URS_2026_01/935113111" TargetMode="External"/><Relationship Id="rId69" Type="http://schemas.openxmlformats.org/officeDocument/2006/relationships/hyperlink" Target="https://podminky.urs.cz/item/CS_URS_2026_01/113107241" TargetMode="External"/><Relationship Id="rId80" Type="http://schemas.openxmlformats.org/officeDocument/2006/relationships/hyperlink" Target="https://podminky.urs.cz/item/CS_URS_2026_01/997221559" TargetMode="External"/><Relationship Id="rId85" Type="http://schemas.openxmlformats.org/officeDocument/2006/relationships/hyperlink" Target="https://podminky.urs.cz/item/CS_URS_2026_01/997221873" TargetMode="External"/><Relationship Id="rId3" Type="http://schemas.openxmlformats.org/officeDocument/2006/relationships/hyperlink" Target="https://podminky.urs.cz/item/CS_URS_2026_01/112201114" TargetMode="External"/><Relationship Id="rId12" Type="http://schemas.openxmlformats.org/officeDocument/2006/relationships/hyperlink" Target="https://podminky.urs.cz/item/CS_URS_2026_01/162201422" TargetMode="External"/><Relationship Id="rId17" Type="http://schemas.openxmlformats.org/officeDocument/2006/relationships/hyperlink" Target="https://podminky.urs.cz/item/CS_URS_2026_01/162751117" TargetMode="External"/><Relationship Id="rId25" Type="http://schemas.openxmlformats.org/officeDocument/2006/relationships/hyperlink" Target="https://podminky.urs.cz/item/CS_URS_2026_01/183106613" TargetMode="External"/><Relationship Id="rId33" Type="http://schemas.openxmlformats.org/officeDocument/2006/relationships/hyperlink" Target="https://podminky.urs.cz/item/CS_URS_2026_01/564861112" TargetMode="External"/><Relationship Id="rId38" Type="http://schemas.openxmlformats.org/officeDocument/2006/relationships/hyperlink" Target="https://podminky.urs.cz/item/CS_URS_2026_01/573211108" TargetMode="External"/><Relationship Id="rId46" Type="http://schemas.openxmlformats.org/officeDocument/2006/relationships/hyperlink" Target="https://podminky.urs.cz/item/CS_URS_2026_01/895941314" TargetMode="External"/><Relationship Id="rId59" Type="http://schemas.openxmlformats.org/officeDocument/2006/relationships/hyperlink" Target="https://podminky.urs.cz/item/CS_URS_2026_01/916231213" TargetMode="External"/><Relationship Id="rId67" Type="http://schemas.openxmlformats.org/officeDocument/2006/relationships/hyperlink" Target="https://podminky.urs.cz/item/CS_URS_2026_01/113107170" TargetMode="External"/><Relationship Id="rId20" Type="http://schemas.openxmlformats.org/officeDocument/2006/relationships/hyperlink" Target="https://podminky.urs.cz/item/CS_URS_2026_01/175151101" TargetMode="External"/><Relationship Id="rId41" Type="http://schemas.openxmlformats.org/officeDocument/2006/relationships/hyperlink" Target="https://podminky.urs.cz/item/CS_URS_2026_01/596211110" TargetMode="External"/><Relationship Id="rId54" Type="http://schemas.openxmlformats.org/officeDocument/2006/relationships/hyperlink" Target="https://podminky.urs.cz/item/CS_URS_2026_01/914511112" TargetMode="External"/><Relationship Id="rId62" Type="http://schemas.openxmlformats.org/officeDocument/2006/relationships/hyperlink" Target="https://podminky.urs.cz/item/CS_URS_2026_01/919735111" TargetMode="External"/><Relationship Id="rId70" Type="http://schemas.openxmlformats.org/officeDocument/2006/relationships/hyperlink" Target="https://podminky.urs.cz/item/CS_URS_2026_01/113107242" TargetMode="External"/><Relationship Id="rId75" Type="http://schemas.openxmlformats.org/officeDocument/2006/relationships/hyperlink" Target="https://podminky.urs.cz/item/CS_URS_2026_01/113204111" TargetMode="External"/><Relationship Id="rId83" Type="http://schemas.openxmlformats.org/officeDocument/2006/relationships/hyperlink" Target="https://podminky.urs.cz/item/CS_URS_2026_01/997221611" TargetMode="External"/><Relationship Id="rId88" Type="http://schemas.openxmlformats.org/officeDocument/2006/relationships/hyperlink" Target="https://podminky.urs.cz/item/CS_URS_2026_01/218040021" TargetMode="External"/><Relationship Id="rId91" Type="http://schemas.openxmlformats.org/officeDocument/2006/relationships/hyperlink" Target="https://podminky.urs.cz/item/CS_URS_2026_01/460341113" TargetMode="External"/><Relationship Id="rId96" Type="http://schemas.openxmlformats.org/officeDocument/2006/relationships/hyperlink" Target="https://podminky.urs.cz/item/CS_URS_2026_01/460671113" TargetMode="External"/><Relationship Id="rId1" Type="http://schemas.openxmlformats.org/officeDocument/2006/relationships/hyperlink" Target="https://podminky.urs.cz/item/CS_URS_2026_01/112201112" TargetMode="External"/><Relationship Id="rId6" Type="http://schemas.openxmlformats.org/officeDocument/2006/relationships/hyperlink" Target="https://podminky.urs.cz/item/CS_URS_2026_01/122251104" TargetMode="External"/><Relationship Id="rId15" Type="http://schemas.openxmlformats.org/officeDocument/2006/relationships/hyperlink" Target="https://podminky.urs.cz/item/CS_URS_2026_01/162301972" TargetMode="External"/><Relationship Id="rId23" Type="http://schemas.openxmlformats.org/officeDocument/2006/relationships/hyperlink" Target="https://podminky.urs.cz/item/CS_URS_2026_01/181411131" TargetMode="External"/><Relationship Id="rId28" Type="http://schemas.openxmlformats.org/officeDocument/2006/relationships/hyperlink" Target="https://podminky.urs.cz/item/CS_URS_2026_01/184818233" TargetMode="External"/><Relationship Id="rId36" Type="http://schemas.openxmlformats.org/officeDocument/2006/relationships/hyperlink" Target="https://podminky.urs.cz/item/CS_URS_2026_01/565145011" TargetMode="External"/><Relationship Id="rId49" Type="http://schemas.openxmlformats.org/officeDocument/2006/relationships/hyperlink" Target="https://podminky.urs.cz/item/CS_URS_2026_01/899133211" TargetMode="External"/><Relationship Id="rId57" Type="http://schemas.openxmlformats.org/officeDocument/2006/relationships/hyperlink" Target="https://podminky.urs.cz/item/CS_URS_2026_01/915611111" TargetMode="External"/><Relationship Id="rId10" Type="http://schemas.openxmlformats.org/officeDocument/2006/relationships/hyperlink" Target="https://podminky.urs.cz/item/CS_URS_2026_01/133251101" TargetMode="External"/><Relationship Id="rId31" Type="http://schemas.openxmlformats.org/officeDocument/2006/relationships/hyperlink" Target="https://podminky.urs.cz/item/CS_URS_2026_01/451573111" TargetMode="External"/><Relationship Id="rId44" Type="http://schemas.openxmlformats.org/officeDocument/2006/relationships/hyperlink" Target="https://podminky.urs.cz/item/CS_URS_2026_01/877310330" TargetMode="External"/><Relationship Id="rId52" Type="http://schemas.openxmlformats.org/officeDocument/2006/relationships/hyperlink" Target="https://podminky.urs.cz/item/CS_URS_2026_01/914111111" TargetMode="External"/><Relationship Id="rId60" Type="http://schemas.openxmlformats.org/officeDocument/2006/relationships/hyperlink" Target="https://podminky.urs.cz/item/CS_URS_2026_01/916241113" TargetMode="External"/><Relationship Id="rId65" Type="http://schemas.openxmlformats.org/officeDocument/2006/relationships/hyperlink" Target="https://podminky.urs.cz/item/CS_URS_2026_01/979024443" TargetMode="External"/><Relationship Id="rId73" Type="http://schemas.openxmlformats.org/officeDocument/2006/relationships/hyperlink" Target="https://podminky.urs.cz/item/CS_URS_2026_01/113201112" TargetMode="External"/><Relationship Id="rId78" Type="http://schemas.openxmlformats.org/officeDocument/2006/relationships/hyperlink" Target="https://podminky.urs.cz/item/CS_URS_2026_01/966006211" TargetMode="External"/><Relationship Id="rId81" Type="http://schemas.openxmlformats.org/officeDocument/2006/relationships/hyperlink" Target="https://podminky.urs.cz/item/CS_URS_2026_01/997221561" TargetMode="External"/><Relationship Id="rId86" Type="http://schemas.openxmlformats.org/officeDocument/2006/relationships/hyperlink" Target="https://podminky.urs.cz/item/CS_URS_2026_01/997221875" TargetMode="External"/><Relationship Id="rId94" Type="http://schemas.openxmlformats.org/officeDocument/2006/relationships/hyperlink" Target="https://podminky.urs.cz/item/CS_URS_2026_01/460431152" TargetMode="External"/><Relationship Id="rId99" Type="http://schemas.openxmlformats.org/officeDocument/2006/relationships/drawing" Target="../drawings/drawing2.xml"/><Relationship Id="rId4" Type="http://schemas.openxmlformats.org/officeDocument/2006/relationships/hyperlink" Target="https://podminky.urs.cz/item/CS_URS_2026_01/112201115" TargetMode="External"/><Relationship Id="rId9" Type="http://schemas.openxmlformats.org/officeDocument/2006/relationships/hyperlink" Target="https://podminky.urs.cz/item/CS_URS_2026_01/132251101" TargetMode="External"/><Relationship Id="rId13" Type="http://schemas.openxmlformats.org/officeDocument/2006/relationships/hyperlink" Target="https://podminky.urs.cz/item/CS_URS_2026_01/162201423" TargetMode="External"/><Relationship Id="rId18" Type="http://schemas.openxmlformats.org/officeDocument/2006/relationships/hyperlink" Target="https://podminky.urs.cz/item/CS_URS_2026_01/171201231" TargetMode="External"/><Relationship Id="rId39" Type="http://schemas.openxmlformats.org/officeDocument/2006/relationships/hyperlink" Target="https://podminky.urs.cz/item/CS_URS_2026_01/577134111" TargetMode="External"/><Relationship Id="rId34" Type="http://schemas.openxmlformats.org/officeDocument/2006/relationships/hyperlink" Target="https://podminky.urs.cz/item/CS_URS_2026_01/564871112" TargetMode="External"/><Relationship Id="rId50" Type="http://schemas.openxmlformats.org/officeDocument/2006/relationships/hyperlink" Target="https://podminky.urs.cz/item/CS_URS_2026_01/899204112" TargetMode="External"/><Relationship Id="rId55" Type="http://schemas.openxmlformats.org/officeDocument/2006/relationships/hyperlink" Target="https://podminky.urs.cz/item/CS_URS_2026_01/915221121" TargetMode="External"/><Relationship Id="rId76" Type="http://schemas.openxmlformats.org/officeDocument/2006/relationships/hyperlink" Target="https://podminky.urs.cz/item/CS_URS_2026_01/966005111" TargetMode="External"/><Relationship Id="rId97" Type="http://schemas.openxmlformats.org/officeDocument/2006/relationships/hyperlink" Target="https://podminky.urs.cz/item/CS_URS_2026_01/460751112" TargetMode="External"/><Relationship Id="rId7" Type="http://schemas.openxmlformats.org/officeDocument/2006/relationships/hyperlink" Target="https://podminky.urs.cz/item/CS_URS_2026_01/129001101" TargetMode="External"/><Relationship Id="rId71" Type="http://schemas.openxmlformats.org/officeDocument/2006/relationships/hyperlink" Target="https://podminky.urs.cz/item/CS_URS_2026_01/113107322" TargetMode="External"/><Relationship Id="rId92" Type="http://schemas.openxmlformats.org/officeDocument/2006/relationships/hyperlink" Target="https://podminky.urs.cz/item/CS_URS_2026_01/460341121" TargetMode="External"/><Relationship Id="rId2" Type="http://schemas.openxmlformats.org/officeDocument/2006/relationships/hyperlink" Target="https://podminky.urs.cz/item/CS_URS_2026_01/112201113" TargetMode="External"/><Relationship Id="rId29" Type="http://schemas.openxmlformats.org/officeDocument/2006/relationships/hyperlink" Target="https://podminky.urs.cz/item/CS_URS_2026_01/211971122" TargetMode="External"/><Relationship Id="rId24" Type="http://schemas.openxmlformats.org/officeDocument/2006/relationships/hyperlink" Target="https://podminky.urs.cz/item/CS_URS_2026_01/181951112" TargetMode="External"/><Relationship Id="rId40" Type="http://schemas.openxmlformats.org/officeDocument/2006/relationships/hyperlink" Target="https://podminky.urs.cz/item/CS_URS_2026_01/591211112" TargetMode="External"/><Relationship Id="rId45" Type="http://schemas.openxmlformats.org/officeDocument/2006/relationships/hyperlink" Target="https://podminky.urs.cz/item/CS_URS_2026_01/895941301" TargetMode="External"/><Relationship Id="rId66" Type="http://schemas.openxmlformats.org/officeDocument/2006/relationships/hyperlink" Target="https://podminky.urs.cz/item/CS_URS_2026_01/113106121" TargetMode="External"/><Relationship Id="rId87" Type="http://schemas.openxmlformats.org/officeDocument/2006/relationships/hyperlink" Target="https://podminky.urs.cz/item/CS_URS_2026_01/998223011" TargetMode="External"/><Relationship Id="rId61" Type="http://schemas.openxmlformats.org/officeDocument/2006/relationships/hyperlink" Target="https://podminky.urs.cz/item/CS_URS_2026_01/919732211" TargetMode="External"/><Relationship Id="rId82" Type="http://schemas.openxmlformats.org/officeDocument/2006/relationships/hyperlink" Target="https://podminky.urs.cz/item/CS_URS_2026_01/997221569" TargetMode="External"/><Relationship Id="rId19" Type="http://schemas.openxmlformats.org/officeDocument/2006/relationships/hyperlink" Target="https://podminky.urs.cz/item/CS_URS_2026_01/174151101" TargetMode="External"/><Relationship Id="rId14" Type="http://schemas.openxmlformats.org/officeDocument/2006/relationships/hyperlink" Target="https://podminky.urs.cz/item/CS_URS_2026_01/162301971" TargetMode="External"/><Relationship Id="rId30" Type="http://schemas.openxmlformats.org/officeDocument/2006/relationships/hyperlink" Target="https://podminky.urs.cz/item/CS_URS_2026_01/213141111" TargetMode="External"/><Relationship Id="rId35" Type="http://schemas.openxmlformats.org/officeDocument/2006/relationships/hyperlink" Target="https://podminky.urs.cz/item/CS_URS_2026_01/564952111" TargetMode="External"/><Relationship Id="rId56" Type="http://schemas.openxmlformats.org/officeDocument/2006/relationships/hyperlink" Target="https://podminky.urs.cz/item/CS_URS_2026_01/915231111" TargetMode="External"/><Relationship Id="rId77" Type="http://schemas.openxmlformats.org/officeDocument/2006/relationships/hyperlink" Target="https://podminky.urs.cz/item/CS_URS_2026_01/966006132" TargetMode="External"/><Relationship Id="rId8" Type="http://schemas.openxmlformats.org/officeDocument/2006/relationships/hyperlink" Target="https://podminky.urs.cz/item/CS_URS_2026_01/131251102" TargetMode="External"/><Relationship Id="rId51" Type="http://schemas.openxmlformats.org/officeDocument/2006/relationships/hyperlink" Target="https://podminky.urs.cz/item/CS_URS_2026_01/899722113" TargetMode="External"/><Relationship Id="rId72" Type="http://schemas.openxmlformats.org/officeDocument/2006/relationships/hyperlink" Target="https://podminky.urs.cz/item/CS_URS_2026_01/113154538" TargetMode="External"/><Relationship Id="rId93" Type="http://schemas.openxmlformats.org/officeDocument/2006/relationships/hyperlink" Target="https://podminky.urs.cz/item/CS_URS_2026_01/460361121" TargetMode="External"/><Relationship Id="rId98" Type="http://schemas.openxmlformats.org/officeDocument/2006/relationships/hyperlink" Target="https://podminky.urs.cz/item/CS_URS_2026_01/469981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8225111" TargetMode="External"/><Relationship Id="rId3" Type="http://schemas.openxmlformats.org/officeDocument/2006/relationships/hyperlink" Target="https://podminky.urs.cz/item/CS_URS_2026_01/171201231" TargetMode="External"/><Relationship Id="rId7" Type="http://schemas.openxmlformats.org/officeDocument/2006/relationships/hyperlink" Target="https://podminky.urs.cz/item/CS_URS_2026_01/919726122" TargetMode="External"/><Relationship Id="rId2" Type="http://schemas.openxmlformats.org/officeDocument/2006/relationships/hyperlink" Target="https://podminky.urs.cz/item/CS_URS_2026_01/162751117" TargetMode="External"/><Relationship Id="rId1" Type="http://schemas.openxmlformats.org/officeDocument/2006/relationships/hyperlink" Target="https://podminky.urs.cz/item/CS_URS_2026_01/122251104" TargetMode="External"/><Relationship Id="rId6" Type="http://schemas.openxmlformats.org/officeDocument/2006/relationships/hyperlink" Target="https://podminky.urs.cz/item/CS_URS_2026_01/564961315" TargetMode="External"/><Relationship Id="rId5" Type="http://schemas.openxmlformats.org/officeDocument/2006/relationships/hyperlink" Target="https://podminky.urs.cz/item/CS_URS_2026_01/564951313" TargetMode="External"/><Relationship Id="rId4" Type="http://schemas.openxmlformats.org/officeDocument/2006/relationships/hyperlink" Target="https://podminky.urs.cz/item/CS_URS_2026_01/181951112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81912112" TargetMode="External"/><Relationship Id="rId18" Type="http://schemas.openxmlformats.org/officeDocument/2006/relationships/hyperlink" Target="https://podminky.urs.cz/item/CS_URS_2026_01/274351122" TargetMode="External"/><Relationship Id="rId26" Type="http://schemas.openxmlformats.org/officeDocument/2006/relationships/hyperlink" Target="https://podminky.urs.cz/item/CS_URS_2026_01/327323127" TargetMode="External"/><Relationship Id="rId39" Type="http://schemas.openxmlformats.org/officeDocument/2006/relationships/hyperlink" Target="https://podminky.urs.cz/item/CS_URS_2026_01/931994103" TargetMode="External"/><Relationship Id="rId21" Type="http://schemas.openxmlformats.org/officeDocument/2006/relationships/hyperlink" Target="https://podminky.urs.cz/item/CS_URS_2026_01/317353111" TargetMode="External"/><Relationship Id="rId34" Type="http://schemas.openxmlformats.org/officeDocument/2006/relationships/hyperlink" Target="https://podminky.urs.cz/item/CS_URS_2026_01/622131111" TargetMode="External"/><Relationship Id="rId42" Type="http://schemas.openxmlformats.org/officeDocument/2006/relationships/hyperlink" Target="https://podminky.urs.cz/item/CS_URS_2025_02/985321211" TargetMode="External"/><Relationship Id="rId47" Type="http://schemas.openxmlformats.org/officeDocument/2006/relationships/hyperlink" Target="https://podminky.urs.cz/item/CS_URS_2026_01/966073812" TargetMode="External"/><Relationship Id="rId50" Type="http://schemas.openxmlformats.org/officeDocument/2006/relationships/hyperlink" Target="https://podminky.urs.cz/item/CS_URS_2026_01/997221569" TargetMode="External"/><Relationship Id="rId55" Type="http://schemas.openxmlformats.org/officeDocument/2006/relationships/hyperlink" Target="https://podminky.urs.cz/item/CS_URS_2026_01/711112002" TargetMode="External"/><Relationship Id="rId7" Type="http://schemas.openxmlformats.org/officeDocument/2006/relationships/hyperlink" Target="https://podminky.urs.cz/item/CS_URS_2026_01/151101311" TargetMode="External"/><Relationship Id="rId2" Type="http://schemas.openxmlformats.org/officeDocument/2006/relationships/hyperlink" Target="https://podminky.urs.cz/item/CS_URS_2026_01/115101301" TargetMode="External"/><Relationship Id="rId16" Type="http://schemas.openxmlformats.org/officeDocument/2006/relationships/hyperlink" Target="https://podminky.urs.cz/item/CS_URS_2026_01/212755214" TargetMode="External"/><Relationship Id="rId29" Type="http://schemas.openxmlformats.org/officeDocument/2006/relationships/hyperlink" Target="https://podminky.urs.cz/item/CS_URS_2026_01/327361016" TargetMode="External"/><Relationship Id="rId11" Type="http://schemas.openxmlformats.org/officeDocument/2006/relationships/hyperlink" Target="https://podminky.urs.cz/item/CS_URS_2026_01/171201231" TargetMode="External"/><Relationship Id="rId24" Type="http://schemas.openxmlformats.org/officeDocument/2006/relationships/hyperlink" Target="https://podminky.urs.cz/item/CS_URS_2026_01/327211911" TargetMode="External"/><Relationship Id="rId32" Type="http://schemas.openxmlformats.org/officeDocument/2006/relationships/hyperlink" Target="https://podminky.urs.cz/item/CS_URS_2026_01/348101230" TargetMode="External"/><Relationship Id="rId37" Type="http://schemas.openxmlformats.org/officeDocument/2006/relationships/hyperlink" Target="https://podminky.urs.cz/item/CS_URS_2026_01/622328231" TargetMode="External"/><Relationship Id="rId40" Type="http://schemas.openxmlformats.org/officeDocument/2006/relationships/hyperlink" Target="https://podminky.urs.cz/item/CS_URS_2026_01/953241211" TargetMode="External"/><Relationship Id="rId45" Type="http://schemas.openxmlformats.org/officeDocument/2006/relationships/hyperlink" Target="https://podminky.urs.cz/item/CS_URS_2026_01/966071721" TargetMode="External"/><Relationship Id="rId53" Type="http://schemas.openxmlformats.org/officeDocument/2006/relationships/hyperlink" Target="https://podminky.urs.cz/item/CS_URS_2026_01/998153131" TargetMode="External"/><Relationship Id="rId58" Type="http://schemas.openxmlformats.org/officeDocument/2006/relationships/hyperlink" Target="https://podminky.urs.cz/item/CS_URS_2026_01/998711121" TargetMode="External"/><Relationship Id="rId5" Type="http://schemas.openxmlformats.org/officeDocument/2006/relationships/hyperlink" Target="https://podminky.urs.cz/item/CS_URS_2026_01/151101211" TargetMode="External"/><Relationship Id="rId61" Type="http://schemas.openxmlformats.org/officeDocument/2006/relationships/drawing" Target="../drawings/drawing4.xml"/><Relationship Id="rId19" Type="http://schemas.openxmlformats.org/officeDocument/2006/relationships/hyperlink" Target="https://podminky.urs.cz/item/CS_URS_2026_01/310001101" TargetMode="External"/><Relationship Id="rId14" Type="http://schemas.openxmlformats.org/officeDocument/2006/relationships/hyperlink" Target="https://podminky.urs.cz/item/CS_URS_2026_01/184818311" TargetMode="External"/><Relationship Id="rId22" Type="http://schemas.openxmlformats.org/officeDocument/2006/relationships/hyperlink" Target="https://podminky.urs.cz/item/CS_URS_2026_01/317353112" TargetMode="External"/><Relationship Id="rId27" Type="http://schemas.openxmlformats.org/officeDocument/2006/relationships/hyperlink" Target="https://podminky.urs.cz/item/CS_URS_2026_01/327351211" TargetMode="External"/><Relationship Id="rId30" Type="http://schemas.openxmlformats.org/officeDocument/2006/relationships/hyperlink" Target="https://podminky.urs.cz/item/CS_URS_2026_01/327501111" TargetMode="External"/><Relationship Id="rId35" Type="http://schemas.openxmlformats.org/officeDocument/2006/relationships/hyperlink" Target="https://podminky.urs.cz/item/CS_URS_2026_01/622325121" TargetMode="External"/><Relationship Id="rId43" Type="http://schemas.openxmlformats.org/officeDocument/2006/relationships/hyperlink" Target="https://podminky.urs.cz/item/CS_URS_2026_01/962022391" TargetMode="External"/><Relationship Id="rId48" Type="http://schemas.openxmlformats.org/officeDocument/2006/relationships/hyperlink" Target="https://podminky.urs.cz/item/CS_URS_2026_01/985222111" TargetMode="External"/><Relationship Id="rId56" Type="http://schemas.openxmlformats.org/officeDocument/2006/relationships/hyperlink" Target="https://podminky.urs.cz/item/CS_URS_2026_01/711142559" TargetMode="External"/><Relationship Id="rId8" Type="http://schemas.openxmlformats.org/officeDocument/2006/relationships/hyperlink" Target="https://podminky.urs.cz/item/CS_URS_2026_01/162451106" TargetMode="External"/><Relationship Id="rId51" Type="http://schemas.openxmlformats.org/officeDocument/2006/relationships/hyperlink" Target="https://podminky.urs.cz/item/CS_URS_2026_01/997013863" TargetMode="External"/><Relationship Id="rId3" Type="http://schemas.openxmlformats.org/officeDocument/2006/relationships/hyperlink" Target="https://podminky.urs.cz/item/CS_URS_2026_01/132254204" TargetMode="External"/><Relationship Id="rId12" Type="http://schemas.openxmlformats.org/officeDocument/2006/relationships/hyperlink" Target="https://podminky.urs.cz/item/CS_URS_2026_01/174151101" TargetMode="External"/><Relationship Id="rId17" Type="http://schemas.openxmlformats.org/officeDocument/2006/relationships/hyperlink" Target="https://podminky.urs.cz/item/CS_URS_2026_01/274351121" TargetMode="External"/><Relationship Id="rId25" Type="http://schemas.openxmlformats.org/officeDocument/2006/relationships/hyperlink" Target="https://podminky.urs.cz/item/CS_URS_2026_01/327213124" TargetMode="External"/><Relationship Id="rId33" Type="http://schemas.openxmlformats.org/officeDocument/2006/relationships/hyperlink" Target="https://podminky.urs.cz/item/CS_URS_2026_01/348401130" TargetMode="External"/><Relationship Id="rId38" Type="http://schemas.openxmlformats.org/officeDocument/2006/relationships/hyperlink" Target="https://podminky.urs.cz/item/CS_URS_2026_01/628611131" TargetMode="External"/><Relationship Id="rId46" Type="http://schemas.openxmlformats.org/officeDocument/2006/relationships/hyperlink" Target="https://podminky.urs.cz/item/CS_URS_2026_01/966071822" TargetMode="External"/><Relationship Id="rId59" Type="http://schemas.openxmlformats.org/officeDocument/2006/relationships/hyperlink" Target="https://podminky.urs.cz/item/CS_URS_2025_02/783813131" TargetMode="External"/><Relationship Id="rId20" Type="http://schemas.openxmlformats.org/officeDocument/2006/relationships/hyperlink" Target="https://podminky.urs.cz/item/CS_URS_2026_01/317321018" TargetMode="External"/><Relationship Id="rId41" Type="http://schemas.openxmlformats.org/officeDocument/2006/relationships/hyperlink" Target="https://podminky.urs.cz/item/CS_URS_2026_01/953312122" TargetMode="External"/><Relationship Id="rId54" Type="http://schemas.openxmlformats.org/officeDocument/2006/relationships/hyperlink" Target="https://podminky.urs.cz/item/CS_URS_2026_01/711112001" TargetMode="External"/><Relationship Id="rId1" Type="http://schemas.openxmlformats.org/officeDocument/2006/relationships/hyperlink" Target="https://podminky.urs.cz/item/CS_URS_2026_01/115101201" TargetMode="External"/><Relationship Id="rId6" Type="http://schemas.openxmlformats.org/officeDocument/2006/relationships/hyperlink" Target="https://podminky.urs.cz/item/CS_URS_2026_01/151101301" TargetMode="External"/><Relationship Id="rId15" Type="http://schemas.openxmlformats.org/officeDocument/2006/relationships/hyperlink" Target="https://podminky.urs.cz/item/CS_URS_2026_01/212312111" TargetMode="External"/><Relationship Id="rId23" Type="http://schemas.openxmlformats.org/officeDocument/2006/relationships/hyperlink" Target="https://podminky.urs.cz/item/CS_URS_2026_01/317361016" TargetMode="External"/><Relationship Id="rId28" Type="http://schemas.openxmlformats.org/officeDocument/2006/relationships/hyperlink" Target="https://podminky.urs.cz/item/CS_URS_2026_01/327351221" TargetMode="External"/><Relationship Id="rId36" Type="http://schemas.openxmlformats.org/officeDocument/2006/relationships/hyperlink" Target="https://podminky.urs.cz/item/CS_URS_2026_01/622325191" TargetMode="External"/><Relationship Id="rId49" Type="http://schemas.openxmlformats.org/officeDocument/2006/relationships/hyperlink" Target="https://podminky.urs.cz/item/CS_URS_2026_01/997221561" TargetMode="External"/><Relationship Id="rId57" Type="http://schemas.openxmlformats.org/officeDocument/2006/relationships/hyperlink" Target="https://podminky.urs.cz/item/CS_URS_2026_01/711491272" TargetMode="External"/><Relationship Id="rId10" Type="http://schemas.openxmlformats.org/officeDocument/2006/relationships/hyperlink" Target="https://podminky.urs.cz/item/CS_URS_2026_01/167151111" TargetMode="External"/><Relationship Id="rId31" Type="http://schemas.openxmlformats.org/officeDocument/2006/relationships/hyperlink" Target="https://podminky.urs.cz/item/CS_URS_2026_01/338171115" TargetMode="External"/><Relationship Id="rId44" Type="http://schemas.openxmlformats.org/officeDocument/2006/relationships/hyperlink" Target="https://podminky.urs.cz/item/CS_URS_2026_01/962032230" TargetMode="External"/><Relationship Id="rId52" Type="http://schemas.openxmlformats.org/officeDocument/2006/relationships/hyperlink" Target="https://podminky.urs.cz/item/CS_URS_2026_01/997221873" TargetMode="External"/><Relationship Id="rId60" Type="http://schemas.openxmlformats.org/officeDocument/2006/relationships/hyperlink" Target="https://podminky.urs.cz/item/CS_URS_2025_02/783817121" TargetMode="External"/><Relationship Id="rId4" Type="http://schemas.openxmlformats.org/officeDocument/2006/relationships/hyperlink" Target="https://podminky.urs.cz/item/CS_URS_2026_01/151101201" TargetMode="External"/><Relationship Id="rId9" Type="http://schemas.openxmlformats.org/officeDocument/2006/relationships/hyperlink" Target="https://podminky.urs.cz/item/CS_URS_2026_01/162751117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41122211" TargetMode="External"/><Relationship Id="rId18" Type="http://schemas.openxmlformats.org/officeDocument/2006/relationships/hyperlink" Target="https://podminky.urs.cz/item/CS_URS_2026_01/210100003" TargetMode="External"/><Relationship Id="rId26" Type="http://schemas.openxmlformats.org/officeDocument/2006/relationships/hyperlink" Target="https://podminky.urs.cz/item/CS_URS_2026_01/210890001" TargetMode="External"/><Relationship Id="rId39" Type="http://schemas.openxmlformats.org/officeDocument/2006/relationships/hyperlink" Target="https://podminky.urs.cz/item/CS_URS_2026_01/460671114" TargetMode="External"/><Relationship Id="rId21" Type="http://schemas.openxmlformats.org/officeDocument/2006/relationships/hyperlink" Target="https://podminky.urs.cz/item/CS_URS_2026_01/210204201" TargetMode="External"/><Relationship Id="rId34" Type="http://schemas.openxmlformats.org/officeDocument/2006/relationships/hyperlink" Target="https://podminky.urs.cz/item/CS_URS_2026_01/460171254" TargetMode="External"/><Relationship Id="rId42" Type="http://schemas.openxmlformats.org/officeDocument/2006/relationships/hyperlink" Target="https://podminky.urs.cz/item/CS_URS_2026_01/460791214" TargetMode="External"/><Relationship Id="rId47" Type="http://schemas.openxmlformats.org/officeDocument/2006/relationships/hyperlink" Target="https://podminky.urs.cz/item/CS_URS_2026_01/HZS4132" TargetMode="External"/><Relationship Id="rId50" Type="http://schemas.openxmlformats.org/officeDocument/2006/relationships/hyperlink" Target="https://podminky.urs.cz/item/CS_URS_2026_01/HZS4232" TargetMode="External"/><Relationship Id="rId7" Type="http://schemas.openxmlformats.org/officeDocument/2006/relationships/hyperlink" Target="https://podminky.urs.cz/item/CS_URS_2026_01/573231106.R" TargetMode="External"/><Relationship Id="rId2" Type="http://schemas.openxmlformats.org/officeDocument/2006/relationships/hyperlink" Target="https://podminky.urs.cz/item/CS_URS_2026_01/113107042" TargetMode="External"/><Relationship Id="rId16" Type="http://schemas.openxmlformats.org/officeDocument/2006/relationships/hyperlink" Target="https://podminky.urs.cz/item/CS_URS_2026_01/741372833" TargetMode="External"/><Relationship Id="rId29" Type="http://schemas.openxmlformats.org/officeDocument/2006/relationships/hyperlink" Target="https://podminky.urs.cz/item/CS_URS_2026_01/220182025" TargetMode="External"/><Relationship Id="rId11" Type="http://schemas.openxmlformats.org/officeDocument/2006/relationships/hyperlink" Target="https://podminky.urs.cz/item/CS_URS_2026_01/997221873" TargetMode="External"/><Relationship Id="rId24" Type="http://schemas.openxmlformats.org/officeDocument/2006/relationships/hyperlink" Target="https://podminky.urs.cz/item/CS_URS_2026_01/210220301" TargetMode="External"/><Relationship Id="rId32" Type="http://schemas.openxmlformats.org/officeDocument/2006/relationships/hyperlink" Target="https://podminky.urs.cz/item/CS_URS_2026_01/228110151" TargetMode="External"/><Relationship Id="rId37" Type="http://schemas.openxmlformats.org/officeDocument/2006/relationships/hyperlink" Target="https://podminky.urs.cz/item/CS_URS_2026_01/460641123" TargetMode="External"/><Relationship Id="rId40" Type="http://schemas.openxmlformats.org/officeDocument/2006/relationships/hyperlink" Target="https://podminky.urs.cz/item/CS_URS_2026_01/460671124" TargetMode="External"/><Relationship Id="rId45" Type="http://schemas.openxmlformats.org/officeDocument/2006/relationships/hyperlink" Target="https://podminky.urs.cz/item/CS_URS_2026_01/HZS2232" TargetMode="External"/><Relationship Id="rId5" Type="http://schemas.openxmlformats.org/officeDocument/2006/relationships/hyperlink" Target="https://podminky.urs.cz/item/CS_URS_2026_01/564851111" TargetMode="External"/><Relationship Id="rId15" Type="http://schemas.openxmlformats.org/officeDocument/2006/relationships/hyperlink" Target="https://podminky.urs.cz/item/CS_URS_2026_01/741127803" TargetMode="External"/><Relationship Id="rId23" Type="http://schemas.openxmlformats.org/officeDocument/2006/relationships/hyperlink" Target="https://podminky.urs.cz/item/CS_URS_2026_01/210220022" TargetMode="External"/><Relationship Id="rId28" Type="http://schemas.openxmlformats.org/officeDocument/2006/relationships/hyperlink" Target="https://podminky.urs.cz/item/CS_URS_2026_01/220182023" TargetMode="External"/><Relationship Id="rId36" Type="http://schemas.openxmlformats.org/officeDocument/2006/relationships/hyperlink" Target="https://podminky.urs.cz/item/CS_URS_2026_01/460431264" TargetMode="External"/><Relationship Id="rId49" Type="http://schemas.openxmlformats.org/officeDocument/2006/relationships/hyperlink" Target="https://podminky.urs.cz/item/CS_URS_2026_01/HZS4221" TargetMode="External"/><Relationship Id="rId10" Type="http://schemas.openxmlformats.org/officeDocument/2006/relationships/hyperlink" Target="https://podminky.urs.cz/item/CS_URS_2026_01/997221861" TargetMode="External"/><Relationship Id="rId19" Type="http://schemas.openxmlformats.org/officeDocument/2006/relationships/hyperlink" Target="https://podminky.urs.cz/item/CS_URS_2026_01/210203901" TargetMode="External"/><Relationship Id="rId31" Type="http://schemas.openxmlformats.org/officeDocument/2006/relationships/hyperlink" Target="https://podminky.urs.cz/item/CS_URS_2026_01/220182039" TargetMode="External"/><Relationship Id="rId44" Type="http://schemas.openxmlformats.org/officeDocument/2006/relationships/hyperlink" Target="https://podminky.urs.cz/item/CS_URS_2026_01/580108023" TargetMode="External"/><Relationship Id="rId4" Type="http://schemas.openxmlformats.org/officeDocument/2006/relationships/hyperlink" Target="https://podminky.urs.cz/item/CS_URS_2026_01/113107132" TargetMode="External"/><Relationship Id="rId9" Type="http://schemas.openxmlformats.org/officeDocument/2006/relationships/hyperlink" Target="https://podminky.urs.cz/item/CS_URS_2026_01/997221611" TargetMode="External"/><Relationship Id="rId14" Type="http://schemas.openxmlformats.org/officeDocument/2006/relationships/hyperlink" Target="https://podminky.urs.cz/item/CS_URS_2026_01/741122624" TargetMode="External"/><Relationship Id="rId22" Type="http://schemas.openxmlformats.org/officeDocument/2006/relationships/hyperlink" Target="https://podminky.urs.cz/item/CS_URS_2026_01/210204221" TargetMode="External"/><Relationship Id="rId27" Type="http://schemas.openxmlformats.org/officeDocument/2006/relationships/hyperlink" Target="https://podminky.urs.cz/item/CS_URS_2026_01/210950101" TargetMode="External"/><Relationship Id="rId30" Type="http://schemas.openxmlformats.org/officeDocument/2006/relationships/hyperlink" Target="https://podminky.urs.cz/item/CS_URS_2026_01/220182026" TargetMode="External"/><Relationship Id="rId35" Type="http://schemas.openxmlformats.org/officeDocument/2006/relationships/hyperlink" Target="https://podminky.urs.cz/item/CS_URS_2026_01/460411124" TargetMode="External"/><Relationship Id="rId43" Type="http://schemas.openxmlformats.org/officeDocument/2006/relationships/hyperlink" Target="https://podminky.urs.cz/item/CS_URS_2026_01/468051121" TargetMode="External"/><Relationship Id="rId48" Type="http://schemas.openxmlformats.org/officeDocument/2006/relationships/hyperlink" Target="https://podminky.urs.cz/item/CS_URS_2026_01/HZS4211" TargetMode="External"/><Relationship Id="rId8" Type="http://schemas.openxmlformats.org/officeDocument/2006/relationships/hyperlink" Target="https://podminky.urs.cz/item/CS_URS_2026_01/997221551" TargetMode="External"/><Relationship Id="rId51" Type="http://schemas.openxmlformats.org/officeDocument/2006/relationships/drawing" Target="../drawings/drawing5.xml"/><Relationship Id="rId3" Type="http://schemas.openxmlformats.org/officeDocument/2006/relationships/hyperlink" Target="https://podminky.urs.cz/item/CS_URS_2026_01/113107122" TargetMode="External"/><Relationship Id="rId12" Type="http://schemas.openxmlformats.org/officeDocument/2006/relationships/hyperlink" Target="https://podminky.urs.cz/item/CS_URS_2026_01/997221875" TargetMode="External"/><Relationship Id="rId17" Type="http://schemas.openxmlformats.org/officeDocument/2006/relationships/hyperlink" Target="https://podminky.urs.cz/item/CS_URS_2026_01/210100001" TargetMode="External"/><Relationship Id="rId25" Type="http://schemas.openxmlformats.org/officeDocument/2006/relationships/hyperlink" Target="https://podminky.urs.cz/item/CS_URS_2026_01/210290862" TargetMode="External"/><Relationship Id="rId33" Type="http://schemas.openxmlformats.org/officeDocument/2006/relationships/hyperlink" Target="https://podminky.urs.cz/item/CS_URS_2026_01/460131115" TargetMode="External"/><Relationship Id="rId38" Type="http://schemas.openxmlformats.org/officeDocument/2006/relationships/hyperlink" Target="https://podminky.urs.cz/item/CS_URS_2026_01/460661213" TargetMode="External"/><Relationship Id="rId46" Type="http://schemas.openxmlformats.org/officeDocument/2006/relationships/hyperlink" Target="https://podminky.urs.cz/item/CS_URS_2026_01/HZS2312" TargetMode="External"/><Relationship Id="rId20" Type="http://schemas.openxmlformats.org/officeDocument/2006/relationships/hyperlink" Target="https://podminky.urs.cz/item/CS_URS_2026_01/210204002" TargetMode="External"/><Relationship Id="rId41" Type="http://schemas.openxmlformats.org/officeDocument/2006/relationships/hyperlink" Target="https://podminky.urs.cz/item/CS_URS_2026_01/460791213" TargetMode="External"/><Relationship Id="rId1" Type="http://schemas.openxmlformats.org/officeDocument/2006/relationships/hyperlink" Target="https://podminky.urs.cz/item/CS_URS_2026_01/113107041" TargetMode="External"/><Relationship Id="rId6" Type="http://schemas.openxmlformats.org/officeDocument/2006/relationships/hyperlink" Target="https://podminky.urs.cz/item/CS_URS_2026_01/567142115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34303000" TargetMode="External"/><Relationship Id="rId3" Type="http://schemas.openxmlformats.org/officeDocument/2006/relationships/hyperlink" Target="https://podminky.urs.cz/item/CS_URS_2026_01/012394000" TargetMode="External"/><Relationship Id="rId7" Type="http://schemas.openxmlformats.org/officeDocument/2006/relationships/hyperlink" Target="https://podminky.urs.cz/item/CS_URS_2026_01/030001000" TargetMode="External"/><Relationship Id="rId2" Type="http://schemas.openxmlformats.org/officeDocument/2006/relationships/hyperlink" Target="https://podminky.urs.cz/item/CS_URS_2026_01/012303000" TargetMode="External"/><Relationship Id="rId1" Type="http://schemas.openxmlformats.org/officeDocument/2006/relationships/hyperlink" Target="https://podminky.urs.cz/item/CS_URS_2026_01/012164000" TargetMode="External"/><Relationship Id="rId6" Type="http://schemas.openxmlformats.org/officeDocument/2006/relationships/hyperlink" Target="https://podminky.urs.cz/item/CS_URS_2026_01/013274000" TargetMode="External"/><Relationship Id="rId5" Type="http://schemas.openxmlformats.org/officeDocument/2006/relationships/hyperlink" Target="https://podminky.urs.cz/item/CS_URS_2026_01/012414000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podminky.urs.cz/item/CS_URS_2026_01/012403000" TargetMode="External"/><Relationship Id="rId9" Type="http://schemas.openxmlformats.org/officeDocument/2006/relationships/hyperlink" Target="https://podminky.urs.cz/item/CS_URS_2026_01/043154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6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55" t="s">
        <v>14</v>
      </c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25"/>
      <c r="AQ5" s="25"/>
      <c r="AR5" s="23"/>
      <c r="BE5" s="352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57" t="s">
        <v>17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25"/>
      <c r="AQ6" s="25"/>
      <c r="AR6" s="23"/>
      <c r="BE6" s="353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21</v>
      </c>
      <c r="AO7" s="25"/>
      <c r="AP7" s="25"/>
      <c r="AQ7" s="25"/>
      <c r="AR7" s="23"/>
      <c r="BE7" s="353"/>
      <c r="BS7" s="20" t="s">
        <v>6</v>
      </c>
    </row>
    <row r="8" spans="1:74" s="1" customFormat="1" ht="12" customHeight="1">
      <c r="B8" s="24"/>
      <c r="C8" s="25"/>
      <c r="D8" s="32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24</v>
      </c>
      <c r="AL8" s="25"/>
      <c r="AM8" s="25"/>
      <c r="AN8" s="33" t="s">
        <v>25</v>
      </c>
      <c r="AO8" s="25"/>
      <c r="AP8" s="25"/>
      <c r="AQ8" s="25"/>
      <c r="AR8" s="23"/>
      <c r="BE8" s="353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53"/>
      <c r="BS9" s="20" t="s">
        <v>6</v>
      </c>
    </row>
    <row r="10" spans="1:74" s="1" customFormat="1" ht="12" customHeight="1">
      <c r="B10" s="24"/>
      <c r="C10" s="25"/>
      <c r="D10" s="32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53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30</v>
      </c>
      <c r="AL11" s="25"/>
      <c r="AM11" s="25"/>
      <c r="AN11" s="30" t="s">
        <v>28</v>
      </c>
      <c r="AO11" s="25"/>
      <c r="AP11" s="25"/>
      <c r="AQ11" s="25"/>
      <c r="AR11" s="23"/>
      <c r="BE11" s="353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53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27</v>
      </c>
      <c r="AL13" s="25"/>
      <c r="AM13" s="25"/>
      <c r="AN13" s="34" t="s">
        <v>32</v>
      </c>
      <c r="AO13" s="25"/>
      <c r="AP13" s="25"/>
      <c r="AQ13" s="25"/>
      <c r="AR13" s="23"/>
      <c r="BE13" s="353"/>
      <c r="BS13" s="20" t="s">
        <v>6</v>
      </c>
    </row>
    <row r="14" spans="1:74" ht="12.75">
      <c r="B14" s="24"/>
      <c r="C14" s="25"/>
      <c r="D14" s="25"/>
      <c r="E14" s="358" t="s">
        <v>32</v>
      </c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2" t="s">
        <v>30</v>
      </c>
      <c r="AL14" s="25"/>
      <c r="AM14" s="25"/>
      <c r="AN14" s="34" t="s">
        <v>32</v>
      </c>
      <c r="AO14" s="25"/>
      <c r="AP14" s="25"/>
      <c r="AQ14" s="25"/>
      <c r="AR14" s="23"/>
      <c r="BE14" s="353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53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27</v>
      </c>
      <c r="AL16" s="25"/>
      <c r="AM16" s="25"/>
      <c r="AN16" s="30" t="s">
        <v>28</v>
      </c>
      <c r="AO16" s="25"/>
      <c r="AP16" s="25"/>
      <c r="AQ16" s="25"/>
      <c r="AR16" s="23"/>
      <c r="BE16" s="353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30</v>
      </c>
      <c r="AL17" s="25"/>
      <c r="AM17" s="25"/>
      <c r="AN17" s="30" t="s">
        <v>28</v>
      </c>
      <c r="AO17" s="25"/>
      <c r="AP17" s="25"/>
      <c r="AQ17" s="25"/>
      <c r="AR17" s="23"/>
      <c r="BE17" s="353"/>
      <c r="BS17" s="20" t="s">
        <v>35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53"/>
      <c r="BS18" s="20" t="s">
        <v>6</v>
      </c>
    </row>
    <row r="19" spans="1:71" s="1" customFormat="1" ht="12" customHeight="1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27</v>
      </c>
      <c r="AL19" s="25"/>
      <c r="AM19" s="25"/>
      <c r="AN19" s="30" t="s">
        <v>28</v>
      </c>
      <c r="AO19" s="25"/>
      <c r="AP19" s="25"/>
      <c r="AQ19" s="25"/>
      <c r="AR19" s="23"/>
      <c r="BE19" s="353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29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30</v>
      </c>
      <c r="AL20" s="25"/>
      <c r="AM20" s="25"/>
      <c r="AN20" s="30" t="s">
        <v>28</v>
      </c>
      <c r="AO20" s="25"/>
      <c r="AP20" s="25"/>
      <c r="AQ20" s="25"/>
      <c r="AR20" s="23"/>
      <c r="BE20" s="353"/>
      <c r="BS20" s="20" t="s">
        <v>35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53"/>
    </row>
    <row r="22" spans="1:71" s="1" customFormat="1" ht="12" customHeight="1">
      <c r="B22" s="24"/>
      <c r="C22" s="25"/>
      <c r="D22" s="32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53"/>
    </row>
    <row r="23" spans="1:71" s="1" customFormat="1" ht="144" customHeight="1">
      <c r="B23" s="24"/>
      <c r="C23" s="25"/>
      <c r="D23" s="25"/>
      <c r="E23" s="360" t="s">
        <v>38</v>
      </c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25"/>
      <c r="AP23" s="25"/>
      <c r="AQ23" s="25"/>
      <c r="AR23" s="23"/>
      <c r="BE23" s="353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53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53"/>
    </row>
    <row r="26" spans="1:71" s="2" customFormat="1" ht="25.9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61">
        <f>ROUND(AG54,2)</f>
        <v>0</v>
      </c>
      <c r="AL26" s="362"/>
      <c r="AM26" s="362"/>
      <c r="AN26" s="362"/>
      <c r="AO26" s="362"/>
      <c r="AP26" s="39"/>
      <c r="AQ26" s="39"/>
      <c r="AR26" s="42"/>
      <c r="BE26" s="353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53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63" t="s">
        <v>40</v>
      </c>
      <c r="M28" s="363"/>
      <c r="N28" s="363"/>
      <c r="O28" s="363"/>
      <c r="P28" s="363"/>
      <c r="Q28" s="39"/>
      <c r="R28" s="39"/>
      <c r="S28" s="39"/>
      <c r="T28" s="39"/>
      <c r="U28" s="39"/>
      <c r="V28" s="39"/>
      <c r="W28" s="363" t="s">
        <v>41</v>
      </c>
      <c r="X28" s="363"/>
      <c r="Y28" s="363"/>
      <c r="Z28" s="363"/>
      <c r="AA28" s="363"/>
      <c r="AB28" s="363"/>
      <c r="AC28" s="363"/>
      <c r="AD28" s="363"/>
      <c r="AE28" s="363"/>
      <c r="AF28" s="39"/>
      <c r="AG28" s="39"/>
      <c r="AH28" s="39"/>
      <c r="AI28" s="39"/>
      <c r="AJ28" s="39"/>
      <c r="AK28" s="363" t="s">
        <v>42</v>
      </c>
      <c r="AL28" s="363"/>
      <c r="AM28" s="363"/>
      <c r="AN28" s="363"/>
      <c r="AO28" s="363"/>
      <c r="AP28" s="39"/>
      <c r="AQ28" s="39"/>
      <c r="AR28" s="42"/>
      <c r="BE28" s="353"/>
    </row>
    <row r="29" spans="1:71" s="3" customFormat="1" ht="14.45" customHeight="1">
      <c r="B29" s="43"/>
      <c r="C29" s="44"/>
      <c r="D29" s="32" t="s">
        <v>43</v>
      </c>
      <c r="E29" s="44"/>
      <c r="F29" s="32" t="s">
        <v>44</v>
      </c>
      <c r="G29" s="44"/>
      <c r="H29" s="44"/>
      <c r="I29" s="44"/>
      <c r="J29" s="44"/>
      <c r="K29" s="44"/>
      <c r="L29" s="347">
        <v>0.21</v>
      </c>
      <c r="M29" s="346"/>
      <c r="N29" s="346"/>
      <c r="O29" s="346"/>
      <c r="P29" s="346"/>
      <c r="Q29" s="44"/>
      <c r="R29" s="44"/>
      <c r="S29" s="44"/>
      <c r="T29" s="44"/>
      <c r="U29" s="44"/>
      <c r="V29" s="44"/>
      <c r="W29" s="345">
        <f>ROUND(AZ54, 2)</f>
        <v>0</v>
      </c>
      <c r="X29" s="346"/>
      <c r="Y29" s="346"/>
      <c r="Z29" s="346"/>
      <c r="AA29" s="346"/>
      <c r="AB29" s="346"/>
      <c r="AC29" s="346"/>
      <c r="AD29" s="346"/>
      <c r="AE29" s="346"/>
      <c r="AF29" s="44"/>
      <c r="AG29" s="44"/>
      <c r="AH29" s="44"/>
      <c r="AI29" s="44"/>
      <c r="AJ29" s="44"/>
      <c r="AK29" s="345">
        <f>ROUND(AV54, 2)</f>
        <v>0</v>
      </c>
      <c r="AL29" s="346"/>
      <c r="AM29" s="346"/>
      <c r="AN29" s="346"/>
      <c r="AO29" s="346"/>
      <c r="AP29" s="44"/>
      <c r="AQ29" s="44"/>
      <c r="AR29" s="45"/>
      <c r="BE29" s="354"/>
    </row>
    <row r="30" spans="1:71" s="3" customFormat="1" ht="14.45" customHeight="1">
      <c r="B30" s="43"/>
      <c r="C30" s="44"/>
      <c r="D30" s="44"/>
      <c r="E30" s="44"/>
      <c r="F30" s="32" t="s">
        <v>45</v>
      </c>
      <c r="G30" s="44"/>
      <c r="H30" s="44"/>
      <c r="I30" s="44"/>
      <c r="J30" s="44"/>
      <c r="K30" s="44"/>
      <c r="L30" s="347">
        <v>0.12</v>
      </c>
      <c r="M30" s="346"/>
      <c r="N30" s="346"/>
      <c r="O30" s="346"/>
      <c r="P30" s="346"/>
      <c r="Q30" s="44"/>
      <c r="R30" s="44"/>
      <c r="S30" s="44"/>
      <c r="T30" s="44"/>
      <c r="U30" s="44"/>
      <c r="V30" s="44"/>
      <c r="W30" s="345">
        <f>ROUND(BA54, 2)</f>
        <v>0</v>
      </c>
      <c r="X30" s="346"/>
      <c r="Y30" s="346"/>
      <c r="Z30" s="346"/>
      <c r="AA30" s="346"/>
      <c r="AB30" s="346"/>
      <c r="AC30" s="346"/>
      <c r="AD30" s="346"/>
      <c r="AE30" s="346"/>
      <c r="AF30" s="44"/>
      <c r="AG30" s="44"/>
      <c r="AH30" s="44"/>
      <c r="AI30" s="44"/>
      <c r="AJ30" s="44"/>
      <c r="AK30" s="345">
        <f>ROUND(AW54, 2)</f>
        <v>0</v>
      </c>
      <c r="AL30" s="346"/>
      <c r="AM30" s="346"/>
      <c r="AN30" s="346"/>
      <c r="AO30" s="346"/>
      <c r="AP30" s="44"/>
      <c r="AQ30" s="44"/>
      <c r="AR30" s="45"/>
      <c r="BE30" s="354"/>
    </row>
    <row r="31" spans="1:71" s="3" customFormat="1" ht="14.45" hidden="1" customHeight="1">
      <c r="B31" s="43"/>
      <c r="C31" s="44"/>
      <c r="D31" s="44"/>
      <c r="E31" s="44"/>
      <c r="F31" s="32" t="s">
        <v>46</v>
      </c>
      <c r="G31" s="44"/>
      <c r="H31" s="44"/>
      <c r="I31" s="44"/>
      <c r="J31" s="44"/>
      <c r="K31" s="44"/>
      <c r="L31" s="347">
        <v>0.21</v>
      </c>
      <c r="M31" s="346"/>
      <c r="N31" s="346"/>
      <c r="O31" s="346"/>
      <c r="P31" s="346"/>
      <c r="Q31" s="44"/>
      <c r="R31" s="44"/>
      <c r="S31" s="44"/>
      <c r="T31" s="44"/>
      <c r="U31" s="44"/>
      <c r="V31" s="44"/>
      <c r="W31" s="345">
        <f>ROUND(BB54, 2)</f>
        <v>0</v>
      </c>
      <c r="X31" s="346"/>
      <c r="Y31" s="346"/>
      <c r="Z31" s="346"/>
      <c r="AA31" s="346"/>
      <c r="AB31" s="346"/>
      <c r="AC31" s="346"/>
      <c r="AD31" s="346"/>
      <c r="AE31" s="346"/>
      <c r="AF31" s="44"/>
      <c r="AG31" s="44"/>
      <c r="AH31" s="44"/>
      <c r="AI31" s="44"/>
      <c r="AJ31" s="44"/>
      <c r="AK31" s="345">
        <v>0</v>
      </c>
      <c r="AL31" s="346"/>
      <c r="AM31" s="346"/>
      <c r="AN31" s="346"/>
      <c r="AO31" s="346"/>
      <c r="AP31" s="44"/>
      <c r="AQ31" s="44"/>
      <c r="AR31" s="45"/>
      <c r="BE31" s="354"/>
    </row>
    <row r="32" spans="1:71" s="3" customFormat="1" ht="14.45" hidden="1" customHeight="1">
      <c r="B32" s="43"/>
      <c r="C32" s="44"/>
      <c r="D32" s="44"/>
      <c r="E32" s="44"/>
      <c r="F32" s="32" t="s">
        <v>47</v>
      </c>
      <c r="G32" s="44"/>
      <c r="H32" s="44"/>
      <c r="I32" s="44"/>
      <c r="J32" s="44"/>
      <c r="K32" s="44"/>
      <c r="L32" s="347">
        <v>0.12</v>
      </c>
      <c r="M32" s="346"/>
      <c r="N32" s="346"/>
      <c r="O32" s="346"/>
      <c r="P32" s="346"/>
      <c r="Q32" s="44"/>
      <c r="R32" s="44"/>
      <c r="S32" s="44"/>
      <c r="T32" s="44"/>
      <c r="U32" s="44"/>
      <c r="V32" s="44"/>
      <c r="W32" s="345">
        <f>ROUND(BC54, 2)</f>
        <v>0</v>
      </c>
      <c r="X32" s="346"/>
      <c r="Y32" s="346"/>
      <c r="Z32" s="346"/>
      <c r="AA32" s="346"/>
      <c r="AB32" s="346"/>
      <c r="AC32" s="346"/>
      <c r="AD32" s="346"/>
      <c r="AE32" s="346"/>
      <c r="AF32" s="44"/>
      <c r="AG32" s="44"/>
      <c r="AH32" s="44"/>
      <c r="AI32" s="44"/>
      <c r="AJ32" s="44"/>
      <c r="AK32" s="345">
        <v>0</v>
      </c>
      <c r="AL32" s="346"/>
      <c r="AM32" s="346"/>
      <c r="AN32" s="346"/>
      <c r="AO32" s="346"/>
      <c r="AP32" s="44"/>
      <c r="AQ32" s="44"/>
      <c r="AR32" s="45"/>
      <c r="BE32" s="354"/>
    </row>
    <row r="33" spans="1:57" s="3" customFormat="1" ht="14.45" hidden="1" customHeight="1">
      <c r="B33" s="43"/>
      <c r="C33" s="44"/>
      <c r="D33" s="44"/>
      <c r="E33" s="44"/>
      <c r="F33" s="32" t="s">
        <v>48</v>
      </c>
      <c r="G33" s="44"/>
      <c r="H33" s="44"/>
      <c r="I33" s="44"/>
      <c r="J33" s="44"/>
      <c r="K33" s="44"/>
      <c r="L33" s="347">
        <v>0</v>
      </c>
      <c r="M33" s="346"/>
      <c r="N33" s="346"/>
      <c r="O33" s="346"/>
      <c r="P33" s="346"/>
      <c r="Q33" s="44"/>
      <c r="R33" s="44"/>
      <c r="S33" s="44"/>
      <c r="T33" s="44"/>
      <c r="U33" s="44"/>
      <c r="V33" s="44"/>
      <c r="W33" s="345">
        <f>ROUND(BD54, 2)</f>
        <v>0</v>
      </c>
      <c r="X33" s="346"/>
      <c r="Y33" s="346"/>
      <c r="Z33" s="346"/>
      <c r="AA33" s="346"/>
      <c r="AB33" s="346"/>
      <c r="AC33" s="346"/>
      <c r="AD33" s="346"/>
      <c r="AE33" s="346"/>
      <c r="AF33" s="44"/>
      <c r="AG33" s="44"/>
      <c r="AH33" s="44"/>
      <c r="AI33" s="44"/>
      <c r="AJ33" s="44"/>
      <c r="AK33" s="345">
        <v>0</v>
      </c>
      <c r="AL33" s="346"/>
      <c r="AM33" s="346"/>
      <c r="AN33" s="346"/>
      <c r="AO33" s="346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49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50</v>
      </c>
      <c r="U35" s="48"/>
      <c r="V35" s="48"/>
      <c r="W35" s="48"/>
      <c r="X35" s="351" t="s">
        <v>51</v>
      </c>
      <c r="Y35" s="349"/>
      <c r="Z35" s="349"/>
      <c r="AA35" s="349"/>
      <c r="AB35" s="349"/>
      <c r="AC35" s="48"/>
      <c r="AD35" s="48"/>
      <c r="AE35" s="48"/>
      <c r="AF35" s="48"/>
      <c r="AG35" s="48"/>
      <c r="AH35" s="48"/>
      <c r="AI35" s="48"/>
      <c r="AJ35" s="48"/>
      <c r="AK35" s="348">
        <f>SUM(AK26:AK33)</f>
        <v>0</v>
      </c>
      <c r="AL35" s="349"/>
      <c r="AM35" s="349"/>
      <c r="AN35" s="349"/>
      <c r="AO35" s="350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079-0-25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73" t="str">
        <f>K6</f>
        <v>Teplice - Rekonstrukce ul. Čelakovského</v>
      </c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Teplice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24</v>
      </c>
      <c r="AJ47" s="39"/>
      <c r="AK47" s="39"/>
      <c r="AL47" s="39"/>
      <c r="AM47" s="375" t="str">
        <f>IF(AN8= "","",AN8)</f>
        <v>13. 12. 2025</v>
      </c>
      <c r="AN47" s="375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2" t="s">
        <v>26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76" t="str">
        <f>IF(E17="","",E17)</f>
        <v>Projekce dopravní Filip, s.r.o.</v>
      </c>
      <c r="AN49" s="377"/>
      <c r="AO49" s="377"/>
      <c r="AP49" s="377"/>
      <c r="AQ49" s="39"/>
      <c r="AR49" s="42"/>
      <c r="AS49" s="378" t="s">
        <v>53</v>
      </c>
      <c r="AT49" s="379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376" t="str">
        <f>IF(E20="","",E20)</f>
        <v xml:space="preserve"> </v>
      </c>
      <c r="AN50" s="377"/>
      <c r="AO50" s="377"/>
      <c r="AP50" s="377"/>
      <c r="AQ50" s="39"/>
      <c r="AR50" s="42"/>
      <c r="AS50" s="380"/>
      <c r="AT50" s="381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82"/>
      <c r="AT51" s="383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7" t="s">
        <v>54</v>
      </c>
      <c r="D52" s="368"/>
      <c r="E52" s="368"/>
      <c r="F52" s="368"/>
      <c r="G52" s="368"/>
      <c r="H52" s="69"/>
      <c r="I52" s="370" t="s">
        <v>55</v>
      </c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9" t="s">
        <v>56</v>
      </c>
      <c r="AH52" s="368"/>
      <c r="AI52" s="368"/>
      <c r="AJ52" s="368"/>
      <c r="AK52" s="368"/>
      <c r="AL52" s="368"/>
      <c r="AM52" s="368"/>
      <c r="AN52" s="370" t="s">
        <v>57</v>
      </c>
      <c r="AO52" s="368"/>
      <c r="AP52" s="368"/>
      <c r="AQ52" s="70" t="s">
        <v>58</v>
      </c>
      <c r="AR52" s="42"/>
      <c r="AS52" s="71" t="s">
        <v>59</v>
      </c>
      <c r="AT52" s="72" t="s">
        <v>60</v>
      </c>
      <c r="AU52" s="72" t="s">
        <v>61</v>
      </c>
      <c r="AV52" s="72" t="s">
        <v>62</v>
      </c>
      <c r="AW52" s="72" t="s">
        <v>63</v>
      </c>
      <c r="AX52" s="72" t="s">
        <v>64</v>
      </c>
      <c r="AY52" s="72" t="s">
        <v>65</v>
      </c>
      <c r="AZ52" s="72" t="s">
        <v>66</v>
      </c>
      <c r="BA52" s="72" t="s">
        <v>67</v>
      </c>
      <c r="BB52" s="72" t="s">
        <v>68</v>
      </c>
      <c r="BC52" s="72" t="s">
        <v>69</v>
      </c>
      <c r="BD52" s="73" t="s">
        <v>70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1">
        <f>ROUND(SUM(AG55:AG59),2)</f>
        <v>0</v>
      </c>
      <c r="AH54" s="371"/>
      <c r="AI54" s="371"/>
      <c r="AJ54" s="371"/>
      <c r="AK54" s="371"/>
      <c r="AL54" s="371"/>
      <c r="AM54" s="371"/>
      <c r="AN54" s="372">
        <f t="shared" ref="AN54:AN59" si="0">SUM(AG54,AT54)</f>
        <v>0</v>
      </c>
      <c r="AO54" s="372"/>
      <c r="AP54" s="372"/>
      <c r="AQ54" s="81" t="s">
        <v>28</v>
      </c>
      <c r="AR54" s="82"/>
      <c r="AS54" s="83">
        <f>ROUND(SUM(AS55:AS59),2)</f>
        <v>0</v>
      </c>
      <c r="AT54" s="84">
        <f t="shared" ref="AT54:AT59" si="1">ROUND(SUM(AV54:AW54),2)</f>
        <v>0</v>
      </c>
      <c r="AU54" s="85">
        <f>ROUND(SUM(AU55:AU59),5)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ROUND(SUM(AZ55:AZ59),2)</f>
        <v>0</v>
      </c>
      <c r="BA54" s="84">
        <f>ROUND(SUM(BA55:BA59),2)</f>
        <v>0</v>
      </c>
      <c r="BB54" s="84">
        <f>ROUND(SUM(BB55:BB59),2)</f>
        <v>0</v>
      </c>
      <c r="BC54" s="84">
        <f>ROUND(SUM(BC55:BC59),2)</f>
        <v>0</v>
      </c>
      <c r="BD54" s="86">
        <f>ROUND(SUM(BD55:BD59),2)</f>
        <v>0</v>
      </c>
      <c r="BS54" s="87" t="s">
        <v>72</v>
      </c>
      <c r="BT54" s="87" t="s">
        <v>73</v>
      </c>
      <c r="BU54" s="88" t="s">
        <v>74</v>
      </c>
      <c r="BV54" s="87" t="s">
        <v>75</v>
      </c>
      <c r="BW54" s="87" t="s">
        <v>5</v>
      </c>
      <c r="BX54" s="87" t="s">
        <v>76</v>
      </c>
      <c r="CL54" s="87" t="s">
        <v>19</v>
      </c>
    </row>
    <row r="55" spans="1:91" s="7" customFormat="1" ht="16.5" customHeight="1">
      <c r="A55" s="89" t="s">
        <v>77</v>
      </c>
      <c r="B55" s="90"/>
      <c r="C55" s="91"/>
      <c r="D55" s="366" t="s">
        <v>78</v>
      </c>
      <c r="E55" s="366"/>
      <c r="F55" s="366"/>
      <c r="G55" s="366"/>
      <c r="H55" s="366"/>
      <c r="I55" s="92"/>
      <c r="J55" s="366" t="s">
        <v>79</v>
      </c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4">
        <f>'SO 101 - Komunikace'!J30</f>
        <v>0</v>
      </c>
      <c r="AH55" s="365"/>
      <c r="AI55" s="365"/>
      <c r="AJ55" s="365"/>
      <c r="AK55" s="365"/>
      <c r="AL55" s="365"/>
      <c r="AM55" s="365"/>
      <c r="AN55" s="364">
        <f t="shared" si="0"/>
        <v>0</v>
      </c>
      <c r="AO55" s="365"/>
      <c r="AP55" s="365"/>
      <c r="AQ55" s="93" t="s">
        <v>80</v>
      </c>
      <c r="AR55" s="94"/>
      <c r="AS55" s="95">
        <v>0</v>
      </c>
      <c r="AT55" s="96">
        <f t="shared" si="1"/>
        <v>0</v>
      </c>
      <c r="AU55" s="97">
        <f>'SO 101 - Komunikace'!P94</f>
        <v>0</v>
      </c>
      <c r="AV55" s="96">
        <f>'SO 101 - Komunikace'!J33</f>
        <v>0</v>
      </c>
      <c r="AW55" s="96">
        <f>'SO 101 - Komunikace'!J34</f>
        <v>0</v>
      </c>
      <c r="AX55" s="96">
        <f>'SO 101 - Komunikace'!J35</f>
        <v>0</v>
      </c>
      <c r="AY55" s="96">
        <f>'SO 101 - Komunikace'!J36</f>
        <v>0</v>
      </c>
      <c r="AZ55" s="96">
        <f>'SO 101 - Komunikace'!F33</f>
        <v>0</v>
      </c>
      <c r="BA55" s="96">
        <f>'SO 101 - Komunikace'!F34</f>
        <v>0</v>
      </c>
      <c r="BB55" s="96">
        <f>'SO 101 - Komunikace'!F35</f>
        <v>0</v>
      </c>
      <c r="BC55" s="96">
        <f>'SO 101 - Komunikace'!F36</f>
        <v>0</v>
      </c>
      <c r="BD55" s="98">
        <f>'SO 101 - Komunikace'!F37</f>
        <v>0</v>
      </c>
      <c r="BT55" s="99" t="s">
        <v>81</v>
      </c>
      <c r="BV55" s="99" t="s">
        <v>75</v>
      </c>
      <c r="BW55" s="99" t="s">
        <v>82</v>
      </c>
      <c r="BX55" s="99" t="s">
        <v>5</v>
      </c>
      <c r="CL55" s="99" t="s">
        <v>19</v>
      </c>
      <c r="CM55" s="99" t="s">
        <v>83</v>
      </c>
    </row>
    <row r="56" spans="1:91" s="7" customFormat="1" ht="24.75" customHeight="1">
      <c r="A56" s="89" t="s">
        <v>77</v>
      </c>
      <c r="B56" s="90"/>
      <c r="C56" s="91"/>
      <c r="D56" s="366" t="s">
        <v>84</v>
      </c>
      <c r="E56" s="366"/>
      <c r="F56" s="366"/>
      <c r="G56" s="366"/>
      <c r="H56" s="366"/>
      <c r="I56" s="92"/>
      <c r="J56" s="366" t="s">
        <v>85</v>
      </c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4">
        <f>'SO 101s - Sanace aktivní ...'!J30</f>
        <v>0</v>
      </c>
      <c r="AH56" s="365"/>
      <c r="AI56" s="365"/>
      <c r="AJ56" s="365"/>
      <c r="AK56" s="365"/>
      <c r="AL56" s="365"/>
      <c r="AM56" s="365"/>
      <c r="AN56" s="364">
        <f t="shared" si="0"/>
        <v>0</v>
      </c>
      <c r="AO56" s="365"/>
      <c r="AP56" s="365"/>
      <c r="AQ56" s="93" t="s">
        <v>80</v>
      </c>
      <c r="AR56" s="94"/>
      <c r="AS56" s="95">
        <v>0</v>
      </c>
      <c r="AT56" s="96">
        <f t="shared" si="1"/>
        <v>0</v>
      </c>
      <c r="AU56" s="97">
        <f>'SO 101s - Sanace aktivní ...'!P84</f>
        <v>0</v>
      </c>
      <c r="AV56" s="96">
        <f>'SO 101s - Sanace aktivní ...'!J33</f>
        <v>0</v>
      </c>
      <c r="AW56" s="96">
        <f>'SO 101s - Sanace aktivní ...'!J34</f>
        <v>0</v>
      </c>
      <c r="AX56" s="96">
        <f>'SO 101s - Sanace aktivní ...'!J35</f>
        <v>0</v>
      </c>
      <c r="AY56" s="96">
        <f>'SO 101s - Sanace aktivní ...'!J36</f>
        <v>0</v>
      </c>
      <c r="AZ56" s="96">
        <f>'SO 101s - Sanace aktivní ...'!F33</f>
        <v>0</v>
      </c>
      <c r="BA56" s="96">
        <f>'SO 101s - Sanace aktivní ...'!F34</f>
        <v>0</v>
      </c>
      <c r="BB56" s="96">
        <f>'SO 101s - Sanace aktivní ...'!F35</f>
        <v>0</v>
      </c>
      <c r="BC56" s="96">
        <f>'SO 101s - Sanace aktivní ...'!F36</f>
        <v>0</v>
      </c>
      <c r="BD56" s="98">
        <f>'SO 101s - Sanace aktivní ...'!F37</f>
        <v>0</v>
      </c>
      <c r="BT56" s="99" t="s">
        <v>81</v>
      </c>
      <c r="BV56" s="99" t="s">
        <v>75</v>
      </c>
      <c r="BW56" s="99" t="s">
        <v>86</v>
      </c>
      <c r="BX56" s="99" t="s">
        <v>5</v>
      </c>
      <c r="CL56" s="99" t="s">
        <v>19</v>
      </c>
      <c r="CM56" s="99" t="s">
        <v>83</v>
      </c>
    </row>
    <row r="57" spans="1:91" s="7" customFormat="1" ht="16.5" customHeight="1">
      <c r="A57" s="89" t="s">
        <v>77</v>
      </c>
      <c r="B57" s="90"/>
      <c r="C57" s="91"/>
      <c r="D57" s="366" t="s">
        <v>87</v>
      </c>
      <c r="E57" s="366"/>
      <c r="F57" s="366"/>
      <c r="G57" s="366"/>
      <c r="H57" s="366"/>
      <c r="I57" s="92"/>
      <c r="J57" s="366" t="s">
        <v>88</v>
      </c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4">
        <f>'SO 201 - Opěrná stěna'!J30</f>
        <v>0</v>
      </c>
      <c r="AH57" s="365"/>
      <c r="AI57" s="365"/>
      <c r="AJ57" s="365"/>
      <c r="AK57" s="365"/>
      <c r="AL57" s="365"/>
      <c r="AM57" s="365"/>
      <c r="AN57" s="364">
        <f t="shared" si="0"/>
        <v>0</v>
      </c>
      <c r="AO57" s="365"/>
      <c r="AP57" s="365"/>
      <c r="AQ57" s="93" t="s">
        <v>80</v>
      </c>
      <c r="AR57" s="94"/>
      <c r="AS57" s="95">
        <v>0</v>
      </c>
      <c r="AT57" s="96">
        <f t="shared" si="1"/>
        <v>0</v>
      </c>
      <c r="AU57" s="97">
        <f>'SO 201 - Opěrná stěna'!P91</f>
        <v>0</v>
      </c>
      <c r="AV57" s="96">
        <f>'SO 201 - Opěrná stěna'!J33</f>
        <v>0</v>
      </c>
      <c r="AW57" s="96">
        <f>'SO 201 - Opěrná stěna'!J34</f>
        <v>0</v>
      </c>
      <c r="AX57" s="96">
        <f>'SO 201 - Opěrná stěna'!J35</f>
        <v>0</v>
      </c>
      <c r="AY57" s="96">
        <f>'SO 201 - Opěrná stěna'!J36</f>
        <v>0</v>
      </c>
      <c r="AZ57" s="96">
        <f>'SO 201 - Opěrná stěna'!F33</f>
        <v>0</v>
      </c>
      <c r="BA57" s="96">
        <f>'SO 201 - Opěrná stěna'!F34</f>
        <v>0</v>
      </c>
      <c r="BB57" s="96">
        <f>'SO 201 - Opěrná stěna'!F35</f>
        <v>0</v>
      </c>
      <c r="BC57" s="96">
        <f>'SO 201 - Opěrná stěna'!F36</f>
        <v>0</v>
      </c>
      <c r="BD57" s="98">
        <f>'SO 201 - Opěrná stěna'!F37</f>
        <v>0</v>
      </c>
      <c r="BT57" s="99" t="s">
        <v>81</v>
      </c>
      <c r="BV57" s="99" t="s">
        <v>75</v>
      </c>
      <c r="BW57" s="99" t="s">
        <v>89</v>
      </c>
      <c r="BX57" s="99" t="s">
        <v>5</v>
      </c>
      <c r="CL57" s="99" t="s">
        <v>19</v>
      </c>
      <c r="CM57" s="99" t="s">
        <v>83</v>
      </c>
    </row>
    <row r="58" spans="1:91" s="7" customFormat="1" ht="16.5" customHeight="1">
      <c r="A58" s="89" t="s">
        <v>77</v>
      </c>
      <c r="B58" s="90"/>
      <c r="C58" s="91"/>
      <c r="D58" s="366" t="s">
        <v>90</v>
      </c>
      <c r="E58" s="366"/>
      <c r="F58" s="366"/>
      <c r="G58" s="366"/>
      <c r="H58" s="366"/>
      <c r="I58" s="92"/>
      <c r="J58" s="366" t="s">
        <v>91</v>
      </c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64">
        <f>'SO 401 - Rekonstrukce veř...'!J30</f>
        <v>0</v>
      </c>
      <c r="AH58" s="365"/>
      <c r="AI58" s="365"/>
      <c r="AJ58" s="365"/>
      <c r="AK58" s="365"/>
      <c r="AL58" s="365"/>
      <c r="AM58" s="365"/>
      <c r="AN58" s="364">
        <f t="shared" si="0"/>
        <v>0</v>
      </c>
      <c r="AO58" s="365"/>
      <c r="AP58" s="365"/>
      <c r="AQ58" s="93" t="s">
        <v>80</v>
      </c>
      <c r="AR58" s="94"/>
      <c r="AS58" s="95">
        <v>0</v>
      </c>
      <c r="AT58" s="96">
        <f t="shared" si="1"/>
        <v>0</v>
      </c>
      <c r="AU58" s="97">
        <f>'SO 401 - Rekonstrukce veř...'!P91</f>
        <v>0</v>
      </c>
      <c r="AV58" s="96">
        <f>'SO 401 - Rekonstrukce veř...'!J33</f>
        <v>0</v>
      </c>
      <c r="AW58" s="96">
        <f>'SO 401 - Rekonstrukce veř...'!J34</f>
        <v>0</v>
      </c>
      <c r="AX58" s="96">
        <f>'SO 401 - Rekonstrukce veř...'!J35</f>
        <v>0</v>
      </c>
      <c r="AY58" s="96">
        <f>'SO 401 - Rekonstrukce veř...'!J36</f>
        <v>0</v>
      </c>
      <c r="AZ58" s="96">
        <f>'SO 401 - Rekonstrukce veř...'!F33</f>
        <v>0</v>
      </c>
      <c r="BA58" s="96">
        <f>'SO 401 - Rekonstrukce veř...'!F34</f>
        <v>0</v>
      </c>
      <c r="BB58" s="96">
        <f>'SO 401 - Rekonstrukce veř...'!F35</f>
        <v>0</v>
      </c>
      <c r="BC58" s="96">
        <f>'SO 401 - Rekonstrukce veř...'!F36</f>
        <v>0</v>
      </c>
      <c r="BD58" s="98">
        <f>'SO 401 - Rekonstrukce veř...'!F37</f>
        <v>0</v>
      </c>
      <c r="BT58" s="99" t="s">
        <v>81</v>
      </c>
      <c r="BV58" s="99" t="s">
        <v>75</v>
      </c>
      <c r="BW58" s="99" t="s">
        <v>92</v>
      </c>
      <c r="BX58" s="99" t="s">
        <v>5</v>
      </c>
      <c r="CL58" s="99" t="s">
        <v>28</v>
      </c>
      <c r="CM58" s="99" t="s">
        <v>83</v>
      </c>
    </row>
    <row r="59" spans="1:91" s="7" customFormat="1" ht="16.5" customHeight="1">
      <c r="A59" s="89" t="s">
        <v>77</v>
      </c>
      <c r="B59" s="90"/>
      <c r="C59" s="91"/>
      <c r="D59" s="366" t="s">
        <v>93</v>
      </c>
      <c r="E59" s="366"/>
      <c r="F59" s="366"/>
      <c r="G59" s="366"/>
      <c r="H59" s="366"/>
      <c r="I59" s="92"/>
      <c r="J59" s="366" t="s">
        <v>94</v>
      </c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4">
        <f>'VRN - Vedlejší rozpočtové...'!J30</f>
        <v>0</v>
      </c>
      <c r="AH59" s="365"/>
      <c r="AI59" s="365"/>
      <c r="AJ59" s="365"/>
      <c r="AK59" s="365"/>
      <c r="AL59" s="365"/>
      <c r="AM59" s="365"/>
      <c r="AN59" s="364">
        <f t="shared" si="0"/>
        <v>0</v>
      </c>
      <c r="AO59" s="365"/>
      <c r="AP59" s="365"/>
      <c r="AQ59" s="93" t="s">
        <v>95</v>
      </c>
      <c r="AR59" s="94"/>
      <c r="AS59" s="100">
        <v>0</v>
      </c>
      <c r="AT59" s="101">
        <f t="shared" si="1"/>
        <v>0</v>
      </c>
      <c r="AU59" s="102">
        <f>'VRN - Vedlejší rozpočtové...'!P83</f>
        <v>0</v>
      </c>
      <c r="AV59" s="101">
        <f>'VRN - Vedlejší rozpočtové...'!J33</f>
        <v>0</v>
      </c>
      <c r="AW59" s="101">
        <f>'VRN - Vedlejší rozpočtové...'!J34</f>
        <v>0</v>
      </c>
      <c r="AX59" s="101">
        <f>'VRN - Vedlejší rozpočtové...'!J35</f>
        <v>0</v>
      </c>
      <c r="AY59" s="101">
        <f>'VRN - Vedlejší rozpočtové...'!J36</f>
        <v>0</v>
      </c>
      <c r="AZ59" s="101">
        <f>'VRN - Vedlejší rozpočtové...'!F33</f>
        <v>0</v>
      </c>
      <c r="BA59" s="101">
        <f>'VRN - Vedlejší rozpočtové...'!F34</f>
        <v>0</v>
      </c>
      <c r="BB59" s="101">
        <f>'VRN - Vedlejší rozpočtové...'!F35</f>
        <v>0</v>
      </c>
      <c r="BC59" s="101">
        <f>'VRN - Vedlejší rozpočtové...'!F36</f>
        <v>0</v>
      </c>
      <c r="BD59" s="103">
        <f>'VRN - Vedlejší rozpočtové...'!F37</f>
        <v>0</v>
      </c>
      <c r="BT59" s="99" t="s">
        <v>81</v>
      </c>
      <c r="BV59" s="99" t="s">
        <v>75</v>
      </c>
      <c r="BW59" s="99" t="s">
        <v>96</v>
      </c>
      <c r="BX59" s="99" t="s">
        <v>5</v>
      </c>
      <c r="CL59" s="99" t="s">
        <v>19</v>
      </c>
      <c r="CM59" s="99" t="s">
        <v>83</v>
      </c>
    </row>
    <row r="60" spans="1:91" s="2" customFormat="1" ht="30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2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91" s="2" customFormat="1" ht="6.95" customHeight="1">
      <c r="A61" s="37"/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42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</sheetData>
  <sheetProtection algorithmName="SHA-512" hashValue="pyXeXRc0Gwz7vVMQecoYIARXc5BPTur33VfqsnAnJhpW7GZDa2dV/vcgXfv+6iHgbWI9Di6MYjNIus+b4XUGHQ==" saltValue="7P/g8uPKi/GV/n/TBVsSHJ3B/cLQarfhY3yQ1ieUr0vOHL0EDqPxsk7F58YtQe4hcG8F480QInb5QfYi11q0aQ==" spinCount="100000" sheet="1" objects="1" scenarios="1" formatColumns="0" formatRows="0"/>
  <mergeCells count="58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AK30:AO30"/>
    <mergeCell ref="L30:P30"/>
    <mergeCell ref="W30:AE30"/>
    <mergeCell ref="L31:P31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SO 101 - Komunikace'!C2" display="/" xr:uid="{00000000-0004-0000-0000-000000000000}"/>
    <hyperlink ref="A56" location="'SO 101s - Sanace aktivní ...'!C2" display="/" xr:uid="{00000000-0004-0000-0000-000001000000}"/>
    <hyperlink ref="A57" location="'SO 201 - Opěrná stěna'!C2" display="/" xr:uid="{00000000-0004-0000-0000-000002000000}"/>
    <hyperlink ref="A58" location="'SO 401 - Rekonstrukce veř...'!C2" display="/" xr:uid="{00000000-0004-0000-0000-000003000000}"/>
    <hyperlink ref="A59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BM793"/>
  <sheetViews>
    <sheetView showGridLines="0" tabSelected="1" topLeftCell="A323" workbookViewId="0">
      <selection activeCell="F340" sqref="F3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0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97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7" t="str">
        <f>'Rekapitulace stavby'!K6</f>
        <v>Teplice - Rekonstrukce ul. Čelakovského</v>
      </c>
      <c r="F7" s="388"/>
      <c r="G7" s="388"/>
      <c r="H7" s="388"/>
      <c r="L7" s="23"/>
    </row>
    <row r="8" spans="1:46" s="2" customFormat="1" ht="12" customHeight="1">
      <c r="A8" s="37"/>
      <c r="B8" s="42"/>
      <c r="C8" s="37"/>
      <c r="D8" s="108" t="s">
        <v>98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9" t="s">
        <v>99</v>
      </c>
      <c r="F9" s="390"/>
      <c r="G9" s="390"/>
      <c r="H9" s="39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100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13. 12. 2025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tr">
        <f>IF('Rekapitulace stavby'!AN10="","",'Rekapitulace stavby'!AN10)</f>
        <v/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tr">
        <f>IF('Rekapitulace stavby'!E11="","",'Rekapitulace stavby'!E11)</f>
        <v xml:space="preserve"> </v>
      </c>
      <c r="F15" s="37"/>
      <c r="G15" s="37"/>
      <c r="H15" s="37"/>
      <c r="I15" s="108" t="s">
        <v>30</v>
      </c>
      <c r="J15" s="110" t="str">
        <f>IF('Rekapitulace stavby'!AN11="","",'Rekapitulace stavby'!AN11)</f>
        <v/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1" t="str">
        <f>'Rekapitulace stavby'!E14</f>
        <v>Vyplň údaj</v>
      </c>
      <c r="F18" s="392"/>
      <c r="G18" s="392"/>
      <c r="H18" s="39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27</v>
      </c>
      <c r="J20" s="110" t="s">
        <v>28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34</v>
      </c>
      <c r="F21" s="37"/>
      <c r="G21" s="37"/>
      <c r="H21" s="37"/>
      <c r="I21" s="108" t="s">
        <v>30</v>
      </c>
      <c r="J21" s="110" t="s">
        <v>28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27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30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3" t="s">
        <v>28</v>
      </c>
      <c r="F27" s="393"/>
      <c r="G27" s="393"/>
      <c r="H27" s="39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ROUND(J94,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ROUND((SUM(BE94:BE792)),  2)</f>
        <v>0</v>
      </c>
      <c r="G33" s="37"/>
      <c r="H33" s="37"/>
      <c r="I33" s="121">
        <v>0.21</v>
      </c>
      <c r="J33" s="120">
        <f>ROUND(((SUM(BE94:BE792))*I33),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ROUND((SUM(BF94:BF792)),  2)</f>
        <v>0</v>
      </c>
      <c r="G34" s="37"/>
      <c r="H34" s="37"/>
      <c r="I34" s="121">
        <v>0.12</v>
      </c>
      <c r="J34" s="120">
        <f>ROUND(((SUM(BF94:BF792))*I34),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ROUND((SUM(BG94:BG792)),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ROUND((SUM(BH94:BH792)),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ROUND((SUM(BI94:BI792)),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Teplice - Rekonstrukce ul. Čelakovského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98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3" t="str">
        <f>E9</f>
        <v>SO 101 - Komunikace</v>
      </c>
      <c r="F50" s="384"/>
      <c r="G50" s="384"/>
      <c r="H50" s="38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Teplice</v>
      </c>
      <c r="G52" s="39"/>
      <c r="H52" s="39"/>
      <c r="I52" s="32" t="s">
        <v>24</v>
      </c>
      <c r="J52" s="62" t="str">
        <f>IF(J12="","",J12)</f>
        <v>13. 12. 2025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26</v>
      </c>
      <c r="D54" s="39"/>
      <c r="E54" s="39"/>
      <c r="F54" s="30" t="str">
        <f>E15</f>
        <v xml:space="preserve"> </v>
      </c>
      <c r="G54" s="39"/>
      <c r="H54" s="39"/>
      <c r="I54" s="32" t="s">
        <v>33</v>
      </c>
      <c r="J54" s="35" t="str">
        <f>E21</f>
        <v>Projekce dopravní Filip,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102</v>
      </c>
      <c r="D57" s="134"/>
      <c r="E57" s="134"/>
      <c r="F57" s="134"/>
      <c r="G57" s="134"/>
      <c r="H57" s="134"/>
      <c r="I57" s="134"/>
      <c r="J57" s="135" t="s">
        <v>103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J94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104</v>
      </c>
    </row>
    <row r="60" spans="1:47" s="9" customFormat="1" ht="24.95" customHeight="1">
      <c r="B60" s="137"/>
      <c r="C60" s="138"/>
      <c r="D60" s="139" t="s">
        <v>105</v>
      </c>
      <c r="E60" s="140"/>
      <c r="F60" s="140"/>
      <c r="G60" s="140"/>
      <c r="H60" s="140"/>
      <c r="I60" s="140"/>
      <c r="J60" s="141">
        <f>J95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106</v>
      </c>
      <c r="E61" s="146"/>
      <c r="F61" s="146"/>
      <c r="G61" s="146"/>
      <c r="H61" s="146"/>
      <c r="I61" s="146"/>
      <c r="J61" s="147">
        <f>J96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107</v>
      </c>
      <c r="E62" s="146"/>
      <c r="F62" s="146"/>
      <c r="G62" s="146"/>
      <c r="H62" s="146"/>
      <c r="I62" s="146"/>
      <c r="J62" s="147">
        <f>J269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108</v>
      </c>
      <c r="E63" s="146"/>
      <c r="F63" s="146"/>
      <c r="G63" s="146"/>
      <c r="H63" s="146"/>
      <c r="I63" s="146"/>
      <c r="J63" s="147">
        <f>J289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109</v>
      </c>
      <c r="E64" s="146"/>
      <c r="F64" s="146"/>
      <c r="G64" s="146"/>
      <c r="H64" s="146"/>
      <c r="I64" s="146"/>
      <c r="J64" s="147">
        <f>J300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110</v>
      </c>
      <c r="E65" s="146"/>
      <c r="F65" s="146"/>
      <c r="G65" s="146"/>
      <c r="H65" s="146"/>
      <c r="I65" s="146"/>
      <c r="J65" s="147">
        <f>J398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111</v>
      </c>
      <c r="E66" s="146"/>
      <c r="F66" s="146"/>
      <c r="G66" s="146"/>
      <c r="H66" s="146"/>
      <c r="I66" s="146"/>
      <c r="J66" s="147">
        <f>J465</f>
        <v>0</v>
      </c>
      <c r="K66" s="144"/>
      <c r="L66" s="148"/>
    </row>
    <row r="67" spans="1:31" s="10" customFormat="1" ht="14.85" customHeight="1">
      <c r="B67" s="143"/>
      <c r="C67" s="144"/>
      <c r="D67" s="145" t="s">
        <v>112</v>
      </c>
      <c r="E67" s="146"/>
      <c r="F67" s="146"/>
      <c r="G67" s="146"/>
      <c r="H67" s="146"/>
      <c r="I67" s="146"/>
      <c r="J67" s="147">
        <f>J619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113</v>
      </c>
      <c r="E68" s="146"/>
      <c r="F68" s="146"/>
      <c r="G68" s="146"/>
      <c r="H68" s="146"/>
      <c r="I68" s="146"/>
      <c r="J68" s="147">
        <f>J676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114</v>
      </c>
      <c r="E69" s="146"/>
      <c r="F69" s="146"/>
      <c r="G69" s="146"/>
      <c r="H69" s="146"/>
      <c r="I69" s="146"/>
      <c r="J69" s="147">
        <f>J724</f>
        <v>0</v>
      </c>
      <c r="K69" s="144"/>
      <c r="L69" s="148"/>
    </row>
    <row r="70" spans="1:31" s="9" customFormat="1" ht="24.95" customHeight="1">
      <c r="B70" s="137"/>
      <c r="C70" s="138"/>
      <c r="D70" s="139" t="s">
        <v>115</v>
      </c>
      <c r="E70" s="140"/>
      <c r="F70" s="140"/>
      <c r="G70" s="140"/>
      <c r="H70" s="140"/>
      <c r="I70" s="140"/>
      <c r="J70" s="141">
        <f>J728</f>
        <v>0</v>
      </c>
      <c r="K70" s="138"/>
      <c r="L70" s="142"/>
    </row>
    <row r="71" spans="1:31" s="10" customFormat="1" ht="19.899999999999999" customHeight="1">
      <c r="B71" s="143"/>
      <c r="C71" s="144"/>
      <c r="D71" s="145" t="s">
        <v>116</v>
      </c>
      <c r="E71" s="146"/>
      <c r="F71" s="146"/>
      <c r="G71" s="146"/>
      <c r="H71" s="146"/>
      <c r="I71" s="146"/>
      <c r="J71" s="147">
        <f>J729</f>
        <v>0</v>
      </c>
      <c r="K71" s="144"/>
      <c r="L71" s="148"/>
    </row>
    <row r="72" spans="1:31" s="9" customFormat="1" ht="24.95" customHeight="1">
      <c r="B72" s="137"/>
      <c r="C72" s="138"/>
      <c r="D72" s="139" t="s">
        <v>117</v>
      </c>
      <c r="E72" s="140"/>
      <c r="F72" s="140"/>
      <c r="G72" s="140"/>
      <c r="H72" s="140"/>
      <c r="I72" s="140"/>
      <c r="J72" s="141">
        <f>J733</f>
        <v>0</v>
      </c>
      <c r="K72" s="138"/>
      <c r="L72" s="142"/>
    </row>
    <row r="73" spans="1:31" s="10" customFormat="1" ht="19.899999999999999" customHeight="1">
      <c r="B73" s="143"/>
      <c r="C73" s="144"/>
      <c r="D73" s="145" t="s">
        <v>118</v>
      </c>
      <c r="E73" s="146"/>
      <c r="F73" s="146"/>
      <c r="G73" s="146"/>
      <c r="H73" s="146"/>
      <c r="I73" s="146"/>
      <c r="J73" s="147">
        <f>J734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119</v>
      </c>
      <c r="E74" s="146"/>
      <c r="F74" s="146"/>
      <c r="G74" s="146"/>
      <c r="H74" s="146"/>
      <c r="I74" s="146"/>
      <c r="J74" s="147">
        <f>J744</f>
        <v>0</v>
      </c>
      <c r="K74" s="144"/>
      <c r="L74" s="148"/>
    </row>
    <row r="75" spans="1:31" s="2" customFormat="1" ht="21.7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pans="1:31" s="2" customFormat="1" ht="6.95" customHeight="1">
      <c r="A80" s="37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24.95" customHeight="1">
      <c r="A81" s="37"/>
      <c r="B81" s="38"/>
      <c r="C81" s="26" t="s">
        <v>120</v>
      </c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2" customHeight="1">
      <c r="A83" s="37"/>
      <c r="B83" s="38"/>
      <c r="C83" s="32" t="s">
        <v>16</v>
      </c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6.5" customHeight="1">
      <c r="A84" s="37"/>
      <c r="B84" s="38"/>
      <c r="C84" s="39"/>
      <c r="D84" s="39"/>
      <c r="E84" s="385" t="str">
        <f>E7</f>
        <v>Teplice - Rekonstrukce ul. Čelakovského</v>
      </c>
      <c r="F84" s="386"/>
      <c r="G84" s="386"/>
      <c r="H84" s="386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2" customHeight="1">
      <c r="A85" s="37"/>
      <c r="B85" s="38"/>
      <c r="C85" s="32" t="s">
        <v>98</v>
      </c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6.5" customHeight="1">
      <c r="A86" s="37"/>
      <c r="B86" s="38"/>
      <c r="C86" s="39"/>
      <c r="D86" s="39"/>
      <c r="E86" s="373" t="str">
        <f>E9</f>
        <v>SO 101 - Komunikace</v>
      </c>
      <c r="F86" s="384"/>
      <c r="G86" s="384"/>
      <c r="H86" s="384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2" customHeight="1">
      <c r="A88" s="37"/>
      <c r="B88" s="38"/>
      <c r="C88" s="32" t="s">
        <v>22</v>
      </c>
      <c r="D88" s="39"/>
      <c r="E88" s="39"/>
      <c r="F88" s="30" t="str">
        <f>F12</f>
        <v>Teplice</v>
      </c>
      <c r="G88" s="39"/>
      <c r="H88" s="39"/>
      <c r="I88" s="32" t="s">
        <v>24</v>
      </c>
      <c r="J88" s="62" t="str">
        <f>IF(J12="","",J12)</f>
        <v>13. 12. 2025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25.7" customHeight="1">
      <c r="A90" s="37"/>
      <c r="B90" s="38"/>
      <c r="C90" s="32" t="s">
        <v>26</v>
      </c>
      <c r="D90" s="39"/>
      <c r="E90" s="39"/>
      <c r="F90" s="30" t="str">
        <f>E15</f>
        <v xml:space="preserve"> </v>
      </c>
      <c r="G90" s="39"/>
      <c r="H90" s="39"/>
      <c r="I90" s="32" t="s">
        <v>33</v>
      </c>
      <c r="J90" s="35" t="str">
        <f>E21</f>
        <v>Projekce dopravní Filip, s.r.o.</v>
      </c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15.2" customHeight="1">
      <c r="A91" s="37"/>
      <c r="B91" s="38"/>
      <c r="C91" s="32" t="s">
        <v>31</v>
      </c>
      <c r="D91" s="39"/>
      <c r="E91" s="39"/>
      <c r="F91" s="30" t="str">
        <f>IF(E18="","",E18)</f>
        <v>Vyplň údaj</v>
      </c>
      <c r="G91" s="39"/>
      <c r="H91" s="39"/>
      <c r="I91" s="32" t="s">
        <v>36</v>
      </c>
      <c r="J91" s="35" t="str">
        <f>E24</f>
        <v xml:space="preserve"> </v>
      </c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0.3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11" customFormat="1" ht="29.25" customHeight="1">
      <c r="A93" s="149"/>
      <c r="B93" s="150"/>
      <c r="C93" s="151" t="s">
        <v>121</v>
      </c>
      <c r="D93" s="152" t="s">
        <v>58</v>
      </c>
      <c r="E93" s="152" t="s">
        <v>54</v>
      </c>
      <c r="F93" s="152" t="s">
        <v>55</v>
      </c>
      <c r="G93" s="152" t="s">
        <v>122</v>
      </c>
      <c r="H93" s="152" t="s">
        <v>123</v>
      </c>
      <c r="I93" s="152" t="s">
        <v>124</v>
      </c>
      <c r="J93" s="152" t="s">
        <v>103</v>
      </c>
      <c r="K93" s="153" t="s">
        <v>125</v>
      </c>
      <c r="L93" s="154"/>
      <c r="M93" s="71" t="s">
        <v>28</v>
      </c>
      <c r="N93" s="72" t="s">
        <v>43</v>
      </c>
      <c r="O93" s="72" t="s">
        <v>126</v>
      </c>
      <c r="P93" s="72" t="s">
        <v>127</v>
      </c>
      <c r="Q93" s="72" t="s">
        <v>128</v>
      </c>
      <c r="R93" s="72" t="s">
        <v>129</v>
      </c>
      <c r="S93" s="72" t="s">
        <v>130</v>
      </c>
      <c r="T93" s="73" t="s">
        <v>131</v>
      </c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</row>
    <row r="94" spans="1:63" s="2" customFormat="1" ht="22.9" customHeight="1">
      <c r="A94" s="37"/>
      <c r="B94" s="38"/>
      <c r="C94" s="78" t="s">
        <v>132</v>
      </c>
      <c r="D94" s="39"/>
      <c r="E94" s="39"/>
      <c r="F94" s="39"/>
      <c r="G94" s="39"/>
      <c r="H94" s="39"/>
      <c r="I94" s="39"/>
      <c r="J94" s="155">
        <f>BK94</f>
        <v>0</v>
      </c>
      <c r="K94" s="39"/>
      <c r="L94" s="42"/>
      <c r="M94" s="74"/>
      <c r="N94" s="156"/>
      <c r="O94" s="75"/>
      <c r="P94" s="157">
        <f>P95+P728+P733</f>
        <v>0</v>
      </c>
      <c r="Q94" s="75"/>
      <c r="R94" s="157">
        <f>R95+R728+R733</f>
        <v>552.03375120999988</v>
      </c>
      <c r="S94" s="75"/>
      <c r="T94" s="158">
        <f>T95+T728+T733</f>
        <v>620.02572999999995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72</v>
      </c>
      <c r="AU94" s="20" t="s">
        <v>104</v>
      </c>
      <c r="BK94" s="159">
        <f>BK95+BK728+BK733</f>
        <v>0</v>
      </c>
    </row>
    <row r="95" spans="1:63" s="12" customFormat="1" ht="25.9" customHeight="1">
      <c r="B95" s="160"/>
      <c r="C95" s="161"/>
      <c r="D95" s="162" t="s">
        <v>72</v>
      </c>
      <c r="E95" s="163" t="s">
        <v>133</v>
      </c>
      <c r="F95" s="163" t="s">
        <v>134</v>
      </c>
      <c r="G95" s="161"/>
      <c r="H95" s="161"/>
      <c r="I95" s="164"/>
      <c r="J95" s="165">
        <f>BK95</f>
        <v>0</v>
      </c>
      <c r="K95" s="161"/>
      <c r="L95" s="166"/>
      <c r="M95" s="167"/>
      <c r="N95" s="168"/>
      <c r="O95" s="168"/>
      <c r="P95" s="169">
        <f>P96+P269+P289+P300+P398+P465+P676+P724</f>
        <v>0</v>
      </c>
      <c r="Q95" s="168"/>
      <c r="R95" s="169">
        <f>R96+R269+R289+R300+R398+R465+R676+R724</f>
        <v>544.37250120999988</v>
      </c>
      <c r="S95" s="168"/>
      <c r="T95" s="170">
        <f>T96+T269+T289+T300+T398+T465+T676+T724</f>
        <v>620.01784999999995</v>
      </c>
      <c r="AR95" s="171" t="s">
        <v>81</v>
      </c>
      <c r="AT95" s="172" t="s">
        <v>72</v>
      </c>
      <c r="AU95" s="172" t="s">
        <v>73</v>
      </c>
      <c r="AY95" s="171" t="s">
        <v>135</v>
      </c>
      <c r="BK95" s="173">
        <f>BK96+BK269+BK289+BK300+BK398+BK465+BK676+BK724</f>
        <v>0</v>
      </c>
    </row>
    <row r="96" spans="1:63" s="12" customFormat="1" ht="22.9" customHeight="1">
      <c r="B96" s="160"/>
      <c r="C96" s="161"/>
      <c r="D96" s="162" t="s">
        <v>72</v>
      </c>
      <c r="E96" s="174" t="s">
        <v>81</v>
      </c>
      <c r="F96" s="174" t="s">
        <v>136</v>
      </c>
      <c r="G96" s="161"/>
      <c r="H96" s="161"/>
      <c r="I96" s="164"/>
      <c r="J96" s="175">
        <f>BK96</f>
        <v>0</v>
      </c>
      <c r="K96" s="161"/>
      <c r="L96" s="166"/>
      <c r="M96" s="167"/>
      <c r="N96" s="168"/>
      <c r="O96" s="168"/>
      <c r="P96" s="169">
        <f>SUM(P97:P268)</f>
        <v>0</v>
      </c>
      <c r="Q96" s="168"/>
      <c r="R96" s="169">
        <f>SUM(R97:R268)</f>
        <v>78.288845999999992</v>
      </c>
      <c r="S96" s="168"/>
      <c r="T96" s="170">
        <f>SUM(T97:T268)</f>
        <v>0</v>
      </c>
      <c r="AR96" s="171" t="s">
        <v>81</v>
      </c>
      <c r="AT96" s="172" t="s">
        <v>72</v>
      </c>
      <c r="AU96" s="172" t="s">
        <v>81</v>
      </c>
      <c r="AY96" s="171" t="s">
        <v>135</v>
      </c>
      <c r="BK96" s="173">
        <f>SUM(BK97:BK268)</f>
        <v>0</v>
      </c>
    </row>
    <row r="97" spans="1:65" s="2" customFormat="1" ht="33" customHeight="1">
      <c r="A97" s="37"/>
      <c r="B97" s="38"/>
      <c r="C97" s="176" t="s">
        <v>81</v>
      </c>
      <c r="D97" s="176" t="s">
        <v>137</v>
      </c>
      <c r="E97" s="177" t="s">
        <v>138</v>
      </c>
      <c r="F97" s="178" t="s">
        <v>139</v>
      </c>
      <c r="G97" s="179" t="s">
        <v>140</v>
      </c>
      <c r="H97" s="180">
        <v>1</v>
      </c>
      <c r="I97" s="181"/>
      <c r="J97" s="182">
        <f>ROUND(I97*H97,2)</f>
        <v>0</v>
      </c>
      <c r="K97" s="178" t="s">
        <v>141</v>
      </c>
      <c r="L97" s="42"/>
      <c r="M97" s="183" t="s">
        <v>28</v>
      </c>
      <c r="N97" s="184" t="s">
        <v>44</v>
      </c>
      <c r="O97" s="67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142</v>
      </c>
      <c r="AT97" s="187" t="s">
        <v>137</v>
      </c>
      <c r="AU97" s="187" t="s">
        <v>83</v>
      </c>
      <c r="AY97" s="20" t="s">
        <v>135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81</v>
      </c>
      <c r="BK97" s="188">
        <f>ROUND(I97*H97,2)</f>
        <v>0</v>
      </c>
      <c r="BL97" s="20" t="s">
        <v>142</v>
      </c>
      <c r="BM97" s="187" t="s">
        <v>143</v>
      </c>
    </row>
    <row r="98" spans="1:65" s="2" customFormat="1" ht="19.5">
      <c r="A98" s="37"/>
      <c r="B98" s="38"/>
      <c r="C98" s="39"/>
      <c r="D98" s="189" t="s">
        <v>144</v>
      </c>
      <c r="E98" s="39"/>
      <c r="F98" s="190" t="s">
        <v>145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144</v>
      </c>
      <c r="AU98" s="20" t="s">
        <v>83</v>
      </c>
    </row>
    <row r="99" spans="1:65" s="2" customFormat="1">
      <c r="A99" s="37"/>
      <c r="B99" s="38"/>
      <c r="C99" s="39"/>
      <c r="D99" s="194" t="s">
        <v>146</v>
      </c>
      <c r="E99" s="39"/>
      <c r="F99" s="195" t="s">
        <v>147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146</v>
      </c>
      <c r="AU99" s="20" t="s">
        <v>83</v>
      </c>
    </row>
    <row r="100" spans="1:65" s="13" customFormat="1">
      <c r="B100" s="196"/>
      <c r="C100" s="197"/>
      <c r="D100" s="189" t="s">
        <v>148</v>
      </c>
      <c r="E100" s="198" t="s">
        <v>28</v>
      </c>
      <c r="F100" s="199" t="s">
        <v>81</v>
      </c>
      <c r="G100" s="197"/>
      <c r="H100" s="200">
        <v>1</v>
      </c>
      <c r="I100" s="201"/>
      <c r="J100" s="197"/>
      <c r="K100" s="197"/>
      <c r="L100" s="202"/>
      <c r="M100" s="203"/>
      <c r="N100" s="204"/>
      <c r="O100" s="204"/>
      <c r="P100" s="204"/>
      <c r="Q100" s="204"/>
      <c r="R100" s="204"/>
      <c r="S100" s="204"/>
      <c r="T100" s="205"/>
      <c r="AT100" s="206" t="s">
        <v>148</v>
      </c>
      <c r="AU100" s="206" t="s">
        <v>83</v>
      </c>
      <c r="AV100" s="13" t="s">
        <v>83</v>
      </c>
      <c r="AW100" s="13" t="s">
        <v>35</v>
      </c>
      <c r="AX100" s="13" t="s">
        <v>81</v>
      </c>
      <c r="AY100" s="206" t="s">
        <v>135</v>
      </c>
    </row>
    <row r="101" spans="1:65" s="2" customFormat="1" ht="33" customHeight="1">
      <c r="A101" s="37"/>
      <c r="B101" s="38"/>
      <c r="C101" s="176" t="s">
        <v>83</v>
      </c>
      <c r="D101" s="176" t="s">
        <v>137</v>
      </c>
      <c r="E101" s="177" t="s">
        <v>149</v>
      </c>
      <c r="F101" s="178" t="s">
        <v>150</v>
      </c>
      <c r="G101" s="179" t="s">
        <v>140</v>
      </c>
      <c r="H101" s="180">
        <v>1</v>
      </c>
      <c r="I101" s="181"/>
      <c r="J101" s="182">
        <f>ROUND(I101*H101,2)</f>
        <v>0</v>
      </c>
      <c r="K101" s="178" t="s">
        <v>141</v>
      </c>
      <c r="L101" s="42"/>
      <c r="M101" s="183" t="s">
        <v>28</v>
      </c>
      <c r="N101" s="184" t="s">
        <v>44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142</v>
      </c>
      <c r="AT101" s="187" t="s">
        <v>137</v>
      </c>
      <c r="AU101" s="187" t="s">
        <v>83</v>
      </c>
      <c r="AY101" s="20" t="s">
        <v>135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81</v>
      </c>
      <c r="BK101" s="188">
        <f>ROUND(I101*H101,2)</f>
        <v>0</v>
      </c>
      <c r="BL101" s="20" t="s">
        <v>142</v>
      </c>
      <c r="BM101" s="187" t="s">
        <v>151</v>
      </c>
    </row>
    <row r="102" spans="1:65" s="2" customFormat="1" ht="19.5">
      <c r="A102" s="37"/>
      <c r="B102" s="38"/>
      <c r="C102" s="39"/>
      <c r="D102" s="189" t="s">
        <v>144</v>
      </c>
      <c r="E102" s="39"/>
      <c r="F102" s="190" t="s">
        <v>152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144</v>
      </c>
      <c r="AU102" s="20" t="s">
        <v>83</v>
      </c>
    </row>
    <row r="103" spans="1:65" s="2" customFormat="1">
      <c r="A103" s="37"/>
      <c r="B103" s="38"/>
      <c r="C103" s="39"/>
      <c r="D103" s="194" t="s">
        <v>146</v>
      </c>
      <c r="E103" s="39"/>
      <c r="F103" s="195" t="s">
        <v>153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146</v>
      </c>
      <c r="AU103" s="20" t="s">
        <v>83</v>
      </c>
    </row>
    <row r="104" spans="1:65" s="13" customFormat="1">
      <c r="B104" s="196"/>
      <c r="C104" s="197"/>
      <c r="D104" s="189" t="s">
        <v>148</v>
      </c>
      <c r="E104" s="198" t="s">
        <v>28</v>
      </c>
      <c r="F104" s="199" t="s">
        <v>81</v>
      </c>
      <c r="G104" s="197"/>
      <c r="H104" s="200">
        <v>1</v>
      </c>
      <c r="I104" s="201"/>
      <c r="J104" s="197"/>
      <c r="K104" s="197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148</v>
      </c>
      <c r="AU104" s="206" t="s">
        <v>83</v>
      </c>
      <c r="AV104" s="13" t="s">
        <v>83</v>
      </c>
      <c r="AW104" s="13" t="s">
        <v>35</v>
      </c>
      <c r="AX104" s="13" t="s">
        <v>81</v>
      </c>
      <c r="AY104" s="206" t="s">
        <v>135</v>
      </c>
    </row>
    <row r="105" spans="1:65" s="2" customFormat="1" ht="33" customHeight="1">
      <c r="A105" s="37"/>
      <c r="B105" s="38"/>
      <c r="C105" s="176" t="s">
        <v>154</v>
      </c>
      <c r="D105" s="176" t="s">
        <v>137</v>
      </c>
      <c r="E105" s="177" t="s">
        <v>155</v>
      </c>
      <c r="F105" s="178" t="s">
        <v>156</v>
      </c>
      <c r="G105" s="179" t="s">
        <v>140</v>
      </c>
      <c r="H105" s="180">
        <v>2</v>
      </c>
      <c r="I105" s="181"/>
      <c r="J105" s="182">
        <f>ROUND(I105*H105,2)</f>
        <v>0</v>
      </c>
      <c r="K105" s="178" t="s">
        <v>141</v>
      </c>
      <c r="L105" s="42"/>
      <c r="M105" s="183" t="s">
        <v>28</v>
      </c>
      <c r="N105" s="184" t="s">
        <v>44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142</v>
      </c>
      <c r="AT105" s="187" t="s">
        <v>137</v>
      </c>
      <c r="AU105" s="187" t="s">
        <v>83</v>
      </c>
      <c r="AY105" s="20" t="s">
        <v>135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81</v>
      </c>
      <c r="BK105" s="188">
        <f>ROUND(I105*H105,2)</f>
        <v>0</v>
      </c>
      <c r="BL105" s="20" t="s">
        <v>142</v>
      </c>
      <c r="BM105" s="187" t="s">
        <v>157</v>
      </c>
    </row>
    <row r="106" spans="1:65" s="2" customFormat="1" ht="19.5">
      <c r="A106" s="37"/>
      <c r="B106" s="38"/>
      <c r="C106" s="39"/>
      <c r="D106" s="189" t="s">
        <v>144</v>
      </c>
      <c r="E106" s="39"/>
      <c r="F106" s="190" t="s">
        <v>158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144</v>
      </c>
      <c r="AU106" s="20" t="s">
        <v>83</v>
      </c>
    </row>
    <row r="107" spans="1:65" s="2" customFormat="1">
      <c r="A107" s="37"/>
      <c r="B107" s="38"/>
      <c r="C107" s="39"/>
      <c r="D107" s="194" t="s">
        <v>146</v>
      </c>
      <c r="E107" s="39"/>
      <c r="F107" s="195" t="s">
        <v>159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146</v>
      </c>
      <c r="AU107" s="20" t="s">
        <v>83</v>
      </c>
    </row>
    <row r="108" spans="1:65" s="13" customFormat="1">
      <c r="B108" s="196"/>
      <c r="C108" s="197"/>
      <c r="D108" s="189" t="s">
        <v>148</v>
      </c>
      <c r="E108" s="198" t="s">
        <v>28</v>
      </c>
      <c r="F108" s="199" t="s">
        <v>160</v>
      </c>
      <c r="G108" s="197"/>
      <c r="H108" s="200">
        <v>2</v>
      </c>
      <c r="I108" s="201"/>
      <c r="J108" s="197"/>
      <c r="K108" s="197"/>
      <c r="L108" s="202"/>
      <c r="M108" s="203"/>
      <c r="N108" s="204"/>
      <c r="O108" s="204"/>
      <c r="P108" s="204"/>
      <c r="Q108" s="204"/>
      <c r="R108" s="204"/>
      <c r="S108" s="204"/>
      <c r="T108" s="205"/>
      <c r="AT108" s="206" t="s">
        <v>148</v>
      </c>
      <c r="AU108" s="206" t="s">
        <v>83</v>
      </c>
      <c r="AV108" s="13" t="s">
        <v>83</v>
      </c>
      <c r="AW108" s="13" t="s">
        <v>35</v>
      </c>
      <c r="AX108" s="13" t="s">
        <v>81</v>
      </c>
      <c r="AY108" s="206" t="s">
        <v>135</v>
      </c>
    </row>
    <row r="109" spans="1:65" s="2" customFormat="1" ht="33" customHeight="1">
      <c r="A109" s="37"/>
      <c r="B109" s="38"/>
      <c r="C109" s="176" t="s">
        <v>142</v>
      </c>
      <c r="D109" s="176" t="s">
        <v>137</v>
      </c>
      <c r="E109" s="177" t="s">
        <v>161</v>
      </c>
      <c r="F109" s="178" t="s">
        <v>162</v>
      </c>
      <c r="G109" s="179" t="s">
        <v>140</v>
      </c>
      <c r="H109" s="180">
        <v>1</v>
      </c>
      <c r="I109" s="181"/>
      <c r="J109" s="182">
        <f>ROUND(I109*H109,2)</f>
        <v>0</v>
      </c>
      <c r="K109" s="178" t="s">
        <v>141</v>
      </c>
      <c r="L109" s="42"/>
      <c r="M109" s="183" t="s">
        <v>28</v>
      </c>
      <c r="N109" s="184" t="s">
        <v>44</v>
      </c>
      <c r="O109" s="67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142</v>
      </c>
      <c r="AT109" s="187" t="s">
        <v>137</v>
      </c>
      <c r="AU109" s="187" t="s">
        <v>83</v>
      </c>
      <c r="AY109" s="20" t="s">
        <v>135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81</v>
      </c>
      <c r="BK109" s="188">
        <f>ROUND(I109*H109,2)</f>
        <v>0</v>
      </c>
      <c r="BL109" s="20" t="s">
        <v>142</v>
      </c>
      <c r="BM109" s="187" t="s">
        <v>163</v>
      </c>
    </row>
    <row r="110" spans="1:65" s="2" customFormat="1" ht="19.5">
      <c r="A110" s="37"/>
      <c r="B110" s="38"/>
      <c r="C110" s="39"/>
      <c r="D110" s="189" t="s">
        <v>144</v>
      </c>
      <c r="E110" s="39"/>
      <c r="F110" s="190" t="s">
        <v>164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144</v>
      </c>
      <c r="AU110" s="20" t="s">
        <v>83</v>
      </c>
    </row>
    <row r="111" spans="1:65" s="2" customFormat="1">
      <c r="A111" s="37"/>
      <c r="B111" s="38"/>
      <c r="C111" s="39"/>
      <c r="D111" s="194" t="s">
        <v>146</v>
      </c>
      <c r="E111" s="39"/>
      <c r="F111" s="195" t="s">
        <v>165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146</v>
      </c>
      <c r="AU111" s="20" t="s">
        <v>83</v>
      </c>
    </row>
    <row r="112" spans="1:65" s="13" customFormat="1">
      <c r="B112" s="196"/>
      <c r="C112" s="197"/>
      <c r="D112" s="189" t="s">
        <v>148</v>
      </c>
      <c r="E112" s="198" t="s">
        <v>28</v>
      </c>
      <c r="F112" s="199" t="s">
        <v>81</v>
      </c>
      <c r="G112" s="197"/>
      <c r="H112" s="200">
        <v>1</v>
      </c>
      <c r="I112" s="201"/>
      <c r="J112" s="197"/>
      <c r="K112" s="197"/>
      <c r="L112" s="202"/>
      <c r="M112" s="203"/>
      <c r="N112" s="204"/>
      <c r="O112" s="204"/>
      <c r="P112" s="204"/>
      <c r="Q112" s="204"/>
      <c r="R112" s="204"/>
      <c r="S112" s="204"/>
      <c r="T112" s="205"/>
      <c r="AT112" s="206" t="s">
        <v>148</v>
      </c>
      <c r="AU112" s="206" t="s">
        <v>83</v>
      </c>
      <c r="AV112" s="13" t="s">
        <v>83</v>
      </c>
      <c r="AW112" s="13" t="s">
        <v>35</v>
      </c>
      <c r="AX112" s="13" t="s">
        <v>81</v>
      </c>
      <c r="AY112" s="206" t="s">
        <v>135</v>
      </c>
    </row>
    <row r="113" spans="1:65" s="2" customFormat="1" ht="33" customHeight="1">
      <c r="A113" s="37"/>
      <c r="B113" s="38"/>
      <c r="C113" s="176" t="s">
        <v>166</v>
      </c>
      <c r="D113" s="176" t="s">
        <v>137</v>
      </c>
      <c r="E113" s="177" t="s">
        <v>167</v>
      </c>
      <c r="F113" s="178" t="s">
        <v>168</v>
      </c>
      <c r="G113" s="179" t="s">
        <v>169</v>
      </c>
      <c r="H113" s="180">
        <v>26.175000000000001</v>
      </c>
      <c r="I113" s="181"/>
      <c r="J113" s="182">
        <f>ROUND(I113*H113,2)</f>
        <v>0</v>
      </c>
      <c r="K113" s="178" t="s">
        <v>141</v>
      </c>
      <c r="L113" s="42"/>
      <c r="M113" s="183" t="s">
        <v>28</v>
      </c>
      <c r="N113" s="184" t="s">
        <v>44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142</v>
      </c>
      <c r="AT113" s="187" t="s">
        <v>137</v>
      </c>
      <c r="AU113" s="187" t="s">
        <v>83</v>
      </c>
      <c r="AY113" s="20" t="s">
        <v>135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81</v>
      </c>
      <c r="BK113" s="188">
        <f>ROUND(I113*H113,2)</f>
        <v>0</v>
      </c>
      <c r="BL113" s="20" t="s">
        <v>142</v>
      </c>
      <c r="BM113" s="187" t="s">
        <v>170</v>
      </c>
    </row>
    <row r="114" spans="1:65" s="2" customFormat="1" ht="19.5">
      <c r="A114" s="37"/>
      <c r="B114" s="38"/>
      <c r="C114" s="39"/>
      <c r="D114" s="189" t="s">
        <v>144</v>
      </c>
      <c r="E114" s="39"/>
      <c r="F114" s="190" t="s">
        <v>171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144</v>
      </c>
      <c r="AU114" s="20" t="s">
        <v>83</v>
      </c>
    </row>
    <row r="115" spans="1:65" s="2" customFormat="1">
      <c r="A115" s="37"/>
      <c r="B115" s="38"/>
      <c r="C115" s="39"/>
      <c r="D115" s="194" t="s">
        <v>146</v>
      </c>
      <c r="E115" s="39"/>
      <c r="F115" s="195" t="s">
        <v>172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146</v>
      </c>
      <c r="AU115" s="20" t="s">
        <v>83</v>
      </c>
    </row>
    <row r="116" spans="1:65" s="13" customFormat="1">
      <c r="B116" s="196"/>
      <c r="C116" s="197"/>
      <c r="D116" s="189" t="s">
        <v>148</v>
      </c>
      <c r="E116" s="198" t="s">
        <v>28</v>
      </c>
      <c r="F116" s="199" t="s">
        <v>173</v>
      </c>
      <c r="G116" s="197"/>
      <c r="H116" s="200">
        <v>26.175000000000001</v>
      </c>
      <c r="I116" s="201"/>
      <c r="J116" s="197"/>
      <c r="K116" s="197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148</v>
      </c>
      <c r="AU116" s="206" t="s">
        <v>83</v>
      </c>
      <c r="AV116" s="13" t="s">
        <v>83</v>
      </c>
      <c r="AW116" s="13" t="s">
        <v>35</v>
      </c>
      <c r="AX116" s="13" t="s">
        <v>81</v>
      </c>
      <c r="AY116" s="206" t="s">
        <v>135</v>
      </c>
    </row>
    <row r="117" spans="1:65" s="2" customFormat="1" ht="33" customHeight="1">
      <c r="A117" s="37"/>
      <c r="B117" s="38"/>
      <c r="C117" s="176" t="s">
        <v>174</v>
      </c>
      <c r="D117" s="176" t="s">
        <v>137</v>
      </c>
      <c r="E117" s="177" t="s">
        <v>175</v>
      </c>
      <c r="F117" s="178" t="s">
        <v>176</v>
      </c>
      <c r="G117" s="179" t="s">
        <v>169</v>
      </c>
      <c r="H117" s="180">
        <v>425.34100000000001</v>
      </c>
      <c r="I117" s="181"/>
      <c r="J117" s="182">
        <f>ROUND(I117*H117,2)</f>
        <v>0</v>
      </c>
      <c r="K117" s="178" t="s">
        <v>141</v>
      </c>
      <c r="L117" s="42"/>
      <c r="M117" s="183" t="s">
        <v>28</v>
      </c>
      <c r="N117" s="184" t="s">
        <v>44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142</v>
      </c>
      <c r="AT117" s="187" t="s">
        <v>137</v>
      </c>
      <c r="AU117" s="187" t="s">
        <v>83</v>
      </c>
      <c r="AY117" s="20" t="s">
        <v>135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81</v>
      </c>
      <c r="BK117" s="188">
        <f>ROUND(I117*H117,2)</f>
        <v>0</v>
      </c>
      <c r="BL117" s="20" t="s">
        <v>142</v>
      </c>
      <c r="BM117" s="187" t="s">
        <v>177</v>
      </c>
    </row>
    <row r="118" spans="1:65" s="2" customFormat="1" ht="19.5">
      <c r="A118" s="37"/>
      <c r="B118" s="38"/>
      <c r="C118" s="39"/>
      <c r="D118" s="189" t="s">
        <v>144</v>
      </c>
      <c r="E118" s="39"/>
      <c r="F118" s="190" t="s">
        <v>178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144</v>
      </c>
      <c r="AU118" s="20" t="s">
        <v>83</v>
      </c>
    </row>
    <row r="119" spans="1:65" s="2" customFormat="1">
      <c r="A119" s="37"/>
      <c r="B119" s="38"/>
      <c r="C119" s="39"/>
      <c r="D119" s="194" t="s">
        <v>146</v>
      </c>
      <c r="E119" s="39"/>
      <c r="F119" s="195" t="s">
        <v>179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146</v>
      </c>
      <c r="AU119" s="20" t="s">
        <v>83</v>
      </c>
    </row>
    <row r="120" spans="1:65" s="13" customFormat="1">
      <c r="B120" s="196"/>
      <c r="C120" s="197"/>
      <c r="D120" s="189" t="s">
        <v>148</v>
      </c>
      <c r="E120" s="198" t="s">
        <v>28</v>
      </c>
      <c r="F120" s="199" t="s">
        <v>180</v>
      </c>
      <c r="G120" s="197"/>
      <c r="H120" s="200">
        <v>176.52600000000001</v>
      </c>
      <c r="I120" s="201"/>
      <c r="J120" s="197"/>
      <c r="K120" s="197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148</v>
      </c>
      <c r="AU120" s="206" t="s">
        <v>83</v>
      </c>
      <c r="AV120" s="13" t="s">
        <v>83</v>
      </c>
      <c r="AW120" s="13" t="s">
        <v>35</v>
      </c>
      <c r="AX120" s="13" t="s">
        <v>73</v>
      </c>
      <c r="AY120" s="206" t="s">
        <v>135</v>
      </c>
    </row>
    <row r="121" spans="1:65" s="13" customFormat="1">
      <c r="B121" s="196"/>
      <c r="C121" s="197"/>
      <c r="D121" s="189" t="s">
        <v>148</v>
      </c>
      <c r="E121" s="198" t="s">
        <v>28</v>
      </c>
      <c r="F121" s="199" t="s">
        <v>181</v>
      </c>
      <c r="G121" s="197"/>
      <c r="H121" s="200">
        <v>84.256</v>
      </c>
      <c r="I121" s="201"/>
      <c r="J121" s="197"/>
      <c r="K121" s="197"/>
      <c r="L121" s="202"/>
      <c r="M121" s="203"/>
      <c r="N121" s="204"/>
      <c r="O121" s="204"/>
      <c r="P121" s="204"/>
      <c r="Q121" s="204"/>
      <c r="R121" s="204"/>
      <c r="S121" s="204"/>
      <c r="T121" s="205"/>
      <c r="AT121" s="206" t="s">
        <v>148</v>
      </c>
      <c r="AU121" s="206" t="s">
        <v>83</v>
      </c>
      <c r="AV121" s="13" t="s">
        <v>83</v>
      </c>
      <c r="AW121" s="13" t="s">
        <v>35</v>
      </c>
      <c r="AX121" s="13" t="s">
        <v>73</v>
      </c>
      <c r="AY121" s="206" t="s">
        <v>135</v>
      </c>
    </row>
    <row r="122" spans="1:65" s="13" customFormat="1">
      <c r="B122" s="196"/>
      <c r="C122" s="197"/>
      <c r="D122" s="189" t="s">
        <v>148</v>
      </c>
      <c r="E122" s="198" t="s">
        <v>28</v>
      </c>
      <c r="F122" s="199" t="s">
        <v>182</v>
      </c>
      <c r="G122" s="197"/>
      <c r="H122" s="200">
        <v>164.559</v>
      </c>
      <c r="I122" s="201"/>
      <c r="J122" s="197"/>
      <c r="K122" s="197"/>
      <c r="L122" s="202"/>
      <c r="M122" s="203"/>
      <c r="N122" s="204"/>
      <c r="O122" s="204"/>
      <c r="P122" s="204"/>
      <c r="Q122" s="204"/>
      <c r="R122" s="204"/>
      <c r="S122" s="204"/>
      <c r="T122" s="205"/>
      <c r="AT122" s="206" t="s">
        <v>148</v>
      </c>
      <c r="AU122" s="206" t="s">
        <v>83</v>
      </c>
      <c r="AV122" s="13" t="s">
        <v>83</v>
      </c>
      <c r="AW122" s="13" t="s">
        <v>35</v>
      </c>
      <c r="AX122" s="13" t="s">
        <v>73</v>
      </c>
      <c r="AY122" s="206" t="s">
        <v>135</v>
      </c>
    </row>
    <row r="123" spans="1:65" s="14" customFormat="1">
      <c r="B123" s="207"/>
      <c r="C123" s="208"/>
      <c r="D123" s="189" t="s">
        <v>148</v>
      </c>
      <c r="E123" s="209" t="s">
        <v>28</v>
      </c>
      <c r="F123" s="210" t="s">
        <v>183</v>
      </c>
      <c r="G123" s="208"/>
      <c r="H123" s="211">
        <v>425.34100000000001</v>
      </c>
      <c r="I123" s="212"/>
      <c r="J123" s="208"/>
      <c r="K123" s="208"/>
      <c r="L123" s="213"/>
      <c r="M123" s="214"/>
      <c r="N123" s="215"/>
      <c r="O123" s="215"/>
      <c r="P123" s="215"/>
      <c r="Q123" s="215"/>
      <c r="R123" s="215"/>
      <c r="S123" s="215"/>
      <c r="T123" s="216"/>
      <c r="AT123" s="217" t="s">
        <v>148</v>
      </c>
      <c r="AU123" s="217" t="s">
        <v>83</v>
      </c>
      <c r="AV123" s="14" t="s">
        <v>142</v>
      </c>
      <c r="AW123" s="14" t="s">
        <v>35</v>
      </c>
      <c r="AX123" s="14" t="s">
        <v>81</v>
      </c>
      <c r="AY123" s="217" t="s">
        <v>135</v>
      </c>
    </row>
    <row r="124" spans="1:65" s="2" customFormat="1" ht="24.2" customHeight="1">
      <c r="A124" s="37"/>
      <c r="B124" s="38"/>
      <c r="C124" s="176" t="s">
        <v>184</v>
      </c>
      <c r="D124" s="176" t="s">
        <v>137</v>
      </c>
      <c r="E124" s="177" t="s">
        <v>185</v>
      </c>
      <c r="F124" s="178" t="s">
        <v>186</v>
      </c>
      <c r="G124" s="179" t="s">
        <v>169</v>
      </c>
      <c r="H124" s="180">
        <v>106.33499999999999</v>
      </c>
      <c r="I124" s="181"/>
      <c r="J124" s="182">
        <f>ROUND(I124*H124,2)</f>
        <v>0</v>
      </c>
      <c r="K124" s="178" t="s">
        <v>141</v>
      </c>
      <c r="L124" s="42"/>
      <c r="M124" s="183" t="s">
        <v>28</v>
      </c>
      <c r="N124" s="184" t="s">
        <v>44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142</v>
      </c>
      <c r="AT124" s="187" t="s">
        <v>137</v>
      </c>
      <c r="AU124" s="187" t="s">
        <v>83</v>
      </c>
      <c r="AY124" s="20" t="s">
        <v>135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81</v>
      </c>
      <c r="BK124" s="188">
        <f>ROUND(I124*H124,2)</f>
        <v>0</v>
      </c>
      <c r="BL124" s="20" t="s">
        <v>142</v>
      </c>
      <c r="BM124" s="187" t="s">
        <v>187</v>
      </c>
    </row>
    <row r="125" spans="1:65" s="2" customFormat="1" ht="19.5">
      <c r="A125" s="37"/>
      <c r="B125" s="38"/>
      <c r="C125" s="39"/>
      <c r="D125" s="189" t="s">
        <v>144</v>
      </c>
      <c r="E125" s="39"/>
      <c r="F125" s="190" t="s">
        <v>188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144</v>
      </c>
      <c r="AU125" s="20" t="s">
        <v>83</v>
      </c>
    </row>
    <row r="126" spans="1:65" s="2" customFormat="1">
      <c r="A126" s="37"/>
      <c r="B126" s="38"/>
      <c r="C126" s="39"/>
      <c r="D126" s="194" t="s">
        <v>146</v>
      </c>
      <c r="E126" s="39"/>
      <c r="F126" s="195" t="s">
        <v>189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146</v>
      </c>
      <c r="AU126" s="20" t="s">
        <v>83</v>
      </c>
    </row>
    <row r="127" spans="1:65" s="13" customFormat="1">
      <c r="B127" s="196"/>
      <c r="C127" s="197"/>
      <c r="D127" s="189" t="s">
        <v>148</v>
      </c>
      <c r="E127" s="198" t="s">
        <v>28</v>
      </c>
      <c r="F127" s="199" t="s">
        <v>190</v>
      </c>
      <c r="G127" s="197"/>
      <c r="H127" s="200">
        <v>106.33499999999999</v>
      </c>
      <c r="I127" s="201"/>
      <c r="J127" s="197"/>
      <c r="K127" s="197"/>
      <c r="L127" s="202"/>
      <c r="M127" s="203"/>
      <c r="N127" s="204"/>
      <c r="O127" s="204"/>
      <c r="P127" s="204"/>
      <c r="Q127" s="204"/>
      <c r="R127" s="204"/>
      <c r="S127" s="204"/>
      <c r="T127" s="205"/>
      <c r="AT127" s="206" t="s">
        <v>148</v>
      </c>
      <c r="AU127" s="206" t="s">
        <v>83</v>
      </c>
      <c r="AV127" s="13" t="s">
        <v>83</v>
      </c>
      <c r="AW127" s="13" t="s">
        <v>35</v>
      </c>
      <c r="AX127" s="13" t="s">
        <v>81</v>
      </c>
      <c r="AY127" s="206" t="s">
        <v>135</v>
      </c>
    </row>
    <row r="128" spans="1:65" s="2" customFormat="1" ht="24.2" customHeight="1">
      <c r="A128" s="37"/>
      <c r="B128" s="38"/>
      <c r="C128" s="176" t="s">
        <v>191</v>
      </c>
      <c r="D128" s="176" t="s">
        <v>137</v>
      </c>
      <c r="E128" s="177" t="s">
        <v>192</v>
      </c>
      <c r="F128" s="178" t="s">
        <v>193</v>
      </c>
      <c r="G128" s="179" t="s">
        <v>169</v>
      </c>
      <c r="H128" s="180">
        <v>100.69199999999999</v>
      </c>
      <c r="I128" s="181"/>
      <c r="J128" s="182">
        <f>ROUND(I128*H128,2)</f>
        <v>0</v>
      </c>
      <c r="K128" s="178" t="s">
        <v>141</v>
      </c>
      <c r="L128" s="42"/>
      <c r="M128" s="183" t="s">
        <v>28</v>
      </c>
      <c r="N128" s="184" t="s">
        <v>44</v>
      </c>
      <c r="O128" s="67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142</v>
      </c>
      <c r="AT128" s="187" t="s">
        <v>137</v>
      </c>
      <c r="AU128" s="187" t="s">
        <v>83</v>
      </c>
      <c r="AY128" s="20" t="s">
        <v>135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0" t="s">
        <v>81</v>
      </c>
      <c r="BK128" s="188">
        <f>ROUND(I128*H128,2)</f>
        <v>0</v>
      </c>
      <c r="BL128" s="20" t="s">
        <v>142</v>
      </c>
      <c r="BM128" s="187" t="s">
        <v>194</v>
      </c>
    </row>
    <row r="129" spans="1:65" s="2" customFormat="1" ht="29.25">
      <c r="A129" s="37"/>
      <c r="B129" s="38"/>
      <c r="C129" s="39"/>
      <c r="D129" s="189" t="s">
        <v>144</v>
      </c>
      <c r="E129" s="39"/>
      <c r="F129" s="190" t="s">
        <v>195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144</v>
      </c>
      <c r="AU129" s="20" t="s">
        <v>83</v>
      </c>
    </row>
    <row r="130" spans="1:65" s="2" customFormat="1">
      <c r="A130" s="37"/>
      <c r="B130" s="38"/>
      <c r="C130" s="39"/>
      <c r="D130" s="194" t="s">
        <v>146</v>
      </c>
      <c r="E130" s="39"/>
      <c r="F130" s="195" t="s">
        <v>196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146</v>
      </c>
      <c r="AU130" s="20" t="s">
        <v>83</v>
      </c>
    </row>
    <row r="131" spans="1:65" s="13" customFormat="1">
      <c r="B131" s="196"/>
      <c r="C131" s="197"/>
      <c r="D131" s="189" t="s">
        <v>148</v>
      </c>
      <c r="E131" s="198" t="s">
        <v>28</v>
      </c>
      <c r="F131" s="199" t="s">
        <v>197</v>
      </c>
      <c r="G131" s="197"/>
      <c r="H131" s="200">
        <v>100.69199999999999</v>
      </c>
      <c r="I131" s="201"/>
      <c r="J131" s="197"/>
      <c r="K131" s="197"/>
      <c r="L131" s="202"/>
      <c r="M131" s="203"/>
      <c r="N131" s="204"/>
      <c r="O131" s="204"/>
      <c r="P131" s="204"/>
      <c r="Q131" s="204"/>
      <c r="R131" s="204"/>
      <c r="S131" s="204"/>
      <c r="T131" s="205"/>
      <c r="AT131" s="206" t="s">
        <v>148</v>
      </c>
      <c r="AU131" s="206" t="s">
        <v>83</v>
      </c>
      <c r="AV131" s="13" t="s">
        <v>83</v>
      </c>
      <c r="AW131" s="13" t="s">
        <v>35</v>
      </c>
      <c r="AX131" s="13" t="s">
        <v>81</v>
      </c>
      <c r="AY131" s="206" t="s">
        <v>135</v>
      </c>
    </row>
    <row r="132" spans="1:65" s="2" customFormat="1" ht="33" customHeight="1">
      <c r="A132" s="37"/>
      <c r="B132" s="38"/>
      <c r="C132" s="176" t="s">
        <v>198</v>
      </c>
      <c r="D132" s="176" t="s">
        <v>137</v>
      </c>
      <c r="E132" s="177" t="s">
        <v>199</v>
      </c>
      <c r="F132" s="178" t="s">
        <v>200</v>
      </c>
      <c r="G132" s="179" t="s">
        <v>169</v>
      </c>
      <c r="H132" s="180">
        <v>11.407999999999999</v>
      </c>
      <c r="I132" s="181"/>
      <c r="J132" s="182">
        <f>ROUND(I132*H132,2)</f>
        <v>0</v>
      </c>
      <c r="K132" s="178" t="s">
        <v>141</v>
      </c>
      <c r="L132" s="42"/>
      <c r="M132" s="183" t="s">
        <v>28</v>
      </c>
      <c r="N132" s="184" t="s">
        <v>44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142</v>
      </c>
      <c r="AT132" s="187" t="s">
        <v>137</v>
      </c>
      <c r="AU132" s="187" t="s">
        <v>83</v>
      </c>
      <c r="AY132" s="20" t="s">
        <v>135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81</v>
      </c>
      <c r="BK132" s="188">
        <f>ROUND(I132*H132,2)</f>
        <v>0</v>
      </c>
      <c r="BL132" s="20" t="s">
        <v>142</v>
      </c>
      <c r="BM132" s="187" t="s">
        <v>201</v>
      </c>
    </row>
    <row r="133" spans="1:65" s="2" customFormat="1" ht="29.25">
      <c r="A133" s="37"/>
      <c r="B133" s="38"/>
      <c r="C133" s="39"/>
      <c r="D133" s="189" t="s">
        <v>144</v>
      </c>
      <c r="E133" s="39"/>
      <c r="F133" s="190" t="s">
        <v>202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144</v>
      </c>
      <c r="AU133" s="20" t="s">
        <v>83</v>
      </c>
    </row>
    <row r="134" spans="1:65" s="2" customFormat="1">
      <c r="A134" s="37"/>
      <c r="B134" s="38"/>
      <c r="C134" s="39"/>
      <c r="D134" s="194" t="s">
        <v>146</v>
      </c>
      <c r="E134" s="39"/>
      <c r="F134" s="195" t="s">
        <v>203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146</v>
      </c>
      <c r="AU134" s="20" t="s">
        <v>83</v>
      </c>
    </row>
    <row r="135" spans="1:65" s="13" customFormat="1">
      <c r="B135" s="196"/>
      <c r="C135" s="197"/>
      <c r="D135" s="189" t="s">
        <v>148</v>
      </c>
      <c r="E135" s="198" t="s">
        <v>28</v>
      </c>
      <c r="F135" s="199" t="s">
        <v>204</v>
      </c>
      <c r="G135" s="197"/>
      <c r="H135" s="200">
        <v>11.407999999999999</v>
      </c>
      <c r="I135" s="201"/>
      <c r="J135" s="197"/>
      <c r="K135" s="197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148</v>
      </c>
      <c r="AU135" s="206" t="s">
        <v>83</v>
      </c>
      <c r="AV135" s="13" t="s">
        <v>83</v>
      </c>
      <c r="AW135" s="13" t="s">
        <v>35</v>
      </c>
      <c r="AX135" s="13" t="s">
        <v>73</v>
      </c>
      <c r="AY135" s="206" t="s">
        <v>135</v>
      </c>
    </row>
    <row r="136" spans="1:65" s="14" customFormat="1">
      <c r="B136" s="207"/>
      <c r="C136" s="208"/>
      <c r="D136" s="189" t="s">
        <v>148</v>
      </c>
      <c r="E136" s="209" t="s">
        <v>28</v>
      </c>
      <c r="F136" s="210" t="s">
        <v>183</v>
      </c>
      <c r="G136" s="208"/>
      <c r="H136" s="211">
        <v>11.407999999999999</v>
      </c>
      <c r="I136" s="212"/>
      <c r="J136" s="208"/>
      <c r="K136" s="208"/>
      <c r="L136" s="213"/>
      <c r="M136" s="214"/>
      <c r="N136" s="215"/>
      <c r="O136" s="215"/>
      <c r="P136" s="215"/>
      <c r="Q136" s="215"/>
      <c r="R136" s="215"/>
      <c r="S136" s="215"/>
      <c r="T136" s="216"/>
      <c r="AT136" s="217" t="s">
        <v>148</v>
      </c>
      <c r="AU136" s="217" t="s">
        <v>83</v>
      </c>
      <c r="AV136" s="14" t="s">
        <v>142</v>
      </c>
      <c r="AW136" s="14" t="s">
        <v>35</v>
      </c>
      <c r="AX136" s="14" t="s">
        <v>81</v>
      </c>
      <c r="AY136" s="217" t="s">
        <v>135</v>
      </c>
    </row>
    <row r="137" spans="1:65" s="2" customFormat="1" ht="24.2" customHeight="1">
      <c r="A137" s="37"/>
      <c r="B137" s="38"/>
      <c r="C137" s="176" t="s">
        <v>205</v>
      </c>
      <c r="D137" s="176" t="s">
        <v>137</v>
      </c>
      <c r="E137" s="177" t="s">
        <v>206</v>
      </c>
      <c r="F137" s="178" t="s">
        <v>207</v>
      </c>
      <c r="G137" s="179" t="s">
        <v>169</v>
      </c>
      <c r="H137" s="180">
        <v>2.25</v>
      </c>
      <c r="I137" s="181"/>
      <c r="J137" s="182">
        <f>ROUND(I137*H137,2)</f>
        <v>0</v>
      </c>
      <c r="K137" s="178" t="s">
        <v>141</v>
      </c>
      <c r="L137" s="42"/>
      <c r="M137" s="183" t="s">
        <v>28</v>
      </c>
      <c r="N137" s="184" t="s">
        <v>44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142</v>
      </c>
      <c r="AT137" s="187" t="s">
        <v>137</v>
      </c>
      <c r="AU137" s="187" t="s">
        <v>83</v>
      </c>
      <c r="AY137" s="20" t="s">
        <v>135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81</v>
      </c>
      <c r="BK137" s="188">
        <f>ROUND(I137*H137,2)</f>
        <v>0</v>
      </c>
      <c r="BL137" s="20" t="s">
        <v>142</v>
      </c>
      <c r="BM137" s="187" t="s">
        <v>208</v>
      </c>
    </row>
    <row r="138" spans="1:65" s="2" customFormat="1" ht="19.5">
      <c r="A138" s="37"/>
      <c r="B138" s="38"/>
      <c r="C138" s="39"/>
      <c r="D138" s="189" t="s">
        <v>144</v>
      </c>
      <c r="E138" s="39"/>
      <c r="F138" s="190" t="s">
        <v>209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144</v>
      </c>
      <c r="AU138" s="20" t="s">
        <v>83</v>
      </c>
    </row>
    <row r="139" spans="1:65" s="2" customFormat="1">
      <c r="A139" s="37"/>
      <c r="B139" s="38"/>
      <c r="C139" s="39"/>
      <c r="D139" s="194" t="s">
        <v>146</v>
      </c>
      <c r="E139" s="39"/>
      <c r="F139" s="195" t="s">
        <v>210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146</v>
      </c>
      <c r="AU139" s="20" t="s">
        <v>83</v>
      </c>
    </row>
    <row r="140" spans="1:65" s="15" customFormat="1">
      <c r="B140" s="218"/>
      <c r="C140" s="219"/>
      <c r="D140" s="189" t="s">
        <v>148</v>
      </c>
      <c r="E140" s="220" t="s">
        <v>28</v>
      </c>
      <c r="F140" s="221" t="s">
        <v>211</v>
      </c>
      <c r="G140" s="219"/>
      <c r="H140" s="220" t="s">
        <v>28</v>
      </c>
      <c r="I140" s="222"/>
      <c r="J140" s="219"/>
      <c r="K140" s="219"/>
      <c r="L140" s="223"/>
      <c r="M140" s="224"/>
      <c r="N140" s="225"/>
      <c r="O140" s="225"/>
      <c r="P140" s="225"/>
      <c r="Q140" s="225"/>
      <c r="R140" s="225"/>
      <c r="S140" s="225"/>
      <c r="T140" s="226"/>
      <c r="AT140" s="227" t="s">
        <v>148</v>
      </c>
      <c r="AU140" s="227" t="s">
        <v>83</v>
      </c>
      <c r="AV140" s="15" t="s">
        <v>81</v>
      </c>
      <c r="AW140" s="15" t="s">
        <v>35</v>
      </c>
      <c r="AX140" s="15" t="s">
        <v>73</v>
      </c>
      <c r="AY140" s="227" t="s">
        <v>135</v>
      </c>
    </row>
    <row r="141" spans="1:65" s="13" customFormat="1">
      <c r="B141" s="196"/>
      <c r="C141" s="197"/>
      <c r="D141" s="189" t="s">
        <v>148</v>
      </c>
      <c r="E141" s="198" t="s">
        <v>28</v>
      </c>
      <c r="F141" s="199" t="s">
        <v>212</v>
      </c>
      <c r="G141" s="197"/>
      <c r="H141" s="200">
        <v>2.25</v>
      </c>
      <c r="I141" s="201"/>
      <c r="J141" s="197"/>
      <c r="K141" s="197"/>
      <c r="L141" s="202"/>
      <c r="M141" s="203"/>
      <c r="N141" s="204"/>
      <c r="O141" s="204"/>
      <c r="P141" s="204"/>
      <c r="Q141" s="204"/>
      <c r="R141" s="204"/>
      <c r="S141" s="204"/>
      <c r="T141" s="205"/>
      <c r="AT141" s="206" t="s">
        <v>148</v>
      </c>
      <c r="AU141" s="206" t="s">
        <v>83</v>
      </c>
      <c r="AV141" s="13" t="s">
        <v>83</v>
      </c>
      <c r="AW141" s="13" t="s">
        <v>35</v>
      </c>
      <c r="AX141" s="13" t="s">
        <v>81</v>
      </c>
      <c r="AY141" s="206" t="s">
        <v>135</v>
      </c>
    </row>
    <row r="142" spans="1:65" s="2" customFormat="1" ht="24.2" customHeight="1">
      <c r="A142" s="37"/>
      <c r="B142" s="38"/>
      <c r="C142" s="176" t="s">
        <v>213</v>
      </c>
      <c r="D142" s="176" t="s">
        <v>137</v>
      </c>
      <c r="E142" s="177" t="s">
        <v>214</v>
      </c>
      <c r="F142" s="178" t="s">
        <v>215</v>
      </c>
      <c r="G142" s="179" t="s">
        <v>140</v>
      </c>
      <c r="H142" s="180">
        <v>1</v>
      </c>
      <c r="I142" s="181"/>
      <c r="J142" s="182">
        <f>ROUND(I142*H142,2)</f>
        <v>0</v>
      </c>
      <c r="K142" s="178" t="s">
        <v>141</v>
      </c>
      <c r="L142" s="42"/>
      <c r="M142" s="183" t="s">
        <v>28</v>
      </c>
      <c r="N142" s="184" t="s">
        <v>44</v>
      </c>
      <c r="O142" s="67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142</v>
      </c>
      <c r="AT142" s="187" t="s">
        <v>137</v>
      </c>
      <c r="AU142" s="187" t="s">
        <v>83</v>
      </c>
      <c r="AY142" s="20" t="s">
        <v>135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0" t="s">
        <v>81</v>
      </c>
      <c r="BK142" s="188">
        <f>ROUND(I142*H142,2)</f>
        <v>0</v>
      </c>
      <c r="BL142" s="20" t="s">
        <v>142</v>
      </c>
      <c r="BM142" s="187" t="s">
        <v>216</v>
      </c>
    </row>
    <row r="143" spans="1:65" s="2" customFormat="1" ht="29.25">
      <c r="A143" s="37"/>
      <c r="B143" s="38"/>
      <c r="C143" s="39"/>
      <c r="D143" s="189" t="s">
        <v>144</v>
      </c>
      <c r="E143" s="39"/>
      <c r="F143" s="190" t="s">
        <v>217</v>
      </c>
      <c r="G143" s="39"/>
      <c r="H143" s="39"/>
      <c r="I143" s="191"/>
      <c r="J143" s="39"/>
      <c r="K143" s="39"/>
      <c r="L143" s="42"/>
      <c r="M143" s="192"/>
      <c r="N143" s="193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144</v>
      </c>
      <c r="AU143" s="20" t="s">
        <v>83</v>
      </c>
    </row>
    <row r="144" spans="1:65" s="2" customFormat="1">
      <c r="A144" s="37"/>
      <c r="B144" s="38"/>
      <c r="C144" s="39"/>
      <c r="D144" s="194" t="s">
        <v>146</v>
      </c>
      <c r="E144" s="39"/>
      <c r="F144" s="195" t="s">
        <v>218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146</v>
      </c>
      <c r="AU144" s="20" t="s">
        <v>83</v>
      </c>
    </row>
    <row r="145" spans="1:65" s="13" customFormat="1">
      <c r="B145" s="196"/>
      <c r="C145" s="197"/>
      <c r="D145" s="189" t="s">
        <v>148</v>
      </c>
      <c r="E145" s="198" t="s">
        <v>28</v>
      </c>
      <c r="F145" s="199" t="s">
        <v>81</v>
      </c>
      <c r="G145" s="197"/>
      <c r="H145" s="200">
        <v>1</v>
      </c>
      <c r="I145" s="201"/>
      <c r="J145" s="197"/>
      <c r="K145" s="197"/>
      <c r="L145" s="202"/>
      <c r="M145" s="203"/>
      <c r="N145" s="204"/>
      <c r="O145" s="204"/>
      <c r="P145" s="204"/>
      <c r="Q145" s="204"/>
      <c r="R145" s="204"/>
      <c r="S145" s="204"/>
      <c r="T145" s="205"/>
      <c r="AT145" s="206" t="s">
        <v>148</v>
      </c>
      <c r="AU145" s="206" t="s">
        <v>83</v>
      </c>
      <c r="AV145" s="13" t="s">
        <v>83</v>
      </c>
      <c r="AW145" s="13" t="s">
        <v>35</v>
      </c>
      <c r="AX145" s="13" t="s">
        <v>81</v>
      </c>
      <c r="AY145" s="206" t="s">
        <v>135</v>
      </c>
    </row>
    <row r="146" spans="1:65" s="2" customFormat="1" ht="24.2" customHeight="1">
      <c r="A146" s="37"/>
      <c r="B146" s="38"/>
      <c r="C146" s="176" t="s">
        <v>8</v>
      </c>
      <c r="D146" s="176" t="s">
        <v>137</v>
      </c>
      <c r="E146" s="177" t="s">
        <v>219</v>
      </c>
      <c r="F146" s="178" t="s">
        <v>220</v>
      </c>
      <c r="G146" s="179" t="s">
        <v>140</v>
      </c>
      <c r="H146" s="180">
        <v>3</v>
      </c>
      <c r="I146" s="181"/>
      <c r="J146" s="182">
        <f>ROUND(I146*H146,2)</f>
        <v>0</v>
      </c>
      <c r="K146" s="178" t="s">
        <v>141</v>
      </c>
      <c r="L146" s="42"/>
      <c r="M146" s="183" t="s">
        <v>28</v>
      </c>
      <c r="N146" s="184" t="s">
        <v>44</v>
      </c>
      <c r="O146" s="67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142</v>
      </c>
      <c r="AT146" s="187" t="s">
        <v>137</v>
      </c>
      <c r="AU146" s="187" t="s">
        <v>83</v>
      </c>
      <c r="AY146" s="20" t="s">
        <v>135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20" t="s">
        <v>81</v>
      </c>
      <c r="BK146" s="188">
        <f>ROUND(I146*H146,2)</f>
        <v>0</v>
      </c>
      <c r="BL146" s="20" t="s">
        <v>142</v>
      </c>
      <c r="BM146" s="187" t="s">
        <v>221</v>
      </c>
    </row>
    <row r="147" spans="1:65" s="2" customFormat="1" ht="29.25">
      <c r="A147" s="37"/>
      <c r="B147" s="38"/>
      <c r="C147" s="39"/>
      <c r="D147" s="189" t="s">
        <v>144</v>
      </c>
      <c r="E147" s="39"/>
      <c r="F147" s="190" t="s">
        <v>222</v>
      </c>
      <c r="G147" s="39"/>
      <c r="H147" s="39"/>
      <c r="I147" s="191"/>
      <c r="J147" s="39"/>
      <c r="K147" s="39"/>
      <c r="L147" s="42"/>
      <c r="M147" s="192"/>
      <c r="N147" s="193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144</v>
      </c>
      <c r="AU147" s="20" t="s">
        <v>83</v>
      </c>
    </row>
    <row r="148" spans="1:65" s="2" customFormat="1">
      <c r="A148" s="37"/>
      <c r="B148" s="38"/>
      <c r="C148" s="39"/>
      <c r="D148" s="194" t="s">
        <v>146</v>
      </c>
      <c r="E148" s="39"/>
      <c r="F148" s="195" t="s">
        <v>223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146</v>
      </c>
      <c r="AU148" s="20" t="s">
        <v>83</v>
      </c>
    </row>
    <row r="149" spans="1:65" s="13" customFormat="1">
      <c r="B149" s="196"/>
      <c r="C149" s="197"/>
      <c r="D149" s="189" t="s">
        <v>148</v>
      </c>
      <c r="E149" s="198" t="s">
        <v>28</v>
      </c>
      <c r="F149" s="199" t="s">
        <v>224</v>
      </c>
      <c r="G149" s="197"/>
      <c r="H149" s="200">
        <v>3</v>
      </c>
      <c r="I149" s="201"/>
      <c r="J149" s="197"/>
      <c r="K149" s="197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148</v>
      </c>
      <c r="AU149" s="206" t="s">
        <v>83</v>
      </c>
      <c r="AV149" s="13" t="s">
        <v>83</v>
      </c>
      <c r="AW149" s="13" t="s">
        <v>35</v>
      </c>
      <c r="AX149" s="13" t="s">
        <v>81</v>
      </c>
      <c r="AY149" s="206" t="s">
        <v>135</v>
      </c>
    </row>
    <row r="150" spans="1:65" s="2" customFormat="1" ht="24.2" customHeight="1">
      <c r="A150" s="37"/>
      <c r="B150" s="38"/>
      <c r="C150" s="176" t="s">
        <v>225</v>
      </c>
      <c r="D150" s="176" t="s">
        <v>137</v>
      </c>
      <c r="E150" s="177" t="s">
        <v>226</v>
      </c>
      <c r="F150" s="178" t="s">
        <v>227</v>
      </c>
      <c r="G150" s="179" t="s">
        <v>140</v>
      </c>
      <c r="H150" s="180">
        <v>1</v>
      </c>
      <c r="I150" s="181"/>
      <c r="J150" s="182">
        <f>ROUND(I150*H150,2)</f>
        <v>0</v>
      </c>
      <c r="K150" s="178" t="s">
        <v>141</v>
      </c>
      <c r="L150" s="42"/>
      <c r="M150" s="183" t="s">
        <v>28</v>
      </c>
      <c r="N150" s="184" t="s">
        <v>44</v>
      </c>
      <c r="O150" s="67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142</v>
      </c>
      <c r="AT150" s="187" t="s">
        <v>137</v>
      </c>
      <c r="AU150" s="187" t="s">
        <v>83</v>
      </c>
      <c r="AY150" s="20" t="s">
        <v>135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81</v>
      </c>
      <c r="BK150" s="188">
        <f>ROUND(I150*H150,2)</f>
        <v>0</v>
      </c>
      <c r="BL150" s="20" t="s">
        <v>142</v>
      </c>
      <c r="BM150" s="187" t="s">
        <v>228</v>
      </c>
    </row>
    <row r="151" spans="1:65" s="2" customFormat="1" ht="29.25">
      <c r="A151" s="37"/>
      <c r="B151" s="38"/>
      <c r="C151" s="39"/>
      <c r="D151" s="189" t="s">
        <v>144</v>
      </c>
      <c r="E151" s="39"/>
      <c r="F151" s="190" t="s">
        <v>229</v>
      </c>
      <c r="G151" s="39"/>
      <c r="H151" s="39"/>
      <c r="I151" s="191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144</v>
      </c>
      <c r="AU151" s="20" t="s">
        <v>83</v>
      </c>
    </row>
    <row r="152" spans="1:65" s="2" customFormat="1">
      <c r="A152" s="37"/>
      <c r="B152" s="38"/>
      <c r="C152" s="39"/>
      <c r="D152" s="194" t="s">
        <v>146</v>
      </c>
      <c r="E152" s="39"/>
      <c r="F152" s="195" t="s">
        <v>230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146</v>
      </c>
      <c r="AU152" s="20" t="s">
        <v>83</v>
      </c>
    </row>
    <row r="153" spans="1:65" s="13" customFormat="1">
      <c r="B153" s="196"/>
      <c r="C153" s="197"/>
      <c r="D153" s="189" t="s">
        <v>148</v>
      </c>
      <c r="E153" s="198" t="s">
        <v>28</v>
      </c>
      <c r="F153" s="199" t="s">
        <v>81</v>
      </c>
      <c r="G153" s="197"/>
      <c r="H153" s="200">
        <v>1</v>
      </c>
      <c r="I153" s="201"/>
      <c r="J153" s="197"/>
      <c r="K153" s="197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148</v>
      </c>
      <c r="AU153" s="206" t="s">
        <v>83</v>
      </c>
      <c r="AV153" s="13" t="s">
        <v>83</v>
      </c>
      <c r="AW153" s="13" t="s">
        <v>35</v>
      </c>
      <c r="AX153" s="13" t="s">
        <v>81</v>
      </c>
      <c r="AY153" s="206" t="s">
        <v>135</v>
      </c>
    </row>
    <row r="154" spans="1:65" s="2" customFormat="1" ht="24.2" customHeight="1">
      <c r="A154" s="37"/>
      <c r="B154" s="38"/>
      <c r="C154" s="176" t="s">
        <v>231</v>
      </c>
      <c r="D154" s="176" t="s">
        <v>137</v>
      </c>
      <c r="E154" s="177" t="s">
        <v>232</v>
      </c>
      <c r="F154" s="178" t="s">
        <v>233</v>
      </c>
      <c r="G154" s="179" t="s">
        <v>140</v>
      </c>
      <c r="H154" s="180">
        <v>9</v>
      </c>
      <c r="I154" s="181"/>
      <c r="J154" s="182">
        <f>ROUND(I154*H154,2)</f>
        <v>0</v>
      </c>
      <c r="K154" s="178" t="s">
        <v>141</v>
      </c>
      <c r="L154" s="42"/>
      <c r="M154" s="183" t="s">
        <v>28</v>
      </c>
      <c r="N154" s="184" t="s">
        <v>44</v>
      </c>
      <c r="O154" s="67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142</v>
      </c>
      <c r="AT154" s="187" t="s">
        <v>137</v>
      </c>
      <c r="AU154" s="187" t="s">
        <v>83</v>
      </c>
      <c r="AY154" s="20" t="s">
        <v>135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81</v>
      </c>
      <c r="BK154" s="188">
        <f>ROUND(I154*H154,2)</f>
        <v>0</v>
      </c>
      <c r="BL154" s="20" t="s">
        <v>142</v>
      </c>
      <c r="BM154" s="187" t="s">
        <v>234</v>
      </c>
    </row>
    <row r="155" spans="1:65" s="2" customFormat="1" ht="39">
      <c r="A155" s="37"/>
      <c r="B155" s="38"/>
      <c r="C155" s="39"/>
      <c r="D155" s="189" t="s">
        <v>144</v>
      </c>
      <c r="E155" s="39"/>
      <c r="F155" s="190" t="s">
        <v>235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144</v>
      </c>
      <c r="AU155" s="20" t="s">
        <v>83</v>
      </c>
    </row>
    <row r="156" spans="1:65" s="2" customFormat="1">
      <c r="A156" s="37"/>
      <c r="B156" s="38"/>
      <c r="C156" s="39"/>
      <c r="D156" s="194" t="s">
        <v>146</v>
      </c>
      <c r="E156" s="39"/>
      <c r="F156" s="195" t="s">
        <v>236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146</v>
      </c>
      <c r="AU156" s="20" t="s">
        <v>83</v>
      </c>
    </row>
    <row r="157" spans="1:65" s="2" customFormat="1" ht="19.5">
      <c r="A157" s="37"/>
      <c r="B157" s="38"/>
      <c r="C157" s="39"/>
      <c r="D157" s="189" t="s">
        <v>237</v>
      </c>
      <c r="E157" s="39"/>
      <c r="F157" s="228" t="s">
        <v>238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237</v>
      </c>
      <c r="AU157" s="20" t="s">
        <v>83</v>
      </c>
    </row>
    <row r="158" spans="1:65" s="13" customFormat="1">
      <c r="B158" s="196"/>
      <c r="C158" s="197"/>
      <c r="D158" s="189" t="s">
        <v>148</v>
      </c>
      <c r="E158" s="198" t="s">
        <v>28</v>
      </c>
      <c r="F158" s="199" t="s">
        <v>239</v>
      </c>
      <c r="G158" s="197"/>
      <c r="H158" s="200">
        <v>9</v>
      </c>
      <c r="I158" s="201"/>
      <c r="J158" s="197"/>
      <c r="K158" s="197"/>
      <c r="L158" s="202"/>
      <c r="M158" s="203"/>
      <c r="N158" s="204"/>
      <c r="O158" s="204"/>
      <c r="P158" s="204"/>
      <c r="Q158" s="204"/>
      <c r="R158" s="204"/>
      <c r="S158" s="204"/>
      <c r="T158" s="205"/>
      <c r="AT158" s="206" t="s">
        <v>148</v>
      </c>
      <c r="AU158" s="206" t="s">
        <v>83</v>
      </c>
      <c r="AV158" s="13" t="s">
        <v>83</v>
      </c>
      <c r="AW158" s="13" t="s">
        <v>35</v>
      </c>
      <c r="AX158" s="13" t="s">
        <v>73</v>
      </c>
      <c r="AY158" s="206" t="s">
        <v>135</v>
      </c>
    </row>
    <row r="159" spans="1:65" s="14" customFormat="1">
      <c r="B159" s="207"/>
      <c r="C159" s="208"/>
      <c r="D159" s="189" t="s">
        <v>148</v>
      </c>
      <c r="E159" s="209" t="s">
        <v>28</v>
      </c>
      <c r="F159" s="210" t="s">
        <v>183</v>
      </c>
      <c r="G159" s="208"/>
      <c r="H159" s="211">
        <v>9</v>
      </c>
      <c r="I159" s="212"/>
      <c r="J159" s="208"/>
      <c r="K159" s="208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148</v>
      </c>
      <c r="AU159" s="217" t="s">
        <v>83</v>
      </c>
      <c r="AV159" s="14" t="s">
        <v>142</v>
      </c>
      <c r="AW159" s="14" t="s">
        <v>35</v>
      </c>
      <c r="AX159" s="14" t="s">
        <v>81</v>
      </c>
      <c r="AY159" s="217" t="s">
        <v>135</v>
      </c>
    </row>
    <row r="160" spans="1:65" s="2" customFormat="1" ht="24.2" customHeight="1">
      <c r="A160" s="37"/>
      <c r="B160" s="38"/>
      <c r="C160" s="176" t="s">
        <v>240</v>
      </c>
      <c r="D160" s="176" t="s">
        <v>137</v>
      </c>
      <c r="E160" s="177" t="s">
        <v>241</v>
      </c>
      <c r="F160" s="178" t="s">
        <v>242</v>
      </c>
      <c r="G160" s="179" t="s">
        <v>140</v>
      </c>
      <c r="H160" s="180">
        <v>27</v>
      </c>
      <c r="I160" s="181"/>
      <c r="J160" s="182">
        <f>ROUND(I160*H160,2)</f>
        <v>0</v>
      </c>
      <c r="K160" s="178" t="s">
        <v>141</v>
      </c>
      <c r="L160" s="42"/>
      <c r="M160" s="183" t="s">
        <v>28</v>
      </c>
      <c r="N160" s="184" t="s">
        <v>44</v>
      </c>
      <c r="O160" s="67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142</v>
      </c>
      <c r="AT160" s="187" t="s">
        <v>137</v>
      </c>
      <c r="AU160" s="187" t="s">
        <v>83</v>
      </c>
      <c r="AY160" s="20" t="s">
        <v>135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0" t="s">
        <v>81</v>
      </c>
      <c r="BK160" s="188">
        <f>ROUND(I160*H160,2)</f>
        <v>0</v>
      </c>
      <c r="BL160" s="20" t="s">
        <v>142</v>
      </c>
      <c r="BM160" s="187" t="s">
        <v>243</v>
      </c>
    </row>
    <row r="161" spans="1:65" s="2" customFormat="1" ht="39">
      <c r="A161" s="37"/>
      <c r="B161" s="38"/>
      <c r="C161" s="39"/>
      <c r="D161" s="189" t="s">
        <v>144</v>
      </c>
      <c r="E161" s="39"/>
      <c r="F161" s="190" t="s">
        <v>244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144</v>
      </c>
      <c r="AU161" s="20" t="s">
        <v>83</v>
      </c>
    </row>
    <row r="162" spans="1:65" s="2" customFormat="1">
      <c r="A162" s="37"/>
      <c r="B162" s="38"/>
      <c r="C162" s="39"/>
      <c r="D162" s="194" t="s">
        <v>146</v>
      </c>
      <c r="E162" s="39"/>
      <c r="F162" s="195" t="s">
        <v>245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146</v>
      </c>
      <c r="AU162" s="20" t="s">
        <v>83</v>
      </c>
    </row>
    <row r="163" spans="1:65" s="2" customFormat="1" ht="19.5">
      <c r="A163" s="37"/>
      <c r="B163" s="38"/>
      <c r="C163" s="39"/>
      <c r="D163" s="189" t="s">
        <v>237</v>
      </c>
      <c r="E163" s="39"/>
      <c r="F163" s="228" t="s">
        <v>238</v>
      </c>
      <c r="G163" s="39"/>
      <c r="H163" s="39"/>
      <c r="I163" s="191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237</v>
      </c>
      <c r="AU163" s="20" t="s">
        <v>83</v>
      </c>
    </row>
    <row r="164" spans="1:65" s="13" customFormat="1">
      <c r="B164" s="196"/>
      <c r="C164" s="197"/>
      <c r="D164" s="189" t="s">
        <v>148</v>
      </c>
      <c r="E164" s="198" t="s">
        <v>28</v>
      </c>
      <c r="F164" s="199" t="s">
        <v>246</v>
      </c>
      <c r="G164" s="197"/>
      <c r="H164" s="200">
        <v>27</v>
      </c>
      <c r="I164" s="201"/>
      <c r="J164" s="197"/>
      <c r="K164" s="197"/>
      <c r="L164" s="202"/>
      <c r="M164" s="203"/>
      <c r="N164" s="204"/>
      <c r="O164" s="204"/>
      <c r="P164" s="204"/>
      <c r="Q164" s="204"/>
      <c r="R164" s="204"/>
      <c r="S164" s="204"/>
      <c r="T164" s="205"/>
      <c r="AT164" s="206" t="s">
        <v>148</v>
      </c>
      <c r="AU164" s="206" t="s">
        <v>83</v>
      </c>
      <c r="AV164" s="13" t="s">
        <v>83</v>
      </c>
      <c r="AW164" s="13" t="s">
        <v>35</v>
      </c>
      <c r="AX164" s="13" t="s">
        <v>81</v>
      </c>
      <c r="AY164" s="206" t="s">
        <v>135</v>
      </c>
    </row>
    <row r="165" spans="1:65" s="2" customFormat="1" ht="24.2" customHeight="1">
      <c r="A165" s="37"/>
      <c r="B165" s="38"/>
      <c r="C165" s="176" t="s">
        <v>247</v>
      </c>
      <c r="D165" s="176" t="s">
        <v>137</v>
      </c>
      <c r="E165" s="177" t="s">
        <v>248</v>
      </c>
      <c r="F165" s="178" t="s">
        <v>249</v>
      </c>
      <c r="G165" s="179" t="s">
        <v>140</v>
      </c>
      <c r="H165" s="180">
        <v>9</v>
      </c>
      <c r="I165" s="181"/>
      <c r="J165" s="182">
        <f>ROUND(I165*H165,2)</f>
        <v>0</v>
      </c>
      <c r="K165" s="178" t="s">
        <v>141</v>
      </c>
      <c r="L165" s="42"/>
      <c r="M165" s="183" t="s">
        <v>28</v>
      </c>
      <c r="N165" s="184" t="s">
        <v>44</v>
      </c>
      <c r="O165" s="67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142</v>
      </c>
      <c r="AT165" s="187" t="s">
        <v>137</v>
      </c>
      <c r="AU165" s="187" t="s">
        <v>83</v>
      </c>
      <c r="AY165" s="20" t="s">
        <v>135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20" t="s">
        <v>81</v>
      </c>
      <c r="BK165" s="188">
        <f>ROUND(I165*H165,2)</f>
        <v>0</v>
      </c>
      <c r="BL165" s="20" t="s">
        <v>142</v>
      </c>
      <c r="BM165" s="187" t="s">
        <v>250</v>
      </c>
    </row>
    <row r="166" spans="1:65" s="2" customFormat="1" ht="39">
      <c r="A166" s="37"/>
      <c r="B166" s="38"/>
      <c r="C166" s="39"/>
      <c r="D166" s="189" t="s">
        <v>144</v>
      </c>
      <c r="E166" s="39"/>
      <c r="F166" s="190" t="s">
        <v>251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144</v>
      </c>
      <c r="AU166" s="20" t="s">
        <v>83</v>
      </c>
    </row>
    <row r="167" spans="1:65" s="2" customFormat="1">
      <c r="A167" s="37"/>
      <c r="B167" s="38"/>
      <c r="C167" s="39"/>
      <c r="D167" s="194" t="s">
        <v>146</v>
      </c>
      <c r="E167" s="39"/>
      <c r="F167" s="195" t="s">
        <v>252</v>
      </c>
      <c r="G167" s="39"/>
      <c r="H167" s="39"/>
      <c r="I167" s="191"/>
      <c r="J167" s="39"/>
      <c r="K167" s="39"/>
      <c r="L167" s="42"/>
      <c r="M167" s="192"/>
      <c r="N167" s="193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146</v>
      </c>
      <c r="AU167" s="20" t="s">
        <v>83</v>
      </c>
    </row>
    <row r="168" spans="1:65" s="2" customFormat="1" ht="19.5">
      <c r="A168" s="37"/>
      <c r="B168" s="38"/>
      <c r="C168" s="39"/>
      <c r="D168" s="189" t="s">
        <v>237</v>
      </c>
      <c r="E168" s="39"/>
      <c r="F168" s="228" t="s">
        <v>238</v>
      </c>
      <c r="G168" s="39"/>
      <c r="H168" s="39"/>
      <c r="I168" s="191"/>
      <c r="J168" s="39"/>
      <c r="K168" s="39"/>
      <c r="L168" s="42"/>
      <c r="M168" s="192"/>
      <c r="N168" s="193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237</v>
      </c>
      <c r="AU168" s="20" t="s">
        <v>83</v>
      </c>
    </row>
    <row r="169" spans="1:65" s="13" customFormat="1">
      <c r="B169" s="196"/>
      <c r="C169" s="197"/>
      <c r="D169" s="189" t="s">
        <v>148</v>
      </c>
      <c r="E169" s="198" t="s">
        <v>28</v>
      </c>
      <c r="F169" s="199" t="s">
        <v>239</v>
      </c>
      <c r="G169" s="197"/>
      <c r="H169" s="200">
        <v>9</v>
      </c>
      <c r="I169" s="201"/>
      <c r="J169" s="197"/>
      <c r="K169" s="197"/>
      <c r="L169" s="202"/>
      <c r="M169" s="203"/>
      <c r="N169" s="204"/>
      <c r="O169" s="204"/>
      <c r="P169" s="204"/>
      <c r="Q169" s="204"/>
      <c r="R169" s="204"/>
      <c r="S169" s="204"/>
      <c r="T169" s="205"/>
      <c r="AT169" s="206" t="s">
        <v>148</v>
      </c>
      <c r="AU169" s="206" t="s">
        <v>83</v>
      </c>
      <c r="AV169" s="13" t="s">
        <v>83</v>
      </c>
      <c r="AW169" s="13" t="s">
        <v>35</v>
      </c>
      <c r="AX169" s="13" t="s">
        <v>81</v>
      </c>
      <c r="AY169" s="206" t="s">
        <v>135</v>
      </c>
    </row>
    <row r="170" spans="1:65" s="2" customFormat="1" ht="37.9" customHeight="1">
      <c r="A170" s="37"/>
      <c r="B170" s="38"/>
      <c r="C170" s="176" t="s">
        <v>253</v>
      </c>
      <c r="D170" s="176" t="s">
        <v>137</v>
      </c>
      <c r="E170" s="177" t="s">
        <v>254</v>
      </c>
      <c r="F170" s="178" t="s">
        <v>255</v>
      </c>
      <c r="G170" s="179" t="s">
        <v>169</v>
      </c>
      <c r="H170" s="180">
        <v>565.86599999999999</v>
      </c>
      <c r="I170" s="181"/>
      <c r="J170" s="182">
        <f>ROUND(I170*H170,2)</f>
        <v>0</v>
      </c>
      <c r="K170" s="178" t="s">
        <v>141</v>
      </c>
      <c r="L170" s="42"/>
      <c r="M170" s="183" t="s">
        <v>28</v>
      </c>
      <c r="N170" s="184" t="s">
        <v>44</v>
      </c>
      <c r="O170" s="67"/>
      <c r="P170" s="185">
        <f>O170*H170</f>
        <v>0</v>
      </c>
      <c r="Q170" s="185">
        <v>0</v>
      </c>
      <c r="R170" s="185">
        <f>Q170*H170</f>
        <v>0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142</v>
      </c>
      <c r="AT170" s="187" t="s">
        <v>137</v>
      </c>
      <c r="AU170" s="187" t="s">
        <v>83</v>
      </c>
      <c r="AY170" s="20" t="s">
        <v>135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81</v>
      </c>
      <c r="BK170" s="188">
        <f>ROUND(I170*H170,2)</f>
        <v>0</v>
      </c>
      <c r="BL170" s="20" t="s">
        <v>142</v>
      </c>
      <c r="BM170" s="187" t="s">
        <v>256</v>
      </c>
    </row>
    <row r="171" spans="1:65" s="2" customFormat="1" ht="39">
      <c r="A171" s="37"/>
      <c r="B171" s="38"/>
      <c r="C171" s="39"/>
      <c r="D171" s="189" t="s">
        <v>144</v>
      </c>
      <c r="E171" s="39"/>
      <c r="F171" s="190" t="s">
        <v>257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144</v>
      </c>
      <c r="AU171" s="20" t="s">
        <v>83</v>
      </c>
    </row>
    <row r="172" spans="1:65" s="2" customFormat="1">
      <c r="A172" s="37"/>
      <c r="B172" s="38"/>
      <c r="C172" s="39"/>
      <c r="D172" s="194" t="s">
        <v>146</v>
      </c>
      <c r="E172" s="39"/>
      <c r="F172" s="195" t="s">
        <v>258</v>
      </c>
      <c r="G172" s="39"/>
      <c r="H172" s="39"/>
      <c r="I172" s="191"/>
      <c r="J172" s="39"/>
      <c r="K172" s="39"/>
      <c r="L172" s="42"/>
      <c r="M172" s="192"/>
      <c r="N172" s="193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146</v>
      </c>
      <c r="AU172" s="20" t="s">
        <v>83</v>
      </c>
    </row>
    <row r="173" spans="1:65" s="2" customFormat="1" ht="19.5">
      <c r="A173" s="37"/>
      <c r="B173" s="38"/>
      <c r="C173" s="39"/>
      <c r="D173" s="189" t="s">
        <v>237</v>
      </c>
      <c r="E173" s="39"/>
      <c r="F173" s="228" t="s">
        <v>238</v>
      </c>
      <c r="G173" s="39"/>
      <c r="H173" s="39"/>
      <c r="I173" s="191"/>
      <c r="J173" s="39"/>
      <c r="K173" s="39"/>
      <c r="L173" s="42"/>
      <c r="M173" s="192"/>
      <c r="N173" s="193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237</v>
      </c>
      <c r="AU173" s="20" t="s">
        <v>83</v>
      </c>
    </row>
    <row r="174" spans="1:65" s="13" customFormat="1">
      <c r="B174" s="196"/>
      <c r="C174" s="197"/>
      <c r="D174" s="189" t="s">
        <v>148</v>
      </c>
      <c r="E174" s="198" t="s">
        <v>28</v>
      </c>
      <c r="F174" s="199" t="s">
        <v>259</v>
      </c>
      <c r="G174" s="197"/>
      <c r="H174" s="200">
        <v>565.86599999999999</v>
      </c>
      <c r="I174" s="201"/>
      <c r="J174" s="197"/>
      <c r="K174" s="197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148</v>
      </c>
      <c r="AU174" s="206" t="s">
        <v>83</v>
      </c>
      <c r="AV174" s="13" t="s">
        <v>83</v>
      </c>
      <c r="AW174" s="13" t="s">
        <v>35</v>
      </c>
      <c r="AX174" s="13" t="s">
        <v>81</v>
      </c>
      <c r="AY174" s="206" t="s">
        <v>135</v>
      </c>
    </row>
    <row r="175" spans="1:65" s="2" customFormat="1" ht="24.2" customHeight="1">
      <c r="A175" s="37"/>
      <c r="B175" s="38"/>
      <c r="C175" s="176" t="s">
        <v>260</v>
      </c>
      <c r="D175" s="176" t="s">
        <v>137</v>
      </c>
      <c r="E175" s="177" t="s">
        <v>261</v>
      </c>
      <c r="F175" s="178" t="s">
        <v>262</v>
      </c>
      <c r="G175" s="179" t="s">
        <v>263</v>
      </c>
      <c r="H175" s="180">
        <v>1018.559</v>
      </c>
      <c r="I175" s="181"/>
      <c r="J175" s="182">
        <f>ROUND(I175*H175,2)</f>
        <v>0</v>
      </c>
      <c r="K175" s="178" t="s">
        <v>141</v>
      </c>
      <c r="L175" s="42"/>
      <c r="M175" s="183" t="s">
        <v>28</v>
      </c>
      <c r="N175" s="184" t="s">
        <v>44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142</v>
      </c>
      <c r="AT175" s="187" t="s">
        <v>137</v>
      </c>
      <c r="AU175" s="187" t="s">
        <v>83</v>
      </c>
      <c r="AY175" s="20" t="s">
        <v>135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81</v>
      </c>
      <c r="BK175" s="188">
        <f>ROUND(I175*H175,2)</f>
        <v>0</v>
      </c>
      <c r="BL175" s="20" t="s">
        <v>142</v>
      </c>
      <c r="BM175" s="187" t="s">
        <v>264</v>
      </c>
    </row>
    <row r="176" spans="1:65" s="2" customFormat="1" ht="19.5">
      <c r="A176" s="37"/>
      <c r="B176" s="38"/>
      <c r="C176" s="39"/>
      <c r="D176" s="189" t="s">
        <v>144</v>
      </c>
      <c r="E176" s="39"/>
      <c r="F176" s="190" t="s">
        <v>265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144</v>
      </c>
      <c r="AU176" s="20" t="s">
        <v>83</v>
      </c>
    </row>
    <row r="177" spans="1:65" s="2" customFormat="1">
      <c r="A177" s="37"/>
      <c r="B177" s="38"/>
      <c r="C177" s="39"/>
      <c r="D177" s="194" t="s">
        <v>146</v>
      </c>
      <c r="E177" s="39"/>
      <c r="F177" s="195" t="s">
        <v>266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146</v>
      </c>
      <c r="AU177" s="20" t="s">
        <v>83</v>
      </c>
    </row>
    <row r="178" spans="1:65" s="13" customFormat="1">
      <c r="B178" s="196"/>
      <c r="C178" s="197"/>
      <c r="D178" s="189" t="s">
        <v>148</v>
      </c>
      <c r="E178" s="198" t="s">
        <v>28</v>
      </c>
      <c r="F178" s="199" t="s">
        <v>267</v>
      </c>
      <c r="G178" s="197"/>
      <c r="H178" s="200">
        <v>565.86599999999999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148</v>
      </c>
      <c r="AU178" s="206" t="s">
        <v>83</v>
      </c>
      <c r="AV178" s="13" t="s">
        <v>83</v>
      </c>
      <c r="AW178" s="13" t="s">
        <v>35</v>
      </c>
      <c r="AX178" s="13" t="s">
        <v>73</v>
      </c>
      <c r="AY178" s="206" t="s">
        <v>135</v>
      </c>
    </row>
    <row r="179" spans="1:65" s="14" customFormat="1">
      <c r="B179" s="207"/>
      <c r="C179" s="208"/>
      <c r="D179" s="189" t="s">
        <v>148</v>
      </c>
      <c r="E179" s="209" t="s">
        <v>28</v>
      </c>
      <c r="F179" s="210" t="s">
        <v>183</v>
      </c>
      <c r="G179" s="208"/>
      <c r="H179" s="211">
        <v>565.86599999999999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148</v>
      </c>
      <c r="AU179" s="217" t="s">
        <v>83</v>
      </c>
      <c r="AV179" s="14" t="s">
        <v>142</v>
      </c>
      <c r="AW179" s="14" t="s">
        <v>35</v>
      </c>
      <c r="AX179" s="14" t="s">
        <v>81</v>
      </c>
      <c r="AY179" s="217" t="s">
        <v>135</v>
      </c>
    </row>
    <row r="180" spans="1:65" s="13" customFormat="1">
      <c r="B180" s="196"/>
      <c r="C180" s="197"/>
      <c r="D180" s="189" t="s">
        <v>148</v>
      </c>
      <c r="E180" s="197"/>
      <c r="F180" s="199" t="s">
        <v>268</v>
      </c>
      <c r="G180" s="197"/>
      <c r="H180" s="200">
        <v>1018.559</v>
      </c>
      <c r="I180" s="201"/>
      <c r="J180" s="197"/>
      <c r="K180" s="197"/>
      <c r="L180" s="202"/>
      <c r="M180" s="203"/>
      <c r="N180" s="204"/>
      <c r="O180" s="204"/>
      <c r="P180" s="204"/>
      <c r="Q180" s="204"/>
      <c r="R180" s="204"/>
      <c r="S180" s="204"/>
      <c r="T180" s="205"/>
      <c r="AT180" s="206" t="s">
        <v>148</v>
      </c>
      <c r="AU180" s="206" t="s">
        <v>83</v>
      </c>
      <c r="AV180" s="13" t="s">
        <v>83</v>
      </c>
      <c r="AW180" s="13" t="s">
        <v>4</v>
      </c>
      <c r="AX180" s="13" t="s">
        <v>81</v>
      </c>
      <c r="AY180" s="206" t="s">
        <v>135</v>
      </c>
    </row>
    <row r="181" spans="1:65" s="2" customFormat="1" ht="24.2" customHeight="1">
      <c r="A181" s="37"/>
      <c r="B181" s="38"/>
      <c r="C181" s="176" t="s">
        <v>269</v>
      </c>
      <c r="D181" s="176" t="s">
        <v>137</v>
      </c>
      <c r="E181" s="177" t="s">
        <v>270</v>
      </c>
      <c r="F181" s="178" t="s">
        <v>271</v>
      </c>
      <c r="G181" s="179" t="s">
        <v>169</v>
      </c>
      <c r="H181" s="180">
        <v>114.652</v>
      </c>
      <c r="I181" s="181"/>
      <c r="J181" s="182">
        <f>ROUND(I181*H181,2)</f>
        <v>0</v>
      </c>
      <c r="K181" s="178" t="s">
        <v>141</v>
      </c>
      <c r="L181" s="42"/>
      <c r="M181" s="183" t="s">
        <v>28</v>
      </c>
      <c r="N181" s="184" t="s">
        <v>44</v>
      </c>
      <c r="O181" s="67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142</v>
      </c>
      <c r="AT181" s="187" t="s">
        <v>137</v>
      </c>
      <c r="AU181" s="187" t="s">
        <v>83</v>
      </c>
      <c r="AY181" s="20" t="s">
        <v>135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0" t="s">
        <v>81</v>
      </c>
      <c r="BK181" s="188">
        <f>ROUND(I181*H181,2)</f>
        <v>0</v>
      </c>
      <c r="BL181" s="20" t="s">
        <v>142</v>
      </c>
      <c r="BM181" s="187" t="s">
        <v>272</v>
      </c>
    </row>
    <row r="182" spans="1:65" s="2" customFormat="1" ht="29.25">
      <c r="A182" s="37"/>
      <c r="B182" s="38"/>
      <c r="C182" s="39"/>
      <c r="D182" s="189" t="s">
        <v>144</v>
      </c>
      <c r="E182" s="39"/>
      <c r="F182" s="190" t="s">
        <v>273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144</v>
      </c>
      <c r="AU182" s="20" t="s">
        <v>83</v>
      </c>
    </row>
    <row r="183" spans="1:65" s="2" customFormat="1">
      <c r="A183" s="37"/>
      <c r="B183" s="38"/>
      <c r="C183" s="39"/>
      <c r="D183" s="194" t="s">
        <v>146</v>
      </c>
      <c r="E183" s="39"/>
      <c r="F183" s="195" t="s">
        <v>274</v>
      </c>
      <c r="G183" s="39"/>
      <c r="H183" s="39"/>
      <c r="I183" s="191"/>
      <c r="J183" s="39"/>
      <c r="K183" s="39"/>
      <c r="L183" s="42"/>
      <c r="M183" s="192"/>
      <c r="N183" s="193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146</v>
      </c>
      <c r="AU183" s="20" t="s">
        <v>83</v>
      </c>
    </row>
    <row r="184" spans="1:65" s="13" customFormat="1">
      <c r="B184" s="196"/>
      <c r="C184" s="197"/>
      <c r="D184" s="189" t="s">
        <v>148</v>
      </c>
      <c r="E184" s="198" t="s">
        <v>28</v>
      </c>
      <c r="F184" s="199" t="s">
        <v>275</v>
      </c>
      <c r="G184" s="197"/>
      <c r="H184" s="200">
        <v>6.8449999999999998</v>
      </c>
      <c r="I184" s="201"/>
      <c r="J184" s="197"/>
      <c r="K184" s="197"/>
      <c r="L184" s="202"/>
      <c r="M184" s="203"/>
      <c r="N184" s="204"/>
      <c r="O184" s="204"/>
      <c r="P184" s="204"/>
      <c r="Q184" s="204"/>
      <c r="R184" s="204"/>
      <c r="S184" s="204"/>
      <c r="T184" s="205"/>
      <c r="AT184" s="206" t="s">
        <v>148</v>
      </c>
      <c r="AU184" s="206" t="s">
        <v>83</v>
      </c>
      <c r="AV184" s="13" t="s">
        <v>83</v>
      </c>
      <c r="AW184" s="13" t="s">
        <v>35</v>
      </c>
      <c r="AX184" s="13" t="s">
        <v>73</v>
      </c>
      <c r="AY184" s="206" t="s">
        <v>135</v>
      </c>
    </row>
    <row r="185" spans="1:65" s="13" customFormat="1">
      <c r="B185" s="196"/>
      <c r="C185" s="197"/>
      <c r="D185" s="189" t="s">
        <v>148</v>
      </c>
      <c r="E185" s="198" t="s">
        <v>28</v>
      </c>
      <c r="F185" s="199" t="s">
        <v>276</v>
      </c>
      <c r="G185" s="197"/>
      <c r="H185" s="200">
        <v>1.7150000000000001</v>
      </c>
      <c r="I185" s="201"/>
      <c r="J185" s="197"/>
      <c r="K185" s="197"/>
      <c r="L185" s="202"/>
      <c r="M185" s="203"/>
      <c r="N185" s="204"/>
      <c r="O185" s="204"/>
      <c r="P185" s="204"/>
      <c r="Q185" s="204"/>
      <c r="R185" s="204"/>
      <c r="S185" s="204"/>
      <c r="T185" s="205"/>
      <c r="AT185" s="206" t="s">
        <v>148</v>
      </c>
      <c r="AU185" s="206" t="s">
        <v>83</v>
      </c>
      <c r="AV185" s="13" t="s">
        <v>83</v>
      </c>
      <c r="AW185" s="13" t="s">
        <v>35</v>
      </c>
      <c r="AX185" s="13" t="s">
        <v>73</v>
      </c>
      <c r="AY185" s="206" t="s">
        <v>135</v>
      </c>
    </row>
    <row r="186" spans="1:65" s="16" customFormat="1">
      <c r="B186" s="229"/>
      <c r="C186" s="230"/>
      <c r="D186" s="189" t="s">
        <v>148</v>
      </c>
      <c r="E186" s="231" t="s">
        <v>28</v>
      </c>
      <c r="F186" s="232" t="s">
        <v>277</v>
      </c>
      <c r="G186" s="230"/>
      <c r="H186" s="233">
        <v>8.56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AT186" s="239" t="s">
        <v>148</v>
      </c>
      <c r="AU186" s="239" t="s">
        <v>83</v>
      </c>
      <c r="AV186" s="16" t="s">
        <v>154</v>
      </c>
      <c r="AW186" s="16" t="s">
        <v>35</v>
      </c>
      <c r="AX186" s="16" t="s">
        <v>73</v>
      </c>
      <c r="AY186" s="239" t="s">
        <v>135</v>
      </c>
    </row>
    <row r="187" spans="1:65" s="13" customFormat="1">
      <c r="B187" s="196"/>
      <c r="C187" s="197"/>
      <c r="D187" s="189" t="s">
        <v>148</v>
      </c>
      <c r="E187" s="198" t="s">
        <v>28</v>
      </c>
      <c r="F187" s="199" t="s">
        <v>278</v>
      </c>
      <c r="G187" s="197"/>
      <c r="H187" s="200">
        <v>100.69199999999999</v>
      </c>
      <c r="I187" s="201"/>
      <c r="J187" s="197"/>
      <c r="K187" s="197"/>
      <c r="L187" s="202"/>
      <c r="M187" s="203"/>
      <c r="N187" s="204"/>
      <c r="O187" s="204"/>
      <c r="P187" s="204"/>
      <c r="Q187" s="204"/>
      <c r="R187" s="204"/>
      <c r="S187" s="204"/>
      <c r="T187" s="205"/>
      <c r="AT187" s="206" t="s">
        <v>148</v>
      </c>
      <c r="AU187" s="206" t="s">
        <v>83</v>
      </c>
      <c r="AV187" s="13" t="s">
        <v>83</v>
      </c>
      <c r="AW187" s="13" t="s">
        <v>35</v>
      </c>
      <c r="AX187" s="13" t="s">
        <v>73</v>
      </c>
      <c r="AY187" s="206" t="s">
        <v>135</v>
      </c>
    </row>
    <row r="188" spans="1:65" s="13" customFormat="1">
      <c r="B188" s="196"/>
      <c r="C188" s="197"/>
      <c r="D188" s="189" t="s">
        <v>148</v>
      </c>
      <c r="E188" s="198" t="s">
        <v>28</v>
      </c>
      <c r="F188" s="199" t="s">
        <v>279</v>
      </c>
      <c r="G188" s="197"/>
      <c r="H188" s="200">
        <v>5.4</v>
      </c>
      <c r="I188" s="201"/>
      <c r="J188" s="197"/>
      <c r="K188" s="197"/>
      <c r="L188" s="202"/>
      <c r="M188" s="203"/>
      <c r="N188" s="204"/>
      <c r="O188" s="204"/>
      <c r="P188" s="204"/>
      <c r="Q188" s="204"/>
      <c r="R188" s="204"/>
      <c r="S188" s="204"/>
      <c r="T188" s="205"/>
      <c r="AT188" s="206" t="s">
        <v>148</v>
      </c>
      <c r="AU188" s="206" t="s">
        <v>83</v>
      </c>
      <c r="AV188" s="13" t="s">
        <v>83</v>
      </c>
      <c r="AW188" s="13" t="s">
        <v>35</v>
      </c>
      <c r="AX188" s="13" t="s">
        <v>73</v>
      </c>
      <c r="AY188" s="206" t="s">
        <v>135</v>
      </c>
    </row>
    <row r="189" spans="1:65" s="14" customFormat="1">
      <c r="B189" s="207"/>
      <c r="C189" s="208"/>
      <c r="D189" s="189" t="s">
        <v>148</v>
      </c>
      <c r="E189" s="209" t="s">
        <v>28</v>
      </c>
      <c r="F189" s="210" t="s">
        <v>183</v>
      </c>
      <c r="G189" s="208"/>
      <c r="H189" s="211">
        <v>114.652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148</v>
      </c>
      <c r="AU189" s="217" t="s">
        <v>83</v>
      </c>
      <c r="AV189" s="14" t="s">
        <v>142</v>
      </c>
      <c r="AW189" s="14" t="s">
        <v>35</v>
      </c>
      <c r="AX189" s="14" t="s">
        <v>81</v>
      </c>
      <c r="AY189" s="217" t="s">
        <v>135</v>
      </c>
    </row>
    <row r="190" spans="1:65" s="2" customFormat="1" ht="16.5" customHeight="1">
      <c r="A190" s="37"/>
      <c r="B190" s="38"/>
      <c r="C190" s="240" t="s">
        <v>280</v>
      </c>
      <c r="D190" s="240" t="s">
        <v>281</v>
      </c>
      <c r="E190" s="241" t="s">
        <v>282</v>
      </c>
      <c r="F190" s="242" t="s">
        <v>283</v>
      </c>
      <c r="G190" s="243" t="s">
        <v>263</v>
      </c>
      <c r="H190" s="244">
        <v>13.69</v>
      </c>
      <c r="I190" s="245"/>
      <c r="J190" s="246">
        <f>ROUND(I190*H190,2)</f>
        <v>0</v>
      </c>
      <c r="K190" s="242" t="s">
        <v>141</v>
      </c>
      <c r="L190" s="247"/>
      <c r="M190" s="248" t="s">
        <v>28</v>
      </c>
      <c r="N190" s="249" t="s">
        <v>44</v>
      </c>
      <c r="O190" s="67"/>
      <c r="P190" s="185">
        <f>O190*H190</f>
        <v>0</v>
      </c>
      <c r="Q190" s="185">
        <v>1</v>
      </c>
      <c r="R190" s="185">
        <f>Q190*H190</f>
        <v>13.69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191</v>
      </c>
      <c r="AT190" s="187" t="s">
        <v>281</v>
      </c>
      <c r="AU190" s="187" t="s">
        <v>83</v>
      </c>
      <c r="AY190" s="20" t="s">
        <v>135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0" t="s">
        <v>81</v>
      </c>
      <c r="BK190" s="188">
        <f>ROUND(I190*H190,2)</f>
        <v>0</v>
      </c>
      <c r="BL190" s="20" t="s">
        <v>142</v>
      </c>
      <c r="BM190" s="187" t="s">
        <v>284</v>
      </c>
    </row>
    <row r="191" spans="1:65" s="2" customFormat="1">
      <c r="A191" s="37"/>
      <c r="B191" s="38"/>
      <c r="C191" s="39"/>
      <c r="D191" s="189" t="s">
        <v>144</v>
      </c>
      <c r="E191" s="39"/>
      <c r="F191" s="190" t="s">
        <v>283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144</v>
      </c>
      <c r="AU191" s="20" t="s">
        <v>83</v>
      </c>
    </row>
    <row r="192" spans="1:65" s="13" customFormat="1">
      <c r="B192" s="196"/>
      <c r="C192" s="197"/>
      <c r="D192" s="189" t="s">
        <v>148</v>
      </c>
      <c r="E192" s="198" t="s">
        <v>28</v>
      </c>
      <c r="F192" s="199" t="s">
        <v>285</v>
      </c>
      <c r="G192" s="197"/>
      <c r="H192" s="200">
        <v>6.8449999999999998</v>
      </c>
      <c r="I192" s="201"/>
      <c r="J192" s="197"/>
      <c r="K192" s="197"/>
      <c r="L192" s="202"/>
      <c r="M192" s="203"/>
      <c r="N192" s="204"/>
      <c r="O192" s="204"/>
      <c r="P192" s="204"/>
      <c r="Q192" s="204"/>
      <c r="R192" s="204"/>
      <c r="S192" s="204"/>
      <c r="T192" s="205"/>
      <c r="AT192" s="206" t="s">
        <v>148</v>
      </c>
      <c r="AU192" s="206" t="s">
        <v>83</v>
      </c>
      <c r="AV192" s="13" t="s">
        <v>83</v>
      </c>
      <c r="AW192" s="13" t="s">
        <v>35</v>
      </c>
      <c r="AX192" s="13" t="s">
        <v>73</v>
      </c>
      <c r="AY192" s="206" t="s">
        <v>135</v>
      </c>
    </row>
    <row r="193" spans="1:65" s="14" customFormat="1">
      <c r="B193" s="207"/>
      <c r="C193" s="208"/>
      <c r="D193" s="189" t="s">
        <v>148</v>
      </c>
      <c r="E193" s="209" t="s">
        <v>28</v>
      </c>
      <c r="F193" s="210" t="s">
        <v>183</v>
      </c>
      <c r="G193" s="208"/>
      <c r="H193" s="211">
        <v>6.8449999999999998</v>
      </c>
      <c r="I193" s="212"/>
      <c r="J193" s="208"/>
      <c r="K193" s="208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148</v>
      </c>
      <c r="AU193" s="217" t="s">
        <v>83</v>
      </c>
      <c r="AV193" s="14" t="s">
        <v>142</v>
      </c>
      <c r="AW193" s="14" t="s">
        <v>35</v>
      </c>
      <c r="AX193" s="14" t="s">
        <v>81</v>
      </c>
      <c r="AY193" s="217" t="s">
        <v>135</v>
      </c>
    </row>
    <row r="194" spans="1:65" s="13" customFormat="1">
      <c r="B194" s="196"/>
      <c r="C194" s="197"/>
      <c r="D194" s="189" t="s">
        <v>148</v>
      </c>
      <c r="E194" s="197"/>
      <c r="F194" s="199" t="s">
        <v>286</v>
      </c>
      <c r="G194" s="197"/>
      <c r="H194" s="200">
        <v>13.69</v>
      </c>
      <c r="I194" s="201"/>
      <c r="J194" s="197"/>
      <c r="K194" s="197"/>
      <c r="L194" s="202"/>
      <c r="M194" s="203"/>
      <c r="N194" s="204"/>
      <c r="O194" s="204"/>
      <c r="P194" s="204"/>
      <c r="Q194" s="204"/>
      <c r="R194" s="204"/>
      <c r="S194" s="204"/>
      <c r="T194" s="205"/>
      <c r="AT194" s="206" t="s">
        <v>148</v>
      </c>
      <c r="AU194" s="206" t="s">
        <v>83</v>
      </c>
      <c r="AV194" s="13" t="s">
        <v>83</v>
      </c>
      <c r="AW194" s="13" t="s">
        <v>4</v>
      </c>
      <c r="AX194" s="13" t="s">
        <v>81</v>
      </c>
      <c r="AY194" s="206" t="s">
        <v>135</v>
      </c>
    </row>
    <row r="195" spans="1:65" s="2" customFormat="1" ht="16.5" customHeight="1">
      <c r="A195" s="37"/>
      <c r="B195" s="38"/>
      <c r="C195" s="240" t="s">
        <v>7</v>
      </c>
      <c r="D195" s="240" t="s">
        <v>281</v>
      </c>
      <c r="E195" s="241" t="s">
        <v>287</v>
      </c>
      <c r="F195" s="242" t="s">
        <v>288</v>
      </c>
      <c r="G195" s="243" t="s">
        <v>169</v>
      </c>
      <c r="H195" s="244">
        <v>120.83</v>
      </c>
      <c r="I195" s="245"/>
      <c r="J195" s="246">
        <f>ROUND(I195*H195,2)</f>
        <v>0</v>
      </c>
      <c r="K195" s="242" t="s">
        <v>28</v>
      </c>
      <c r="L195" s="247"/>
      <c r="M195" s="248" t="s">
        <v>28</v>
      </c>
      <c r="N195" s="249" t="s">
        <v>44</v>
      </c>
      <c r="O195" s="67"/>
      <c r="P195" s="185">
        <f>O195*H195</f>
        <v>0</v>
      </c>
      <c r="Q195" s="185">
        <v>0.22</v>
      </c>
      <c r="R195" s="185">
        <f>Q195*H195</f>
        <v>26.582599999999999</v>
      </c>
      <c r="S195" s="185">
        <v>0</v>
      </c>
      <c r="T195" s="18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191</v>
      </c>
      <c r="AT195" s="187" t="s">
        <v>281</v>
      </c>
      <c r="AU195" s="187" t="s">
        <v>83</v>
      </c>
      <c r="AY195" s="20" t="s">
        <v>135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20" t="s">
        <v>81</v>
      </c>
      <c r="BK195" s="188">
        <f>ROUND(I195*H195,2)</f>
        <v>0</v>
      </c>
      <c r="BL195" s="20" t="s">
        <v>142</v>
      </c>
      <c r="BM195" s="187" t="s">
        <v>289</v>
      </c>
    </row>
    <row r="196" spans="1:65" s="2" customFormat="1">
      <c r="A196" s="37"/>
      <c r="B196" s="38"/>
      <c r="C196" s="39"/>
      <c r="D196" s="189" t="s">
        <v>144</v>
      </c>
      <c r="E196" s="39"/>
      <c r="F196" s="190" t="s">
        <v>288</v>
      </c>
      <c r="G196" s="39"/>
      <c r="H196" s="39"/>
      <c r="I196" s="191"/>
      <c r="J196" s="39"/>
      <c r="K196" s="39"/>
      <c r="L196" s="42"/>
      <c r="M196" s="192"/>
      <c r="N196" s="193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144</v>
      </c>
      <c r="AU196" s="20" t="s">
        <v>83</v>
      </c>
    </row>
    <row r="197" spans="1:65" s="2" customFormat="1" ht="48.75">
      <c r="A197" s="37"/>
      <c r="B197" s="38"/>
      <c r="C197" s="39"/>
      <c r="D197" s="189" t="s">
        <v>237</v>
      </c>
      <c r="E197" s="39"/>
      <c r="F197" s="228" t="s">
        <v>290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237</v>
      </c>
      <c r="AU197" s="20" t="s">
        <v>83</v>
      </c>
    </row>
    <row r="198" spans="1:65" s="13" customFormat="1">
      <c r="B198" s="196"/>
      <c r="C198" s="197"/>
      <c r="D198" s="189" t="s">
        <v>148</v>
      </c>
      <c r="E198" s="198" t="s">
        <v>28</v>
      </c>
      <c r="F198" s="199" t="s">
        <v>291</v>
      </c>
      <c r="G198" s="197"/>
      <c r="H198" s="200">
        <v>100.69199999999999</v>
      </c>
      <c r="I198" s="201"/>
      <c r="J198" s="197"/>
      <c r="K198" s="197"/>
      <c r="L198" s="202"/>
      <c r="M198" s="203"/>
      <c r="N198" s="204"/>
      <c r="O198" s="204"/>
      <c r="P198" s="204"/>
      <c r="Q198" s="204"/>
      <c r="R198" s="204"/>
      <c r="S198" s="204"/>
      <c r="T198" s="205"/>
      <c r="AT198" s="206" t="s">
        <v>148</v>
      </c>
      <c r="AU198" s="206" t="s">
        <v>83</v>
      </c>
      <c r="AV198" s="13" t="s">
        <v>83</v>
      </c>
      <c r="AW198" s="13" t="s">
        <v>35</v>
      </c>
      <c r="AX198" s="13" t="s">
        <v>73</v>
      </c>
      <c r="AY198" s="206" t="s">
        <v>135</v>
      </c>
    </row>
    <row r="199" spans="1:65" s="14" customFormat="1">
      <c r="B199" s="207"/>
      <c r="C199" s="208"/>
      <c r="D199" s="189" t="s">
        <v>148</v>
      </c>
      <c r="E199" s="209" t="s">
        <v>28</v>
      </c>
      <c r="F199" s="210" t="s">
        <v>183</v>
      </c>
      <c r="G199" s="208"/>
      <c r="H199" s="211">
        <v>100.69199999999999</v>
      </c>
      <c r="I199" s="212"/>
      <c r="J199" s="208"/>
      <c r="K199" s="208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148</v>
      </c>
      <c r="AU199" s="217" t="s">
        <v>83</v>
      </c>
      <c r="AV199" s="14" t="s">
        <v>142</v>
      </c>
      <c r="AW199" s="14" t="s">
        <v>35</v>
      </c>
      <c r="AX199" s="14" t="s">
        <v>81</v>
      </c>
      <c r="AY199" s="217" t="s">
        <v>135</v>
      </c>
    </row>
    <row r="200" spans="1:65" s="13" customFormat="1">
      <c r="B200" s="196"/>
      <c r="C200" s="197"/>
      <c r="D200" s="189" t="s">
        <v>148</v>
      </c>
      <c r="E200" s="197"/>
      <c r="F200" s="199" t="s">
        <v>292</v>
      </c>
      <c r="G200" s="197"/>
      <c r="H200" s="200">
        <v>120.83</v>
      </c>
      <c r="I200" s="201"/>
      <c r="J200" s="197"/>
      <c r="K200" s="197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148</v>
      </c>
      <c r="AU200" s="206" t="s">
        <v>83</v>
      </c>
      <c r="AV200" s="13" t="s">
        <v>83</v>
      </c>
      <c r="AW200" s="13" t="s">
        <v>4</v>
      </c>
      <c r="AX200" s="13" t="s">
        <v>81</v>
      </c>
      <c r="AY200" s="206" t="s">
        <v>135</v>
      </c>
    </row>
    <row r="201" spans="1:65" s="2" customFormat="1" ht="16.5" customHeight="1">
      <c r="A201" s="37"/>
      <c r="B201" s="38"/>
      <c r="C201" s="240" t="s">
        <v>293</v>
      </c>
      <c r="D201" s="240" t="s">
        <v>281</v>
      </c>
      <c r="E201" s="241" t="s">
        <v>294</v>
      </c>
      <c r="F201" s="242" t="s">
        <v>295</v>
      </c>
      <c r="G201" s="243" t="s">
        <v>169</v>
      </c>
      <c r="H201" s="244">
        <v>5.94</v>
      </c>
      <c r="I201" s="245"/>
      <c r="J201" s="246">
        <f>ROUND(I201*H201,2)</f>
        <v>0</v>
      </c>
      <c r="K201" s="242" t="s">
        <v>28</v>
      </c>
      <c r="L201" s="247"/>
      <c r="M201" s="248" t="s">
        <v>28</v>
      </c>
      <c r="N201" s="249" t="s">
        <v>44</v>
      </c>
      <c r="O201" s="67"/>
      <c r="P201" s="185">
        <f>O201*H201</f>
        <v>0</v>
      </c>
      <c r="Q201" s="185">
        <v>0.22</v>
      </c>
      <c r="R201" s="185">
        <f>Q201*H201</f>
        <v>1.3068000000000002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191</v>
      </c>
      <c r="AT201" s="187" t="s">
        <v>281</v>
      </c>
      <c r="AU201" s="187" t="s">
        <v>83</v>
      </c>
      <c r="AY201" s="20" t="s">
        <v>135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81</v>
      </c>
      <c r="BK201" s="188">
        <f>ROUND(I201*H201,2)</f>
        <v>0</v>
      </c>
      <c r="BL201" s="20" t="s">
        <v>142</v>
      </c>
      <c r="BM201" s="187" t="s">
        <v>296</v>
      </c>
    </row>
    <row r="202" spans="1:65" s="2" customFormat="1">
      <c r="A202" s="37"/>
      <c r="B202" s="38"/>
      <c r="C202" s="39"/>
      <c r="D202" s="189" t="s">
        <v>144</v>
      </c>
      <c r="E202" s="39"/>
      <c r="F202" s="190" t="s">
        <v>295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144</v>
      </c>
      <c r="AU202" s="20" t="s">
        <v>83</v>
      </c>
    </row>
    <row r="203" spans="1:65" s="2" customFormat="1" ht="58.5">
      <c r="A203" s="37"/>
      <c r="B203" s="38"/>
      <c r="C203" s="39"/>
      <c r="D203" s="189" t="s">
        <v>237</v>
      </c>
      <c r="E203" s="39"/>
      <c r="F203" s="228" t="s">
        <v>297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237</v>
      </c>
      <c r="AU203" s="20" t="s">
        <v>83</v>
      </c>
    </row>
    <row r="204" spans="1:65" s="15" customFormat="1">
      <c r="B204" s="218"/>
      <c r="C204" s="219"/>
      <c r="D204" s="189" t="s">
        <v>148</v>
      </c>
      <c r="E204" s="220" t="s">
        <v>28</v>
      </c>
      <c r="F204" s="221" t="s">
        <v>298</v>
      </c>
      <c r="G204" s="219"/>
      <c r="H204" s="220" t="s">
        <v>28</v>
      </c>
      <c r="I204" s="222"/>
      <c r="J204" s="219"/>
      <c r="K204" s="219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148</v>
      </c>
      <c r="AU204" s="227" t="s">
        <v>83</v>
      </c>
      <c r="AV204" s="15" t="s">
        <v>81</v>
      </c>
      <c r="AW204" s="15" t="s">
        <v>35</v>
      </c>
      <c r="AX204" s="15" t="s">
        <v>73</v>
      </c>
      <c r="AY204" s="227" t="s">
        <v>135</v>
      </c>
    </row>
    <row r="205" spans="1:65" s="13" customFormat="1">
      <c r="B205" s="196"/>
      <c r="C205" s="197"/>
      <c r="D205" s="189" t="s">
        <v>148</v>
      </c>
      <c r="E205" s="198" t="s">
        <v>28</v>
      </c>
      <c r="F205" s="199" t="s">
        <v>299</v>
      </c>
      <c r="G205" s="197"/>
      <c r="H205" s="200">
        <v>5.4</v>
      </c>
      <c r="I205" s="201"/>
      <c r="J205" s="197"/>
      <c r="K205" s="197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148</v>
      </c>
      <c r="AU205" s="206" t="s">
        <v>83</v>
      </c>
      <c r="AV205" s="13" t="s">
        <v>83</v>
      </c>
      <c r="AW205" s="13" t="s">
        <v>35</v>
      </c>
      <c r="AX205" s="13" t="s">
        <v>73</v>
      </c>
      <c r="AY205" s="206" t="s">
        <v>135</v>
      </c>
    </row>
    <row r="206" spans="1:65" s="14" customFormat="1">
      <c r="B206" s="207"/>
      <c r="C206" s="208"/>
      <c r="D206" s="189" t="s">
        <v>148</v>
      </c>
      <c r="E206" s="209" t="s">
        <v>28</v>
      </c>
      <c r="F206" s="210" t="s">
        <v>183</v>
      </c>
      <c r="G206" s="208"/>
      <c r="H206" s="211">
        <v>5.4</v>
      </c>
      <c r="I206" s="212"/>
      <c r="J206" s="208"/>
      <c r="K206" s="208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148</v>
      </c>
      <c r="AU206" s="217" t="s">
        <v>83</v>
      </c>
      <c r="AV206" s="14" t="s">
        <v>142</v>
      </c>
      <c r="AW206" s="14" t="s">
        <v>35</v>
      </c>
      <c r="AX206" s="14" t="s">
        <v>81</v>
      </c>
      <c r="AY206" s="217" t="s">
        <v>135</v>
      </c>
    </row>
    <row r="207" spans="1:65" s="13" customFormat="1">
      <c r="B207" s="196"/>
      <c r="C207" s="197"/>
      <c r="D207" s="189" t="s">
        <v>148</v>
      </c>
      <c r="E207" s="197"/>
      <c r="F207" s="199" t="s">
        <v>300</v>
      </c>
      <c r="G207" s="197"/>
      <c r="H207" s="200">
        <v>5.94</v>
      </c>
      <c r="I207" s="201"/>
      <c r="J207" s="197"/>
      <c r="K207" s="197"/>
      <c r="L207" s="202"/>
      <c r="M207" s="203"/>
      <c r="N207" s="204"/>
      <c r="O207" s="204"/>
      <c r="P207" s="204"/>
      <c r="Q207" s="204"/>
      <c r="R207" s="204"/>
      <c r="S207" s="204"/>
      <c r="T207" s="205"/>
      <c r="AT207" s="206" t="s">
        <v>148</v>
      </c>
      <c r="AU207" s="206" t="s">
        <v>83</v>
      </c>
      <c r="AV207" s="13" t="s">
        <v>83</v>
      </c>
      <c r="AW207" s="13" t="s">
        <v>4</v>
      </c>
      <c r="AX207" s="13" t="s">
        <v>81</v>
      </c>
      <c r="AY207" s="206" t="s">
        <v>135</v>
      </c>
    </row>
    <row r="208" spans="1:65" s="2" customFormat="1" ht="24.2" customHeight="1">
      <c r="A208" s="37"/>
      <c r="B208" s="38"/>
      <c r="C208" s="176" t="s">
        <v>301</v>
      </c>
      <c r="D208" s="176" t="s">
        <v>137</v>
      </c>
      <c r="E208" s="177" t="s">
        <v>302</v>
      </c>
      <c r="F208" s="178" t="s">
        <v>303</v>
      </c>
      <c r="G208" s="179" t="s">
        <v>169</v>
      </c>
      <c r="H208" s="180">
        <v>3.17</v>
      </c>
      <c r="I208" s="181"/>
      <c r="J208" s="182">
        <f>ROUND(I208*H208,2)</f>
        <v>0</v>
      </c>
      <c r="K208" s="178" t="s">
        <v>141</v>
      </c>
      <c r="L208" s="42"/>
      <c r="M208" s="183" t="s">
        <v>28</v>
      </c>
      <c r="N208" s="184" t="s">
        <v>44</v>
      </c>
      <c r="O208" s="67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142</v>
      </c>
      <c r="AT208" s="187" t="s">
        <v>137</v>
      </c>
      <c r="AU208" s="187" t="s">
        <v>83</v>
      </c>
      <c r="AY208" s="20" t="s">
        <v>135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20" t="s">
        <v>81</v>
      </c>
      <c r="BK208" s="188">
        <f>ROUND(I208*H208,2)</f>
        <v>0</v>
      </c>
      <c r="BL208" s="20" t="s">
        <v>142</v>
      </c>
      <c r="BM208" s="187" t="s">
        <v>304</v>
      </c>
    </row>
    <row r="209" spans="1:65" s="2" customFormat="1" ht="39">
      <c r="A209" s="37"/>
      <c r="B209" s="38"/>
      <c r="C209" s="39"/>
      <c r="D209" s="189" t="s">
        <v>144</v>
      </c>
      <c r="E209" s="39"/>
      <c r="F209" s="190" t="s">
        <v>305</v>
      </c>
      <c r="G209" s="39"/>
      <c r="H209" s="39"/>
      <c r="I209" s="191"/>
      <c r="J209" s="39"/>
      <c r="K209" s="39"/>
      <c r="L209" s="42"/>
      <c r="M209" s="192"/>
      <c r="N209" s="193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144</v>
      </c>
      <c r="AU209" s="20" t="s">
        <v>83</v>
      </c>
    </row>
    <row r="210" spans="1:65" s="2" customFormat="1">
      <c r="A210" s="37"/>
      <c r="B210" s="38"/>
      <c r="C210" s="39"/>
      <c r="D210" s="194" t="s">
        <v>146</v>
      </c>
      <c r="E210" s="39"/>
      <c r="F210" s="195" t="s">
        <v>306</v>
      </c>
      <c r="G210" s="39"/>
      <c r="H210" s="39"/>
      <c r="I210" s="191"/>
      <c r="J210" s="39"/>
      <c r="K210" s="39"/>
      <c r="L210" s="42"/>
      <c r="M210" s="192"/>
      <c r="N210" s="193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146</v>
      </c>
      <c r="AU210" s="20" t="s">
        <v>83</v>
      </c>
    </row>
    <row r="211" spans="1:65" s="13" customFormat="1">
      <c r="B211" s="196"/>
      <c r="C211" s="197"/>
      <c r="D211" s="189" t="s">
        <v>148</v>
      </c>
      <c r="E211" s="198" t="s">
        <v>28</v>
      </c>
      <c r="F211" s="199" t="s">
        <v>307</v>
      </c>
      <c r="G211" s="197"/>
      <c r="H211" s="200">
        <v>3.17</v>
      </c>
      <c r="I211" s="201"/>
      <c r="J211" s="197"/>
      <c r="K211" s="197"/>
      <c r="L211" s="202"/>
      <c r="M211" s="203"/>
      <c r="N211" s="204"/>
      <c r="O211" s="204"/>
      <c r="P211" s="204"/>
      <c r="Q211" s="204"/>
      <c r="R211" s="204"/>
      <c r="S211" s="204"/>
      <c r="T211" s="205"/>
      <c r="AT211" s="206" t="s">
        <v>148</v>
      </c>
      <c r="AU211" s="206" t="s">
        <v>83</v>
      </c>
      <c r="AV211" s="13" t="s">
        <v>83</v>
      </c>
      <c r="AW211" s="13" t="s">
        <v>35</v>
      </c>
      <c r="AX211" s="13" t="s">
        <v>73</v>
      </c>
      <c r="AY211" s="206" t="s">
        <v>135</v>
      </c>
    </row>
    <row r="212" spans="1:65" s="14" customFormat="1">
      <c r="B212" s="207"/>
      <c r="C212" s="208"/>
      <c r="D212" s="189" t="s">
        <v>148</v>
      </c>
      <c r="E212" s="209" t="s">
        <v>28</v>
      </c>
      <c r="F212" s="210" t="s">
        <v>183</v>
      </c>
      <c r="G212" s="208"/>
      <c r="H212" s="211">
        <v>3.17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148</v>
      </c>
      <c r="AU212" s="217" t="s">
        <v>83</v>
      </c>
      <c r="AV212" s="14" t="s">
        <v>142</v>
      </c>
      <c r="AW212" s="14" t="s">
        <v>35</v>
      </c>
      <c r="AX212" s="14" t="s">
        <v>81</v>
      </c>
      <c r="AY212" s="217" t="s">
        <v>135</v>
      </c>
    </row>
    <row r="213" spans="1:65" s="2" customFormat="1" ht="16.5" customHeight="1">
      <c r="A213" s="37"/>
      <c r="B213" s="38"/>
      <c r="C213" s="240" t="s">
        <v>308</v>
      </c>
      <c r="D213" s="240" t="s">
        <v>281</v>
      </c>
      <c r="E213" s="241" t="s">
        <v>309</v>
      </c>
      <c r="F213" s="242" t="s">
        <v>310</v>
      </c>
      <c r="G213" s="243" t="s">
        <v>263</v>
      </c>
      <c r="H213" s="244">
        <v>9.77</v>
      </c>
      <c r="I213" s="245"/>
      <c r="J213" s="246">
        <f>ROUND(I213*H213,2)</f>
        <v>0</v>
      </c>
      <c r="K213" s="242" t="s">
        <v>141</v>
      </c>
      <c r="L213" s="247"/>
      <c r="M213" s="248" t="s">
        <v>28</v>
      </c>
      <c r="N213" s="249" t="s">
        <v>44</v>
      </c>
      <c r="O213" s="67"/>
      <c r="P213" s="185">
        <f>O213*H213</f>
        <v>0</v>
      </c>
      <c r="Q213" s="185">
        <v>1</v>
      </c>
      <c r="R213" s="185">
        <f>Q213*H213</f>
        <v>9.77</v>
      </c>
      <c r="S213" s="185">
        <v>0</v>
      </c>
      <c r="T213" s="18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191</v>
      </c>
      <c r="AT213" s="187" t="s">
        <v>281</v>
      </c>
      <c r="AU213" s="187" t="s">
        <v>83</v>
      </c>
      <c r="AY213" s="20" t="s">
        <v>135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20" t="s">
        <v>81</v>
      </c>
      <c r="BK213" s="188">
        <f>ROUND(I213*H213,2)</f>
        <v>0</v>
      </c>
      <c r="BL213" s="20" t="s">
        <v>142</v>
      </c>
      <c r="BM213" s="187" t="s">
        <v>311</v>
      </c>
    </row>
    <row r="214" spans="1:65" s="2" customFormat="1">
      <c r="A214" s="37"/>
      <c r="B214" s="38"/>
      <c r="C214" s="39"/>
      <c r="D214" s="189" t="s">
        <v>144</v>
      </c>
      <c r="E214" s="39"/>
      <c r="F214" s="190" t="s">
        <v>310</v>
      </c>
      <c r="G214" s="39"/>
      <c r="H214" s="39"/>
      <c r="I214" s="191"/>
      <c r="J214" s="39"/>
      <c r="K214" s="39"/>
      <c r="L214" s="42"/>
      <c r="M214" s="192"/>
      <c r="N214" s="193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144</v>
      </c>
      <c r="AU214" s="20" t="s">
        <v>83</v>
      </c>
    </row>
    <row r="215" spans="1:65" s="13" customFormat="1">
      <c r="B215" s="196"/>
      <c r="C215" s="197"/>
      <c r="D215" s="189" t="s">
        <v>148</v>
      </c>
      <c r="E215" s="198" t="s">
        <v>28</v>
      </c>
      <c r="F215" s="199" t="s">
        <v>312</v>
      </c>
      <c r="G215" s="197"/>
      <c r="H215" s="200">
        <v>4.8849999999999998</v>
      </c>
      <c r="I215" s="201"/>
      <c r="J215" s="197"/>
      <c r="K215" s="197"/>
      <c r="L215" s="202"/>
      <c r="M215" s="203"/>
      <c r="N215" s="204"/>
      <c r="O215" s="204"/>
      <c r="P215" s="204"/>
      <c r="Q215" s="204"/>
      <c r="R215" s="204"/>
      <c r="S215" s="204"/>
      <c r="T215" s="205"/>
      <c r="AT215" s="206" t="s">
        <v>148</v>
      </c>
      <c r="AU215" s="206" t="s">
        <v>83</v>
      </c>
      <c r="AV215" s="13" t="s">
        <v>83</v>
      </c>
      <c r="AW215" s="13" t="s">
        <v>35</v>
      </c>
      <c r="AX215" s="13" t="s">
        <v>73</v>
      </c>
      <c r="AY215" s="206" t="s">
        <v>135</v>
      </c>
    </row>
    <row r="216" spans="1:65" s="14" customFormat="1">
      <c r="B216" s="207"/>
      <c r="C216" s="208"/>
      <c r="D216" s="189" t="s">
        <v>148</v>
      </c>
      <c r="E216" s="209" t="s">
        <v>28</v>
      </c>
      <c r="F216" s="210" t="s">
        <v>183</v>
      </c>
      <c r="G216" s="208"/>
      <c r="H216" s="211">
        <v>4.8849999999999998</v>
      </c>
      <c r="I216" s="212"/>
      <c r="J216" s="208"/>
      <c r="K216" s="208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148</v>
      </c>
      <c r="AU216" s="217" t="s">
        <v>83</v>
      </c>
      <c r="AV216" s="14" t="s">
        <v>142</v>
      </c>
      <c r="AW216" s="14" t="s">
        <v>35</v>
      </c>
      <c r="AX216" s="14" t="s">
        <v>81</v>
      </c>
      <c r="AY216" s="217" t="s">
        <v>135</v>
      </c>
    </row>
    <row r="217" spans="1:65" s="13" customFormat="1">
      <c r="B217" s="196"/>
      <c r="C217" s="197"/>
      <c r="D217" s="189" t="s">
        <v>148</v>
      </c>
      <c r="E217" s="197"/>
      <c r="F217" s="199" t="s">
        <v>313</v>
      </c>
      <c r="G217" s="197"/>
      <c r="H217" s="200">
        <v>9.77</v>
      </c>
      <c r="I217" s="201"/>
      <c r="J217" s="197"/>
      <c r="K217" s="197"/>
      <c r="L217" s="202"/>
      <c r="M217" s="203"/>
      <c r="N217" s="204"/>
      <c r="O217" s="204"/>
      <c r="P217" s="204"/>
      <c r="Q217" s="204"/>
      <c r="R217" s="204"/>
      <c r="S217" s="204"/>
      <c r="T217" s="205"/>
      <c r="AT217" s="206" t="s">
        <v>148</v>
      </c>
      <c r="AU217" s="206" t="s">
        <v>83</v>
      </c>
      <c r="AV217" s="13" t="s">
        <v>83</v>
      </c>
      <c r="AW217" s="13" t="s">
        <v>4</v>
      </c>
      <c r="AX217" s="13" t="s">
        <v>81</v>
      </c>
      <c r="AY217" s="206" t="s">
        <v>135</v>
      </c>
    </row>
    <row r="218" spans="1:65" s="2" customFormat="1" ht="37.9" customHeight="1">
      <c r="A218" s="37"/>
      <c r="B218" s="38"/>
      <c r="C218" s="176" t="s">
        <v>314</v>
      </c>
      <c r="D218" s="176" t="s">
        <v>137</v>
      </c>
      <c r="E218" s="177" t="s">
        <v>315</v>
      </c>
      <c r="F218" s="178" t="s">
        <v>316</v>
      </c>
      <c r="G218" s="179" t="s">
        <v>317</v>
      </c>
      <c r="H218" s="180">
        <v>98.19</v>
      </c>
      <c r="I218" s="181"/>
      <c r="J218" s="182">
        <f>ROUND(I218*H218,2)</f>
        <v>0</v>
      </c>
      <c r="K218" s="178" t="s">
        <v>141</v>
      </c>
      <c r="L218" s="42"/>
      <c r="M218" s="183" t="s">
        <v>28</v>
      </c>
      <c r="N218" s="184" t="s">
        <v>44</v>
      </c>
      <c r="O218" s="67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7" t="s">
        <v>142</v>
      </c>
      <c r="AT218" s="187" t="s">
        <v>137</v>
      </c>
      <c r="AU218" s="187" t="s">
        <v>83</v>
      </c>
      <c r="AY218" s="20" t="s">
        <v>135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20" t="s">
        <v>81</v>
      </c>
      <c r="BK218" s="188">
        <f>ROUND(I218*H218,2)</f>
        <v>0</v>
      </c>
      <c r="BL218" s="20" t="s">
        <v>142</v>
      </c>
      <c r="BM218" s="187" t="s">
        <v>318</v>
      </c>
    </row>
    <row r="219" spans="1:65" s="2" customFormat="1" ht="29.25">
      <c r="A219" s="37"/>
      <c r="B219" s="38"/>
      <c r="C219" s="39"/>
      <c r="D219" s="189" t="s">
        <v>144</v>
      </c>
      <c r="E219" s="39"/>
      <c r="F219" s="190" t="s">
        <v>319</v>
      </c>
      <c r="G219" s="39"/>
      <c r="H219" s="39"/>
      <c r="I219" s="191"/>
      <c r="J219" s="39"/>
      <c r="K219" s="39"/>
      <c r="L219" s="42"/>
      <c r="M219" s="192"/>
      <c r="N219" s="193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144</v>
      </c>
      <c r="AU219" s="20" t="s">
        <v>83</v>
      </c>
    </row>
    <row r="220" spans="1:65" s="2" customFormat="1">
      <c r="A220" s="37"/>
      <c r="B220" s="38"/>
      <c r="C220" s="39"/>
      <c r="D220" s="194" t="s">
        <v>146</v>
      </c>
      <c r="E220" s="39"/>
      <c r="F220" s="195" t="s">
        <v>320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146</v>
      </c>
      <c r="AU220" s="20" t="s">
        <v>83</v>
      </c>
    </row>
    <row r="221" spans="1:65" s="13" customFormat="1">
      <c r="B221" s="196"/>
      <c r="C221" s="197"/>
      <c r="D221" s="189" t="s">
        <v>148</v>
      </c>
      <c r="E221" s="198" t="s">
        <v>28</v>
      </c>
      <c r="F221" s="199" t="s">
        <v>321</v>
      </c>
      <c r="G221" s="197"/>
      <c r="H221" s="200">
        <v>98.19</v>
      </c>
      <c r="I221" s="201"/>
      <c r="J221" s="197"/>
      <c r="K221" s="197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148</v>
      </c>
      <c r="AU221" s="206" t="s">
        <v>83</v>
      </c>
      <c r="AV221" s="13" t="s">
        <v>83</v>
      </c>
      <c r="AW221" s="13" t="s">
        <v>35</v>
      </c>
      <c r="AX221" s="13" t="s">
        <v>73</v>
      </c>
      <c r="AY221" s="206" t="s">
        <v>135</v>
      </c>
    </row>
    <row r="222" spans="1:65" s="14" customFormat="1">
      <c r="B222" s="207"/>
      <c r="C222" s="208"/>
      <c r="D222" s="189" t="s">
        <v>148</v>
      </c>
      <c r="E222" s="209" t="s">
        <v>28</v>
      </c>
      <c r="F222" s="210" t="s">
        <v>183</v>
      </c>
      <c r="G222" s="208"/>
      <c r="H222" s="211">
        <v>98.19</v>
      </c>
      <c r="I222" s="212"/>
      <c r="J222" s="208"/>
      <c r="K222" s="208"/>
      <c r="L222" s="213"/>
      <c r="M222" s="214"/>
      <c r="N222" s="215"/>
      <c r="O222" s="215"/>
      <c r="P222" s="215"/>
      <c r="Q222" s="215"/>
      <c r="R222" s="215"/>
      <c r="S222" s="215"/>
      <c r="T222" s="216"/>
      <c r="AT222" s="217" t="s">
        <v>148</v>
      </c>
      <c r="AU222" s="217" t="s">
        <v>83</v>
      </c>
      <c r="AV222" s="14" t="s">
        <v>142</v>
      </c>
      <c r="AW222" s="14" t="s">
        <v>35</v>
      </c>
      <c r="AX222" s="14" t="s">
        <v>81</v>
      </c>
      <c r="AY222" s="217" t="s">
        <v>135</v>
      </c>
    </row>
    <row r="223" spans="1:65" s="2" customFormat="1" ht="24.2" customHeight="1">
      <c r="A223" s="37"/>
      <c r="B223" s="38"/>
      <c r="C223" s="176" t="s">
        <v>322</v>
      </c>
      <c r="D223" s="176" t="s">
        <v>137</v>
      </c>
      <c r="E223" s="177" t="s">
        <v>323</v>
      </c>
      <c r="F223" s="178" t="s">
        <v>324</v>
      </c>
      <c r="G223" s="179" t="s">
        <v>317</v>
      </c>
      <c r="H223" s="180">
        <v>98.19</v>
      </c>
      <c r="I223" s="181"/>
      <c r="J223" s="182">
        <f>ROUND(I223*H223,2)</f>
        <v>0</v>
      </c>
      <c r="K223" s="178" t="s">
        <v>141</v>
      </c>
      <c r="L223" s="42"/>
      <c r="M223" s="183" t="s">
        <v>28</v>
      </c>
      <c r="N223" s="184" t="s">
        <v>44</v>
      </c>
      <c r="O223" s="67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7" t="s">
        <v>142</v>
      </c>
      <c r="AT223" s="187" t="s">
        <v>137</v>
      </c>
      <c r="AU223" s="187" t="s">
        <v>83</v>
      </c>
      <c r="AY223" s="20" t="s">
        <v>135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20" t="s">
        <v>81</v>
      </c>
      <c r="BK223" s="188">
        <f>ROUND(I223*H223,2)</f>
        <v>0</v>
      </c>
      <c r="BL223" s="20" t="s">
        <v>142</v>
      </c>
      <c r="BM223" s="187" t="s">
        <v>325</v>
      </c>
    </row>
    <row r="224" spans="1:65" s="2" customFormat="1" ht="19.5">
      <c r="A224" s="37"/>
      <c r="B224" s="38"/>
      <c r="C224" s="39"/>
      <c r="D224" s="189" t="s">
        <v>144</v>
      </c>
      <c r="E224" s="39"/>
      <c r="F224" s="190" t="s">
        <v>326</v>
      </c>
      <c r="G224" s="39"/>
      <c r="H224" s="39"/>
      <c r="I224" s="191"/>
      <c r="J224" s="39"/>
      <c r="K224" s="39"/>
      <c r="L224" s="42"/>
      <c r="M224" s="192"/>
      <c r="N224" s="193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144</v>
      </c>
      <c r="AU224" s="20" t="s">
        <v>83</v>
      </c>
    </row>
    <row r="225" spans="1:65" s="2" customFormat="1">
      <c r="A225" s="37"/>
      <c r="B225" s="38"/>
      <c r="C225" s="39"/>
      <c r="D225" s="194" t="s">
        <v>146</v>
      </c>
      <c r="E225" s="39"/>
      <c r="F225" s="195" t="s">
        <v>327</v>
      </c>
      <c r="G225" s="39"/>
      <c r="H225" s="39"/>
      <c r="I225" s="191"/>
      <c r="J225" s="39"/>
      <c r="K225" s="39"/>
      <c r="L225" s="42"/>
      <c r="M225" s="192"/>
      <c r="N225" s="193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146</v>
      </c>
      <c r="AU225" s="20" t="s">
        <v>83</v>
      </c>
    </row>
    <row r="226" spans="1:65" s="13" customFormat="1">
      <c r="B226" s="196"/>
      <c r="C226" s="197"/>
      <c r="D226" s="189" t="s">
        <v>148</v>
      </c>
      <c r="E226" s="198" t="s">
        <v>28</v>
      </c>
      <c r="F226" s="199" t="s">
        <v>321</v>
      </c>
      <c r="G226" s="197"/>
      <c r="H226" s="200">
        <v>98.19</v>
      </c>
      <c r="I226" s="201"/>
      <c r="J226" s="197"/>
      <c r="K226" s="197"/>
      <c r="L226" s="202"/>
      <c r="M226" s="203"/>
      <c r="N226" s="204"/>
      <c r="O226" s="204"/>
      <c r="P226" s="204"/>
      <c r="Q226" s="204"/>
      <c r="R226" s="204"/>
      <c r="S226" s="204"/>
      <c r="T226" s="205"/>
      <c r="AT226" s="206" t="s">
        <v>148</v>
      </c>
      <c r="AU226" s="206" t="s">
        <v>83</v>
      </c>
      <c r="AV226" s="13" t="s">
        <v>83</v>
      </c>
      <c r="AW226" s="13" t="s">
        <v>35</v>
      </c>
      <c r="AX226" s="13" t="s">
        <v>73</v>
      </c>
      <c r="AY226" s="206" t="s">
        <v>135</v>
      </c>
    </row>
    <row r="227" spans="1:65" s="14" customFormat="1">
      <c r="B227" s="207"/>
      <c r="C227" s="208"/>
      <c r="D227" s="189" t="s">
        <v>148</v>
      </c>
      <c r="E227" s="209" t="s">
        <v>28</v>
      </c>
      <c r="F227" s="210" t="s">
        <v>183</v>
      </c>
      <c r="G227" s="208"/>
      <c r="H227" s="211">
        <v>98.19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148</v>
      </c>
      <c r="AU227" s="217" t="s">
        <v>83</v>
      </c>
      <c r="AV227" s="14" t="s">
        <v>142</v>
      </c>
      <c r="AW227" s="14" t="s">
        <v>35</v>
      </c>
      <c r="AX227" s="14" t="s">
        <v>81</v>
      </c>
      <c r="AY227" s="217" t="s">
        <v>135</v>
      </c>
    </row>
    <row r="228" spans="1:65" s="2" customFormat="1" ht="16.5" customHeight="1">
      <c r="A228" s="37"/>
      <c r="B228" s="38"/>
      <c r="C228" s="240" t="s">
        <v>328</v>
      </c>
      <c r="D228" s="240" t="s">
        <v>281</v>
      </c>
      <c r="E228" s="241" t="s">
        <v>329</v>
      </c>
      <c r="F228" s="242" t="s">
        <v>330</v>
      </c>
      <c r="G228" s="243" t="s">
        <v>263</v>
      </c>
      <c r="H228" s="244">
        <v>26.512</v>
      </c>
      <c r="I228" s="245"/>
      <c r="J228" s="246">
        <f>ROUND(I228*H228,2)</f>
        <v>0</v>
      </c>
      <c r="K228" s="242" t="s">
        <v>141</v>
      </c>
      <c r="L228" s="247"/>
      <c r="M228" s="248" t="s">
        <v>28</v>
      </c>
      <c r="N228" s="249" t="s">
        <v>44</v>
      </c>
      <c r="O228" s="67"/>
      <c r="P228" s="185">
        <f>O228*H228</f>
        <v>0</v>
      </c>
      <c r="Q228" s="185">
        <v>1</v>
      </c>
      <c r="R228" s="185">
        <f>Q228*H228</f>
        <v>26.512</v>
      </c>
      <c r="S228" s="185">
        <v>0</v>
      </c>
      <c r="T228" s="18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7" t="s">
        <v>191</v>
      </c>
      <c r="AT228" s="187" t="s">
        <v>281</v>
      </c>
      <c r="AU228" s="187" t="s">
        <v>83</v>
      </c>
      <c r="AY228" s="20" t="s">
        <v>135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20" t="s">
        <v>81</v>
      </c>
      <c r="BK228" s="188">
        <f>ROUND(I228*H228,2)</f>
        <v>0</v>
      </c>
      <c r="BL228" s="20" t="s">
        <v>142</v>
      </c>
      <c r="BM228" s="187" t="s">
        <v>331</v>
      </c>
    </row>
    <row r="229" spans="1:65" s="2" customFormat="1">
      <c r="A229" s="37"/>
      <c r="B229" s="38"/>
      <c r="C229" s="39"/>
      <c r="D229" s="189" t="s">
        <v>144</v>
      </c>
      <c r="E229" s="39"/>
      <c r="F229" s="190" t="s">
        <v>330</v>
      </c>
      <c r="G229" s="39"/>
      <c r="H229" s="39"/>
      <c r="I229" s="191"/>
      <c r="J229" s="39"/>
      <c r="K229" s="39"/>
      <c r="L229" s="42"/>
      <c r="M229" s="192"/>
      <c r="N229" s="193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144</v>
      </c>
      <c r="AU229" s="20" t="s">
        <v>83</v>
      </c>
    </row>
    <row r="230" spans="1:65" s="13" customFormat="1">
      <c r="B230" s="196"/>
      <c r="C230" s="197"/>
      <c r="D230" s="189" t="s">
        <v>148</v>
      </c>
      <c r="E230" s="198" t="s">
        <v>28</v>
      </c>
      <c r="F230" s="199" t="s">
        <v>332</v>
      </c>
      <c r="G230" s="197"/>
      <c r="H230" s="200">
        <v>14.728999999999999</v>
      </c>
      <c r="I230" s="201"/>
      <c r="J230" s="197"/>
      <c r="K230" s="197"/>
      <c r="L230" s="202"/>
      <c r="M230" s="203"/>
      <c r="N230" s="204"/>
      <c r="O230" s="204"/>
      <c r="P230" s="204"/>
      <c r="Q230" s="204"/>
      <c r="R230" s="204"/>
      <c r="S230" s="204"/>
      <c r="T230" s="205"/>
      <c r="AT230" s="206" t="s">
        <v>148</v>
      </c>
      <c r="AU230" s="206" t="s">
        <v>83</v>
      </c>
      <c r="AV230" s="13" t="s">
        <v>83</v>
      </c>
      <c r="AW230" s="13" t="s">
        <v>35</v>
      </c>
      <c r="AX230" s="13" t="s">
        <v>81</v>
      </c>
      <c r="AY230" s="206" t="s">
        <v>135</v>
      </c>
    </row>
    <row r="231" spans="1:65" s="13" customFormat="1">
      <c r="B231" s="196"/>
      <c r="C231" s="197"/>
      <c r="D231" s="189" t="s">
        <v>148</v>
      </c>
      <c r="E231" s="197"/>
      <c r="F231" s="199" t="s">
        <v>333</v>
      </c>
      <c r="G231" s="197"/>
      <c r="H231" s="200">
        <v>26.512</v>
      </c>
      <c r="I231" s="201"/>
      <c r="J231" s="197"/>
      <c r="K231" s="197"/>
      <c r="L231" s="202"/>
      <c r="M231" s="203"/>
      <c r="N231" s="204"/>
      <c r="O231" s="204"/>
      <c r="P231" s="204"/>
      <c r="Q231" s="204"/>
      <c r="R231" s="204"/>
      <c r="S231" s="204"/>
      <c r="T231" s="205"/>
      <c r="AT231" s="206" t="s">
        <v>148</v>
      </c>
      <c r="AU231" s="206" t="s">
        <v>83</v>
      </c>
      <c r="AV231" s="13" t="s">
        <v>83</v>
      </c>
      <c r="AW231" s="13" t="s">
        <v>4</v>
      </c>
      <c r="AX231" s="13" t="s">
        <v>81</v>
      </c>
      <c r="AY231" s="206" t="s">
        <v>135</v>
      </c>
    </row>
    <row r="232" spans="1:65" s="2" customFormat="1" ht="24.2" customHeight="1">
      <c r="A232" s="37"/>
      <c r="B232" s="38"/>
      <c r="C232" s="176" t="s">
        <v>334</v>
      </c>
      <c r="D232" s="176" t="s">
        <v>137</v>
      </c>
      <c r="E232" s="177" t="s">
        <v>335</v>
      </c>
      <c r="F232" s="178" t="s">
        <v>336</v>
      </c>
      <c r="G232" s="179" t="s">
        <v>317</v>
      </c>
      <c r="H232" s="180">
        <v>110.19</v>
      </c>
      <c r="I232" s="181"/>
      <c r="J232" s="182">
        <f>ROUND(I232*H232,2)</f>
        <v>0</v>
      </c>
      <c r="K232" s="178" t="s">
        <v>141</v>
      </c>
      <c r="L232" s="42"/>
      <c r="M232" s="183" t="s">
        <v>28</v>
      </c>
      <c r="N232" s="184" t="s">
        <v>44</v>
      </c>
      <c r="O232" s="67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7" t="s">
        <v>142</v>
      </c>
      <c r="AT232" s="187" t="s">
        <v>137</v>
      </c>
      <c r="AU232" s="187" t="s">
        <v>83</v>
      </c>
      <c r="AY232" s="20" t="s">
        <v>135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20" t="s">
        <v>81</v>
      </c>
      <c r="BK232" s="188">
        <f>ROUND(I232*H232,2)</f>
        <v>0</v>
      </c>
      <c r="BL232" s="20" t="s">
        <v>142</v>
      </c>
      <c r="BM232" s="187" t="s">
        <v>337</v>
      </c>
    </row>
    <row r="233" spans="1:65" s="2" customFormat="1" ht="19.5">
      <c r="A233" s="37"/>
      <c r="B233" s="38"/>
      <c r="C233" s="39"/>
      <c r="D233" s="189" t="s">
        <v>144</v>
      </c>
      <c r="E233" s="39"/>
      <c r="F233" s="190" t="s">
        <v>338</v>
      </c>
      <c r="G233" s="39"/>
      <c r="H233" s="39"/>
      <c r="I233" s="191"/>
      <c r="J233" s="39"/>
      <c r="K233" s="39"/>
      <c r="L233" s="42"/>
      <c r="M233" s="192"/>
      <c r="N233" s="193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144</v>
      </c>
      <c r="AU233" s="20" t="s">
        <v>83</v>
      </c>
    </row>
    <row r="234" spans="1:65" s="2" customFormat="1">
      <c r="A234" s="37"/>
      <c r="B234" s="38"/>
      <c r="C234" s="39"/>
      <c r="D234" s="194" t="s">
        <v>146</v>
      </c>
      <c r="E234" s="39"/>
      <c r="F234" s="195" t="s">
        <v>339</v>
      </c>
      <c r="G234" s="39"/>
      <c r="H234" s="39"/>
      <c r="I234" s="191"/>
      <c r="J234" s="39"/>
      <c r="K234" s="39"/>
      <c r="L234" s="42"/>
      <c r="M234" s="192"/>
      <c r="N234" s="193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146</v>
      </c>
      <c r="AU234" s="20" t="s">
        <v>83</v>
      </c>
    </row>
    <row r="235" spans="1:65" s="13" customFormat="1">
      <c r="B235" s="196"/>
      <c r="C235" s="197"/>
      <c r="D235" s="189" t="s">
        <v>148</v>
      </c>
      <c r="E235" s="198" t="s">
        <v>28</v>
      </c>
      <c r="F235" s="199" t="s">
        <v>340</v>
      </c>
      <c r="G235" s="197"/>
      <c r="H235" s="200">
        <v>110.19</v>
      </c>
      <c r="I235" s="201"/>
      <c r="J235" s="197"/>
      <c r="K235" s="197"/>
      <c r="L235" s="202"/>
      <c r="M235" s="203"/>
      <c r="N235" s="204"/>
      <c r="O235" s="204"/>
      <c r="P235" s="204"/>
      <c r="Q235" s="204"/>
      <c r="R235" s="204"/>
      <c r="S235" s="204"/>
      <c r="T235" s="205"/>
      <c r="AT235" s="206" t="s">
        <v>148</v>
      </c>
      <c r="AU235" s="206" t="s">
        <v>83</v>
      </c>
      <c r="AV235" s="13" t="s">
        <v>83</v>
      </c>
      <c r="AW235" s="13" t="s">
        <v>35</v>
      </c>
      <c r="AX235" s="13" t="s">
        <v>81</v>
      </c>
      <c r="AY235" s="206" t="s">
        <v>135</v>
      </c>
    </row>
    <row r="236" spans="1:65" s="2" customFormat="1" ht="16.5" customHeight="1">
      <c r="A236" s="37"/>
      <c r="B236" s="38"/>
      <c r="C236" s="240" t="s">
        <v>341</v>
      </c>
      <c r="D236" s="240" t="s">
        <v>281</v>
      </c>
      <c r="E236" s="241" t="s">
        <v>342</v>
      </c>
      <c r="F236" s="242" t="s">
        <v>343</v>
      </c>
      <c r="G236" s="243" t="s">
        <v>344</v>
      </c>
      <c r="H236" s="244">
        <v>3.306</v>
      </c>
      <c r="I236" s="245"/>
      <c r="J236" s="246">
        <f>ROUND(I236*H236,2)</f>
        <v>0</v>
      </c>
      <c r="K236" s="242" t="s">
        <v>141</v>
      </c>
      <c r="L236" s="247"/>
      <c r="M236" s="248" t="s">
        <v>28</v>
      </c>
      <c r="N236" s="249" t="s">
        <v>44</v>
      </c>
      <c r="O236" s="67"/>
      <c r="P236" s="185">
        <f>O236*H236</f>
        <v>0</v>
      </c>
      <c r="Q236" s="185">
        <v>1E-3</v>
      </c>
      <c r="R236" s="185">
        <f>Q236*H236</f>
        <v>3.3059999999999999E-3</v>
      </c>
      <c r="S236" s="185">
        <v>0</v>
      </c>
      <c r="T236" s="186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7" t="s">
        <v>191</v>
      </c>
      <c r="AT236" s="187" t="s">
        <v>281</v>
      </c>
      <c r="AU236" s="187" t="s">
        <v>83</v>
      </c>
      <c r="AY236" s="20" t="s">
        <v>135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20" t="s">
        <v>81</v>
      </c>
      <c r="BK236" s="188">
        <f>ROUND(I236*H236,2)</f>
        <v>0</v>
      </c>
      <c r="BL236" s="20" t="s">
        <v>142</v>
      </c>
      <c r="BM236" s="187" t="s">
        <v>345</v>
      </c>
    </row>
    <row r="237" spans="1:65" s="2" customFormat="1">
      <c r="A237" s="37"/>
      <c r="B237" s="38"/>
      <c r="C237" s="39"/>
      <c r="D237" s="189" t="s">
        <v>144</v>
      </c>
      <c r="E237" s="39"/>
      <c r="F237" s="190" t="s">
        <v>343</v>
      </c>
      <c r="G237" s="39"/>
      <c r="H237" s="39"/>
      <c r="I237" s="191"/>
      <c r="J237" s="39"/>
      <c r="K237" s="39"/>
      <c r="L237" s="42"/>
      <c r="M237" s="192"/>
      <c r="N237" s="193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144</v>
      </c>
      <c r="AU237" s="20" t="s">
        <v>83</v>
      </c>
    </row>
    <row r="238" spans="1:65" s="13" customFormat="1">
      <c r="B238" s="196"/>
      <c r="C238" s="197"/>
      <c r="D238" s="189" t="s">
        <v>148</v>
      </c>
      <c r="E238" s="198" t="s">
        <v>28</v>
      </c>
      <c r="F238" s="199" t="s">
        <v>346</v>
      </c>
      <c r="G238" s="197"/>
      <c r="H238" s="200">
        <v>3.306</v>
      </c>
      <c r="I238" s="201"/>
      <c r="J238" s="197"/>
      <c r="K238" s="197"/>
      <c r="L238" s="202"/>
      <c r="M238" s="203"/>
      <c r="N238" s="204"/>
      <c r="O238" s="204"/>
      <c r="P238" s="204"/>
      <c r="Q238" s="204"/>
      <c r="R238" s="204"/>
      <c r="S238" s="204"/>
      <c r="T238" s="205"/>
      <c r="AT238" s="206" t="s">
        <v>148</v>
      </c>
      <c r="AU238" s="206" t="s">
        <v>83</v>
      </c>
      <c r="AV238" s="13" t="s">
        <v>83</v>
      </c>
      <c r="AW238" s="13" t="s">
        <v>35</v>
      </c>
      <c r="AX238" s="13" t="s">
        <v>73</v>
      </c>
      <c r="AY238" s="206" t="s">
        <v>135</v>
      </c>
    </row>
    <row r="239" spans="1:65" s="14" customFormat="1">
      <c r="B239" s="207"/>
      <c r="C239" s="208"/>
      <c r="D239" s="189" t="s">
        <v>148</v>
      </c>
      <c r="E239" s="209" t="s">
        <v>28</v>
      </c>
      <c r="F239" s="210" t="s">
        <v>183</v>
      </c>
      <c r="G239" s="208"/>
      <c r="H239" s="211">
        <v>3.306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148</v>
      </c>
      <c r="AU239" s="217" t="s">
        <v>83</v>
      </c>
      <c r="AV239" s="14" t="s">
        <v>142</v>
      </c>
      <c r="AW239" s="14" t="s">
        <v>35</v>
      </c>
      <c r="AX239" s="14" t="s">
        <v>81</v>
      </c>
      <c r="AY239" s="217" t="s">
        <v>135</v>
      </c>
    </row>
    <row r="240" spans="1:65" s="2" customFormat="1" ht="24.2" customHeight="1">
      <c r="A240" s="37"/>
      <c r="B240" s="38"/>
      <c r="C240" s="176" t="s">
        <v>347</v>
      </c>
      <c r="D240" s="176" t="s">
        <v>137</v>
      </c>
      <c r="E240" s="177" t="s">
        <v>348</v>
      </c>
      <c r="F240" s="178" t="s">
        <v>349</v>
      </c>
      <c r="G240" s="179" t="s">
        <v>317</v>
      </c>
      <c r="H240" s="180">
        <v>1545.4</v>
      </c>
      <c r="I240" s="181"/>
      <c r="J240" s="182">
        <f>ROUND(I240*H240,2)</f>
        <v>0</v>
      </c>
      <c r="K240" s="178" t="s">
        <v>141</v>
      </c>
      <c r="L240" s="42"/>
      <c r="M240" s="183" t="s">
        <v>28</v>
      </c>
      <c r="N240" s="184" t="s">
        <v>44</v>
      </c>
      <c r="O240" s="67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7" t="s">
        <v>142</v>
      </c>
      <c r="AT240" s="187" t="s">
        <v>137</v>
      </c>
      <c r="AU240" s="187" t="s">
        <v>83</v>
      </c>
      <c r="AY240" s="20" t="s">
        <v>135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20" t="s">
        <v>81</v>
      </c>
      <c r="BK240" s="188">
        <f>ROUND(I240*H240,2)</f>
        <v>0</v>
      </c>
      <c r="BL240" s="20" t="s">
        <v>142</v>
      </c>
      <c r="BM240" s="187" t="s">
        <v>350</v>
      </c>
    </row>
    <row r="241" spans="1:65" s="2" customFormat="1" ht="19.5">
      <c r="A241" s="37"/>
      <c r="B241" s="38"/>
      <c r="C241" s="39"/>
      <c r="D241" s="189" t="s">
        <v>144</v>
      </c>
      <c r="E241" s="39"/>
      <c r="F241" s="190" t="s">
        <v>351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144</v>
      </c>
      <c r="AU241" s="20" t="s">
        <v>83</v>
      </c>
    </row>
    <row r="242" spans="1:65" s="2" customFormat="1">
      <c r="A242" s="37"/>
      <c r="B242" s="38"/>
      <c r="C242" s="39"/>
      <c r="D242" s="194" t="s">
        <v>146</v>
      </c>
      <c r="E242" s="39"/>
      <c r="F242" s="195" t="s">
        <v>352</v>
      </c>
      <c r="G242" s="39"/>
      <c r="H242" s="39"/>
      <c r="I242" s="191"/>
      <c r="J242" s="39"/>
      <c r="K242" s="39"/>
      <c r="L242" s="42"/>
      <c r="M242" s="192"/>
      <c r="N242" s="193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146</v>
      </c>
      <c r="AU242" s="20" t="s">
        <v>83</v>
      </c>
    </row>
    <row r="243" spans="1:65" s="13" customFormat="1">
      <c r="B243" s="196"/>
      <c r="C243" s="197"/>
      <c r="D243" s="189" t="s">
        <v>148</v>
      </c>
      <c r="E243" s="198" t="s">
        <v>28</v>
      </c>
      <c r="F243" s="199" t="s">
        <v>353</v>
      </c>
      <c r="G243" s="197"/>
      <c r="H243" s="200">
        <v>1545.4</v>
      </c>
      <c r="I243" s="201"/>
      <c r="J243" s="197"/>
      <c r="K243" s="197"/>
      <c r="L243" s="202"/>
      <c r="M243" s="203"/>
      <c r="N243" s="204"/>
      <c r="O243" s="204"/>
      <c r="P243" s="204"/>
      <c r="Q243" s="204"/>
      <c r="R243" s="204"/>
      <c r="S243" s="204"/>
      <c r="T243" s="205"/>
      <c r="AT243" s="206" t="s">
        <v>148</v>
      </c>
      <c r="AU243" s="206" t="s">
        <v>83</v>
      </c>
      <c r="AV243" s="13" t="s">
        <v>83</v>
      </c>
      <c r="AW243" s="13" t="s">
        <v>35</v>
      </c>
      <c r="AX243" s="13" t="s">
        <v>73</v>
      </c>
      <c r="AY243" s="206" t="s">
        <v>135</v>
      </c>
    </row>
    <row r="244" spans="1:65" s="14" customFormat="1">
      <c r="B244" s="207"/>
      <c r="C244" s="208"/>
      <c r="D244" s="189" t="s">
        <v>148</v>
      </c>
      <c r="E244" s="209" t="s">
        <v>28</v>
      </c>
      <c r="F244" s="210" t="s">
        <v>183</v>
      </c>
      <c r="G244" s="208"/>
      <c r="H244" s="211">
        <v>1545.4</v>
      </c>
      <c r="I244" s="212"/>
      <c r="J244" s="208"/>
      <c r="K244" s="208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148</v>
      </c>
      <c r="AU244" s="217" t="s">
        <v>83</v>
      </c>
      <c r="AV244" s="14" t="s">
        <v>142</v>
      </c>
      <c r="AW244" s="14" t="s">
        <v>35</v>
      </c>
      <c r="AX244" s="14" t="s">
        <v>81</v>
      </c>
      <c r="AY244" s="217" t="s">
        <v>135</v>
      </c>
    </row>
    <row r="245" spans="1:65" s="2" customFormat="1" ht="33" customHeight="1">
      <c r="A245" s="37"/>
      <c r="B245" s="38"/>
      <c r="C245" s="176" t="s">
        <v>354</v>
      </c>
      <c r="D245" s="176" t="s">
        <v>137</v>
      </c>
      <c r="E245" s="177" t="s">
        <v>355</v>
      </c>
      <c r="F245" s="178" t="s">
        <v>356</v>
      </c>
      <c r="G245" s="179" t="s">
        <v>357</v>
      </c>
      <c r="H245" s="180">
        <v>90</v>
      </c>
      <c r="I245" s="181"/>
      <c r="J245" s="182">
        <f>ROUND(I245*H245,2)</f>
        <v>0</v>
      </c>
      <c r="K245" s="178" t="s">
        <v>141</v>
      </c>
      <c r="L245" s="42"/>
      <c r="M245" s="183" t="s">
        <v>28</v>
      </c>
      <c r="N245" s="184" t="s">
        <v>44</v>
      </c>
      <c r="O245" s="67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7" t="s">
        <v>142</v>
      </c>
      <c r="AT245" s="187" t="s">
        <v>137</v>
      </c>
      <c r="AU245" s="187" t="s">
        <v>83</v>
      </c>
      <c r="AY245" s="20" t="s">
        <v>135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20" t="s">
        <v>81</v>
      </c>
      <c r="BK245" s="188">
        <f>ROUND(I245*H245,2)</f>
        <v>0</v>
      </c>
      <c r="BL245" s="20" t="s">
        <v>142</v>
      </c>
      <c r="BM245" s="187" t="s">
        <v>358</v>
      </c>
    </row>
    <row r="246" spans="1:65" s="2" customFormat="1" ht="29.25">
      <c r="A246" s="37"/>
      <c r="B246" s="38"/>
      <c r="C246" s="39"/>
      <c r="D246" s="189" t="s">
        <v>144</v>
      </c>
      <c r="E246" s="39"/>
      <c r="F246" s="190" t="s">
        <v>359</v>
      </c>
      <c r="G246" s="39"/>
      <c r="H246" s="39"/>
      <c r="I246" s="191"/>
      <c r="J246" s="39"/>
      <c r="K246" s="39"/>
      <c r="L246" s="42"/>
      <c r="M246" s="192"/>
      <c r="N246" s="193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20" t="s">
        <v>144</v>
      </c>
      <c r="AU246" s="20" t="s">
        <v>83</v>
      </c>
    </row>
    <row r="247" spans="1:65" s="2" customFormat="1">
      <c r="A247" s="37"/>
      <c r="B247" s="38"/>
      <c r="C247" s="39"/>
      <c r="D247" s="194" t="s">
        <v>146</v>
      </c>
      <c r="E247" s="39"/>
      <c r="F247" s="195" t="s">
        <v>360</v>
      </c>
      <c r="G247" s="39"/>
      <c r="H247" s="39"/>
      <c r="I247" s="191"/>
      <c r="J247" s="39"/>
      <c r="K247" s="39"/>
      <c r="L247" s="42"/>
      <c r="M247" s="192"/>
      <c r="N247" s="193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146</v>
      </c>
      <c r="AU247" s="20" t="s">
        <v>83</v>
      </c>
    </row>
    <row r="248" spans="1:65" s="13" customFormat="1">
      <c r="B248" s="196"/>
      <c r="C248" s="197"/>
      <c r="D248" s="189" t="s">
        <v>148</v>
      </c>
      <c r="E248" s="198" t="s">
        <v>28</v>
      </c>
      <c r="F248" s="199" t="s">
        <v>361</v>
      </c>
      <c r="G248" s="197"/>
      <c r="H248" s="200">
        <v>90</v>
      </c>
      <c r="I248" s="201"/>
      <c r="J248" s="197"/>
      <c r="K248" s="197"/>
      <c r="L248" s="202"/>
      <c r="M248" s="203"/>
      <c r="N248" s="204"/>
      <c r="O248" s="204"/>
      <c r="P248" s="204"/>
      <c r="Q248" s="204"/>
      <c r="R248" s="204"/>
      <c r="S248" s="204"/>
      <c r="T248" s="205"/>
      <c r="AT248" s="206" t="s">
        <v>148</v>
      </c>
      <c r="AU248" s="206" t="s">
        <v>83</v>
      </c>
      <c r="AV248" s="13" t="s">
        <v>83</v>
      </c>
      <c r="AW248" s="13" t="s">
        <v>35</v>
      </c>
      <c r="AX248" s="13" t="s">
        <v>73</v>
      </c>
      <c r="AY248" s="206" t="s">
        <v>135</v>
      </c>
    </row>
    <row r="249" spans="1:65" s="14" customFormat="1">
      <c r="B249" s="207"/>
      <c r="C249" s="208"/>
      <c r="D249" s="189" t="s">
        <v>148</v>
      </c>
      <c r="E249" s="209" t="s">
        <v>28</v>
      </c>
      <c r="F249" s="210" t="s">
        <v>183</v>
      </c>
      <c r="G249" s="208"/>
      <c r="H249" s="211">
        <v>90</v>
      </c>
      <c r="I249" s="212"/>
      <c r="J249" s="208"/>
      <c r="K249" s="208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148</v>
      </c>
      <c r="AU249" s="217" t="s">
        <v>83</v>
      </c>
      <c r="AV249" s="14" t="s">
        <v>142</v>
      </c>
      <c r="AW249" s="14" t="s">
        <v>35</v>
      </c>
      <c r="AX249" s="14" t="s">
        <v>81</v>
      </c>
      <c r="AY249" s="217" t="s">
        <v>135</v>
      </c>
    </row>
    <row r="250" spans="1:65" s="2" customFormat="1" ht="33" customHeight="1">
      <c r="A250" s="37"/>
      <c r="B250" s="38"/>
      <c r="C250" s="240" t="s">
        <v>362</v>
      </c>
      <c r="D250" s="240" t="s">
        <v>281</v>
      </c>
      <c r="E250" s="241" t="s">
        <v>363</v>
      </c>
      <c r="F250" s="242" t="s">
        <v>364</v>
      </c>
      <c r="G250" s="243" t="s">
        <v>140</v>
      </c>
      <c r="H250" s="244">
        <v>122.4</v>
      </c>
      <c r="I250" s="245"/>
      <c r="J250" s="246">
        <f>ROUND(I250*H250,2)</f>
        <v>0</v>
      </c>
      <c r="K250" s="242" t="s">
        <v>28</v>
      </c>
      <c r="L250" s="247"/>
      <c r="M250" s="248" t="s">
        <v>28</v>
      </c>
      <c r="N250" s="249" t="s">
        <v>44</v>
      </c>
      <c r="O250" s="67"/>
      <c r="P250" s="185">
        <f>O250*H250</f>
        <v>0</v>
      </c>
      <c r="Q250" s="185">
        <v>2E-3</v>
      </c>
      <c r="R250" s="185">
        <f>Q250*H250</f>
        <v>0.24480000000000002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191</v>
      </c>
      <c r="AT250" s="187" t="s">
        <v>281</v>
      </c>
      <c r="AU250" s="187" t="s">
        <v>83</v>
      </c>
      <c r="AY250" s="20" t="s">
        <v>135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81</v>
      </c>
      <c r="BK250" s="188">
        <f>ROUND(I250*H250,2)</f>
        <v>0</v>
      </c>
      <c r="BL250" s="20" t="s">
        <v>142</v>
      </c>
      <c r="BM250" s="187" t="s">
        <v>365</v>
      </c>
    </row>
    <row r="251" spans="1:65" s="2" customFormat="1" ht="19.5">
      <c r="A251" s="37"/>
      <c r="B251" s="38"/>
      <c r="C251" s="39"/>
      <c r="D251" s="189" t="s">
        <v>144</v>
      </c>
      <c r="E251" s="39"/>
      <c r="F251" s="190" t="s">
        <v>366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144</v>
      </c>
      <c r="AU251" s="20" t="s">
        <v>83</v>
      </c>
    </row>
    <row r="252" spans="1:65" s="13" customFormat="1">
      <c r="B252" s="196"/>
      <c r="C252" s="197"/>
      <c r="D252" s="189" t="s">
        <v>148</v>
      </c>
      <c r="E252" s="198" t="s">
        <v>28</v>
      </c>
      <c r="F252" s="199" t="s">
        <v>367</v>
      </c>
      <c r="G252" s="197"/>
      <c r="H252" s="200">
        <v>120</v>
      </c>
      <c r="I252" s="201"/>
      <c r="J252" s="197"/>
      <c r="K252" s="197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148</v>
      </c>
      <c r="AU252" s="206" t="s">
        <v>83</v>
      </c>
      <c r="AV252" s="13" t="s">
        <v>83</v>
      </c>
      <c r="AW252" s="13" t="s">
        <v>35</v>
      </c>
      <c r="AX252" s="13" t="s">
        <v>73</v>
      </c>
      <c r="AY252" s="206" t="s">
        <v>135</v>
      </c>
    </row>
    <row r="253" spans="1:65" s="14" customFormat="1">
      <c r="B253" s="207"/>
      <c r="C253" s="208"/>
      <c r="D253" s="189" t="s">
        <v>148</v>
      </c>
      <c r="E253" s="209" t="s">
        <v>28</v>
      </c>
      <c r="F253" s="210" t="s">
        <v>183</v>
      </c>
      <c r="G253" s="208"/>
      <c r="H253" s="211">
        <v>120</v>
      </c>
      <c r="I253" s="212"/>
      <c r="J253" s="208"/>
      <c r="K253" s="208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148</v>
      </c>
      <c r="AU253" s="217" t="s">
        <v>83</v>
      </c>
      <c r="AV253" s="14" t="s">
        <v>142</v>
      </c>
      <c r="AW253" s="14" t="s">
        <v>35</v>
      </c>
      <c r="AX253" s="14" t="s">
        <v>81</v>
      </c>
      <c r="AY253" s="217" t="s">
        <v>135</v>
      </c>
    </row>
    <row r="254" spans="1:65" s="13" customFormat="1">
      <c r="B254" s="196"/>
      <c r="C254" s="197"/>
      <c r="D254" s="189" t="s">
        <v>148</v>
      </c>
      <c r="E254" s="197"/>
      <c r="F254" s="199" t="s">
        <v>368</v>
      </c>
      <c r="G254" s="197"/>
      <c r="H254" s="200">
        <v>122.4</v>
      </c>
      <c r="I254" s="201"/>
      <c r="J254" s="197"/>
      <c r="K254" s="197"/>
      <c r="L254" s="202"/>
      <c r="M254" s="203"/>
      <c r="N254" s="204"/>
      <c r="O254" s="204"/>
      <c r="P254" s="204"/>
      <c r="Q254" s="204"/>
      <c r="R254" s="204"/>
      <c r="S254" s="204"/>
      <c r="T254" s="205"/>
      <c r="AT254" s="206" t="s">
        <v>148</v>
      </c>
      <c r="AU254" s="206" t="s">
        <v>83</v>
      </c>
      <c r="AV254" s="13" t="s">
        <v>83</v>
      </c>
      <c r="AW254" s="13" t="s">
        <v>4</v>
      </c>
      <c r="AX254" s="13" t="s">
        <v>81</v>
      </c>
      <c r="AY254" s="206" t="s">
        <v>135</v>
      </c>
    </row>
    <row r="255" spans="1:65" s="2" customFormat="1" ht="33" customHeight="1">
      <c r="A255" s="37"/>
      <c r="B255" s="38"/>
      <c r="C255" s="176" t="s">
        <v>369</v>
      </c>
      <c r="D255" s="176" t="s">
        <v>137</v>
      </c>
      <c r="E255" s="177" t="s">
        <v>370</v>
      </c>
      <c r="F255" s="178" t="s">
        <v>371</v>
      </c>
      <c r="G255" s="179" t="s">
        <v>317</v>
      </c>
      <c r="H255" s="180">
        <v>110.19</v>
      </c>
      <c r="I255" s="181"/>
      <c r="J255" s="182">
        <f>ROUND(I255*H255,2)</f>
        <v>0</v>
      </c>
      <c r="K255" s="178" t="s">
        <v>141</v>
      </c>
      <c r="L255" s="42"/>
      <c r="M255" s="183" t="s">
        <v>28</v>
      </c>
      <c r="N255" s="184" t="s">
        <v>44</v>
      </c>
      <c r="O255" s="67"/>
      <c r="P255" s="185">
        <f>O255*H255</f>
        <v>0</v>
      </c>
      <c r="Q255" s="185">
        <v>0</v>
      </c>
      <c r="R255" s="185">
        <f>Q255*H255</f>
        <v>0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142</v>
      </c>
      <c r="AT255" s="187" t="s">
        <v>137</v>
      </c>
      <c r="AU255" s="187" t="s">
        <v>83</v>
      </c>
      <c r="AY255" s="20" t="s">
        <v>135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81</v>
      </c>
      <c r="BK255" s="188">
        <f>ROUND(I255*H255,2)</f>
        <v>0</v>
      </c>
      <c r="BL255" s="20" t="s">
        <v>142</v>
      </c>
      <c r="BM255" s="187" t="s">
        <v>372</v>
      </c>
    </row>
    <row r="256" spans="1:65" s="2" customFormat="1" ht="19.5">
      <c r="A256" s="37"/>
      <c r="B256" s="38"/>
      <c r="C256" s="39"/>
      <c r="D256" s="189" t="s">
        <v>144</v>
      </c>
      <c r="E256" s="39"/>
      <c r="F256" s="190" t="s">
        <v>373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144</v>
      </c>
      <c r="AU256" s="20" t="s">
        <v>83</v>
      </c>
    </row>
    <row r="257" spans="1:65" s="2" customFormat="1">
      <c r="A257" s="37"/>
      <c r="B257" s="38"/>
      <c r="C257" s="39"/>
      <c r="D257" s="194" t="s">
        <v>146</v>
      </c>
      <c r="E257" s="39"/>
      <c r="F257" s="195" t="s">
        <v>374</v>
      </c>
      <c r="G257" s="39"/>
      <c r="H257" s="39"/>
      <c r="I257" s="191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146</v>
      </c>
      <c r="AU257" s="20" t="s">
        <v>83</v>
      </c>
    </row>
    <row r="258" spans="1:65" s="13" customFormat="1">
      <c r="B258" s="196"/>
      <c r="C258" s="197"/>
      <c r="D258" s="189" t="s">
        <v>148</v>
      </c>
      <c r="E258" s="198" t="s">
        <v>28</v>
      </c>
      <c r="F258" s="199" t="s">
        <v>340</v>
      </c>
      <c r="G258" s="197"/>
      <c r="H258" s="200">
        <v>110.19</v>
      </c>
      <c r="I258" s="201"/>
      <c r="J258" s="197"/>
      <c r="K258" s="197"/>
      <c r="L258" s="202"/>
      <c r="M258" s="203"/>
      <c r="N258" s="204"/>
      <c r="O258" s="204"/>
      <c r="P258" s="204"/>
      <c r="Q258" s="204"/>
      <c r="R258" s="204"/>
      <c r="S258" s="204"/>
      <c r="T258" s="205"/>
      <c r="AT258" s="206" t="s">
        <v>148</v>
      </c>
      <c r="AU258" s="206" t="s">
        <v>83</v>
      </c>
      <c r="AV258" s="13" t="s">
        <v>83</v>
      </c>
      <c r="AW258" s="13" t="s">
        <v>35</v>
      </c>
      <c r="AX258" s="13" t="s">
        <v>73</v>
      </c>
      <c r="AY258" s="206" t="s">
        <v>135</v>
      </c>
    </row>
    <row r="259" spans="1:65" s="14" customFormat="1">
      <c r="B259" s="207"/>
      <c r="C259" s="208"/>
      <c r="D259" s="189" t="s">
        <v>148</v>
      </c>
      <c r="E259" s="209" t="s">
        <v>28</v>
      </c>
      <c r="F259" s="210" t="s">
        <v>183</v>
      </c>
      <c r="G259" s="208"/>
      <c r="H259" s="211">
        <v>110.19</v>
      </c>
      <c r="I259" s="212"/>
      <c r="J259" s="208"/>
      <c r="K259" s="208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148</v>
      </c>
      <c r="AU259" s="217" t="s">
        <v>83</v>
      </c>
      <c r="AV259" s="14" t="s">
        <v>142</v>
      </c>
      <c r="AW259" s="14" t="s">
        <v>35</v>
      </c>
      <c r="AX259" s="14" t="s">
        <v>81</v>
      </c>
      <c r="AY259" s="217" t="s">
        <v>135</v>
      </c>
    </row>
    <row r="260" spans="1:65" s="2" customFormat="1" ht="33" customHeight="1">
      <c r="A260" s="37"/>
      <c r="B260" s="38"/>
      <c r="C260" s="176" t="s">
        <v>375</v>
      </c>
      <c r="D260" s="176" t="s">
        <v>137</v>
      </c>
      <c r="E260" s="177" t="s">
        <v>376</v>
      </c>
      <c r="F260" s="178" t="s">
        <v>377</v>
      </c>
      <c r="G260" s="179" t="s">
        <v>317</v>
      </c>
      <c r="H260" s="180">
        <v>110.19</v>
      </c>
      <c r="I260" s="181"/>
      <c r="J260" s="182">
        <f>ROUND(I260*H260,2)</f>
        <v>0</v>
      </c>
      <c r="K260" s="178" t="s">
        <v>141</v>
      </c>
      <c r="L260" s="42"/>
      <c r="M260" s="183" t="s">
        <v>28</v>
      </c>
      <c r="N260" s="184" t="s">
        <v>44</v>
      </c>
      <c r="O260" s="67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142</v>
      </c>
      <c r="AT260" s="187" t="s">
        <v>137</v>
      </c>
      <c r="AU260" s="187" t="s">
        <v>83</v>
      </c>
      <c r="AY260" s="20" t="s">
        <v>135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20" t="s">
        <v>81</v>
      </c>
      <c r="BK260" s="188">
        <f>ROUND(I260*H260,2)</f>
        <v>0</v>
      </c>
      <c r="BL260" s="20" t="s">
        <v>142</v>
      </c>
      <c r="BM260" s="187" t="s">
        <v>378</v>
      </c>
    </row>
    <row r="261" spans="1:65" s="2" customFormat="1" ht="29.25">
      <c r="A261" s="37"/>
      <c r="B261" s="38"/>
      <c r="C261" s="39"/>
      <c r="D261" s="189" t="s">
        <v>144</v>
      </c>
      <c r="E261" s="39"/>
      <c r="F261" s="190" t="s">
        <v>379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144</v>
      </c>
      <c r="AU261" s="20" t="s">
        <v>83</v>
      </c>
    </row>
    <row r="262" spans="1:65" s="2" customFormat="1">
      <c r="A262" s="37"/>
      <c r="B262" s="38"/>
      <c r="C262" s="39"/>
      <c r="D262" s="194" t="s">
        <v>146</v>
      </c>
      <c r="E262" s="39"/>
      <c r="F262" s="195" t="s">
        <v>380</v>
      </c>
      <c r="G262" s="39"/>
      <c r="H262" s="39"/>
      <c r="I262" s="191"/>
      <c r="J262" s="39"/>
      <c r="K262" s="39"/>
      <c r="L262" s="42"/>
      <c r="M262" s="192"/>
      <c r="N262" s="193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146</v>
      </c>
      <c r="AU262" s="20" t="s">
        <v>83</v>
      </c>
    </row>
    <row r="263" spans="1:65" s="13" customFormat="1">
      <c r="B263" s="196"/>
      <c r="C263" s="197"/>
      <c r="D263" s="189" t="s">
        <v>148</v>
      </c>
      <c r="E263" s="198" t="s">
        <v>28</v>
      </c>
      <c r="F263" s="199" t="s">
        <v>340</v>
      </c>
      <c r="G263" s="197"/>
      <c r="H263" s="200">
        <v>110.19</v>
      </c>
      <c r="I263" s="201"/>
      <c r="J263" s="197"/>
      <c r="K263" s="197"/>
      <c r="L263" s="202"/>
      <c r="M263" s="203"/>
      <c r="N263" s="204"/>
      <c r="O263" s="204"/>
      <c r="P263" s="204"/>
      <c r="Q263" s="204"/>
      <c r="R263" s="204"/>
      <c r="S263" s="204"/>
      <c r="T263" s="205"/>
      <c r="AT263" s="206" t="s">
        <v>148</v>
      </c>
      <c r="AU263" s="206" t="s">
        <v>83</v>
      </c>
      <c r="AV263" s="13" t="s">
        <v>83</v>
      </c>
      <c r="AW263" s="13" t="s">
        <v>35</v>
      </c>
      <c r="AX263" s="13" t="s">
        <v>73</v>
      </c>
      <c r="AY263" s="206" t="s">
        <v>135</v>
      </c>
    </row>
    <row r="264" spans="1:65" s="14" customFormat="1">
      <c r="B264" s="207"/>
      <c r="C264" s="208"/>
      <c r="D264" s="189" t="s">
        <v>148</v>
      </c>
      <c r="E264" s="209" t="s">
        <v>28</v>
      </c>
      <c r="F264" s="210" t="s">
        <v>183</v>
      </c>
      <c r="G264" s="208"/>
      <c r="H264" s="211">
        <v>110.19</v>
      </c>
      <c r="I264" s="212"/>
      <c r="J264" s="208"/>
      <c r="K264" s="208"/>
      <c r="L264" s="213"/>
      <c r="M264" s="214"/>
      <c r="N264" s="215"/>
      <c r="O264" s="215"/>
      <c r="P264" s="215"/>
      <c r="Q264" s="215"/>
      <c r="R264" s="215"/>
      <c r="S264" s="215"/>
      <c r="T264" s="216"/>
      <c r="AT264" s="217" t="s">
        <v>148</v>
      </c>
      <c r="AU264" s="217" t="s">
        <v>83</v>
      </c>
      <c r="AV264" s="14" t="s">
        <v>142</v>
      </c>
      <c r="AW264" s="14" t="s">
        <v>35</v>
      </c>
      <c r="AX264" s="14" t="s">
        <v>81</v>
      </c>
      <c r="AY264" s="217" t="s">
        <v>135</v>
      </c>
    </row>
    <row r="265" spans="1:65" s="2" customFormat="1" ht="24.2" customHeight="1">
      <c r="A265" s="37"/>
      <c r="B265" s="38"/>
      <c r="C265" s="176" t="s">
        <v>381</v>
      </c>
      <c r="D265" s="176" t="s">
        <v>137</v>
      </c>
      <c r="E265" s="177" t="s">
        <v>382</v>
      </c>
      <c r="F265" s="178" t="s">
        <v>383</v>
      </c>
      <c r="G265" s="179" t="s">
        <v>140</v>
      </c>
      <c r="H265" s="180">
        <v>6</v>
      </c>
      <c r="I265" s="181"/>
      <c r="J265" s="182">
        <f>ROUND(I265*H265,2)</f>
        <v>0</v>
      </c>
      <c r="K265" s="178" t="s">
        <v>141</v>
      </c>
      <c r="L265" s="42"/>
      <c r="M265" s="183" t="s">
        <v>28</v>
      </c>
      <c r="N265" s="184" t="s">
        <v>44</v>
      </c>
      <c r="O265" s="67"/>
      <c r="P265" s="185">
        <f>O265*H265</f>
        <v>0</v>
      </c>
      <c r="Q265" s="185">
        <v>2.989E-2</v>
      </c>
      <c r="R265" s="185">
        <f>Q265*H265</f>
        <v>0.17934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142</v>
      </c>
      <c r="AT265" s="187" t="s">
        <v>137</v>
      </c>
      <c r="AU265" s="187" t="s">
        <v>83</v>
      </c>
      <c r="AY265" s="20" t="s">
        <v>135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0" t="s">
        <v>81</v>
      </c>
      <c r="BK265" s="188">
        <f>ROUND(I265*H265,2)</f>
        <v>0</v>
      </c>
      <c r="BL265" s="20" t="s">
        <v>142</v>
      </c>
      <c r="BM265" s="187" t="s">
        <v>384</v>
      </c>
    </row>
    <row r="266" spans="1:65" s="2" customFormat="1" ht="29.25">
      <c r="A266" s="37"/>
      <c r="B266" s="38"/>
      <c r="C266" s="39"/>
      <c r="D266" s="189" t="s">
        <v>144</v>
      </c>
      <c r="E266" s="39"/>
      <c r="F266" s="190" t="s">
        <v>385</v>
      </c>
      <c r="G266" s="39"/>
      <c r="H266" s="39"/>
      <c r="I266" s="191"/>
      <c r="J266" s="39"/>
      <c r="K266" s="39"/>
      <c r="L266" s="42"/>
      <c r="M266" s="192"/>
      <c r="N266" s="193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144</v>
      </c>
      <c r="AU266" s="20" t="s">
        <v>83</v>
      </c>
    </row>
    <row r="267" spans="1:65" s="2" customFormat="1">
      <c r="A267" s="37"/>
      <c r="B267" s="38"/>
      <c r="C267" s="39"/>
      <c r="D267" s="194" t="s">
        <v>146</v>
      </c>
      <c r="E267" s="39"/>
      <c r="F267" s="195" t="s">
        <v>386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146</v>
      </c>
      <c r="AU267" s="20" t="s">
        <v>83</v>
      </c>
    </row>
    <row r="268" spans="1:65" s="13" customFormat="1">
      <c r="B268" s="196"/>
      <c r="C268" s="197"/>
      <c r="D268" s="189" t="s">
        <v>148</v>
      </c>
      <c r="E268" s="198" t="s">
        <v>28</v>
      </c>
      <c r="F268" s="199" t="s">
        <v>174</v>
      </c>
      <c r="G268" s="197"/>
      <c r="H268" s="200">
        <v>6</v>
      </c>
      <c r="I268" s="201"/>
      <c r="J268" s="197"/>
      <c r="K268" s="197"/>
      <c r="L268" s="202"/>
      <c r="M268" s="203"/>
      <c r="N268" s="204"/>
      <c r="O268" s="204"/>
      <c r="P268" s="204"/>
      <c r="Q268" s="204"/>
      <c r="R268" s="204"/>
      <c r="S268" s="204"/>
      <c r="T268" s="205"/>
      <c r="AT268" s="206" t="s">
        <v>148</v>
      </c>
      <c r="AU268" s="206" t="s">
        <v>83</v>
      </c>
      <c r="AV268" s="13" t="s">
        <v>83</v>
      </c>
      <c r="AW268" s="13" t="s">
        <v>35</v>
      </c>
      <c r="AX268" s="13" t="s">
        <v>81</v>
      </c>
      <c r="AY268" s="206" t="s">
        <v>135</v>
      </c>
    </row>
    <row r="269" spans="1:65" s="12" customFormat="1" ht="22.9" customHeight="1">
      <c r="B269" s="160"/>
      <c r="C269" s="161"/>
      <c r="D269" s="162" t="s">
        <v>72</v>
      </c>
      <c r="E269" s="174" t="s">
        <v>83</v>
      </c>
      <c r="F269" s="174" t="s">
        <v>387</v>
      </c>
      <c r="G269" s="161"/>
      <c r="H269" s="161"/>
      <c r="I269" s="164"/>
      <c r="J269" s="175">
        <f>BK269</f>
        <v>0</v>
      </c>
      <c r="K269" s="161"/>
      <c r="L269" s="166"/>
      <c r="M269" s="167"/>
      <c r="N269" s="168"/>
      <c r="O269" s="168"/>
      <c r="P269" s="169">
        <f>SUM(P270:P288)</f>
        <v>0</v>
      </c>
      <c r="Q269" s="168"/>
      <c r="R269" s="169">
        <f>SUM(R270:R288)</f>
        <v>0.29582940000000002</v>
      </c>
      <c r="S269" s="168"/>
      <c r="T269" s="170">
        <f>SUM(T270:T288)</f>
        <v>0</v>
      </c>
      <c r="AR269" s="171" t="s">
        <v>81</v>
      </c>
      <c r="AT269" s="172" t="s">
        <v>72</v>
      </c>
      <c r="AU269" s="172" t="s">
        <v>81</v>
      </c>
      <c r="AY269" s="171" t="s">
        <v>135</v>
      </c>
      <c r="BK269" s="173">
        <f>SUM(BK270:BK288)</f>
        <v>0</v>
      </c>
    </row>
    <row r="270" spans="1:65" s="2" customFormat="1" ht="24.2" customHeight="1">
      <c r="A270" s="37"/>
      <c r="B270" s="38"/>
      <c r="C270" s="176" t="s">
        <v>388</v>
      </c>
      <c r="D270" s="176" t="s">
        <v>137</v>
      </c>
      <c r="E270" s="177" t="s">
        <v>389</v>
      </c>
      <c r="F270" s="178" t="s">
        <v>390</v>
      </c>
      <c r="G270" s="179" t="s">
        <v>317</v>
      </c>
      <c r="H270" s="180">
        <v>70.400000000000006</v>
      </c>
      <c r="I270" s="181"/>
      <c r="J270" s="182">
        <f>ROUND(I270*H270,2)</f>
        <v>0</v>
      </c>
      <c r="K270" s="178" t="s">
        <v>141</v>
      </c>
      <c r="L270" s="42"/>
      <c r="M270" s="183" t="s">
        <v>28</v>
      </c>
      <c r="N270" s="184" t="s">
        <v>44</v>
      </c>
      <c r="O270" s="67"/>
      <c r="P270" s="185">
        <f>O270*H270</f>
        <v>0</v>
      </c>
      <c r="Q270" s="185">
        <v>2.7E-4</v>
      </c>
      <c r="R270" s="185">
        <f>Q270*H270</f>
        <v>1.9008000000000001E-2</v>
      </c>
      <c r="S270" s="185">
        <v>0</v>
      </c>
      <c r="T270" s="186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7" t="s">
        <v>142</v>
      </c>
      <c r="AT270" s="187" t="s">
        <v>137</v>
      </c>
      <c r="AU270" s="187" t="s">
        <v>83</v>
      </c>
      <c r="AY270" s="20" t="s">
        <v>135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20" t="s">
        <v>81</v>
      </c>
      <c r="BK270" s="188">
        <f>ROUND(I270*H270,2)</f>
        <v>0</v>
      </c>
      <c r="BL270" s="20" t="s">
        <v>142</v>
      </c>
      <c r="BM270" s="187" t="s">
        <v>391</v>
      </c>
    </row>
    <row r="271" spans="1:65" s="2" customFormat="1" ht="29.25">
      <c r="A271" s="37"/>
      <c r="B271" s="38"/>
      <c r="C271" s="39"/>
      <c r="D271" s="189" t="s">
        <v>144</v>
      </c>
      <c r="E271" s="39"/>
      <c r="F271" s="190" t="s">
        <v>392</v>
      </c>
      <c r="G271" s="39"/>
      <c r="H271" s="39"/>
      <c r="I271" s="191"/>
      <c r="J271" s="39"/>
      <c r="K271" s="39"/>
      <c r="L271" s="42"/>
      <c r="M271" s="192"/>
      <c r="N271" s="193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144</v>
      </c>
      <c r="AU271" s="20" t="s">
        <v>83</v>
      </c>
    </row>
    <row r="272" spans="1:65" s="2" customFormat="1">
      <c r="A272" s="37"/>
      <c r="B272" s="38"/>
      <c r="C272" s="39"/>
      <c r="D272" s="194" t="s">
        <v>146</v>
      </c>
      <c r="E272" s="39"/>
      <c r="F272" s="195" t="s">
        <v>393</v>
      </c>
      <c r="G272" s="39"/>
      <c r="H272" s="39"/>
      <c r="I272" s="191"/>
      <c r="J272" s="39"/>
      <c r="K272" s="39"/>
      <c r="L272" s="42"/>
      <c r="M272" s="192"/>
      <c r="N272" s="193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146</v>
      </c>
      <c r="AU272" s="20" t="s">
        <v>83</v>
      </c>
    </row>
    <row r="273" spans="1:65" s="15" customFormat="1">
      <c r="B273" s="218"/>
      <c r="C273" s="219"/>
      <c r="D273" s="189" t="s">
        <v>148</v>
      </c>
      <c r="E273" s="220" t="s">
        <v>28</v>
      </c>
      <c r="F273" s="221" t="s">
        <v>394</v>
      </c>
      <c r="G273" s="219"/>
      <c r="H273" s="220" t="s">
        <v>28</v>
      </c>
      <c r="I273" s="222"/>
      <c r="J273" s="219"/>
      <c r="K273" s="219"/>
      <c r="L273" s="223"/>
      <c r="M273" s="224"/>
      <c r="N273" s="225"/>
      <c r="O273" s="225"/>
      <c r="P273" s="225"/>
      <c r="Q273" s="225"/>
      <c r="R273" s="225"/>
      <c r="S273" s="225"/>
      <c r="T273" s="226"/>
      <c r="AT273" s="227" t="s">
        <v>148</v>
      </c>
      <c r="AU273" s="227" t="s">
        <v>83</v>
      </c>
      <c r="AV273" s="15" t="s">
        <v>81</v>
      </c>
      <c r="AW273" s="15" t="s">
        <v>35</v>
      </c>
      <c r="AX273" s="15" t="s">
        <v>73</v>
      </c>
      <c r="AY273" s="227" t="s">
        <v>135</v>
      </c>
    </row>
    <row r="274" spans="1:65" s="13" customFormat="1">
      <c r="B274" s="196"/>
      <c r="C274" s="197"/>
      <c r="D274" s="189" t="s">
        <v>148</v>
      </c>
      <c r="E274" s="198" t="s">
        <v>28</v>
      </c>
      <c r="F274" s="199" t="s">
        <v>395</v>
      </c>
      <c r="G274" s="197"/>
      <c r="H274" s="200">
        <v>70.400000000000006</v>
      </c>
      <c r="I274" s="201"/>
      <c r="J274" s="197"/>
      <c r="K274" s="197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148</v>
      </c>
      <c r="AU274" s="206" t="s">
        <v>83</v>
      </c>
      <c r="AV274" s="13" t="s">
        <v>83</v>
      </c>
      <c r="AW274" s="13" t="s">
        <v>35</v>
      </c>
      <c r="AX274" s="13" t="s">
        <v>81</v>
      </c>
      <c r="AY274" s="206" t="s">
        <v>135</v>
      </c>
    </row>
    <row r="275" spans="1:65" s="2" customFormat="1" ht="24.2" customHeight="1">
      <c r="A275" s="37"/>
      <c r="B275" s="38"/>
      <c r="C275" s="240" t="s">
        <v>396</v>
      </c>
      <c r="D275" s="240" t="s">
        <v>281</v>
      </c>
      <c r="E275" s="241" t="s">
        <v>397</v>
      </c>
      <c r="F275" s="242" t="s">
        <v>398</v>
      </c>
      <c r="G275" s="243" t="s">
        <v>317</v>
      </c>
      <c r="H275" s="244">
        <v>77.44</v>
      </c>
      <c r="I275" s="245"/>
      <c r="J275" s="246">
        <f>ROUND(I275*H275,2)</f>
        <v>0</v>
      </c>
      <c r="K275" s="242" t="s">
        <v>141</v>
      </c>
      <c r="L275" s="247"/>
      <c r="M275" s="248" t="s">
        <v>28</v>
      </c>
      <c r="N275" s="249" t="s">
        <v>44</v>
      </c>
      <c r="O275" s="67"/>
      <c r="P275" s="185">
        <f>O275*H275</f>
        <v>0</v>
      </c>
      <c r="Q275" s="185">
        <v>2.9999999999999997E-4</v>
      </c>
      <c r="R275" s="185">
        <f>Q275*H275</f>
        <v>2.3231999999999996E-2</v>
      </c>
      <c r="S275" s="185">
        <v>0</v>
      </c>
      <c r="T275" s="186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7" t="s">
        <v>191</v>
      </c>
      <c r="AT275" s="187" t="s">
        <v>281</v>
      </c>
      <c r="AU275" s="187" t="s">
        <v>83</v>
      </c>
      <c r="AY275" s="20" t="s">
        <v>135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20" t="s">
        <v>81</v>
      </c>
      <c r="BK275" s="188">
        <f>ROUND(I275*H275,2)</f>
        <v>0</v>
      </c>
      <c r="BL275" s="20" t="s">
        <v>142</v>
      </c>
      <c r="BM275" s="187" t="s">
        <v>399</v>
      </c>
    </row>
    <row r="276" spans="1:65" s="2" customFormat="1" ht="19.5">
      <c r="A276" s="37"/>
      <c r="B276" s="38"/>
      <c r="C276" s="39"/>
      <c r="D276" s="189" t="s">
        <v>144</v>
      </c>
      <c r="E276" s="39"/>
      <c r="F276" s="190" t="s">
        <v>398</v>
      </c>
      <c r="G276" s="39"/>
      <c r="H276" s="39"/>
      <c r="I276" s="191"/>
      <c r="J276" s="39"/>
      <c r="K276" s="39"/>
      <c r="L276" s="42"/>
      <c r="M276" s="192"/>
      <c r="N276" s="193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144</v>
      </c>
      <c r="AU276" s="20" t="s">
        <v>83</v>
      </c>
    </row>
    <row r="277" spans="1:65" s="13" customFormat="1">
      <c r="B277" s="196"/>
      <c r="C277" s="197"/>
      <c r="D277" s="189" t="s">
        <v>148</v>
      </c>
      <c r="E277" s="198" t="s">
        <v>28</v>
      </c>
      <c r="F277" s="199" t="s">
        <v>395</v>
      </c>
      <c r="G277" s="197"/>
      <c r="H277" s="200">
        <v>70.400000000000006</v>
      </c>
      <c r="I277" s="201"/>
      <c r="J277" s="197"/>
      <c r="K277" s="197"/>
      <c r="L277" s="202"/>
      <c r="M277" s="203"/>
      <c r="N277" s="204"/>
      <c r="O277" s="204"/>
      <c r="P277" s="204"/>
      <c r="Q277" s="204"/>
      <c r="R277" s="204"/>
      <c r="S277" s="204"/>
      <c r="T277" s="205"/>
      <c r="AT277" s="206" t="s">
        <v>148</v>
      </c>
      <c r="AU277" s="206" t="s">
        <v>83</v>
      </c>
      <c r="AV277" s="13" t="s">
        <v>83</v>
      </c>
      <c r="AW277" s="13" t="s">
        <v>35</v>
      </c>
      <c r="AX277" s="13" t="s">
        <v>73</v>
      </c>
      <c r="AY277" s="206" t="s">
        <v>135</v>
      </c>
    </row>
    <row r="278" spans="1:65" s="14" customFormat="1">
      <c r="B278" s="207"/>
      <c r="C278" s="208"/>
      <c r="D278" s="189" t="s">
        <v>148</v>
      </c>
      <c r="E278" s="209" t="s">
        <v>28</v>
      </c>
      <c r="F278" s="210" t="s">
        <v>183</v>
      </c>
      <c r="G278" s="208"/>
      <c r="H278" s="211">
        <v>70.400000000000006</v>
      </c>
      <c r="I278" s="212"/>
      <c r="J278" s="208"/>
      <c r="K278" s="208"/>
      <c r="L278" s="213"/>
      <c r="M278" s="214"/>
      <c r="N278" s="215"/>
      <c r="O278" s="215"/>
      <c r="P278" s="215"/>
      <c r="Q278" s="215"/>
      <c r="R278" s="215"/>
      <c r="S278" s="215"/>
      <c r="T278" s="216"/>
      <c r="AT278" s="217" t="s">
        <v>148</v>
      </c>
      <c r="AU278" s="217" t="s">
        <v>83</v>
      </c>
      <c r="AV278" s="14" t="s">
        <v>142</v>
      </c>
      <c r="AW278" s="14" t="s">
        <v>35</v>
      </c>
      <c r="AX278" s="14" t="s">
        <v>81</v>
      </c>
      <c r="AY278" s="217" t="s">
        <v>135</v>
      </c>
    </row>
    <row r="279" spans="1:65" s="13" customFormat="1">
      <c r="B279" s="196"/>
      <c r="C279" s="197"/>
      <c r="D279" s="189" t="s">
        <v>148</v>
      </c>
      <c r="E279" s="197"/>
      <c r="F279" s="199" t="s">
        <v>400</v>
      </c>
      <c r="G279" s="197"/>
      <c r="H279" s="200">
        <v>77.44</v>
      </c>
      <c r="I279" s="201"/>
      <c r="J279" s="197"/>
      <c r="K279" s="197"/>
      <c r="L279" s="202"/>
      <c r="M279" s="203"/>
      <c r="N279" s="204"/>
      <c r="O279" s="204"/>
      <c r="P279" s="204"/>
      <c r="Q279" s="204"/>
      <c r="R279" s="204"/>
      <c r="S279" s="204"/>
      <c r="T279" s="205"/>
      <c r="AT279" s="206" t="s">
        <v>148</v>
      </c>
      <c r="AU279" s="206" t="s">
        <v>83</v>
      </c>
      <c r="AV279" s="13" t="s">
        <v>83</v>
      </c>
      <c r="AW279" s="13" t="s">
        <v>4</v>
      </c>
      <c r="AX279" s="13" t="s">
        <v>81</v>
      </c>
      <c r="AY279" s="206" t="s">
        <v>135</v>
      </c>
    </row>
    <row r="280" spans="1:65" s="2" customFormat="1" ht="24.2" customHeight="1">
      <c r="A280" s="37"/>
      <c r="B280" s="38"/>
      <c r="C280" s="176" t="s">
        <v>401</v>
      </c>
      <c r="D280" s="176" t="s">
        <v>137</v>
      </c>
      <c r="E280" s="177" t="s">
        <v>402</v>
      </c>
      <c r="F280" s="178" t="s">
        <v>403</v>
      </c>
      <c r="G280" s="179" t="s">
        <v>317</v>
      </c>
      <c r="H280" s="180">
        <v>469.61</v>
      </c>
      <c r="I280" s="181"/>
      <c r="J280" s="182">
        <f>ROUND(I280*H280,2)</f>
        <v>0</v>
      </c>
      <c r="K280" s="178" t="s">
        <v>141</v>
      </c>
      <c r="L280" s="42"/>
      <c r="M280" s="183" t="s">
        <v>28</v>
      </c>
      <c r="N280" s="184" t="s">
        <v>44</v>
      </c>
      <c r="O280" s="67"/>
      <c r="P280" s="185">
        <f>O280*H280</f>
        <v>0</v>
      </c>
      <c r="Q280" s="185">
        <v>1E-4</v>
      </c>
      <c r="R280" s="185">
        <f>Q280*H280</f>
        <v>4.6961000000000003E-2</v>
      </c>
      <c r="S280" s="185">
        <v>0</v>
      </c>
      <c r="T280" s="186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7" t="s">
        <v>142</v>
      </c>
      <c r="AT280" s="187" t="s">
        <v>137</v>
      </c>
      <c r="AU280" s="187" t="s">
        <v>83</v>
      </c>
      <c r="AY280" s="20" t="s">
        <v>135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20" t="s">
        <v>81</v>
      </c>
      <c r="BK280" s="188">
        <f>ROUND(I280*H280,2)</f>
        <v>0</v>
      </c>
      <c r="BL280" s="20" t="s">
        <v>142</v>
      </c>
      <c r="BM280" s="187" t="s">
        <v>404</v>
      </c>
    </row>
    <row r="281" spans="1:65" s="2" customFormat="1" ht="29.25">
      <c r="A281" s="37"/>
      <c r="B281" s="38"/>
      <c r="C281" s="39"/>
      <c r="D281" s="189" t="s">
        <v>144</v>
      </c>
      <c r="E281" s="39"/>
      <c r="F281" s="190" t="s">
        <v>405</v>
      </c>
      <c r="G281" s="39"/>
      <c r="H281" s="39"/>
      <c r="I281" s="191"/>
      <c r="J281" s="39"/>
      <c r="K281" s="39"/>
      <c r="L281" s="42"/>
      <c r="M281" s="192"/>
      <c r="N281" s="193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144</v>
      </c>
      <c r="AU281" s="20" t="s">
        <v>83</v>
      </c>
    </row>
    <row r="282" spans="1:65" s="2" customFormat="1">
      <c r="A282" s="37"/>
      <c r="B282" s="38"/>
      <c r="C282" s="39"/>
      <c r="D282" s="194" t="s">
        <v>146</v>
      </c>
      <c r="E282" s="39"/>
      <c r="F282" s="195" t="s">
        <v>406</v>
      </c>
      <c r="G282" s="39"/>
      <c r="H282" s="39"/>
      <c r="I282" s="191"/>
      <c r="J282" s="39"/>
      <c r="K282" s="39"/>
      <c r="L282" s="42"/>
      <c r="M282" s="192"/>
      <c r="N282" s="193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146</v>
      </c>
      <c r="AU282" s="20" t="s">
        <v>83</v>
      </c>
    </row>
    <row r="283" spans="1:65" s="13" customFormat="1">
      <c r="B283" s="196"/>
      <c r="C283" s="197"/>
      <c r="D283" s="189" t="s">
        <v>148</v>
      </c>
      <c r="E283" s="198" t="s">
        <v>28</v>
      </c>
      <c r="F283" s="199" t="s">
        <v>407</v>
      </c>
      <c r="G283" s="197"/>
      <c r="H283" s="200">
        <v>469.61</v>
      </c>
      <c r="I283" s="201"/>
      <c r="J283" s="197"/>
      <c r="K283" s="197"/>
      <c r="L283" s="202"/>
      <c r="M283" s="203"/>
      <c r="N283" s="204"/>
      <c r="O283" s="204"/>
      <c r="P283" s="204"/>
      <c r="Q283" s="204"/>
      <c r="R283" s="204"/>
      <c r="S283" s="204"/>
      <c r="T283" s="205"/>
      <c r="AT283" s="206" t="s">
        <v>148</v>
      </c>
      <c r="AU283" s="206" t="s">
        <v>83</v>
      </c>
      <c r="AV283" s="13" t="s">
        <v>83</v>
      </c>
      <c r="AW283" s="13" t="s">
        <v>35</v>
      </c>
      <c r="AX283" s="13" t="s">
        <v>81</v>
      </c>
      <c r="AY283" s="206" t="s">
        <v>135</v>
      </c>
    </row>
    <row r="284" spans="1:65" s="2" customFormat="1" ht="16.5" customHeight="1">
      <c r="A284" s="37"/>
      <c r="B284" s="38"/>
      <c r="C284" s="240" t="s">
        <v>408</v>
      </c>
      <c r="D284" s="240" t="s">
        <v>281</v>
      </c>
      <c r="E284" s="241" t="s">
        <v>409</v>
      </c>
      <c r="F284" s="242" t="s">
        <v>410</v>
      </c>
      <c r="G284" s="243" t="s">
        <v>317</v>
      </c>
      <c r="H284" s="244">
        <v>516.57100000000003</v>
      </c>
      <c r="I284" s="245"/>
      <c r="J284" s="246">
        <f>ROUND(I284*H284,2)</f>
        <v>0</v>
      </c>
      <c r="K284" s="242" t="s">
        <v>28</v>
      </c>
      <c r="L284" s="247"/>
      <c r="M284" s="248" t="s">
        <v>28</v>
      </c>
      <c r="N284" s="249" t="s">
        <v>44</v>
      </c>
      <c r="O284" s="67"/>
      <c r="P284" s="185">
        <f>O284*H284</f>
        <v>0</v>
      </c>
      <c r="Q284" s="185">
        <v>4.0000000000000002E-4</v>
      </c>
      <c r="R284" s="185">
        <f>Q284*H284</f>
        <v>0.20662840000000002</v>
      </c>
      <c r="S284" s="185">
        <v>0</v>
      </c>
      <c r="T284" s="18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191</v>
      </c>
      <c r="AT284" s="187" t="s">
        <v>281</v>
      </c>
      <c r="AU284" s="187" t="s">
        <v>83</v>
      </c>
      <c r="AY284" s="20" t="s">
        <v>135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20" t="s">
        <v>81</v>
      </c>
      <c r="BK284" s="188">
        <f>ROUND(I284*H284,2)</f>
        <v>0</v>
      </c>
      <c r="BL284" s="20" t="s">
        <v>142</v>
      </c>
      <c r="BM284" s="187" t="s">
        <v>411</v>
      </c>
    </row>
    <row r="285" spans="1:65" s="2" customFormat="1" ht="29.25">
      <c r="A285" s="37"/>
      <c r="B285" s="38"/>
      <c r="C285" s="39"/>
      <c r="D285" s="189" t="s">
        <v>144</v>
      </c>
      <c r="E285" s="39"/>
      <c r="F285" s="190" t="s">
        <v>412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144</v>
      </c>
      <c r="AU285" s="20" t="s">
        <v>83</v>
      </c>
    </row>
    <row r="286" spans="1:65" s="13" customFormat="1">
      <c r="B286" s="196"/>
      <c r="C286" s="197"/>
      <c r="D286" s="189" t="s">
        <v>148</v>
      </c>
      <c r="E286" s="198" t="s">
        <v>28</v>
      </c>
      <c r="F286" s="199" t="s">
        <v>407</v>
      </c>
      <c r="G286" s="197"/>
      <c r="H286" s="200">
        <v>469.61</v>
      </c>
      <c r="I286" s="201"/>
      <c r="J286" s="197"/>
      <c r="K286" s="197"/>
      <c r="L286" s="202"/>
      <c r="M286" s="203"/>
      <c r="N286" s="204"/>
      <c r="O286" s="204"/>
      <c r="P286" s="204"/>
      <c r="Q286" s="204"/>
      <c r="R286" s="204"/>
      <c r="S286" s="204"/>
      <c r="T286" s="205"/>
      <c r="AT286" s="206" t="s">
        <v>148</v>
      </c>
      <c r="AU286" s="206" t="s">
        <v>83</v>
      </c>
      <c r="AV286" s="13" t="s">
        <v>83</v>
      </c>
      <c r="AW286" s="13" t="s">
        <v>35</v>
      </c>
      <c r="AX286" s="13" t="s">
        <v>73</v>
      </c>
      <c r="AY286" s="206" t="s">
        <v>135</v>
      </c>
    </row>
    <row r="287" spans="1:65" s="14" customFormat="1">
      <c r="B287" s="207"/>
      <c r="C287" s="208"/>
      <c r="D287" s="189" t="s">
        <v>148</v>
      </c>
      <c r="E287" s="209" t="s">
        <v>28</v>
      </c>
      <c r="F287" s="210" t="s">
        <v>183</v>
      </c>
      <c r="G287" s="208"/>
      <c r="H287" s="211">
        <v>469.61</v>
      </c>
      <c r="I287" s="212"/>
      <c r="J287" s="208"/>
      <c r="K287" s="208"/>
      <c r="L287" s="213"/>
      <c r="M287" s="214"/>
      <c r="N287" s="215"/>
      <c r="O287" s="215"/>
      <c r="P287" s="215"/>
      <c r="Q287" s="215"/>
      <c r="R287" s="215"/>
      <c r="S287" s="215"/>
      <c r="T287" s="216"/>
      <c r="AT287" s="217" t="s">
        <v>148</v>
      </c>
      <c r="AU287" s="217" t="s">
        <v>83</v>
      </c>
      <c r="AV287" s="14" t="s">
        <v>142</v>
      </c>
      <c r="AW287" s="14" t="s">
        <v>35</v>
      </c>
      <c r="AX287" s="14" t="s">
        <v>81</v>
      </c>
      <c r="AY287" s="217" t="s">
        <v>135</v>
      </c>
    </row>
    <row r="288" spans="1:65" s="13" customFormat="1">
      <c r="B288" s="196"/>
      <c r="C288" s="197"/>
      <c r="D288" s="189" t="s">
        <v>148</v>
      </c>
      <c r="E288" s="197"/>
      <c r="F288" s="199" t="s">
        <v>413</v>
      </c>
      <c r="G288" s="197"/>
      <c r="H288" s="200">
        <v>516.57100000000003</v>
      </c>
      <c r="I288" s="201"/>
      <c r="J288" s="197"/>
      <c r="K288" s="197"/>
      <c r="L288" s="202"/>
      <c r="M288" s="203"/>
      <c r="N288" s="204"/>
      <c r="O288" s="204"/>
      <c r="P288" s="204"/>
      <c r="Q288" s="204"/>
      <c r="R288" s="204"/>
      <c r="S288" s="204"/>
      <c r="T288" s="205"/>
      <c r="AT288" s="206" t="s">
        <v>148</v>
      </c>
      <c r="AU288" s="206" t="s">
        <v>83</v>
      </c>
      <c r="AV288" s="13" t="s">
        <v>83</v>
      </c>
      <c r="AW288" s="13" t="s">
        <v>4</v>
      </c>
      <c r="AX288" s="13" t="s">
        <v>81</v>
      </c>
      <c r="AY288" s="206" t="s">
        <v>135</v>
      </c>
    </row>
    <row r="289" spans="1:65" s="12" customFormat="1" ht="22.9" customHeight="1">
      <c r="B289" s="160"/>
      <c r="C289" s="161"/>
      <c r="D289" s="162" t="s">
        <v>72</v>
      </c>
      <c r="E289" s="174" t="s">
        <v>142</v>
      </c>
      <c r="F289" s="174" t="s">
        <v>414</v>
      </c>
      <c r="G289" s="161"/>
      <c r="H289" s="161"/>
      <c r="I289" s="164"/>
      <c r="J289" s="175">
        <f>BK289</f>
        <v>0</v>
      </c>
      <c r="K289" s="161"/>
      <c r="L289" s="166"/>
      <c r="M289" s="167"/>
      <c r="N289" s="168"/>
      <c r="O289" s="168"/>
      <c r="P289" s="169">
        <f>SUM(P290:P299)</f>
        <v>0</v>
      </c>
      <c r="Q289" s="168"/>
      <c r="R289" s="169">
        <f>SUM(R290:R299)</f>
        <v>0</v>
      </c>
      <c r="S289" s="168"/>
      <c r="T289" s="170">
        <f>SUM(T290:T299)</f>
        <v>0</v>
      </c>
      <c r="AR289" s="171" t="s">
        <v>81</v>
      </c>
      <c r="AT289" s="172" t="s">
        <v>72</v>
      </c>
      <c r="AU289" s="172" t="s">
        <v>81</v>
      </c>
      <c r="AY289" s="171" t="s">
        <v>135</v>
      </c>
      <c r="BK289" s="173">
        <f>SUM(BK290:BK299)</f>
        <v>0</v>
      </c>
    </row>
    <row r="290" spans="1:65" s="2" customFormat="1" ht="16.5" customHeight="1">
      <c r="A290" s="37"/>
      <c r="B290" s="38"/>
      <c r="C290" s="176" t="s">
        <v>415</v>
      </c>
      <c r="D290" s="176" t="s">
        <v>137</v>
      </c>
      <c r="E290" s="177" t="s">
        <v>416</v>
      </c>
      <c r="F290" s="178" t="s">
        <v>417</v>
      </c>
      <c r="G290" s="179" t="s">
        <v>169</v>
      </c>
      <c r="H290" s="180">
        <v>1.141</v>
      </c>
      <c r="I290" s="181"/>
      <c r="J290" s="182">
        <f>ROUND(I290*H290,2)</f>
        <v>0</v>
      </c>
      <c r="K290" s="178" t="s">
        <v>141</v>
      </c>
      <c r="L290" s="42"/>
      <c r="M290" s="183" t="s">
        <v>28</v>
      </c>
      <c r="N290" s="184" t="s">
        <v>44</v>
      </c>
      <c r="O290" s="67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7" t="s">
        <v>142</v>
      </c>
      <c r="AT290" s="187" t="s">
        <v>137</v>
      </c>
      <c r="AU290" s="187" t="s">
        <v>83</v>
      </c>
      <c r="AY290" s="20" t="s">
        <v>135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20" t="s">
        <v>81</v>
      </c>
      <c r="BK290" s="188">
        <f>ROUND(I290*H290,2)</f>
        <v>0</v>
      </c>
      <c r="BL290" s="20" t="s">
        <v>142</v>
      </c>
      <c r="BM290" s="187" t="s">
        <v>418</v>
      </c>
    </row>
    <row r="291" spans="1:65" s="2" customFormat="1" ht="19.5">
      <c r="A291" s="37"/>
      <c r="B291" s="38"/>
      <c r="C291" s="39"/>
      <c r="D291" s="189" t="s">
        <v>144</v>
      </c>
      <c r="E291" s="39"/>
      <c r="F291" s="190" t="s">
        <v>419</v>
      </c>
      <c r="G291" s="39"/>
      <c r="H291" s="39"/>
      <c r="I291" s="191"/>
      <c r="J291" s="39"/>
      <c r="K291" s="39"/>
      <c r="L291" s="42"/>
      <c r="M291" s="192"/>
      <c r="N291" s="193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144</v>
      </c>
      <c r="AU291" s="20" t="s">
        <v>83</v>
      </c>
    </row>
    <row r="292" spans="1:65" s="2" customFormat="1">
      <c r="A292" s="37"/>
      <c r="B292" s="38"/>
      <c r="C292" s="39"/>
      <c r="D292" s="194" t="s">
        <v>146</v>
      </c>
      <c r="E292" s="39"/>
      <c r="F292" s="195" t="s">
        <v>420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146</v>
      </c>
      <c r="AU292" s="20" t="s">
        <v>83</v>
      </c>
    </row>
    <row r="293" spans="1:65" s="13" customFormat="1">
      <c r="B293" s="196"/>
      <c r="C293" s="197"/>
      <c r="D293" s="189" t="s">
        <v>148</v>
      </c>
      <c r="E293" s="198" t="s">
        <v>28</v>
      </c>
      <c r="F293" s="199" t="s">
        <v>421</v>
      </c>
      <c r="G293" s="197"/>
      <c r="H293" s="200">
        <v>1.141</v>
      </c>
      <c r="I293" s="201"/>
      <c r="J293" s="197"/>
      <c r="K293" s="197"/>
      <c r="L293" s="202"/>
      <c r="M293" s="203"/>
      <c r="N293" s="204"/>
      <c r="O293" s="204"/>
      <c r="P293" s="204"/>
      <c r="Q293" s="204"/>
      <c r="R293" s="204"/>
      <c r="S293" s="204"/>
      <c r="T293" s="205"/>
      <c r="AT293" s="206" t="s">
        <v>148</v>
      </c>
      <c r="AU293" s="206" t="s">
        <v>83</v>
      </c>
      <c r="AV293" s="13" t="s">
        <v>83</v>
      </c>
      <c r="AW293" s="13" t="s">
        <v>35</v>
      </c>
      <c r="AX293" s="13" t="s">
        <v>73</v>
      </c>
      <c r="AY293" s="206" t="s">
        <v>135</v>
      </c>
    </row>
    <row r="294" spans="1:65" s="14" customFormat="1">
      <c r="B294" s="207"/>
      <c r="C294" s="208"/>
      <c r="D294" s="189" t="s">
        <v>148</v>
      </c>
      <c r="E294" s="209" t="s">
        <v>28</v>
      </c>
      <c r="F294" s="210" t="s">
        <v>183</v>
      </c>
      <c r="G294" s="208"/>
      <c r="H294" s="211">
        <v>1.141</v>
      </c>
      <c r="I294" s="212"/>
      <c r="J294" s="208"/>
      <c r="K294" s="208"/>
      <c r="L294" s="213"/>
      <c r="M294" s="214"/>
      <c r="N294" s="215"/>
      <c r="O294" s="215"/>
      <c r="P294" s="215"/>
      <c r="Q294" s="215"/>
      <c r="R294" s="215"/>
      <c r="S294" s="215"/>
      <c r="T294" s="216"/>
      <c r="AT294" s="217" t="s">
        <v>148</v>
      </c>
      <c r="AU294" s="217" t="s">
        <v>83</v>
      </c>
      <c r="AV294" s="14" t="s">
        <v>142</v>
      </c>
      <c r="AW294" s="14" t="s">
        <v>35</v>
      </c>
      <c r="AX294" s="14" t="s">
        <v>81</v>
      </c>
      <c r="AY294" s="217" t="s">
        <v>135</v>
      </c>
    </row>
    <row r="295" spans="1:65" s="2" customFormat="1" ht="33" customHeight="1">
      <c r="A295" s="37"/>
      <c r="B295" s="38"/>
      <c r="C295" s="176" t="s">
        <v>422</v>
      </c>
      <c r="D295" s="176" t="s">
        <v>137</v>
      </c>
      <c r="E295" s="177" t="s">
        <v>423</v>
      </c>
      <c r="F295" s="178" t="s">
        <v>424</v>
      </c>
      <c r="G295" s="179" t="s">
        <v>169</v>
      </c>
      <c r="H295" s="180">
        <v>0.108</v>
      </c>
      <c r="I295" s="181"/>
      <c r="J295" s="182">
        <f>ROUND(I295*H295,2)</f>
        <v>0</v>
      </c>
      <c r="K295" s="178" t="s">
        <v>141</v>
      </c>
      <c r="L295" s="42"/>
      <c r="M295" s="183" t="s">
        <v>28</v>
      </c>
      <c r="N295" s="184" t="s">
        <v>44</v>
      </c>
      <c r="O295" s="67"/>
      <c r="P295" s="185">
        <f>O295*H295</f>
        <v>0</v>
      </c>
      <c r="Q295" s="185">
        <v>0</v>
      </c>
      <c r="R295" s="185">
        <f>Q295*H295</f>
        <v>0</v>
      </c>
      <c r="S295" s="185">
        <v>0</v>
      </c>
      <c r="T295" s="186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7" t="s">
        <v>142</v>
      </c>
      <c r="AT295" s="187" t="s">
        <v>137</v>
      </c>
      <c r="AU295" s="187" t="s">
        <v>83</v>
      </c>
      <c r="AY295" s="20" t="s">
        <v>135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20" t="s">
        <v>81</v>
      </c>
      <c r="BK295" s="188">
        <f>ROUND(I295*H295,2)</f>
        <v>0</v>
      </c>
      <c r="BL295" s="20" t="s">
        <v>142</v>
      </c>
      <c r="BM295" s="187" t="s">
        <v>425</v>
      </c>
    </row>
    <row r="296" spans="1:65" s="2" customFormat="1" ht="29.25">
      <c r="A296" s="37"/>
      <c r="B296" s="38"/>
      <c r="C296" s="39"/>
      <c r="D296" s="189" t="s">
        <v>144</v>
      </c>
      <c r="E296" s="39"/>
      <c r="F296" s="190" t="s">
        <v>426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144</v>
      </c>
      <c r="AU296" s="20" t="s">
        <v>83</v>
      </c>
    </row>
    <row r="297" spans="1:65" s="2" customFormat="1">
      <c r="A297" s="37"/>
      <c r="B297" s="38"/>
      <c r="C297" s="39"/>
      <c r="D297" s="194" t="s">
        <v>146</v>
      </c>
      <c r="E297" s="39"/>
      <c r="F297" s="195" t="s">
        <v>427</v>
      </c>
      <c r="G297" s="39"/>
      <c r="H297" s="39"/>
      <c r="I297" s="191"/>
      <c r="J297" s="39"/>
      <c r="K297" s="39"/>
      <c r="L297" s="42"/>
      <c r="M297" s="192"/>
      <c r="N297" s="193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146</v>
      </c>
      <c r="AU297" s="20" t="s">
        <v>83</v>
      </c>
    </row>
    <row r="298" spans="1:65" s="13" customFormat="1">
      <c r="B298" s="196"/>
      <c r="C298" s="197"/>
      <c r="D298" s="189" t="s">
        <v>148</v>
      </c>
      <c r="E298" s="198" t="s">
        <v>28</v>
      </c>
      <c r="F298" s="199" t="s">
        <v>428</v>
      </c>
      <c r="G298" s="197"/>
      <c r="H298" s="200">
        <v>0.108</v>
      </c>
      <c r="I298" s="201"/>
      <c r="J298" s="197"/>
      <c r="K298" s="197"/>
      <c r="L298" s="202"/>
      <c r="M298" s="203"/>
      <c r="N298" s="204"/>
      <c r="O298" s="204"/>
      <c r="P298" s="204"/>
      <c r="Q298" s="204"/>
      <c r="R298" s="204"/>
      <c r="S298" s="204"/>
      <c r="T298" s="205"/>
      <c r="AT298" s="206" t="s">
        <v>148</v>
      </c>
      <c r="AU298" s="206" t="s">
        <v>83</v>
      </c>
      <c r="AV298" s="13" t="s">
        <v>83</v>
      </c>
      <c r="AW298" s="13" t="s">
        <v>35</v>
      </c>
      <c r="AX298" s="13" t="s">
        <v>73</v>
      </c>
      <c r="AY298" s="206" t="s">
        <v>135</v>
      </c>
    </row>
    <row r="299" spans="1:65" s="14" customFormat="1">
      <c r="B299" s="207"/>
      <c r="C299" s="208"/>
      <c r="D299" s="189" t="s">
        <v>148</v>
      </c>
      <c r="E299" s="209" t="s">
        <v>28</v>
      </c>
      <c r="F299" s="210" t="s">
        <v>183</v>
      </c>
      <c r="G299" s="208"/>
      <c r="H299" s="211">
        <v>0.108</v>
      </c>
      <c r="I299" s="212"/>
      <c r="J299" s="208"/>
      <c r="K299" s="208"/>
      <c r="L299" s="213"/>
      <c r="M299" s="214"/>
      <c r="N299" s="215"/>
      <c r="O299" s="215"/>
      <c r="P299" s="215"/>
      <c r="Q299" s="215"/>
      <c r="R299" s="215"/>
      <c r="S299" s="215"/>
      <c r="T299" s="216"/>
      <c r="AT299" s="217" t="s">
        <v>148</v>
      </c>
      <c r="AU299" s="217" t="s">
        <v>83</v>
      </c>
      <c r="AV299" s="14" t="s">
        <v>142</v>
      </c>
      <c r="AW299" s="14" t="s">
        <v>35</v>
      </c>
      <c r="AX299" s="14" t="s">
        <v>81</v>
      </c>
      <c r="AY299" s="217" t="s">
        <v>135</v>
      </c>
    </row>
    <row r="300" spans="1:65" s="12" customFormat="1" ht="22.9" customHeight="1">
      <c r="B300" s="160"/>
      <c r="C300" s="161"/>
      <c r="D300" s="162" t="s">
        <v>72</v>
      </c>
      <c r="E300" s="174" t="s">
        <v>166</v>
      </c>
      <c r="F300" s="174" t="s">
        <v>429</v>
      </c>
      <c r="G300" s="161"/>
      <c r="H300" s="161"/>
      <c r="I300" s="164"/>
      <c r="J300" s="175">
        <f>BK300</f>
        <v>0</v>
      </c>
      <c r="K300" s="161"/>
      <c r="L300" s="166"/>
      <c r="M300" s="167"/>
      <c r="N300" s="168"/>
      <c r="O300" s="168"/>
      <c r="P300" s="169">
        <f>SUM(P301:P397)</f>
        <v>0</v>
      </c>
      <c r="Q300" s="168"/>
      <c r="R300" s="169">
        <f>SUM(R301:R397)</f>
        <v>309.66152599999998</v>
      </c>
      <c r="S300" s="168"/>
      <c r="T300" s="170">
        <f>SUM(T301:T397)</f>
        <v>0</v>
      </c>
      <c r="AR300" s="171" t="s">
        <v>81</v>
      </c>
      <c r="AT300" s="172" t="s">
        <v>72</v>
      </c>
      <c r="AU300" s="172" t="s">
        <v>81</v>
      </c>
      <c r="AY300" s="171" t="s">
        <v>135</v>
      </c>
      <c r="BK300" s="173">
        <f>SUM(BK301:BK397)</f>
        <v>0</v>
      </c>
    </row>
    <row r="301" spans="1:65" s="2" customFormat="1" ht="24.2" customHeight="1">
      <c r="A301" s="37"/>
      <c r="B301" s="38"/>
      <c r="C301" s="176" t="s">
        <v>430</v>
      </c>
      <c r="D301" s="176" t="s">
        <v>137</v>
      </c>
      <c r="E301" s="177" t="s">
        <v>431</v>
      </c>
      <c r="F301" s="178" t="s">
        <v>432</v>
      </c>
      <c r="G301" s="179" t="s">
        <v>317</v>
      </c>
      <c r="H301" s="180">
        <v>632.91999999999996</v>
      </c>
      <c r="I301" s="181"/>
      <c r="J301" s="182">
        <f>ROUND(I301*H301,2)</f>
        <v>0</v>
      </c>
      <c r="K301" s="178" t="s">
        <v>141</v>
      </c>
      <c r="L301" s="42"/>
      <c r="M301" s="183" t="s">
        <v>28</v>
      </c>
      <c r="N301" s="184" t="s">
        <v>44</v>
      </c>
      <c r="O301" s="67"/>
      <c r="P301" s="185">
        <f>O301*H301</f>
        <v>0</v>
      </c>
      <c r="Q301" s="185">
        <v>0</v>
      </c>
      <c r="R301" s="185">
        <f>Q301*H301</f>
        <v>0</v>
      </c>
      <c r="S301" s="185">
        <v>0</v>
      </c>
      <c r="T301" s="18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7" t="s">
        <v>142</v>
      </c>
      <c r="AT301" s="187" t="s">
        <v>137</v>
      </c>
      <c r="AU301" s="187" t="s">
        <v>83</v>
      </c>
      <c r="AY301" s="20" t="s">
        <v>135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20" t="s">
        <v>81</v>
      </c>
      <c r="BK301" s="188">
        <f>ROUND(I301*H301,2)</f>
        <v>0</v>
      </c>
      <c r="BL301" s="20" t="s">
        <v>142</v>
      </c>
      <c r="BM301" s="187" t="s">
        <v>433</v>
      </c>
    </row>
    <row r="302" spans="1:65" s="2" customFormat="1" ht="19.5">
      <c r="A302" s="37"/>
      <c r="B302" s="38"/>
      <c r="C302" s="39"/>
      <c r="D302" s="189" t="s">
        <v>144</v>
      </c>
      <c r="E302" s="39"/>
      <c r="F302" s="190" t="s">
        <v>434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144</v>
      </c>
      <c r="AU302" s="20" t="s">
        <v>83</v>
      </c>
    </row>
    <row r="303" spans="1:65" s="2" customFormat="1">
      <c r="A303" s="37"/>
      <c r="B303" s="38"/>
      <c r="C303" s="39"/>
      <c r="D303" s="194" t="s">
        <v>146</v>
      </c>
      <c r="E303" s="39"/>
      <c r="F303" s="195" t="s">
        <v>435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146</v>
      </c>
      <c r="AU303" s="20" t="s">
        <v>83</v>
      </c>
    </row>
    <row r="304" spans="1:65" s="13" customFormat="1">
      <c r="B304" s="196"/>
      <c r="C304" s="197"/>
      <c r="D304" s="189" t="s">
        <v>148</v>
      </c>
      <c r="E304" s="198" t="s">
        <v>28</v>
      </c>
      <c r="F304" s="199" t="s">
        <v>436</v>
      </c>
      <c r="G304" s="197"/>
      <c r="H304" s="200">
        <v>632.91999999999996</v>
      </c>
      <c r="I304" s="201"/>
      <c r="J304" s="197"/>
      <c r="K304" s="197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148</v>
      </c>
      <c r="AU304" s="206" t="s">
        <v>83</v>
      </c>
      <c r="AV304" s="13" t="s">
        <v>83</v>
      </c>
      <c r="AW304" s="13" t="s">
        <v>35</v>
      </c>
      <c r="AX304" s="13" t="s">
        <v>81</v>
      </c>
      <c r="AY304" s="206" t="s">
        <v>135</v>
      </c>
    </row>
    <row r="305" spans="1:65" s="2" customFormat="1" ht="24.2" customHeight="1">
      <c r="A305" s="37"/>
      <c r="B305" s="38"/>
      <c r="C305" s="176" t="s">
        <v>437</v>
      </c>
      <c r="D305" s="176" t="s">
        <v>137</v>
      </c>
      <c r="E305" s="177" t="s">
        <v>438</v>
      </c>
      <c r="F305" s="178" t="s">
        <v>439</v>
      </c>
      <c r="G305" s="179" t="s">
        <v>317</v>
      </c>
      <c r="H305" s="180">
        <v>912.48</v>
      </c>
      <c r="I305" s="181"/>
      <c r="J305" s="182">
        <f>ROUND(I305*H305,2)</f>
        <v>0</v>
      </c>
      <c r="K305" s="178" t="s">
        <v>141</v>
      </c>
      <c r="L305" s="42"/>
      <c r="M305" s="183" t="s">
        <v>28</v>
      </c>
      <c r="N305" s="184" t="s">
        <v>44</v>
      </c>
      <c r="O305" s="67"/>
      <c r="P305" s="185">
        <f>O305*H305</f>
        <v>0</v>
      </c>
      <c r="Q305" s="185">
        <v>0</v>
      </c>
      <c r="R305" s="185">
        <f>Q305*H305</f>
        <v>0</v>
      </c>
      <c r="S305" s="185">
        <v>0</v>
      </c>
      <c r="T305" s="186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7" t="s">
        <v>142</v>
      </c>
      <c r="AT305" s="187" t="s">
        <v>137</v>
      </c>
      <c r="AU305" s="187" t="s">
        <v>83</v>
      </c>
      <c r="AY305" s="20" t="s">
        <v>135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20" t="s">
        <v>81</v>
      </c>
      <c r="BK305" s="188">
        <f>ROUND(I305*H305,2)</f>
        <v>0</v>
      </c>
      <c r="BL305" s="20" t="s">
        <v>142</v>
      </c>
      <c r="BM305" s="187" t="s">
        <v>440</v>
      </c>
    </row>
    <row r="306" spans="1:65" s="2" customFormat="1" ht="19.5">
      <c r="A306" s="37"/>
      <c r="B306" s="38"/>
      <c r="C306" s="39"/>
      <c r="D306" s="189" t="s">
        <v>144</v>
      </c>
      <c r="E306" s="39"/>
      <c r="F306" s="190" t="s">
        <v>441</v>
      </c>
      <c r="G306" s="39"/>
      <c r="H306" s="39"/>
      <c r="I306" s="191"/>
      <c r="J306" s="39"/>
      <c r="K306" s="39"/>
      <c r="L306" s="42"/>
      <c r="M306" s="192"/>
      <c r="N306" s="193"/>
      <c r="O306" s="67"/>
      <c r="P306" s="67"/>
      <c r="Q306" s="67"/>
      <c r="R306" s="67"/>
      <c r="S306" s="67"/>
      <c r="T306" s="68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20" t="s">
        <v>144</v>
      </c>
      <c r="AU306" s="20" t="s">
        <v>83</v>
      </c>
    </row>
    <row r="307" spans="1:65" s="2" customFormat="1">
      <c r="A307" s="37"/>
      <c r="B307" s="38"/>
      <c r="C307" s="39"/>
      <c r="D307" s="194" t="s">
        <v>146</v>
      </c>
      <c r="E307" s="39"/>
      <c r="F307" s="195" t="s">
        <v>442</v>
      </c>
      <c r="G307" s="39"/>
      <c r="H307" s="39"/>
      <c r="I307" s="191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146</v>
      </c>
      <c r="AU307" s="20" t="s">
        <v>83</v>
      </c>
    </row>
    <row r="308" spans="1:65" s="13" customFormat="1">
      <c r="B308" s="196"/>
      <c r="C308" s="197"/>
      <c r="D308" s="189" t="s">
        <v>148</v>
      </c>
      <c r="E308" s="198" t="s">
        <v>28</v>
      </c>
      <c r="F308" s="199" t="s">
        <v>443</v>
      </c>
      <c r="G308" s="197"/>
      <c r="H308" s="200">
        <v>354.73</v>
      </c>
      <c r="I308" s="201"/>
      <c r="J308" s="197"/>
      <c r="K308" s="197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148</v>
      </c>
      <c r="AU308" s="206" t="s">
        <v>83</v>
      </c>
      <c r="AV308" s="13" t="s">
        <v>83</v>
      </c>
      <c r="AW308" s="13" t="s">
        <v>35</v>
      </c>
      <c r="AX308" s="13" t="s">
        <v>73</v>
      </c>
      <c r="AY308" s="206" t="s">
        <v>135</v>
      </c>
    </row>
    <row r="309" spans="1:65" s="13" customFormat="1">
      <c r="B309" s="196"/>
      <c r="C309" s="197"/>
      <c r="D309" s="189" t="s">
        <v>148</v>
      </c>
      <c r="E309" s="198" t="s">
        <v>28</v>
      </c>
      <c r="F309" s="199" t="s">
        <v>444</v>
      </c>
      <c r="G309" s="197"/>
      <c r="H309" s="200">
        <v>233.69</v>
      </c>
      <c r="I309" s="201"/>
      <c r="J309" s="197"/>
      <c r="K309" s="197"/>
      <c r="L309" s="202"/>
      <c r="M309" s="203"/>
      <c r="N309" s="204"/>
      <c r="O309" s="204"/>
      <c r="P309" s="204"/>
      <c r="Q309" s="204"/>
      <c r="R309" s="204"/>
      <c r="S309" s="204"/>
      <c r="T309" s="205"/>
      <c r="AT309" s="206" t="s">
        <v>148</v>
      </c>
      <c r="AU309" s="206" t="s">
        <v>83</v>
      </c>
      <c r="AV309" s="13" t="s">
        <v>83</v>
      </c>
      <c r="AW309" s="13" t="s">
        <v>35</v>
      </c>
      <c r="AX309" s="13" t="s">
        <v>73</v>
      </c>
      <c r="AY309" s="206" t="s">
        <v>135</v>
      </c>
    </row>
    <row r="310" spans="1:65" s="13" customFormat="1">
      <c r="B310" s="196"/>
      <c r="C310" s="197"/>
      <c r="D310" s="189" t="s">
        <v>148</v>
      </c>
      <c r="E310" s="198" t="s">
        <v>28</v>
      </c>
      <c r="F310" s="199" t="s">
        <v>445</v>
      </c>
      <c r="G310" s="197"/>
      <c r="H310" s="200">
        <v>324.06</v>
      </c>
      <c r="I310" s="201"/>
      <c r="J310" s="197"/>
      <c r="K310" s="197"/>
      <c r="L310" s="202"/>
      <c r="M310" s="203"/>
      <c r="N310" s="204"/>
      <c r="O310" s="204"/>
      <c r="P310" s="204"/>
      <c r="Q310" s="204"/>
      <c r="R310" s="204"/>
      <c r="S310" s="204"/>
      <c r="T310" s="205"/>
      <c r="AT310" s="206" t="s">
        <v>148</v>
      </c>
      <c r="AU310" s="206" t="s">
        <v>83</v>
      </c>
      <c r="AV310" s="13" t="s">
        <v>83</v>
      </c>
      <c r="AW310" s="13" t="s">
        <v>35</v>
      </c>
      <c r="AX310" s="13" t="s">
        <v>73</v>
      </c>
      <c r="AY310" s="206" t="s">
        <v>135</v>
      </c>
    </row>
    <row r="311" spans="1:65" s="14" customFormat="1">
      <c r="B311" s="207"/>
      <c r="C311" s="208"/>
      <c r="D311" s="189" t="s">
        <v>148</v>
      </c>
      <c r="E311" s="209" t="s">
        <v>28</v>
      </c>
      <c r="F311" s="210" t="s">
        <v>183</v>
      </c>
      <c r="G311" s="208"/>
      <c r="H311" s="211">
        <v>912.48</v>
      </c>
      <c r="I311" s="212"/>
      <c r="J311" s="208"/>
      <c r="K311" s="208"/>
      <c r="L311" s="213"/>
      <c r="M311" s="214"/>
      <c r="N311" s="215"/>
      <c r="O311" s="215"/>
      <c r="P311" s="215"/>
      <c r="Q311" s="215"/>
      <c r="R311" s="215"/>
      <c r="S311" s="215"/>
      <c r="T311" s="216"/>
      <c r="AT311" s="217" t="s">
        <v>148</v>
      </c>
      <c r="AU311" s="217" t="s">
        <v>83</v>
      </c>
      <c r="AV311" s="14" t="s">
        <v>142</v>
      </c>
      <c r="AW311" s="14" t="s">
        <v>35</v>
      </c>
      <c r="AX311" s="14" t="s">
        <v>81</v>
      </c>
      <c r="AY311" s="217" t="s">
        <v>135</v>
      </c>
    </row>
    <row r="312" spans="1:65" s="2" customFormat="1" ht="24.2" customHeight="1">
      <c r="A312" s="37"/>
      <c r="B312" s="38"/>
      <c r="C312" s="176" t="s">
        <v>446</v>
      </c>
      <c r="D312" s="176" t="s">
        <v>137</v>
      </c>
      <c r="E312" s="177" t="s">
        <v>447</v>
      </c>
      <c r="F312" s="178" t="s">
        <v>448</v>
      </c>
      <c r="G312" s="179" t="s">
        <v>317</v>
      </c>
      <c r="H312" s="180">
        <v>556.16999999999996</v>
      </c>
      <c r="I312" s="181"/>
      <c r="J312" s="182">
        <f>ROUND(I312*H312,2)</f>
        <v>0</v>
      </c>
      <c r="K312" s="178" t="s">
        <v>141</v>
      </c>
      <c r="L312" s="42"/>
      <c r="M312" s="183" t="s">
        <v>28</v>
      </c>
      <c r="N312" s="184" t="s">
        <v>44</v>
      </c>
      <c r="O312" s="67"/>
      <c r="P312" s="185">
        <f>O312*H312</f>
        <v>0</v>
      </c>
      <c r="Q312" s="185">
        <v>0</v>
      </c>
      <c r="R312" s="185">
        <f>Q312*H312</f>
        <v>0</v>
      </c>
      <c r="S312" s="185">
        <v>0</v>
      </c>
      <c r="T312" s="186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7" t="s">
        <v>142</v>
      </c>
      <c r="AT312" s="187" t="s">
        <v>137</v>
      </c>
      <c r="AU312" s="187" t="s">
        <v>83</v>
      </c>
      <c r="AY312" s="20" t="s">
        <v>135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20" t="s">
        <v>81</v>
      </c>
      <c r="BK312" s="188">
        <f>ROUND(I312*H312,2)</f>
        <v>0</v>
      </c>
      <c r="BL312" s="20" t="s">
        <v>142</v>
      </c>
      <c r="BM312" s="187" t="s">
        <v>449</v>
      </c>
    </row>
    <row r="313" spans="1:65" s="2" customFormat="1" ht="19.5">
      <c r="A313" s="37"/>
      <c r="B313" s="38"/>
      <c r="C313" s="39"/>
      <c r="D313" s="189" t="s">
        <v>144</v>
      </c>
      <c r="E313" s="39"/>
      <c r="F313" s="190" t="s">
        <v>450</v>
      </c>
      <c r="G313" s="39"/>
      <c r="H313" s="39"/>
      <c r="I313" s="191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144</v>
      </c>
      <c r="AU313" s="20" t="s">
        <v>83</v>
      </c>
    </row>
    <row r="314" spans="1:65" s="2" customFormat="1">
      <c r="A314" s="37"/>
      <c r="B314" s="38"/>
      <c r="C314" s="39"/>
      <c r="D314" s="194" t="s">
        <v>146</v>
      </c>
      <c r="E314" s="39"/>
      <c r="F314" s="195" t="s">
        <v>451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146</v>
      </c>
      <c r="AU314" s="20" t="s">
        <v>83</v>
      </c>
    </row>
    <row r="315" spans="1:65" s="13" customFormat="1">
      <c r="B315" s="196"/>
      <c r="C315" s="197"/>
      <c r="D315" s="189" t="s">
        <v>148</v>
      </c>
      <c r="E315" s="198" t="s">
        <v>28</v>
      </c>
      <c r="F315" s="199" t="s">
        <v>452</v>
      </c>
      <c r="G315" s="197"/>
      <c r="H315" s="200">
        <v>556.16999999999996</v>
      </c>
      <c r="I315" s="201"/>
      <c r="J315" s="197"/>
      <c r="K315" s="197"/>
      <c r="L315" s="202"/>
      <c r="M315" s="203"/>
      <c r="N315" s="204"/>
      <c r="O315" s="204"/>
      <c r="P315" s="204"/>
      <c r="Q315" s="204"/>
      <c r="R315" s="204"/>
      <c r="S315" s="204"/>
      <c r="T315" s="205"/>
      <c r="AT315" s="206" t="s">
        <v>148</v>
      </c>
      <c r="AU315" s="206" t="s">
        <v>83</v>
      </c>
      <c r="AV315" s="13" t="s">
        <v>83</v>
      </c>
      <c r="AW315" s="13" t="s">
        <v>35</v>
      </c>
      <c r="AX315" s="13" t="s">
        <v>81</v>
      </c>
      <c r="AY315" s="206" t="s">
        <v>135</v>
      </c>
    </row>
    <row r="316" spans="1:65" s="2" customFormat="1" ht="24.2" customHeight="1">
      <c r="A316" s="37"/>
      <c r="B316" s="38"/>
      <c r="C316" s="176" t="s">
        <v>453</v>
      </c>
      <c r="D316" s="176" t="s">
        <v>137</v>
      </c>
      <c r="E316" s="177" t="s">
        <v>454</v>
      </c>
      <c r="F316" s="178" t="s">
        <v>455</v>
      </c>
      <c r="G316" s="179" t="s">
        <v>317</v>
      </c>
      <c r="H316" s="180">
        <v>556.16999999999996</v>
      </c>
      <c r="I316" s="181"/>
      <c r="J316" s="182">
        <f>ROUND(I316*H316,2)</f>
        <v>0</v>
      </c>
      <c r="K316" s="178" t="s">
        <v>141</v>
      </c>
      <c r="L316" s="42"/>
      <c r="M316" s="183" t="s">
        <v>28</v>
      </c>
      <c r="N316" s="184" t="s">
        <v>44</v>
      </c>
      <c r="O316" s="67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7" t="s">
        <v>142</v>
      </c>
      <c r="AT316" s="187" t="s">
        <v>137</v>
      </c>
      <c r="AU316" s="187" t="s">
        <v>83</v>
      </c>
      <c r="AY316" s="20" t="s">
        <v>135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20" t="s">
        <v>81</v>
      </c>
      <c r="BK316" s="188">
        <f>ROUND(I316*H316,2)</f>
        <v>0</v>
      </c>
      <c r="BL316" s="20" t="s">
        <v>142</v>
      </c>
      <c r="BM316" s="187" t="s">
        <v>456</v>
      </c>
    </row>
    <row r="317" spans="1:65" s="2" customFormat="1" ht="29.25">
      <c r="A317" s="37"/>
      <c r="B317" s="38"/>
      <c r="C317" s="39"/>
      <c r="D317" s="189" t="s">
        <v>144</v>
      </c>
      <c r="E317" s="39"/>
      <c r="F317" s="190" t="s">
        <v>457</v>
      </c>
      <c r="G317" s="39"/>
      <c r="H317" s="39"/>
      <c r="I317" s="191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144</v>
      </c>
      <c r="AU317" s="20" t="s">
        <v>83</v>
      </c>
    </row>
    <row r="318" spans="1:65" s="2" customFormat="1">
      <c r="A318" s="37"/>
      <c r="B318" s="38"/>
      <c r="C318" s="39"/>
      <c r="D318" s="194" t="s">
        <v>146</v>
      </c>
      <c r="E318" s="39"/>
      <c r="F318" s="195" t="s">
        <v>458</v>
      </c>
      <c r="G318" s="39"/>
      <c r="H318" s="39"/>
      <c r="I318" s="191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146</v>
      </c>
      <c r="AU318" s="20" t="s">
        <v>83</v>
      </c>
    </row>
    <row r="319" spans="1:65" s="13" customFormat="1">
      <c r="B319" s="196"/>
      <c r="C319" s="197"/>
      <c r="D319" s="189" t="s">
        <v>148</v>
      </c>
      <c r="E319" s="198" t="s">
        <v>28</v>
      </c>
      <c r="F319" s="199" t="s">
        <v>452</v>
      </c>
      <c r="G319" s="197"/>
      <c r="H319" s="200">
        <v>556.16999999999996</v>
      </c>
      <c r="I319" s="201"/>
      <c r="J319" s="197"/>
      <c r="K319" s="197"/>
      <c r="L319" s="202"/>
      <c r="M319" s="203"/>
      <c r="N319" s="204"/>
      <c r="O319" s="204"/>
      <c r="P319" s="204"/>
      <c r="Q319" s="204"/>
      <c r="R319" s="204"/>
      <c r="S319" s="204"/>
      <c r="T319" s="205"/>
      <c r="AT319" s="206" t="s">
        <v>148</v>
      </c>
      <c r="AU319" s="206" t="s">
        <v>83</v>
      </c>
      <c r="AV319" s="13" t="s">
        <v>83</v>
      </c>
      <c r="AW319" s="13" t="s">
        <v>35</v>
      </c>
      <c r="AX319" s="13" t="s">
        <v>81</v>
      </c>
      <c r="AY319" s="206" t="s">
        <v>135</v>
      </c>
    </row>
    <row r="320" spans="1:65" s="2" customFormat="1" ht="24.2" customHeight="1">
      <c r="A320" s="37"/>
      <c r="B320" s="38"/>
      <c r="C320" s="176" t="s">
        <v>459</v>
      </c>
      <c r="D320" s="176" t="s">
        <v>137</v>
      </c>
      <c r="E320" s="177" t="s">
        <v>460</v>
      </c>
      <c r="F320" s="178" t="s">
        <v>461</v>
      </c>
      <c r="G320" s="179" t="s">
        <v>317</v>
      </c>
      <c r="H320" s="180">
        <v>556.16999999999996</v>
      </c>
      <c r="I320" s="181"/>
      <c r="J320" s="182">
        <f>ROUND(I320*H320,2)</f>
        <v>0</v>
      </c>
      <c r="K320" s="178" t="s">
        <v>141</v>
      </c>
      <c r="L320" s="42"/>
      <c r="M320" s="183" t="s">
        <v>28</v>
      </c>
      <c r="N320" s="184" t="s">
        <v>44</v>
      </c>
      <c r="O320" s="67"/>
      <c r="P320" s="185">
        <f>O320*H320</f>
        <v>0</v>
      </c>
      <c r="Q320" s="185">
        <v>0</v>
      </c>
      <c r="R320" s="185">
        <f>Q320*H320</f>
        <v>0</v>
      </c>
      <c r="S320" s="185">
        <v>0</v>
      </c>
      <c r="T320" s="186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7" t="s">
        <v>142</v>
      </c>
      <c r="AT320" s="187" t="s">
        <v>137</v>
      </c>
      <c r="AU320" s="187" t="s">
        <v>83</v>
      </c>
      <c r="AY320" s="20" t="s">
        <v>135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20" t="s">
        <v>81</v>
      </c>
      <c r="BK320" s="188">
        <f>ROUND(I320*H320,2)</f>
        <v>0</v>
      </c>
      <c r="BL320" s="20" t="s">
        <v>142</v>
      </c>
      <c r="BM320" s="187" t="s">
        <v>462</v>
      </c>
    </row>
    <row r="321" spans="1:65" s="2" customFormat="1">
      <c r="A321" s="37"/>
      <c r="B321" s="38"/>
      <c r="C321" s="39"/>
      <c r="D321" s="189" t="s">
        <v>144</v>
      </c>
      <c r="E321" s="39"/>
      <c r="F321" s="190" t="s">
        <v>463</v>
      </c>
      <c r="G321" s="39"/>
      <c r="H321" s="39"/>
      <c r="I321" s="191"/>
      <c r="J321" s="39"/>
      <c r="K321" s="39"/>
      <c r="L321" s="42"/>
      <c r="M321" s="192"/>
      <c r="N321" s="193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144</v>
      </c>
      <c r="AU321" s="20" t="s">
        <v>83</v>
      </c>
    </row>
    <row r="322" spans="1:65" s="2" customFormat="1">
      <c r="A322" s="37"/>
      <c r="B322" s="38"/>
      <c r="C322" s="39"/>
      <c r="D322" s="194" t="s">
        <v>146</v>
      </c>
      <c r="E322" s="39"/>
      <c r="F322" s="195" t="s">
        <v>464</v>
      </c>
      <c r="G322" s="39"/>
      <c r="H322" s="39"/>
      <c r="I322" s="191"/>
      <c r="J322" s="39"/>
      <c r="K322" s="39"/>
      <c r="L322" s="42"/>
      <c r="M322" s="192"/>
      <c r="N322" s="193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146</v>
      </c>
      <c r="AU322" s="20" t="s">
        <v>83</v>
      </c>
    </row>
    <row r="323" spans="1:65" s="13" customFormat="1">
      <c r="B323" s="196"/>
      <c r="C323" s="197"/>
      <c r="D323" s="189" t="s">
        <v>148</v>
      </c>
      <c r="E323" s="198" t="s">
        <v>28</v>
      </c>
      <c r="F323" s="199" t="s">
        <v>452</v>
      </c>
      <c r="G323" s="197"/>
      <c r="H323" s="200">
        <v>556.16999999999996</v>
      </c>
      <c r="I323" s="201"/>
      <c r="J323" s="197"/>
      <c r="K323" s="197"/>
      <c r="L323" s="202"/>
      <c r="M323" s="203"/>
      <c r="N323" s="204"/>
      <c r="O323" s="204"/>
      <c r="P323" s="204"/>
      <c r="Q323" s="204"/>
      <c r="R323" s="204"/>
      <c r="S323" s="204"/>
      <c r="T323" s="205"/>
      <c r="AT323" s="206" t="s">
        <v>148</v>
      </c>
      <c r="AU323" s="206" t="s">
        <v>83</v>
      </c>
      <c r="AV323" s="13" t="s">
        <v>83</v>
      </c>
      <c r="AW323" s="13" t="s">
        <v>35</v>
      </c>
      <c r="AX323" s="13" t="s">
        <v>81</v>
      </c>
      <c r="AY323" s="206" t="s">
        <v>135</v>
      </c>
    </row>
    <row r="324" spans="1:65" s="2" customFormat="1" ht="21.75" customHeight="1">
      <c r="A324" s="37"/>
      <c r="B324" s="38"/>
      <c r="C324" s="176" t="s">
        <v>465</v>
      </c>
      <c r="D324" s="176" t="s">
        <v>137</v>
      </c>
      <c r="E324" s="177" t="s">
        <v>466</v>
      </c>
      <c r="F324" s="178" t="s">
        <v>467</v>
      </c>
      <c r="G324" s="179" t="s">
        <v>317</v>
      </c>
      <c r="H324" s="180">
        <v>556.16999999999996</v>
      </c>
      <c r="I324" s="181"/>
      <c r="J324" s="182">
        <f>ROUND(I324*H324,2)</f>
        <v>0</v>
      </c>
      <c r="K324" s="178" t="s">
        <v>141</v>
      </c>
      <c r="L324" s="42"/>
      <c r="M324" s="183" t="s">
        <v>28</v>
      </c>
      <c r="N324" s="184" t="s">
        <v>44</v>
      </c>
      <c r="O324" s="67"/>
      <c r="P324" s="185">
        <f>O324*H324</f>
        <v>0</v>
      </c>
      <c r="Q324" s="185">
        <v>0</v>
      </c>
      <c r="R324" s="185">
        <f>Q324*H324</f>
        <v>0</v>
      </c>
      <c r="S324" s="185">
        <v>0</v>
      </c>
      <c r="T324" s="186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7" t="s">
        <v>142</v>
      </c>
      <c r="AT324" s="187" t="s">
        <v>137</v>
      </c>
      <c r="AU324" s="187" t="s">
        <v>83</v>
      </c>
      <c r="AY324" s="20" t="s">
        <v>135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20" t="s">
        <v>81</v>
      </c>
      <c r="BK324" s="188">
        <f>ROUND(I324*H324,2)</f>
        <v>0</v>
      </c>
      <c r="BL324" s="20" t="s">
        <v>142</v>
      </c>
      <c r="BM324" s="187" t="s">
        <v>468</v>
      </c>
    </row>
    <row r="325" spans="1:65" s="2" customFormat="1" ht="19.5">
      <c r="A325" s="37"/>
      <c r="B325" s="38"/>
      <c r="C325" s="39"/>
      <c r="D325" s="189" t="s">
        <v>144</v>
      </c>
      <c r="E325" s="39"/>
      <c r="F325" s="190" t="s">
        <v>469</v>
      </c>
      <c r="G325" s="39"/>
      <c r="H325" s="39"/>
      <c r="I325" s="191"/>
      <c r="J325" s="39"/>
      <c r="K325" s="39"/>
      <c r="L325" s="42"/>
      <c r="M325" s="192"/>
      <c r="N325" s="193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144</v>
      </c>
      <c r="AU325" s="20" t="s">
        <v>83</v>
      </c>
    </row>
    <row r="326" spans="1:65" s="2" customFormat="1">
      <c r="A326" s="37"/>
      <c r="B326" s="38"/>
      <c r="C326" s="39"/>
      <c r="D326" s="194" t="s">
        <v>146</v>
      </c>
      <c r="E326" s="39"/>
      <c r="F326" s="195" t="s">
        <v>470</v>
      </c>
      <c r="G326" s="39"/>
      <c r="H326" s="39"/>
      <c r="I326" s="191"/>
      <c r="J326" s="39"/>
      <c r="K326" s="39"/>
      <c r="L326" s="42"/>
      <c r="M326" s="192"/>
      <c r="N326" s="193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146</v>
      </c>
      <c r="AU326" s="20" t="s">
        <v>83</v>
      </c>
    </row>
    <row r="327" spans="1:65" s="13" customFormat="1">
      <c r="B327" s="196"/>
      <c r="C327" s="197"/>
      <c r="D327" s="189" t="s">
        <v>148</v>
      </c>
      <c r="E327" s="198" t="s">
        <v>28</v>
      </c>
      <c r="F327" s="199" t="s">
        <v>452</v>
      </c>
      <c r="G327" s="197"/>
      <c r="H327" s="200">
        <v>556.16999999999996</v>
      </c>
      <c r="I327" s="201"/>
      <c r="J327" s="197"/>
      <c r="K327" s="197"/>
      <c r="L327" s="202"/>
      <c r="M327" s="203"/>
      <c r="N327" s="204"/>
      <c r="O327" s="204"/>
      <c r="P327" s="204"/>
      <c r="Q327" s="204"/>
      <c r="R327" s="204"/>
      <c r="S327" s="204"/>
      <c r="T327" s="205"/>
      <c r="AT327" s="206" t="s">
        <v>148</v>
      </c>
      <c r="AU327" s="206" t="s">
        <v>83</v>
      </c>
      <c r="AV327" s="13" t="s">
        <v>83</v>
      </c>
      <c r="AW327" s="13" t="s">
        <v>35</v>
      </c>
      <c r="AX327" s="13" t="s">
        <v>81</v>
      </c>
      <c r="AY327" s="206" t="s">
        <v>135</v>
      </c>
    </row>
    <row r="328" spans="1:65" s="2" customFormat="1" ht="24.2" customHeight="1">
      <c r="A328" s="37"/>
      <c r="B328" s="38"/>
      <c r="C328" s="176" t="s">
        <v>471</v>
      </c>
      <c r="D328" s="176" t="s">
        <v>137</v>
      </c>
      <c r="E328" s="177" t="s">
        <v>472</v>
      </c>
      <c r="F328" s="178" t="s">
        <v>473</v>
      </c>
      <c r="G328" s="179" t="s">
        <v>317</v>
      </c>
      <c r="H328" s="180">
        <v>556.16999999999996</v>
      </c>
      <c r="I328" s="181"/>
      <c r="J328" s="182">
        <f>ROUND(I328*H328,2)</f>
        <v>0</v>
      </c>
      <c r="K328" s="178" t="s">
        <v>141</v>
      </c>
      <c r="L328" s="42"/>
      <c r="M328" s="183" t="s">
        <v>28</v>
      </c>
      <c r="N328" s="184" t="s">
        <v>44</v>
      </c>
      <c r="O328" s="67"/>
      <c r="P328" s="185">
        <f>O328*H328</f>
        <v>0</v>
      </c>
      <c r="Q328" s="185">
        <v>0</v>
      </c>
      <c r="R328" s="185">
        <f>Q328*H328</f>
        <v>0</v>
      </c>
      <c r="S328" s="185">
        <v>0</v>
      </c>
      <c r="T328" s="18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7" t="s">
        <v>142</v>
      </c>
      <c r="AT328" s="187" t="s">
        <v>137</v>
      </c>
      <c r="AU328" s="187" t="s">
        <v>83</v>
      </c>
      <c r="AY328" s="20" t="s">
        <v>135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20" t="s">
        <v>81</v>
      </c>
      <c r="BK328" s="188">
        <f>ROUND(I328*H328,2)</f>
        <v>0</v>
      </c>
      <c r="BL328" s="20" t="s">
        <v>142</v>
      </c>
      <c r="BM328" s="187" t="s">
        <v>474</v>
      </c>
    </row>
    <row r="329" spans="1:65" s="2" customFormat="1" ht="29.25">
      <c r="A329" s="37"/>
      <c r="B329" s="38"/>
      <c r="C329" s="39"/>
      <c r="D329" s="189" t="s">
        <v>144</v>
      </c>
      <c r="E329" s="39"/>
      <c r="F329" s="190" t="s">
        <v>475</v>
      </c>
      <c r="G329" s="39"/>
      <c r="H329" s="39"/>
      <c r="I329" s="191"/>
      <c r="J329" s="39"/>
      <c r="K329" s="39"/>
      <c r="L329" s="42"/>
      <c r="M329" s="192"/>
      <c r="N329" s="193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144</v>
      </c>
      <c r="AU329" s="20" t="s">
        <v>83</v>
      </c>
    </row>
    <row r="330" spans="1:65" s="2" customFormat="1">
      <c r="A330" s="37"/>
      <c r="B330" s="38"/>
      <c r="C330" s="39"/>
      <c r="D330" s="194" t="s">
        <v>146</v>
      </c>
      <c r="E330" s="39"/>
      <c r="F330" s="195" t="s">
        <v>476</v>
      </c>
      <c r="G330" s="39"/>
      <c r="H330" s="39"/>
      <c r="I330" s="191"/>
      <c r="J330" s="39"/>
      <c r="K330" s="39"/>
      <c r="L330" s="42"/>
      <c r="M330" s="192"/>
      <c r="N330" s="193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146</v>
      </c>
      <c r="AU330" s="20" t="s">
        <v>83</v>
      </c>
    </row>
    <row r="331" spans="1:65" s="13" customFormat="1">
      <c r="B331" s="196"/>
      <c r="C331" s="197"/>
      <c r="D331" s="189" t="s">
        <v>148</v>
      </c>
      <c r="E331" s="198" t="s">
        <v>28</v>
      </c>
      <c r="F331" s="199" t="s">
        <v>452</v>
      </c>
      <c r="G331" s="197"/>
      <c r="H331" s="200">
        <v>556.16999999999996</v>
      </c>
      <c r="I331" s="201"/>
      <c r="J331" s="197"/>
      <c r="K331" s="197"/>
      <c r="L331" s="202"/>
      <c r="M331" s="203"/>
      <c r="N331" s="204"/>
      <c r="O331" s="204"/>
      <c r="P331" s="204"/>
      <c r="Q331" s="204"/>
      <c r="R331" s="204"/>
      <c r="S331" s="204"/>
      <c r="T331" s="205"/>
      <c r="AT331" s="206" t="s">
        <v>148</v>
      </c>
      <c r="AU331" s="206" t="s">
        <v>83</v>
      </c>
      <c r="AV331" s="13" t="s">
        <v>83</v>
      </c>
      <c r="AW331" s="13" t="s">
        <v>35</v>
      </c>
      <c r="AX331" s="13" t="s">
        <v>81</v>
      </c>
      <c r="AY331" s="206" t="s">
        <v>135</v>
      </c>
    </row>
    <row r="332" spans="1:65" s="2" customFormat="1" ht="33" customHeight="1">
      <c r="A332" s="37"/>
      <c r="B332" s="38"/>
      <c r="C332" s="176" t="s">
        <v>477</v>
      </c>
      <c r="D332" s="176" t="s">
        <v>137</v>
      </c>
      <c r="E332" s="177" t="s">
        <v>478</v>
      </c>
      <c r="F332" s="178" t="s">
        <v>479</v>
      </c>
      <c r="G332" s="179" t="s">
        <v>317</v>
      </c>
      <c r="H332" s="180">
        <v>560.99</v>
      </c>
      <c r="I332" s="181"/>
      <c r="J332" s="182">
        <f>ROUND(I332*H332,2)</f>
        <v>0</v>
      </c>
      <c r="K332" s="178" t="s">
        <v>141</v>
      </c>
      <c r="L332" s="42"/>
      <c r="M332" s="183" t="s">
        <v>28</v>
      </c>
      <c r="N332" s="184" t="s">
        <v>44</v>
      </c>
      <c r="O332" s="67"/>
      <c r="P332" s="185">
        <f>O332*H332</f>
        <v>0</v>
      </c>
      <c r="Q332" s="185">
        <v>0.1837</v>
      </c>
      <c r="R332" s="185">
        <f>Q332*H332</f>
        <v>103.05386300000001</v>
      </c>
      <c r="S332" s="185">
        <v>0</v>
      </c>
      <c r="T332" s="186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7" t="s">
        <v>142</v>
      </c>
      <c r="AT332" s="187" t="s">
        <v>137</v>
      </c>
      <c r="AU332" s="187" t="s">
        <v>83</v>
      </c>
      <c r="AY332" s="20" t="s">
        <v>135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20" t="s">
        <v>81</v>
      </c>
      <c r="BK332" s="188">
        <f>ROUND(I332*H332,2)</f>
        <v>0</v>
      </c>
      <c r="BL332" s="20" t="s">
        <v>142</v>
      </c>
      <c r="BM332" s="187" t="s">
        <v>480</v>
      </c>
    </row>
    <row r="333" spans="1:65" s="2" customFormat="1" ht="39">
      <c r="A333" s="37"/>
      <c r="B333" s="38"/>
      <c r="C333" s="39"/>
      <c r="D333" s="189" t="s">
        <v>144</v>
      </c>
      <c r="E333" s="39"/>
      <c r="F333" s="190" t="s">
        <v>481</v>
      </c>
      <c r="G333" s="39"/>
      <c r="H333" s="39"/>
      <c r="I333" s="191"/>
      <c r="J333" s="39"/>
      <c r="K333" s="39"/>
      <c r="L333" s="42"/>
      <c r="M333" s="192"/>
      <c r="N333" s="193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144</v>
      </c>
      <c r="AU333" s="20" t="s">
        <v>83</v>
      </c>
    </row>
    <row r="334" spans="1:65" s="2" customFormat="1">
      <c r="A334" s="37"/>
      <c r="B334" s="38"/>
      <c r="C334" s="39"/>
      <c r="D334" s="194" t="s">
        <v>146</v>
      </c>
      <c r="E334" s="39"/>
      <c r="F334" s="195" t="s">
        <v>482</v>
      </c>
      <c r="G334" s="39"/>
      <c r="H334" s="39"/>
      <c r="I334" s="191"/>
      <c r="J334" s="39"/>
      <c r="K334" s="39"/>
      <c r="L334" s="42"/>
      <c r="M334" s="192"/>
      <c r="N334" s="193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146</v>
      </c>
      <c r="AU334" s="20" t="s">
        <v>83</v>
      </c>
    </row>
    <row r="335" spans="1:65" s="13" customFormat="1">
      <c r="B335" s="196"/>
      <c r="C335" s="197"/>
      <c r="D335" s="189" t="s">
        <v>148</v>
      </c>
      <c r="E335" s="198" t="s">
        <v>28</v>
      </c>
      <c r="F335" s="199" t="s">
        <v>483</v>
      </c>
      <c r="G335" s="197"/>
      <c r="H335" s="200">
        <v>341.85</v>
      </c>
      <c r="I335" s="201"/>
      <c r="J335" s="197"/>
      <c r="K335" s="197"/>
      <c r="L335" s="202"/>
      <c r="M335" s="203"/>
      <c r="N335" s="204"/>
      <c r="O335" s="204"/>
      <c r="P335" s="204"/>
      <c r="Q335" s="204"/>
      <c r="R335" s="204"/>
      <c r="S335" s="204"/>
      <c r="T335" s="205"/>
      <c r="AT335" s="206" t="s">
        <v>148</v>
      </c>
      <c r="AU335" s="206" t="s">
        <v>83</v>
      </c>
      <c r="AV335" s="13" t="s">
        <v>83</v>
      </c>
      <c r="AW335" s="13" t="s">
        <v>35</v>
      </c>
      <c r="AX335" s="13" t="s">
        <v>73</v>
      </c>
      <c r="AY335" s="206" t="s">
        <v>135</v>
      </c>
    </row>
    <row r="336" spans="1:65" s="13" customFormat="1">
      <c r="B336" s="196"/>
      <c r="C336" s="197"/>
      <c r="D336" s="189" t="s">
        <v>148</v>
      </c>
      <c r="E336" s="198" t="s">
        <v>28</v>
      </c>
      <c r="F336" s="199" t="s">
        <v>484</v>
      </c>
      <c r="G336" s="197"/>
      <c r="H336" s="200">
        <v>12.88</v>
      </c>
      <c r="I336" s="201"/>
      <c r="J336" s="197"/>
      <c r="K336" s="197"/>
      <c r="L336" s="202"/>
      <c r="M336" s="203"/>
      <c r="N336" s="204"/>
      <c r="O336" s="204"/>
      <c r="P336" s="204"/>
      <c r="Q336" s="204"/>
      <c r="R336" s="204"/>
      <c r="S336" s="204"/>
      <c r="T336" s="205"/>
      <c r="AT336" s="206" t="s">
        <v>148</v>
      </c>
      <c r="AU336" s="206" t="s">
        <v>83</v>
      </c>
      <c r="AV336" s="13" t="s">
        <v>83</v>
      </c>
      <c r="AW336" s="13" t="s">
        <v>35</v>
      </c>
      <c r="AX336" s="13" t="s">
        <v>73</v>
      </c>
      <c r="AY336" s="206" t="s">
        <v>135</v>
      </c>
    </row>
    <row r="337" spans="1:65" s="16" customFormat="1">
      <c r="B337" s="229"/>
      <c r="C337" s="230"/>
      <c r="D337" s="189" t="s">
        <v>148</v>
      </c>
      <c r="E337" s="231" t="s">
        <v>28</v>
      </c>
      <c r="F337" s="232" t="s">
        <v>277</v>
      </c>
      <c r="G337" s="230"/>
      <c r="H337" s="233">
        <v>354.73</v>
      </c>
      <c r="I337" s="234"/>
      <c r="J337" s="230"/>
      <c r="K337" s="230"/>
      <c r="L337" s="235"/>
      <c r="M337" s="236"/>
      <c r="N337" s="237"/>
      <c r="O337" s="237"/>
      <c r="P337" s="237"/>
      <c r="Q337" s="237"/>
      <c r="R337" s="237"/>
      <c r="S337" s="237"/>
      <c r="T337" s="238"/>
      <c r="AT337" s="239" t="s">
        <v>148</v>
      </c>
      <c r="AU337" s="239" t="s">
        <v>83</v>
      </c>
      <c r="AV337" s="16" t="s">
        <v>154</v>
      </c>
      <c r="AW337" s="16" t="s">
        <v>35</v>
      </c>
      <c r="AX337" s="16" t="s">
        <v>73</v>
      </c>
      <c r="AY337" s="239" t="s">
        <v>135</v>
      </c>
    </row>
    <row r="338" spans="1:65" s="13" customFormat="1">
      <c r="B338" s="196"/>
      <c r="C338" s="197"/>
      <c r="D338" s="189" t="s">
        <v>148</v>
      </c>
      <c r="E338" s="198" t="s">
        <v>28</v>
      </c>
      <c r="F338" s="199" t="s">
        <v>485</v>
      </c>
      <c r="G338" s="197"/>
      <c r="H338" s="200">
        <v>206.26</v>
      </c>
      <c r="I338" s="201"/>
      <c r="J338" s="197"/>
      <c r="K338" s="197"/>
      <c r="L338" s="202"/>
      <c r="M338" s="203"/>
      <c r="N338" s="204"/>
      <c r="O338" s="204"/>
      <c r="P338" s="204"/>
      <c r="Q338" s="204"/>
      <c r="R338" s="204"/>
      <c r="S338" s="204"/>
      <c r="T338" s="205"/>
      <c r="AT338" s="206" t="s">
        <v>148</v>
      </c>
      <c r="AU338" s="206" t="s">
        <v>83</v>
      </c>
      <c r="AV338" s="13" t="s">
        <v>83</v>
      </c>
      <c r="AW338" s="13" t="s">
        <v>35</v>
      </c>
      <c r="AX338" s="13" t="s">
        <v>73</v>
      </c>
      <c r="AY338" s="206" t="s">
        <v>135</v>
      </c>
    </row>
    <row r="339" spans="1:65" s="14" customFormat="1">
      <c r="B339" s="207"/>
      <c r="C339" s="208"/>
      <c r="D339" s="189" t="s">
        <v>148</v>
      </c>
      <c r="E339" s="209" t="s">
        <v>28</v>
      </c>
      <c r="F339" s="210" t="s">
        <v>183</v>
      </c>
      <c r="G339" s="208"/>
      <c r="H339" s="211">
        <v>560.99</v>
      </c>
      <c r="I339" s="212"/>
      <c r="J339" s="208"/>
      <c r="K339" s="208"/>
      <c r="L339" s="213"/>
      <c r="M339" s="214"/>
      <c r="N339" s="215"/>
      <c r="O339" s="215"/>
      <c r="P339" s="215"/>
      <c r="Q339" s="215"/>
      <c r="R339" s="215"/>
      <c r="S339" s="215"/>
      <c r="T339" s="216"/>
      <c r="AT339" s="217" t="s">
        <v>148</v>
      </c>
      <c r="AU339" s="217" t="s">
        <v>83</v>
      </c>
      <c r="AV339" s="14" t="s">
        <v>142</v>
      </c>
      <c r="AW339" s="14" t="s">
        <v>35</v>
      </c>
      <c r="AX339" s="14" t="s">
        <v>81</v>
      </c>
      <c r="AY339" s="217" t="s">
        <v>135</v>
      </c>
    </row>
    <row r="340" spans="1:65" s="2" customFormat="1" ht="16.5" customHeight="1">
      <c r="A340" s="37"/>
      <c r="B340" s="38"/>
      <c r="C340" s="240" t="s">
        <v>486</v>
      </c>
      <c r="D340" s="240" t="s">
        <v>281</v>
      </c>
      <c r="E340" s="241" t="s">
        <v>487</v>
      </c>
      <c r="F340" s="242" t="s">
        <v>488</v>
      </c>
      <c r="G340" s="243" t="s">
        <v>317</v>
      </c>
      <c r="H340" s="244">
        <v>553.59100000000001</v>
      </c>
      <c r="I340" s="245"/>
      <c r="J340" s="246">
        <f>ROUND(I340*H340,2)</f>
        <v>0</v>
      </c>
      <c r="K340" s="242" t="s">
        <v>141</v>
      </c>
      <c r="L340" s="247"/>
      <c r="M340" s="248" t="s">
        <v>28</v>
      </c>
      <c r="N340" s="249" t="s">
        <v>44</v>
      </c>
      <c r="O340" s="67"/>
      <c r="P340" s="185">
        <f>O340*H340</f>
        <v>0</v>
      </c>
      <c r="Q340" s="185">
        <v>0.222</v>
      </c>
      <c r="R340" s="185">
        <f>Q340*H340</f>
        <v>122.89720200000001</v>
      </c>
      <c r="S340" s="185">
        <v>0</v>
      </c>
      <c r="T340" s="186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7" t="s">
        <v>191</v>
      </c>
      <c r="AT340" s="187" t="s">
        <v>281</v>
      </c>
      <c r="AU340" s="187" t="s">
        <v>83</v>
      </c>
      <c r="AY340" s="20" t="s">
        <v>135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20" t="s">
        <v>81</v>
      </c>
      <c r="BK340" s="188">
        <f>ROUND(I340*H340,2)</f>
        <v>0</v>
      </c>
      <c r="BL340" s="20" t="s">
        <v>142</v>
      </c>
      <c r="BM340" s="187" t="s">
        <v>489</v>
      </c>
    </row>
    <row r="341" spans="1:65" s="2" customFormat="1">
      <c r="A341" s="37"/>
      <c r="B341" s="38"/>
      <c r="C341" s="39"/>
      <c r="D341" s="189" t="s">
        <v>144</v>
      </c>
      <c r="E341" s="39"/>
      <c r="F341" s="190" t="s">
        <v>488</v>
      </c>
      <c r="G341" s="39"/>
      <c r="H341" s="39"/>
      <c r="I341" s="191"/>
      <c r="J341" s="39"/>
      <c r="K341" s="39"/>
      <c r="L341" s="42"/>
      <c r="M341" s="192"/>
      <c r="N341" s="193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144</v>
      </c>
      <c r="AU341" s="20" t="s">
        <v>83</v>
      </c>
    </row>
    <row r="342" spans="1:65" s="13" customFormat="1">
      <c r="B342" s="196"/>
      <c r="C342" s="197"/>
      <c r="D342" s="189" t="s">
        <v>148</v>
      </c>
      <c r="E342" s="198" t="s">
        <v>28</v>
      </c>
      <c r="F342" s="199" t="s">
        <v>483</v>
      </c>
      <c r="G342" s="197"/>
      <c r="H342" s="200">
        <v>341.85</v>
      </c>
      <c r="I342" s="201"/>
      <c r="J342" s="197"/>
      <c r="K342" s="197"/>
      <c r="L342" s="202"/>
      <c r="M342" s="203"/>
      <c r="N342" s="204"/>
      <c r="O342" s="204"/>
      <c r="P342" s="204"/>
      <c r="Q342" s="204"/>
      <c r="R342" s="204"/>
      <c r="S342" s="204"/>
      <c r="T342" s="205"/>
      <c r="AT342" s="206" t="s">
        <v>148</v>
      </c>
      <c r="AU342" s="206" t="s">
        <v>83</v>
      </c>
      <c r="AV342" s="13" t="s">
        <v>83</v>
      </c>
      <c r="AW342" s="13" t="s">
        <v>35</v>
      </c>
      <c r="AX342" s="13" t="s">
        <v>73</v>
      </c>
      <c r="AY342" s="206" t="s">
        <v>135</v>
      </c>
    </row>
    <row r="343" spans="1:65" s="13" customFormat="1">
      <c r="B343" s="196"/>
      <c r="C343" s="197"/>
      <c r="D343" s="189" t="s">
        <v>148</v>
      </c>
      <c r="E343" s="198" t="s">
        <v>28</v>
      </c>
      <c r="F343" s="199" t="s">
        <v>485</v>
      </c>
      <c r="G343" s="197"/>
      <c r="H343" s="200">
        <v>206.26</v>
      </c>
      <c r="I343" s="201"/>
      <c r="J343" s="197"/>
      <c r="K343" s="197"/>
      <c r="L343" s="202"/>
      <c r="M343" s="203"/>
      <c r="N343" s="204"/>
      <c r="O343" s="204"/>
      <c r="P343" s="204"/>
      <c r="Q343" s="204"/>
      <c r="R343" s="204"/>
      <c r="S343" s="204"/>
      <c r="T343" s="205"/>
      <c r="AT343" s="206" t="s">
        <v>148</v>
      </c>
      <c r="AU343" s="206" t="s">
        <v>83</v>
      </c>
      <c r="AV343" s="13" t="s">
        <v>83</v>
      </c>
      <c r="AW343" s="13" t="s">
        <v>35</v>
      </c>
      <c r="AX343" s="13" t="s">
        <v>73</v>
      </c>
      <c r="AY343" s="206" t="s">
        <v>135</v>
      </c>
    </row>
    <row r="344" spans="1:65" s="14" customFormat="1">
      <c r="B344" s="207"/>
      <c r="C344" s="208"/>
      <c r="D344" s="189" t="s">
        <v>148</v>
      </c>
      <c r="E344" s="209" t="s">
        <v>28</v>
      </c>
      <c r="F344" s="210" t="s">
        <v>183</v>
      </c>
      <c r="G344" s="208"/>
      <c r="H344" s="211">
        <v>548.11</v>
      </c>
      <c r="I344" s="212"/>
      <c r="J344" s="208"/>
      <c r="K344" s="208"/>
      <c r="L344" s="213"/>
      <c r="M344" s="214"/>
      <c r="N344" s="215"/>
      <c r="O344" s="215"/>
      <c r="P344" s="215"/>
      <c r="Q344" s="215"/>
      <c r="R344" s="215"/>
      <c r="S344" s="215"/>
      <c r="T344" s="216"/>
      <c r="AT344" s="217" t="s">
        <v>148</v>
      </c>
      <c r="AU344" s="217" t="s">
        <v>83</v>
      </c>
      <c r="AV344" s="14" t="s">
        <v>142</v>
      </c>
      <c r="AW344" s="14" t="s">
        <v>35</v>
      </c>
      <c r="AX344" s="14" t="s">
        <v>81</v>
      </c>
      <c r="AY344" s="217" t="s">
        <v>135</v>
      </c>
    </row>
    <row r="345" spans="1:65" s="13" customFormat="1">
      <c r="B345" s="196"/>
      <c r="C345" s="197"/>
      <c r="D345" s="189" t="s">
        <v>148</v>
      </c>
      <c r="E345" s="197"/>
      <c r="F345" s="199" t="s">
        <v>490</v>
      </c>
      <c r="G345" s="197"/>
      <c r="H345" s="200">
        <v>553.59100000000001</v>
      </c>
      <c r="I345" s="201"/>
      <c r="J345" s="197"/>
      <c r="K345" s="197"/>
      <c r="L345" s="202"/>
      <c r="M345" s="203"/>
      <c r="N345" s="204"/>
      <c r="O345" s="204"/>
      <c r="P345" s="204"/>
      <c r="Q345" s="204"/>
      <c r="R345" s="204"/>
      <c r="S345" s="204"/>
      <c r="T345" s="205"/>
      <c r="AT345" s="206" t="s">
        <v>148</v>
      </c>
      <c r="AU345" s="206" t="s">
        <v>83</v>
      </c>
      <c r="AV345" s="13" t="s">
        <v>83</v>
      </c>
      <c r="AW345" s="13" t="s">
        <v>4</v>
      </c>
      <c r="AX345" s="13" t="s">
        <v>81</v>
      </c>
      <c r="AY345" s="206" t="s">
        <v>135</v>
      </c>
    </row>
    <row r="346" spans="1:65" s="2" customFormat="1" ht="21.75" customHeight="1">
      <c r="A346" s="37"/>
      <c r="B346" s="38"/>
      <c r="C346" s="240" t="s">
        <v>491</v>
      </c>
      <c r="D346" s="240" t="s">
        <v>281</v>
      </c>
      <c r="E346" s="241" t="s">
        <v>492</v>
      </c>
      <c r="F346" s="242" t="s">
        <v>2233</v>
      </c>
      <c r="G346" s="243" t="s">
        <v>317</v>
      </c>
      <c r="H346" s="244">
        <v>13.266</v>
      </c>
      <c r="I346" s="245"/>
      <c r="J346" s="246">
        <f>ROUND(I346*H346,2)</f>
        <v>0</v>
      </c>
      <c r="K346" s="242" t="s">
        <v>28</v>
      </c>
      <c r="L346" s="247"/>
      <c r="M346" s="248" t="s">
        <v>28</v>
      </c>
      <c r="N346" s="249" t="s">
        <v>44</v>
      </c>
      <c r="O346" s="67"/>
      <c r="P346" s="185">
        <f>O346*H346</f>
        <v>0</v>
      </c>
      <c r="Q346" s="185">
        <v>0.222</v>
      </c>
      <c r="R346" s="185">
        <f>Q346*H346</f>
        <v>2.945052</v>
      </c>
      <c r="S346" s="185">
        <v>0</v>
      </c>
      <c r="T346" s="186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7" t="s">
        <v>191</v>
      </c>
      <c r="AT346" s="187" t="s">
        <v>281</v>
      </c>
      <c r="AU346" s="187" t="s">
        <v>83</v>
      </c>
      <c r="AY346" s="20" t="s">
        <v>135</v>
      </c>
      <c r="BE346" s="188">
        <f>IF(N346="základní",J346,0)</f>
        <v>0</v>
      </c>
      <c r="BF346" s="188">
        <f>IF(N346="snížená",J346,0)</f>
        <v>0</v>
      </c>
      <c r="BG346" s="188">
        <f>IF(N346="zákl. přenesená",J346,0)</f>
        <v>0</v>
      </c>
      <c r="BH346" s="188">
        <f>IF(N346="sníž. přenesená",J346,0)</f>
        <v>0</v>
      </c>
      <c r="BI346" s="188">
        <f>IF(N346="nulová",J346,0)</f>
        <v>0</v>
      </c>
      <c r="BJ346" s="20" t="s">
        <v>81</v>
      </c>
      <c r="BK346" s="188">
        <f>ROUND(I346*H346,2)</f>
        <v>0</v>
      </c>
      <c r="BL346" s="20" t="s">
        <v>142</v>
      </c>
      <c r="BM346" s="187" t="s">
        <v>493</v>
      </c>
    </row>
    <row r="347" spans="1:65" s="2" customFormat="1">
      <c r="A347" s="37"/>
      <c r="B347" s="38"/>
      <c r="C347" s="39"/>
      <c r="D347" s="189" t="s">
        <v>144</v>
      </c>
      <c r="E347" s="39"/>
      <c r="F347" s="190" t="s">
        <v>2233</v>
      </c>
      <c r="G347" s="39"/>
      <c r="H347" s="39"/>
      <c r="I347" s="191"/>
      <c r="J347" s="39"/>
      <c r="K347" s="39"/>
      <c r="L347" s="42"/>
      <c r="M347" s="192"/>
      <c r="N347" s="193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144</v>
      </c>
      <c r="AU347" s="20" t="s">
        <v>83</v>
      </c>
    </row>
    <row r="348" spans="1:65" s="15" customFormat="1">
      <c r="B348" s="218"/>
      <c r="C348" s="219"/>
      <c r="D348" s="189" t="s">
        <v>148</v>
      </c>
      <c r="E348" s="220" t="s">
        <v>28</v>
      </c>
      <c r="F348" s="221" t="s">
        <v>494</v>
      </c>
      <c r="G348" s="219"/>
      <c r="H348" s="220" t="s">
        <v>28</v>
      </c>
      <c r="I348" s="222"/>
      <c r="J348" s="219"/>
      <c r="K348" s="219"/>
      <c r="L348" s="223"/>
      <c r="M348" s="224"/>
      <c r="N348" s="225"/>
      <c r="O348" s="225"/>
      <c r="P348" s="225"/>
      <c r="Q348" s="225"/>
      <c r="R348" s="225"/>
      <c r="S348" s="225"/>
      <c r="T348" s="226"/>
      <c r="AT348" s="227" t="s">
        <v>148</v>
      </c>
      <c r="AU348" s="227" t="s">
        <v>83</v>
      </c>
      <c r="AV348" s="15" t="s">
        <v>81</v>
      </c>
      <c r="AW348" s="15" t="s">
        <v>35</v>
      </c>
      <c r="AX348" s="15" t="s">
        <v>73</v>
      </c>
      <c r="AY348" s="227" t="s">
        <v>135</v>
      </c>
    </row>
    <row r="349" spans="1:65" s="13" customFormat="1">
      <c r="B349" s="196"/>
      <c r="C349" s="197"/>
      <c r="D349" s="189" t="s">
        <v>148</v>
      </c>
      <c r="E349" s="198" t="s">
        <v>28</v>
      </c>
      <c r="F349" s="199" t="s">
        <v>484</v>
      </c>
      <c r="G349" s="197"/>
      <c r="H349" s="200">
        <v>12.88</v>
      </c>
      <c r="I349" s="201"/>
      <c r="J349" s="197"/>
      <c r="K349" s="197"/>
      <c r="L349" s="202"/>
      <c r="M349" s="203"/>
      <c r="N349" s="204"/>
      <c r="O349" s="204"/>
      <c r="P349" s="204"/>
      <c r="Q349" s="204"/>
      <c r="R349" s="204"/>
      <c r="S349" s="204"/>
      <c r="T349" s="205"/>
      <c r="AT349" s="206" t="s">
        <v>148</v>
      </c>
      <c r="AU349" s="206" t="s">
        <v>83</v>
      </c>
      <c r="AV349" s="13" t="s">
        <v>83</v>
      </c>
      <c r="AW349" s="13" t="s">
        <v>35</v>
      </c>
      <c r="AX349" s="13" t="s">
        <v>81</v>
      </c>
      <c r="AY349" s="206" t="s">
        <v>135</v>
      </c>
    </row>
    <row r="350" spans="1:65" s="13" customFormat="1">
      <c r="B350" s="196"/>
      <c r="C350" s="197"/>
      <c r="D350" s="189" t="s">
        <v>148</v>
      </c>
      <c r="E350" s="197"/>
      <c r="F350" s="199" t="s">
        <v>495</v>
      </c>
      <c r="G350" s="197"/>
      <c r="H350" s="200">
        <v>13.266</v>
      </c>
      <c r="I350" s="201"/>
      <c r="J350" s="197"/>
      <c r="K350" s="197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148</v>
      </c>
      <c r="AU350" s="206" t="s">
        <v>83</v>
      </c>
      <c r="AV350" s="13" t="s">
        <v>83</v>
      </c>
      <c r="AW350" s="13" t="s">
        <v>4</v>
      </c>
      <c r="AX350" s="13" t="s">
        <v>81</v>
      </c>
      <c r="AY350" s="206" t="s">
        <v>135</v>
      </c>
    </row>
    <row r="351" spans="1:65" s="2" customFormat="1" ht="24.2" customHeight="1">
      <c r="A351" s="37"/>
      <c r="B351" s="38"/>
      <c r="C351" s="176" t="s">
        <v>496</v>
      </c>
      <c r="D351" s="176" t="s">
        <v>137</v>
      </c>
      <c r="E351" s="177" t="s">
        <v>497</v>
      </c>
      <c r="F351" s="178" t="s">
        <v>498</v>
      </c>
      <c r="G351" s="179" t="s">
        <v>317</v>
      </c>
      <c r="H351" s="180">
        <v>324.06</v>
      </c>
      <c r="I351" s="181"/>
      <c r="J351" s="182">
        <f>ROUND(I351*H351,2)</f>
        <v>0</v>
      </c>
      <c r="K351" s="178" t="s">
        <v>141</v>
      </c>
      <c r="L351" s="42"/>
      <c r="M351" s="183" t="s">
        <v>28</v>
      </c>
      <c r="N351" s="184" t="s">
        <v>44</v>
      </c>
      <c r="O351" s="67"/>
      <c r="P351" s="185">
        <f>O351*H351</f>
        <v>0</v>
      </c>
      <c r="Q351" s="185">
        <v>8.9219999999999994E-2</v>
      </c>
      <c r="R351" s="185">
        <f>Q351*H351</f>
        <v>28.912633199999998</v>
      </c>
      <c r="S351" s="185">
        <v>0</v>
      </c>
      <c r="T351" s="18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7" t="s">
        <v>142</v>
      </c>
      <c r="AT351" s="187" t="s">
        <v>137</v>
      </c>
      <c r="AU351" s="187" t="s">
        <v>83</v>
      </c>
      <c r="AY351" s="20" t="s">
        <v>135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20" t="s">
        <v>81</v>
      </c>
      <c r="BK351" s="188">
        <f>ROUND(I351*H351,2)</f>
        <v>0</v>
      </c>
      <c r="BL351" s="20" t="s">
        <v>142</v>
      </c>
      <c r="BM351" s="187" t="s">
        <v>499</v>
      </c>
    </row>
    <row r="352" spans="1:65" s="2" customFormat="1" ht="48.75">
      <c r="A352" s="37"/>
      <c r="B352" s="38"/>
      <c r="C352" s="39"/>
      <c r="D352" s="189" t="s">
        <v>144</v>
      </c>
      <c r="E352" s="39"/>
      <c r="F352" s="190" t="s">
        <v>500</v>
      </c>
      <c r="G352" s="39"/>
      <c r="H352" s="39"/>
      <c r="I352" s="191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20" t="s">
        <v>144</v>
      </c>
      <c r="AU352" s="20" t="s">
        <v>83</v>
      </c>
    </row>
    <row r="353" spans="1:65" s="2" customFormat="1">
      <c r="A353" s="37"/>
      <c r="B353" s="38"/>
      <c r="C353" s="39"/>
      <c r="D353" s="194" t="s">
        <v>146</v>
      </c>
      <c r="E353" s="39"/>
      <c r="F353" s="195" t="s">
        <v>501</v>
      </c>
      <c r="G353" s="39"/>
      <c r="H353" s="39"/>
      <c r="I353" s="191"/>
      <c r="J353" s="39"/>
      <c r="K353" s="39"/>
      <c r="L353" s="42"/>
      <c r="M353" s="192"/>
      <c r="N353" s="193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20" t="s">
        <v>146</v>
      </c>
      <c r="AU353" s="20" t="s">
        <v>83</v>
      </c>
    </row>
    <row r="354" spans="1:65" s="15" customFormat="1">
      <c r="B354" s="218"/>
      <c r="C354" s="219"/>
      <c r="D354" s="189" t="s">
        <v>148</v>
      </c>
      <c r="E354" s="220" t="s">
        <v>28</v>
      </c>
      <c r="F354" s="221" t="s">
        <v>502</v>
      </c>
      <c r="G354" s="219"/>
      <c r="H354" s="220" t="s">
        <v>28</v>
      </c>
      <c r="I354" s="222"/>
      <c r="J354" s="219"/>
      <c r="K354" s="219"/>
      <c r="L354" s="223"/>
      <c r="M354" s="224"/>
      <c r="N354" s="225"/>
      <c r="O354" s="225"/>
      <c r="P354" s="225"/>
      <c r="Q354" s="225"/>
      <c r="R354" s="225"/>
      <c r="S354" s="225"/>
      <c r="T354" s="226"/>
      <c r="AT354" s="227" t="s">
        <v>148</v>
      </c>
      <c r="AU354" s="227" t="s">
        <v>83</v>
      </c>
      <c r="AV354" s="15" t="s">
        <v>81</v>
      </c>
      <c r="AW354" s="15" t="s">
        <v>35</v>
      </c>
      <c r="AX354" s="15" t="s">
        <v>73</v>
      </c>
      <c r="AY354" s="227" t="s">
        <v>135</v>
      </c>
    </row>
    <row r="355" spans="1:65" s="13" customFormat="1">
      <c r="B355" s="196"/>
      <c r="C355" s="197"/>
      <c r="D355" s="189" t="s">
        <v>148</v>
      </c>
      <c r="E355" s="198" t="s">
        <v>28</v>
      </c>
      <c r="F355" s="199" t="s">
        <v>503</v>
      </c>
      <c r="G355" s="197"/>
      <c r="H355" s="200">
        <v>230.14</v>
      </c>
      <c r="I355" s="201"/>
      <c r="J355" s="197"/>
      <c r="K355" s="197"/>
      <c r="L355" s="202"/>
      <c r="M355" s="203"/>
      <c r="N355" s="204"/>
      <c r="O355" s="204"/>
      <c r="P355" s="204"/>
      <c r="Q355" s="204"/>
      <c r="R355" s="204"/>
      <c r="S355" s="204"/>
      <c r="T355" s="205"/>
      <c r="AT355" s="206" t="s">
        <v>148</v>
      </c>
      <c r="AU355" s="206" t="s">
        <v>83</v>
      </c>
      <c r="AV355" s="13" t="s">
        <v>83</v>
      </c>
      <c r="AW355" s="13" t="s">
        <v>35</v>
      </c>
      <c r="AX355" s="13" t="s">
        <v>73</v>
      </c>
      <c r="AY355" s="206" t="s">
        <v>135</v>
      </c>
    </row>
    <row r="356" spans="1:65" s="13" customFormat="1">
      <c r="B356" s="196"/>
      <c r="C356" s="197"/>
      <c r="D356" s="189" t="s">
        <v>148</v>
      </c>
      <c r="E356" s="198" t="s">
        <v>28</v>
      </c>
      <c r="F356" s="199" t="s">
        <v>504</v>
      </c>
      <c r="G356" s="197"/>
      <c r="H356" s="200">
        <v>57.53</v>
      </c>
      <c r="I356" s="201"/>
      <c r="J356" s="197"/>
      <c r="K356" s="197"/>
      <c r="L356" s="202"/>
      <c r="M356" s="203"/>
      <c r="N356" s="204"/>
      <c r="O356" s="204"/>
      <c r="P356" s="204"/>
      <c r="Q356" s="204"/>
      <c r="R356" s="204"/>
      <c r="S356" s="204"/>
      <c r="T356" s="205"/>
      <c r="AT356" s="206" t="s">
        <v>148</v>
      </c>
      <c r="AU356" s="206" t="s">
        <v>83</v>
      </c>
      <c r="AV356" s="13" t="s">
        <v>83</v>
      </c>
      <c r="AW356" s="13" t="s">
        <v>35</v>
      </c>
      <c r="AX356" s="13" t="s">
        <v>73</v>
      </c>
      <c r="AY356" s="206" t="s">
        <v>135</v>
      </c>
    </row>
    <row r="357" spans="1:65" s="13" customFormat="1">
      <c r="B357" s="196"/>
      <c r="C357" s="197"/>
      <c r="D357" s="189" t="s">
        <v>148</v>
      </c>
      <c r="E357" s="198" t="s">
        <v>28</v>
      </c>
      <c r="F357" s="199" t="s">
        <v>505</v>
      </c>
      <c r="G357" s="197"/>
      <c r="H357" s="200">
        <v>36.39</v>
      </c>
      <c r="I357" s="201"/>
      <c r="J357" s="197"/>
      <c r="K357" s="197"/>
      <c r="L357" s="202"/>
      <c r="M357" s="203"/>
      <c r="N357" s="204"/>
      <c r="O357" s="204"/>
      <c r="P357" s="204"/>
      <c r="Q357" s="204"/>
      <c r="R357" s="204"/>
      <c r="S357" s="204"/>
      <c r="T357" s="205"/>
      <c r="AT357" s="206" t="s">
        <v>148</v>
      </c>
      <c r="AU357" s="206" t="s">
        <v>83</v>
      </c>
      <c r="AV357" s="13" t="s">
        <v>83</v>
      </c>
      <c r="AW357" s="13" t="s">
        <v>35</v>
      </c>
      <c r="AX357" s="13" t="s">
        <v>73</v>
      </c>
      <c r="AY357" s="206" t="s">
        <v>135</v>
      </c>
    </row>
    <row r="358" spans="1:65" s="14" customFormat="1">
      <c r="B358" s="207"/>
      <c r="C358" s="208"/>
      <c r="D358" s="189" t="s">
        <v>148</v>
      </c>
      <c r="E358" s="209" t="s">
        <v>28</v>
      </c>
      <c r="F358" s="210" t="s">
        <v>183</v>
      </c>
      <c r="G358" s="208"/>
      <c r="H358" s="211">
        <v>324.05999999999995</v>
      </c>
      <c r="I358" s="212"/>
      <c r="J358" s="208"/>
      <c r="K358" s="208"/>
      <c r="L358" s="213"/>
      <c r="M358" s="214"/>
      <c r="N358" s="215"/>
      <c r="O358" s="215"/>
      <c r="P358" s="215"/>
      <c r="Q358" s="215"/>
      <c r="R358" s="215"/>
      <c r="S358" s="215"/>
      <c r="T358" s="216"/>
      <c r="AT358" s="217" t="s">
        <v>148</v>
      </c>
      <c r="AU358" s="217" t="s">
        <v>83</v>
      </c>
      <c r="AV358" s="14" t="s">
        <v>142</v>
      </c>
      <c r="AW358" s="14" t="s">
        <v>35</v>
      </c>
      <c r="AX358" s="14" t="s">
        <v>81</v>
      </c>
      <c r="AY358" s="217" t="s">
        <v>135</v>
      </c>
    </row>
    <row r="359" spans="1:65" s="2" customFormat="1" ht="24.2" customHeight="1">
      <c r="A359" s="37"/>
      <c r="B359" s="38"/>
      <c r="C359" s="240" t="s">
        <v>506</v>
      </c>
      <c r="D359" s="240" t="s">
        <v>281</v>
      </c>
      <c r="E359" s="241" t="s">
        <v>507</v>
      </c>
      <c r="F359" s="242" t="s">
        <v>508</v>
      </c>
      <c r="G359" s="243" t="s">
        <v>317</v>
      </c>
      <c r="H359" s="244">
        <v>234.74299999999999</v>
      </c>
      <c r="I359" s="245"/>
      <c r="J359" s="246">
        <f>ROUND(I359*H359,2)</f>
        <v>0</v>
      </c>
      <c r="K359" s="242" t="s">
        <v>28</v>
      </c>
      <c r="L359" s="247"/>
      <c r="M359" s="248" t="s">
        <v>28</v>
      </c>
      <c r="N359" s="249" t="s">
        <v>44</v>
      </c>
      <c r="O359" s="67"/>
      <c r="P359" s="185">
        <f>O359*H359</f>
        <v>0</v>
      </c>
      <c r="Q359" s="185">
        <v>0.13200000000000001</v>
      </c>
      <c r="R359" s="185">
        <f>Q359*H359</f>
        <v>30.986076000000001</v>
      </c>
      <c r="S359" s="185">
        <v>0</v>
      </c>
      <c r="T359" s="186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87" t="s">
        <v>191</v>
      </c>
      <c r="AT359" s="187" t="s">
        <v>281</v>
      </c>
      <c r="AU359" s="187" t="s">
        <v>83</v>
      </c>
      <c r="AY359" s="20" t="s">
        <v>135</v>
      </c>
      <c r="BE359" s="188">
        <f>IF(N359="základní",J359,0)</f>
        <v>0</v>
      </c>
      <c r="BF359" s="188">
        <f>IF(N359="snížená",J359,0)</f>
        <v>0</v>
      </c>
      <c r="BG359" s="188">
        <f>IF(N359="zákl. přenesená",J359,0)</f>
        <v>0</v>
      </c>
      <c r="BH359" s="188">
        <f>IF(N359="sníž. přenesená",J359,0)</f>
        <v>0</v>
      </c>
      <c r="BI359" s="188">
        <f>IF(N359="nulová",J359,0)</f>
        <v>0</v>
      </c>
      <c r="BJ359" s="20" t="s">
        <v>81</v>
      </c>
      <c r="BK359" s="188">
        <f>ROUND(I359*H359,2)</f>
        <v>0</v>
      </c>
      <c r="BL359" s="20" t="s">
        <v>142</v>
      </c>
      <c r="BM359" s="187" t="s">
        <v>509</v>
      </c>
    </row>
    <row r="360" spans="1:65" s="2" customFormat="1">
      <c r="A360" s="37"/>
      <c r="B360" s="38"/>
      <c r="C360" s="39"/>
      <c r="D360" s="189" t="s">
        <v>144</v>
      </c>
      <c r="E360" s="39"/>
      <c r="F360" s="190" t="s">
        <v>508</v>
      </c>
      <c r="G360" s="39"/>
      <c r="H360" s="39"/>
      <c r="I360" s="191"/>
      <c r="J360" s="39"/>
      <c r="K360" s="39"/>
      <c r="L360" s="42"/>
      <c r="M360" s="192"/>
      <c r="N360" s="193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20" t="s">
        <v>144</v>
      </c>
      <c r="AU360" s="20" t="s">
        <v>83</v>
      </c>
    </row>
    <row r="361" spans="1:65" s="15" customFormat="1">
      <c r="B361" s="218"/>
      <c r="C361" s="219"/>
      <c r="D361" s="189" t="s">
        <v>148</v>
      </c>
      <c r="E361" s="220" t="s">
        <v>28</v>
      </c>
      <c r="F361" s="221" t="s">
        <v>502</v>
      </c>
      <c r="G361" s="219"/>
      <c r="H361" s="220" t="s">
        <v>28</v>
      </c>
      <c r="I361" s="222"/>
      <c r="J361" s="219"/>
      <c r="K361" s="219"/>
      <c r="L361" s="223"/>
      <c r="M361" s="224"/>
      <c r="N361" s="225"/>
      <c r="O361" s="225"/>
      <c r="P361" s="225"/>
      <c r="Q361" s="225"/>
      <c r="R361" s="225"/>
      <c r="S361" s="225"/>
      <c r="T361" s="226"/>
      <c r="AT361" s="227" t="s">
        <v>148</v>
      </c>
      <c r="AU361" s="227" t="s">
        <v>83</v>
      </c>
      <c r="AV361" s="15" t="s">
        <v>81</v>
      </c>
      <c r="AW361" s="15" t="s">
        <v>35</v>
      </c>
      <c r="AX361" s="15" t="s">
        <v>73</v>
      </c>
      <c r="AY361" s="227" t="s">
        <v>135</v>
      </c>
    </row>
    <row r="362" spans="1:65" s="13" customFormat="1">
      <c r="B362" s="196"/>
      <c r="C362" s="197"/>
      <c r="D362" s="189" t="s">
        <v>148</v>
      </c>
      <c r="E362" s="198" t="s">
        <v>28</v>
      </c>
      <c r="F362" s="199" t="s">
        <v>503</v>
      </c>
      <c r="G362" s="197"/>
      <c r="H362" s="200">
        <v>230.14</v>
      </c>
      <c r="I362" s="201"/>
      <c r="J362" s="197"/>
      <c r="K362" s="197"/>
      <c r="L362" s="202"/>
      <c r="M362" s="203"/>
      <c r="N362" s="204"/>
      <c r="O362" s="204"/>
      <c r="P362" s="204"/>
      <c r="Q362" s="204"/>
      <c r="R362" s="204"/>
      <c r="S362" s="204"/>
      <c r="T362" s="205"/>
      <c r="AT362" s="206" t="s">
        <v>148</v>
      </c>
      <c r="AU362" s="206" t="s">
        <v>83</v>
      </c>
      <c r="AV362" s="13" t="s">
        <v>83</v>
      </c>
      <c r="AW362" s="13" t="s">
        <v>35</v>
      </c>
      <c r="AX362" s="13" t="s">
        <v>73</v>
      </c>
      <c r="AY362" s="206" t="s">
        <v>135</v>
      </c>
    </row>
    <row r="363" spans="1:65" s="14" customFormat="1">
      <c r="B363" s="207"/>
      <c r="C363" s="208"/>
      <c r="D363" s="189" t="s">
        <v>148</v>
      </c>
      <c r="E363" s="209" t="s">
        <v>28</v>
      </c>
      <c r="F363" s="210" t="s">
        <v>183</v>
      </c>
      <c r="G363" s="208"/>
      <c r="H363" s="211">
        <v>230.14</v>
      </c>
      <c r="I363" s="212"/>
      <c r="J363" s="208"/>
      <c r="K363" s="208"/>
      <c r="L363" s="213"/>
      <c r="M363" s="214"/>
      <c r="N363" s="215"/>
      <c r="O363" s="215"/>
      <c r="P363" s="215"/>
      <c r="Q363" s="215"/>
      <c r="R363" s="215"/>
      <c r="S363" s="215"/>
      <c r="T363" s="216"/>
      <c r="AT363" s="217" t="s">
        <v>148</v>
      </c>
      <c r="AU363" s="217" t="s">
        <v>83</v>
      </c>
      <c r="AV363" s="14" t="s">
        <v>142</v>
      </c>
      <c r="AW363" s="14" t="s">
        <v>35</v>
      </c>
      <c r="AX363" s="14" t="s">
        <v>81</v>
      </c>
      <c r="AY363" s="217" t="s">
        <v>135</v>
      </c>
    </row>
    <row r="364" spans="1:65" s="13" customFormat="1">
      <c r="B364" s="196"/>
      <c r="C364" s="197"/>
      <c r="D364" s="189" t="s">
        <v>148</v>
      </c>
      <c r="E364" s="197"/>
      <c r="F364" s="199" t="s">
        <v>510</v>
      </c>
      <c r="G364" s="197"/>
      <c r="H364" s="200">
        <v>234.74299999999999</v>
      </c>
      <c r="I364" s="201"/>
      <c r="J364" s="197"/>
      <c r="K364" s="197"/>
      <c r="L364" s="202"/>
      <c r="M364" s="203"/>
      <c r="N364" s="204"/>
      <c r="O364" s="204"/>
      <c r="P364" s="204"/>
      <c r="Q364" s="204"/>
      <c r="R364" s="204"/>
      <c r="S364" s="204"/>
      <c r="T364" s="205"/>
      <c r="AT364" s="206" t="s">
        <v>148</v>
      </c>
      <c r="AU364" s="206" t="s">
        <v>83</v>
      </c>
      <c r="AV364" s="13" t="s">
        <v>83</v>
      </c>
      <c r="AW364" s="13" t="s">
        <v>4</v>
      </c>
      <c r="AX364" s="13" t="s">
        <v>81</v>
      </c>
      <c r="AY364" s="206" t="s">
        <v>135</v>
      </c>
    </row>
    <row r="365" spans="1:65" s="2" customFormat="1" ht="24.2" customHeight="1">
      <c r="A365" s="37"/>
      <c r="B365" s="38"/>
      <c r="C365" s="240" t="s">
        <v>511</v>
      </c>
      <c r="D365" s="240" t="s">
        <v>281</v>
      </c>
      <c r="E365" s="241" t="s">
        <v>512</v>
      </c>
      <c r="F365" s="242" t="s">
        <v>513</v>
      </c>
      <c r="G365" s="243" t="s">
        <v>317</v>
      </c>
      <c r="H365" s="244">
        <v>59.256</v>
      </c>
      <c r="I365" s="245"/>
      <c r="J365" s="246">
        <f>ROUND(I365*H365,2)</f>
        <v>0</v>
      </c>
      <c r="K365" s="242" t="s">
        <v>28</v>
      </c>
      <c r="L365" s="247"/>
      <c r="M365" s="248" t="s">
        <v>28</v>
      </c>
      <c r="N365" s="249" t="s">
        <v>44</v>
      </c>
      <c r="O365" s="67"/>
      <c r="P365" s="185">
        <f>O365*H365</f>
        <v>0</v>
      </c>
      <c r="Q365" s="185">
        <v>0.13200000000000001</v>
      </c>
      <c r="R365" s="185">
        <f>Q365*H365</f>
        <v>7.8217920000000003</v>
      </c>
      <c r="S365" s="185">
        <v>0</v>
      </c>
      <c r="T365" s="186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7" t="s">
        <v>191</v>
      </c>
      <c r="AT365" s="187" t="s">
        <v>281</v>
      </c>
      <c r="AU365" s="187" t="s">
        <v>83</v>
      </c>
      <c r="AY365" s="20" t="s">
        <v>135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20" t="s">
        <v>81</v>
      </c>
      <c r="BK365" s="188">
        <f>ROUND(I365*H365,2)</f>
        <v>0</v>
      </c>
      <c r="BL365" s="20" t="s">
        <v>142</v>
      </c>
      <c r="BM365" s="187" t="s">
        <v>514</v>
      </c>
    </row>
    <row r="366" spans="1:65" s="2" customFormat="1">
      <c r="A366" s="37"/>
      <c r="B366" s="38"/>
      <c r="C366" s="39"/>
      <c r="D366" s="189" t="s">
        <v>144</v>
      </c>
      <c r="E366" s="39"/>
      <c r="F366" s="190" t="s">
        <v>513</v>
      </c>
      <c r="G366" s="39"/>
      <c r="H366" s="39"/>
      <c r="I366" s="191"/>
      <c r="J366" s="39"/>
      <c r="K366" s="39"/>
      <c r="L366" s="42"/>
      <c r="M366" s="192"/>
      <c r="N366" s="193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20" t="s">
        <v>144</v>
      </c>
      <c r="AU366" s="20" t="s">
        <v>83</v>
      </c>
    </row>
    <row r="367" spans="1:65" s="15" customFormat="1">
      <c r="B367" s="218"/>
      <c r="C367" s="219"/>
      <c r="D367" s="189" t="s">
        <v>148</v>
      </c>
      <c r="E367" s="220" t="s">
        <v>28</v>
      </c>
      <c r="F367" s="221" t="s">
        <v>502</v>
      </c>
      <c r="G367" s="219"/>
      <c r="H367" s="220" t="s">
        <v>28</v>
      </c>
      <c r="I367" s="222"/>
      <c r="J367" s="219"/>
      <c r="K367" s="219"/>
      <c r="L367" s="223"/>
      <c r="M367" s="224"/>
      <c r="N367" s="225"/>
      <c r="O367" s="225"/>
      <c r="P367" s="225"/>
      <c r="Q367" s="225"/>
      <c r="R367" s="225"/>
      <c r="S367" s="225"/>
      <c r="T367" s="226"/>
      <c r="AT367" s="227" t="s">
        <v>148</v>
      </c>
      <c r="AU367" s="227" t="s">
        <v>83</v>
      </c>
      <c r="AV367" s="15" t="s">
        <v>81</v>
      </c>
      <c r="AW367" s="15" t="s">
        <v>35</v>
      </c>
      <c r="AX367" s="15" t="s">
        <v>73</v>
      </c>
      <c r="AY367" s="227" t="s">
        <v>135</v>
      </c>
    </row>
    <row r="368" spans="1:65" s="13" customFormat="1">
      <c r="B368" s="196"/>
      <c r="C368" s="197"/>
      <c r="D368" s="189" t="s">
        <v>148</v>
      </c>
      <c r="E368" s="198" t="s">
        <v>28</v>
      </c>
      <c r="F368" s="199" t="s">
        <v>504</v>
      </c>
      <c r="G368" s="197"/>
      <c r="H368" s="200">
        <v>57.53</v>
      </c>
      <c r="I368" s="201"/>
      <c r="J368" s="197"/>
      <c r="K368" s="197"/>
      <c r="L368" s="202"/>
      <c r="M368" s="203"/>
      <c r="N368" s="204"/>
      <c r="O368" s="204"/>
      <c r="P368" s="204"/>
      <c r="Q368" s="204"/>
      <c r="R368" s="204"/>
      <c r="S368" s="204"/>
      <c r="T368" s="205"/>
      <c r="AT368" s="206" t="s">
        <v>148</v>
      </c>
      <c r="AU368" s="206" t="s">
        <v>83</v>
      </c>
      <c r="AV368" s="13" t="s">
        <v>83</v>
      </c>
      <c r="AW368" s="13" t="s">
        <v>35</v>
      </c>
      <c r="AX368" s="13" t="s">
        <v>73</v>
      </c>
      <c r="AY368" s="206" t="s">
        <v>135</v>
      </c>
    </row>
    <row r="369" spans="1:65" s="14" customFormat="1">
      <c r="B369" s="207"/>
      <c r="C369" s="208"/>
      <c r="D369" s="189" t="s">
        <v>148</v>
      </c>
      <c r="E369" s="209" t="s">
        <v>28</v>
      </c>
      <c r="F369" s="210" t="s">
        <v>183</v>
      </c>
      <c r="G369" s="208"/>
      <c r="H369" s="211">
        <v>57.53</v>
      </c>
      <c r="I369" s="212"/>
      <c r="J369" s="208"/>
      <c r="K369" s="208"/>
      <c r="L369" s="213"/>
      <c r="M369" s="214"/>
      <c r="N369" s="215"/>
      <c r="O369" s="215"/>
      <c r="P369" s="215"/>
      <c r="Q369" s="215"/>
      <c r="R369" s="215"/>
      <c r="S369" s="215"/>
      <c r="T369" s="216"/>
      <c r="AT369" s="217" t="s">
        <v>148</v>
      </c>
      <c r="AU369" s="217" t="s">
        <v>83</v>
      </c>
      <c r="AV369" s="14" t="s">
        <v>142</v>
      </c>
      <c r="AW369" s="14" t="s">
        <v>35</v>
      </c>
      <c r="AX369" s="14" t="s">
        <v>81</v>
      </c>
      <c r="AY369" s="217" t="s">
        <v>135</v>
      </c>
    </row>
    <row r="370" spans="1:65" s="13" customFormat="1">
      <c r="B370" s="196"/>
      <c r="C370" s="197"/>
      <c r="D370" s="189" t="s">
        <v>148</v>
      </c>
      <c r="E370" s="197"/>
      <c r="F370" s="199" t="s">
        <v>515</v>
      </c>
      <c r="G370" s="197"/>
      <c r="H370" s="200">
        <v>59.256</v>
      </c>
      <c r="I370" s="201"/>
      <c r="J370" s="197"/>
      <c r="K370" s="197"/>
      <c r="L370" s="202"/>
      <c r="M370" s="203"/>
      <c r="N370" s="204"/>
      <c r="O370" s="204"/>
      <c r="P370" s="204"/>
      <c r="Q370" s="204"/>
      <c r="R370" s="204"/>
      <c r="S370" s="204"/>
      <c r="T370" s="205"/>
      <c r="AT370" s="206" t="s">
        <v>148</v>
      </c>
      <c r="AU370" s="206" t="s">
        <v>83</v>
      </c>
      <c r="AV370" s="13" t="s">
        <v>83</v>
      </c>
      <c r="AW370" s="13" t="s">
        <v>4</v>
      </c>
      <c r="AX370" s="13" t="s">
        <v>81</v>
      </c>
      <c r="AY370" s="206" t="s">
        <v>135</v>
      </c>
    </row>
    <row r="371" spans="1:65" s="2" customFormat="1" ht="24.2" customHeight="1">
      <c r="A371" s="37"/>
      <c r="B371" s="38"/>
      <c r="C371" s="240" t="s">
        <v>516</v>
      </c>
      <c r="D371" s="240" t="s">
        <v>281</v>
      </c>
      <c r="E371" s="241" t="s">
        <v>517</v>
      </c>
      <c r="F371" s="242" t="s">
        <v>518</v>
      </c>
      <c r="G371" s="243" t="s">
        <v>317</v>
      </c>
      <c r="H371" s="244">
        <v>19.498000000000001</v>
      </c>
      <c r="I371" s="245"/>
      <c r="J371" s="246">
        <f>ROUND(I371*H371,2)</f>
        <v>0</v>
      </c>
      <c r="K371" s="242" t="s">
        <v>141</v>
      </c>
      <c r="L371" s="247"/>
      <c r="M371" s="248" t="s">
        <v>28</v>
      </c>
      <c r="N371" s="249" t="s">
        <v>44</v>
      </c>
      <c r="O371" s="67"/>
      <c r="P371" s="185">
        <f>O371*H371</f>
        <v>0</v>
      </c>
      <c r="Q371" s="185">
        <v>0.13100000000000001</v>
      </c>
      <c r="R371" s="185">
        <f>Q371*H371</f>
        <v>2.5542380000000002</v>
      </c>
      <c r="S371" s="185">
        <v>0</v>
      </c>
      <c r="T371" s="186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7" t="s">
        <v>191</v>
      </c>
      <c r="AT371" s="187" t="s">
        <v>281</v>
      </c>
      <c r="AU371" s="187" t="s">
        <v>83</v>
      </c>
      <c r="AY371" s="20" t="s">
        <v>135</v>
      </c>
      <c r="BE371" s="188">
        <f>IF(N371="základní",J371,0)</f>
        <v>0</v>
      </c>
      <c r="BF371" s="188">
        <f>IF(N371="snížená",J371,0)</f>
        <v>0</v>
      </c>
      <c r="BG371" s="188">
        <f>IF(N371="zákl. přenesená",J371,0)</f>
        <v>0</v>
      </c>
      <c r="BH371" s="188">
        <f>IF(N371="sníž. přenesená",J371,0)</f>
        <v>0</v>
      </c>
      <c r="BI371" s="188">
        <f>IF(N371="nulová",J371,0)</f>
        <v>0</v>
      </c>
      <c r="BJ371" s="20" t="s">
        <v>81</v>
      </c>
      <c r="BK371" s="188">
        <f>ROUND(I371*H371,2)</f>
        <v>0</v>
      </c>
      <c r="BL371" s="20" t="s">
        <v>142</v>
      </c>
      <c r="BM371" s="187" t="s">
        <v>519</v>
      </c>
    </row>
    <row r="372" spans="1:65" s="2" customFormat="1">
      <c r="A372" s="37"/>
      <c r="B372" s="38"/>
      <c r="C372" s="39"/>
      <c r="D372" s="189" t="s">
        <v>144</v>
      </c>
      <c r="E372" s="39"/>
      <c r="F372" s="190" t="s">
        <v>518</v>
      </c>
      <c r="G372" s="39"/>
      <c r="H372" s="39"/>
      <c r="I372" s="191"/>
      <c r="J372" s="39"/>
      <c r="K372" s="39"/>
      <c r="L372" s="42"/>
      <c r="M372" s="192"/>
      <c r="N372" s="193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144</v>
      </c>
      <c r="AU372" s="20" t="s">
        <v>83</v>
      </c>
    </row>
    <row r="373" spans="1:65" s="15" customFormat="1">
      <c r="B373" s="218"/>
      <c r="C373" s="219"/>
      <c r="D373" s="189" t="s">
        <v>148</v>
      </c>
      <c r="E373" s="220" t="s">
        <v>28</v>
      </c>
      <c r="F373" s="221" t="s">
        <v>502</v>
      </c>
      <c r="G373" s="219"/>
      <c r="H373" s="220" t="s">
        <v>28</v>
      </c>
      <c r="I373" s="222"/>
      <c r="J373" s="219"/>
      <c r="K373" s="219"/>
      <c r="L373" s="223"/>
      <c r="M373" s="224"/>
      <c r="N373" s="225"/>
      <c r="O373" s="225"/>
      <c r="P373" s="225"/>
      <c r="Q373" s="225"/>
      <c r="R373" s="225"/>
      <c r="S373" s="225"/>
      <c r="T373" s="226"/>
      <c r="AT373" s="227" t="s">
        <v>148</v>
      </c>
      <c r="AU373" s="227" t="s">
        <v>83</v>
      </c>
      <c r="AV373" s="15" t="s">
        <v>81</v>
      </c>
      <c r="AW373" s="15" t="s">
        <v>35</v>
      </c>
      <c r="AX373" s="15" t="s">
        <v>73</v>
      </c>
      <c r="AY373" s="227" t="s">
        <v>135</v>
      </c>
    </row>
    <row r="374" spans="1:65" s="13" customFormat="1">
      <c r="B374" s="196"/>
      <c r="C374" s="197"/>
      <c r="D374" s="189" t="s">
        <v>148</v>
      </c>
      <c r="E374" s="198" t="s">
        <v>28</v>
      </c>
      <c r="F374" s="199" t="s">
        <v>520</v>
      </c>
      <c r="G374" s="197"/>
      <c r="H374" s="200">
        <v>18.93</v>
      </c>
      <c r="I374" s="201"/>
      <c r="J374" s="197"/>
      <c r="K374" s="197"/>
      <c r="L374" s="202"/>
      <c r="M374" s="203"/>
      <c r="N374" s="204"/>
      <c r="O374" s="204"/>
      <c r="P374" s="204"/>
      <c r="Q374" s="204"/>
      <c r="R374" s="204"/>
      <c r="S374" s="204"/>
      <c r="T374" s="205"/>
      <c r="AT374" s="206" t="s">
        <v>148</v>
      </c>
      <c r="AU374" s="206" t="s">
        <v>83</v>
      </c>
      <c r="AV374" s="13" t="s">
        <v>83</v>
      </c>
      <c r="AW374" s="13" t="s">
        <v>35</v>
      </c>
      <c r="AX374" s="13" t="s">
        <v>81</v>
      </c>
      <c r="AY374" s="206" t="s">
        <v>135</v>
      </c>
    </row>
    <row r="375" spans="1:65" s="13" customFormat="1">
      <c r="B375" s="196"/>
      <c r="C375" s="197"/>
      <c r="D375" s="189" t="s">
        <v>148</v>
      </c>
      <c r="E375" s="197"/>
      <c r="F375" s="199" t="s">
        <v>521</v>
      </c>
      <c r="G375" s="197"/>
      <c r="H375" s="200">
        <v>19.498000000000001</v>
      </c>
      <c r="I375" s="201"/>
      <c r="J375" s="197"/>
      <c r="K375" s="197"/>
      <c r="L375" s="202"/>
      <c r="M375" s="203"/>
      <c r="N375" s="204"/>
      <c r="O375" s="204"/>
      <c r="P375" s="204"/>
      <c r="Q375" s="204"/>
      <c r="R375" s="204"/>
      <c r="S375" s="204"/>
      <c r="T375" s="205"/>
      <c r="AT375" s="206" t="s">
        <v>148</v>
      </c>
      <c r="AU375" s="206" t="s">
        <v>83</v>
      </c>
      <c r="AV375" s="13" t="s">
        <v>83</v>
      </c>
      <c r="AW375" s="13" t="s">
        <v>4</v>
      </c>
      <c r="AX375" s="13" t="s">
        <v>81</v>
      </c>
      <c r="AY375" s="206" t="s">
        <v>135</v>
      </c>
    </row>
    <row r="376" spans="1:65" s="2" customFormat="1" ht="24.2" customHeight="1">
      <c r="A376" s="37"/>
      <c r="B376" s="38"/>
      <c r="C376" s="240" t="s">
        <v>522</v>
      </c>
      <c r="D376" s="240" t="s">
        <v>281</v>
      </c>
      <c r="E376" s="241" t="s">
        <v>523</v>
      </c>
      <c r="F376" s="242" t="s">
        <v>524</v>
      </c>
      <c r="G376" s="243" t="s">
        <v>317</v>
      </c>
      <c r="H376" s="244">
        <v>17.984000000000002</v>
      </c>
      <c r="I376" s="245"/>
      <c r="J376" s="246">
        <f>ROUND(I376*H376,2)</f>
        <v>0</v>
      </c>
      <c r="K376" s="242" t="s">
        <v>28</v>
      </c>
      <c r="L376" s="247"/>
      <c r="M376" s="248" t="s">
        <v>28</v>
      </c>
      <c r="N376" s="249" t="s">
        <v>44</v>
      </c>
      <c r="O376" s="67"/>
      <c r="P376" s="185">
        <f>O376*H376</f>
        <v>0</v>
      </c>
      <c r="Q376" s="185">
        <v>0.13800000000000001</v>
      </c>
      <c r="R376" s="185">
        <f>Q376*H376</f>
        <v>2.4817920000000004</v>
      </c>
      <c r="S376" s="185">
        <v>0</v>
      </c>
      <c r="T376" s="186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7" t="s">
        <v>191</v>
      </c>
      <c r="AT376" s="187" t="s">
        <v>281</v>
      </c>
      <c r="AU376" s="187" t="s">
        <v>83</v>
      </c>
      <c r="AY376" s="20" t="s">
        <v>135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20" t="s">
        <v>81</v>
      </c>
      <c r="BK376" s="188">
        <f>ROUND(I376*H376,2)</f>
        <v>0</v>
      </c>
      <c r="BL376" s="20" t="s">
        <v>142</v>
      </c>
      <c r="BM376" s="187" t="s">
        <v>525</v>
      </c>
    </row>
    <row r="377" spans="1:65" s="2" customFormat="1" ht="19.5">
      <c r="A377" s="37"/>
      <c r="B377" s="38"/>
      <c r="C377" s="39"/>
      <c r="D377" s="189" t="s">
        <v>144</v>
      </c>
      <c r="E377" s="39"/>
      <c r="F377" s="190" t="s">
        <v>524</v>
      </c>
      <c r="G377" s="39"/>
      <c r="H377" s="39"/>
      <c r="I377" s="191"/>
      <c r="J377" s="39"/>
      <c r="K377" s="39"/>
      <c r="L377" s="42"/>
      <c r="M377" s="192"/>
      <c r="N377" s="193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20" t="s">
        <v>144</v>
      </c>
      <c r="AU377" s="20" t="s">
        <v>83</v>
      </c>
    </row>
    <row r="378" spans="1:65" s="2" customFormat="1" ht="19.5">
      <c r="A378" s="37"/>
      <c r="B378" s="38"/>
      <c r="C378" s="39"/>
      <c r="D378" s="189" t="s">
        <v>237</v>
      </c>
      <c r="E378" s="39"/>
      <c r="F378" s="228" t="s">
        <v>526</v>
      </c>
      <c r="G378" s="39"/>
      <c r="H378" s="39"/>
      <c r="I378" s="191"/>
      <c r="J378" s="39"/>
      <c r="K378" s="39"/>
      <c r="L378" s="42"/>
      <c r="M378" s="192"/>
      <c r="N378" s="193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20" t="s">
        <v>237</v>
      </c>
      <c r="AU378" s="20" t="s">
        <v>83</v>
      </c>
    </row>
    <row r="379" spans="1:65" s="15" customFormat="1">
      <c r="B379" s="218"/>
      <c r="C379" s="219"/>
      <c r="D379" s="189" t="s">
        <v>148</v>
      </c>
      <c r="E379" s="220" t="s">
        <v>28</v>
      </c>
      <c r="F379" s="221" t="s">
        <v>502</v>
      </c>
      <c r="G379" s="219"/>
      <c r="H379" s="220" t="s">
        <v>28</v>
      </c>
      <c r="I379" s="222"/>
      <c r="J379" s="219"/>
      <c r="K379" s="219"/>
      <c r="L379" s="223"/>
      <c r="M379" s="224"/>
      <c r="N379" s="225"/>
      <c r="O379" s="225"/>
      <c r="P379" s="225"/>
      <c r="Q379" s="225"/>
      <c r="R379" s="225"/>
      <c r="S379" s="225"/>
      <c r="T379" s="226"/>
      <c r="AT379" s="227" t="s">
        <v>148</v>
      </c>
      <c r="AU379" s="227" t="s">
        <v>83</v>
      </c>
      <c r="AV379" s="15" t="s">
        <v>81</v>
      </c>
      <c r="AW379" s="15" t="s">
        <v>35</v>
      </c>
      <c r="AX379" s="15" t="s">
        <v>73</v>
      </c>
      <c r="AY379" s="227" t="s">
        <v>135</v>
      </c>
    </row>
    <row r="380" spans="1:65" s="13" customFormat="1">
      <c r="B380" s="196"/>
      <c r="C380" s="197"/>
      <c r="D380" s="189" t="s">
        <v>148</v>
      </c>
      <c r="E380" s="198" t="s">
        <v>28</v>
      </c>
      <c r="F380" s="199" t="s">
        <v>527</v>
      </c>
      <c r="G380" s="197"/>
      <c r="H380" s="200">
        <v>17.46</v>
      </c>
      <c r="I380" s="201"/>
      <c r="J380" s="197"/>
      <c r="K380" s="197"/>
      <c r="L380" s="202"/>
      <c r="M380" s="203"/>
      <c r="N380" s="204"/>
      <c r="O380" s="204"/>
      <c r="P380" s="204"/>
      <c r="Q380" s="204"/>
      <c r="R380" s="204"/>
      <c r="S380" s="204"/>
      <c r="T380" s="205"/>
      <c r="AT380" s="206" t="s">
        <v>148</v>
      </c>
      <c r="AU380" s="206" t="s">
        <v>83</v>
      </c>
      <c r="AV380" s="13" t="s">
        <v>83</v>
      </c>
      <c r="AW380" s="13" t="s">
        <v>35</v>
      </c>
      <c r="AX380" s="13" t="s">
        <v>73</v>
      </c>
      <c r="AY380" s="206" t="s">
        <v>135</v>
      </c>
    </row>
    <row r="381" spans="1:65" s="14" customFormat="1">
      <c r="B381" s="207"/>
      <c r="C381" s="208"/>
      <c r="D381" s="189" t="s">
        <v>148</v>
      </c>
      <c r="E381" s="209" t="s">
        <v>28</v>
      </c>
      <c r="F381" s="210" t="s">
        <v>183</v>
      </c>
      <c r="G381" s="208"/>
      <c r="H381" s="211">
        <v>17.46</v>
      </c>
      <c r="I381" s="212"/>
      <c r="J381" s="208"/>
      <c r="K381" s="208"/>
      <c r="L381" s="213"/>
      <c r="M381" s="214"/>
      <c r="N381" s="215"/>
      <c r="O381" s="215"/>
      <c r="P381" s="215"/>
      <c r="Q381" s="215"/>
      <c r="R381" s="215"/>
      <c r="S381" s="215"/>
      <c r="T381" s="216"/>
      <c r="AT381" s="217" t="s">
        <v>148</v>
      </c>
      <c r="AU381" s="217" t="s">
        <v>83</v>
      </c>
      <c r="AV381" s="14" t="s">
        <v>142</v>
      </c>
      <c r="AW381" s="14" t="s">
        <v>35</v>
      </c>
      <c r="AX381" s="14" t="s">
        <v>81</v>
      </c>
      <c r="AY381" s="217" t="s">
        <v>135</v>
      </c>
    </row>
    <row r="382" spans="1:65" s="13" customFormat="1">
      <c r="B382" s="196"/>
      <c r="C382" s="197"/>
      <c r="D382" s="189" t="s">
        <v>148</v>
      </c>
      <c r="E382" s="197"/>
      <c r="F382" s="199" t="s">
        <v>528</v>
      </c>
      <c r="G382" s="197"/>
      <c r="H382" s="200">
        <v>17.984000000000002</v>
      </c>
      <c r="I382" s="201"/>
      <c r="J382" s="197"/>
      <c r="K382" s="197"/>
      <c r="L382" s="202"/>
      <c r="M382" s="203"/>
      <c r="N382" s="204"/>
      <c r="O382" s="204"/>
      <c r="P382" s="204"/>
      <c r="Q382" s="204"/>
      <c r="R382" s="204"/>
      <c r="S382" s="204"/>
      <c r="T382" s="205"/>
      <c r="AT382" s="206" t="s">
        <v>148</v>
      </c>
      <c r="AU382" s="206" t="s">
        <v>83</v>
      </c>
      <c r="AV382" s="13" t="s">
        <v>83</v>
      </c>
      <c r="AW382" s="13" t="s">
        <v>4</v>
      </c>
      <c r="AX382" s="13" t="s">
        <v>81</v>
      </c>
      <c r="AY382" s="206" t="s">
        <v>135</v>
      </c>
    </row>
    <row r="383" spans="1:65" s="2" customFormat="1" ht="24.2" customHeight="1">
      <c r="A383" s="37"/>
      <c r="B383" s="38"/>
      <c r="C383" s="176" t="s">
        <v>529</v>
      </c>
      <c r="D383" s="176" t="s">
        <v>137</v>
      </c>
      <c r="E383" s="177" t="s">
        <v>530</v>
      </c>
      <c r="F383" s="178" t="s">
        <v>531</v>
      </c>
      <c r="G383" s="179" t="s">
        <v>317</v>
      </c>
      <c r="H383" s="180">
        <v>27.44</v>
      </c>
      <c r="I383" s="181"/>
      <c r="J383" s="182">
        <f>ROUND(I383*H383,2)</f>
        <v>0</v>
      </c>
      <c r="K383" s="178" t="s">
        <v>141</v>
      </c>
      <c r="L383" s="42"/>
      <c r="M383" s="183" t="s">
        <v>28</v>
      </c>
      <c r="N383" s="184" t="s">
        <v>44</v>
      </c>
      <c r="O383" s="67"/>
      <c r="P383" s="185">
        <f>O383*H383</f>
        <v>0</v>
      </c>
      <c r="Q383" s="185">
        <v>0.11162</v>
      </c>
      <c r="R383" s="185">
        <f>Q383*H383</f>
        <v>3.0628527999999999</v>
      </c>
      <c r="S383" s="185">
        <v>0</v>
      </c>
      <c r="T383" s="186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7" t="s">
        <v>142</v>
      </c>
      <c r="AT383" s="187" t="s">
        <v>137</v>
      </c>
      <c r="AU383" s="187" t="s">
        <v>83</v>
      </c>
      <c r="AY383" s="20" t="s">
        <v>135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20" t="s">
        <v>81</v>
      </c>
      <c r="BK383" s="188">
        <f>ROUND(I383*H383,2)</f>
        <v>0</v>
      </c>
      <c r="BL383" s="20" t="s">
        <v>142</v>
      </c>
      <c r="BM383" s="187" t="s">
        <v>532</v>
      </c>
    </row>
    <row r="384" spans="1:65" s="2" customFormat="1" ht="48.75">
      <c r="A384" s="37"/>
      <c r="B384" s="38"/>
      <c r="C384" s="39"/>
      <c r="D384" s="189" t="s">
        <v>144</v>
      </c>
      <c r="E384" s="39"/>
      <c r="F384" s="190" t="s">
        <v>533</v>
      </c>
      <c r="G384" s="39"/>
      <c r="H384" s="39"/>
      <c r="I384" s="191"/>
      <c r="J384" s="39"/>
      <c r="K384" s="39"/>
      <c r="L384" s="42"/>
      <c r="M384" s="192"/>
      <c r="N384" s="193"/>
      <c r="O384" s="67"/>
      <c r="P384" s="67"/>
      <c r="Q384" s="67"/>
      <c r="R384" s="67"/>
      <c r="S384" s="67"/>
      <c r="T384" s="68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20" t="s">
        <v>144</v>
      </c>
      <c r="AU384" s="20" t="s">
        <v>83</v>
      </c>
    </row>
    <row r="385" spans="1:65" s="2" customFormat="1">
      <c r="A385" s="37"/>
      <c r="B385" s="38"/>
      <c r="C385" s="39"/>
      <c r="D385" s="194" t="s">
        <v>146</v>
      </c>
      <c r="E385" s="39"/>
      <c r="F385" s="195" t="s">
        <v>534</v>
      </c>
      <c r="G385" s="39"/>
      <c r="H385" s="39"/>
      <c r="I385" s="191"/>
      <c r="J385" s="39"/>
      <c r="K385" s="39"/>
      <c r="L385" s="42"/>
      <c r="M385" s="192"/>
      <c r="N385" s="193"/>
      <c r="O385" s="67"/>
      <c r="P385" s="67"/>
      <c r="Q385" s="67"/>
      <c r="R385" s="67"/>
      <c r="S385" s="67"/>
      <c r="T385" s="68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20" t="s">
        <v>146</v>
      </c>
      <c r="AU385" s="20" t="s">
        <v>83</v>
      </c>
    </row>
    <row r="386" spans="1:65" s="13" customFormat="1">
      <c r="B386" s="196"/>
      <c r="C386" s="197"/>
      <c r="D386" s="189" t="s">
        <v>148</v>
      </c>
      <c r="E386" s="198" t="s">
        <v>28</v>
      </c>
      <c r="F386" s="199" t="s">
        <v>535</v>
      </c>
      <c r="G386" s="197"/>
      <c r="H386" s="200">
        <v>27.44</v>
      </c>
      <c r="I386" s="201"/>
      <c r="J386" s="197"/>
      <c r="K386" s="197"/>
      <c r="L386" s="202"/>
      <c r="M386" s="203"/>
      <c r="N386" s="204"/>
      <c r="O386" s="204"/>
      <c r="P386" s="204"/>
      <c r="Q386" s="204"/>
      <c r="R386" s="204"/>
      <c r="S386" s="204"/>
      <c r="T386" s="205"/>
      <c r="AT386" s="206" t="s">
        <v>148</v>
      </c>
      <c r="AU386" s="206" t="s">
        <v>83</v>
      </c>
      <c r="AV386" s="13" t="s">
        <v>83</v>
      </c>
      <c r="AW386" s="13" t="s">
        <v>35</v>
      </c>
      <c r="AX386" s="13" t="s">
        <v>81</v>
      </c>
      <c r="AY386" s="206" t="s">
        <v>135</v>
      </c>
    </row>
    <row r="387" spans="1:65" s="2" customFormat="1" ht="24.2" customHeight="1">
      <c r="A387" s="37"/>
      <c r="B387" s="38"/>
      <c r="C387" s="240" t="s">
        <v>536</v>
      </c>
      <c r="D387" s="240" t="s">
        <v>281</v>
      </c>
      <c r="E387" s="241" t="s">
        <v>537</v>
      </c>
      <c r="F387" s="242" t="s">
        <v>538</v>
      </c>
      <c r="G387" s="243" t="s">
        <v>317</v>
      </c>
      <c r="H387" s="244">
        <v>17.344999999999999</v>
      </c>
      <c r="I387" s="245"/>
      <c r="J387" s="246">
        <f>ROUND(I387*H387,2)</f>
        <v>0</v>
      </c>
      <c r="K387" s="242" t="s">
        <v>141</v>
      </c>
      <c r="L387" s="247"/>
      <c r="M387" s="248" t="s">
        <v>28</v>
      </c>
      <c r="N387" s="249" t="s">
        <v>44</v>
      </c>
      <c r="O387" s="67"/>
      <c r="P387" s="185">
        <f>O387*H387</f>
        <v>0</v>
      </c>
      <c r="Q387" s="185">
        <v>0.17499999999999999</v>
      </c>
      <c r="R387" s="185">
        <f>Q387*H387</f>
        <v>3.0353749999999997</v>
      </c>
      <c r="S387" s="185">
        <v>0</v>
      </c>
      <c r="T387" s="186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87" t="s">
        <v>191</v>
      </c>
      <c r="AT387" s="187" t="s">
        <v>281</v>
      </c>
      <c r="AU387" s="187" t="s">
        <v>83</v>
      </c>
      <c r="AY387" s="20" t="s">
        <v>135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20" t="s">
        <v>81</v>
      </c>
      <c r="BK387" s="188">
        <f>ROUND(I387*H387,2)</f>
        <v>0</v>
      </c>
      <c r="BL387" s="20" t="s">
        <v>142</v>
      </c>
      <c r="BM387" s="187" t="s">
        <v>539</v>
      </c>
    </row>
    <row r="388" spans="1:65" s="2" customFormat="1">
      <c r="A388" s="37"/>
      <c r="B388" s="38"/>
      <c r="C388" s="39"/>
      <c r="D388" s="189" t="s">
        <v>144</v>
      </c>
      <c r="E388" s="39"/>
      <c r="F388" s="190" t="s">
        <v>538</v>
      </c>
      <c r="G388" s="39"/>
      <c r="H388" s="39"/>
      <c r="I388" s="191"/>
      <c r="J388" s="39"/>
      <c r="K388" s="39"/>
      <c r="L388" s="42"/>
      <c r="M388" s="192"/>
      <c r="N388" s="193"/>
      <c r="O388" s="67"/>
      <c r="P388" s="67"/>
      <c r="Q388" s="67"/>
      <c r="R388" s="67"/>
      <c r="S388" s="67"/>
      <c r="T388" s="68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20" t="s">
        <v>144</v>
      </c>
      <c r="AU388" s="20" t="s">
        <v>83</v>
      </c>
    </row>
    <row r="389" spans="1:65" s="13" customFormat="1">
      <c r="B389" s="196"/>
      <c r="C389" s="197"/>
      <c r="D389" s="189" t="s">
        <v>148</v>
      </c>
      <c r="E389" s="198" t="s">
        <v>28</v>
      </c>
      <c r="F389" s="199" t="s">
        <v>540</v>
      </c>
      <c r="G389" s="197"/>
      <c r="H389" s="200">
        <v>16.84</v>
      </c>
      <c r="I389" s="201"/>
      <c r="J389" s="197"/>
      <c r="K389" s="197"/>
      <c r="L389" s="202"/>
      <c r="M389" s="203"/>
      <c r="N389" s="204"/>
      <c r="O389" s="204"/>
      <c r="P389" s="204"/>
      <c r="Q389" s="204"/>
      <c r="R389" s="204"/>
      <c r="S389" s="204"/>
      <c r="T389" s="205"/>
      <c r="AT389" s="206" t="s">
        <v>148</v>
      </c>
      <c r="AU389" s="206" t="s">
        <v>83</v>
      </c>
      <c r="AV389" s="13" t="s">
        <v>83</v>
      </c>
      <c r="AW389" s="13" t="s">
        <v>35</v>
      </c>
      <c r="AX389" s="13" t="s">
        <v>81</v>
      </c>
      <c r="AY389" s="206" t="s">
        <v>135</v>
      </c>
    </row>
    <row r="390" spans="1:65" s="13" customFormat="1">
      <c r="B390" s="196"/>
      <c r="C390" s="197"/>
      <c r="D390" s="189" t="s">
        <v>148</v>
      </c>
      <c r="E390" s="197"/>
      <c r="F390" s="199" t="s">
        <v>541</v>
      </c>
      <c r="G390" s="197"/>
      <c r="H390" s="200">
        <v>17.344999999999999</v>
      </c>
      <c r="I390" s="201"/>
      <c r="J390" s="197"/>
      <c r="K390" s="197"/>
      <c r="L390" s="202"/>
      <c r="M390" s="203"/>
      <c r="N390" s="204"/>
      <c r="O390" s="204"/>
      <c r="P390" s="204"/>
      <c r="Q390" s="204"/>
      <c r="R390" s="204"/>
      <c r="S390" s="204"/>
      <c r="T390" s="205"/>
      <c r="AT390" s="206" t="s">
        <v>148</v>
      </c>
      <c r="AU390" s="206" t="s">
        <v>83</v>
      </c>
      <c r="AV390" s="13" t="s">
        <v>83</v>
      </c>
      <c r="AW390" s="13" t="s">
        <v>4</v>
      </c>
      <c r="AX390" s="13" t="s">
        <v>81</v>
      </c>
      <c r="AY390" s="206" t="s">
        <v>135</v>
      </c>
    </row>
    <row r="391" spans="1:65" s="2" customFormat="1" ht="24.2" customHeight="1">
      <c r="A391" s="37"/>
      <c r="B391" s="38"/>
      <c r="C391" s="240" t="s">
        <v>542</v>
      </c>
      <c r="D391" s="240" t="s">
        <v>281</v>
      </c>
      <c r="E391" s="241" t="s">
        <v>543</v>
      </c>
      <c r="F391" s="242" t="s">
        <v>544</v>
      </c>
      <c r="G391" s="243" t="s">
        <v>317</v>
      </c>
      <c r="H391" s="244">
        <v>10.917999999999999</v>
      </c>
      <c r="I391" s="245"/>
      <c r="J391" s="246">
        <f>ROUND(I391*H391,2)</f>
        <v>0</v>
      </c>
      <c r="K391" s="242" t="s">
        <v>28</v>
      </c>
      <c r="L391" s="247"/>
      <c r="M391" s="248" t="s">
        <v>28</v>
      </c>
      <c r="N391" s="249" t="s">
        <v>44</v>
      </c>
      <c r="O391" s="67"/>
      <c r="P391" s="185">
        <f>O391*H391</f>
        <v>0</v>
      </c>
      <c r="Q391" s="185">
        <v>0.17499999999999999</v>
      </c>
      <c r="R391" s="185">
        <f>Q391*H391</f>
        <v>1.9106499999999997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191</v>
      </c>
      <c r="AT391" s="187" t="s">
        <v>281</v>
      </c>
      <c r="AU391" s="187" t="s">
        <v>83</v>
      </c>
      <c r="AY391" s="20" t="s">
        <v>135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81</v>
      </c>
      <c r="BK391" s="188">
        <f>ROUND(I391*H391,2)</f>
        <v>0</v>
      </c>
      <c r="BL391" s="20" t="s">
        <v>142</v>
      </c>
      <c r="BM391" s="187" t="s">
        <v>545</v>
      </c>
    </row>
    <row r="392" spans="1:65" s="2" customFormat="1" ht="19.5">
      <c r="A392" s="37"/>
      <c r="B392" s="38"/>
      <c r="C392" s="39"/>
      <c r="D392" s="189" t="s">
        <v>144</v>
      </c>
      <c r="E392" s="39"/>
      <c r="F392" s="190" t="s">
        <v>544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144</v>
      </c>
      <c r="AU392" s="20" t="s">
        <v>83</v>
      </c>
    </row>
    <row r="393" spans="1:65" s="2" customFormat="1" ht="19.5">
      <c r="A393" s="37"/>
      <c r="B393" s="38"/>
      <c r="C393" s="39"/>
      <c r="D393" s="189" t="s">
        <v>237</v>
      </c>
      <c r="E393" s="39"/>
      <c r="F393" s="228" t="s">
        <v>526</v>
      </c>
      <c r="G393" s="39"/>
      <c r="H393" s="39"/>
      <c r="I393" s="191"/>
      <c r="J393" s="39"/>
      <c r="K393" s="39"/>
      <c r="L393" s="42"/>
      <c r="M393" s="192"/>
      <c r="N393" s="193"/>
      <c r="O393" s="67"/>
      <c r="P393" s="67"/>
      <c r="Q393" s="67"/>
      <c r="R393" s="67"/>
      <c r="S393" s="67"/>
      <c r="T393" s="68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20" t="s">
        <v>237</v>
      </c>
      <c r="AU393" s="20" t="s">
        <v>83</v>
      </c>
    </row>
    <row r="394" spans="1:65" s="15" customFormat="1">
      <c r="B394" s="218"/>
      <c r="C394" s="219"/>
      <c r="D394" s="189" t="s">
        <v>148</v>
      </c>
      <c r="E394" s="220" t="s">
        <v>28</v>
      </c>
      <c r="F394" s="221" t="s">
        <v>546</v>
      </c>
      <c r="G394" s="219"/>
      <c r="H394" s="220" t="s">
        <v>28</v>
      </c>
      <c r="I394" s="222"/>
      <c r="J394" s="219"/>
      <c r="K394" s="219"/>
      <c r="L394" s="223"/>
      <c r="M394" s="224"/>
      <c r="N394" s="225"/>
      <c r="O394" s="225"/>
      <c r="P394" s="225"/>
      <c r="Q394" s="225"/>
      <c r="R394" s="225"/>
      <c r="S394" s="225"/>
      <c r="T394" s="226"/>
      <c r="AT394" s="227" t="s">
        <v>148</v>
      </c>
      <c r="AU394" s="227" t="s">
        <v>83</v>
      </c>
      <c r="AV394" s="15" t="s">
        <v>81</v>
      </c>
      <c r="AW394" s="15" t="s">
        <v>35</v>
      </c>
      <c r="AX394" s="15" t="s">
        <v>73</v>
      </c>
      <c r="AY394" s="227" t="s">
        <v>135</v>
      </c>
    </row>
    <row r="395" spans="1:65" s="13" customFormat="1">
      <c r="B395" s="196"/>
      <c r="C395" s="197"/>
      <c r="D395" s="189" t="s">
        <v>148</v>
      </c>
      <c r="E395" s="198" t="s">
        <v>28</v>
      </c>
      <c r="F395" s="199" t="s">
        <v>547</v>
      </c>
      <c r="G395" s="197"/>
      <c r="H395" s="200">
        <v>10.6</v>
      </c>
      <c r="I395" s="201"/>
      <c r="J395" s="197"/>
      <c r="K395" s="197"/>
      <c r="L395" s="202"/>
      <c r="M395" s="203"/>
      <c r="N395" s="204"/>
      <c r="O395" s="204"/>
      <c r="P395" s="204"/>
      <c r="Q395" s="204"/>
      <c r="R395" s="204"/>
      <c r="S395" s="204"/>
      <c r="T395" s="205"/>
      <c r="AT395" s="206" t="s">
        <v>148</v>
      </c>
      <c r="AU395" s="206" t="s">
        <v>83</v>
      </c>
      <c r="AV395" s="13" t="s">
        <v>83</v>
      </c>
      <c r="AW395" s="13" t="s">
        <v>35</v>
      </c>
      <c r="AX395" s="13" t="s">
        <v>73</v>
      </c>
      <c r="AY395" s="206" t="s">
        <v>135</v>
      </c>
    </row>
    <row r="396" spans="1:65" s="14" customFormat="1">
      <c r="B396" s="207"/>
      <c r="C396" s="208"/>
      <c r="D396" s="189" t="s">
        <v>148</v>
      </c>
      <c r="E396" s="209" t="s">
        <v>28</v>
      </c>
      <c r="F396" s="210" t="s">
        <v>183</v>
      </c>
      <c r="G396" s="208"/>
      <c r="H396" s="211">
        <v>10.6</v>
      </c>
      <c r="I396" s="212"/>
      <c r="J396" s="208"/>
      <c r="K396" s="208"/>
      <c r="L396" s="213"/>
      <c r="M396" s="214"/>
      <c r="N396" s="215"/>
      <c r="O396" s="215"/>
      <c r="P396" s="215"/>
      <c r="Q396" s="215"/>
      <c r="R396" s="215"/>
      <c r="S396" s="215"/>
      <c r="T396" s="216"/>
      <c r="AT396" s="217" t="s">
        <v>148</v>
      </c>
      <c r="AU396" s="217" t="s">
        <v>83</v>
      </c>
      <c r="AV396" s="14" t="s">
        <v>142</v>
      </c>
      <c r="AW396" s="14" t="s">
        <v>35</v>
      </c>
      <c r="AX396" s="14" t="s">
        <v>81</v>
      </c>
      <c r="AY396" s="217" t="s">
        <v>135</v>
      </c>
    </row>
    <row r="397" spans="1:65" s="13" customFormat="1">
      <c r="B397" s="196"/>
      <c r="C397" s="197"/>
      <c r="D397" s="189" t="s">
        <v>148</v>
      </c>
      <c r="E397" s="197"/>
      <c r="F397" s="199" t="s">
        <v>548</v>
      </c>
      <c r="G397" s="197"/>
      <c r="H397" s="200">
        <v>10.917999999999999</v>
      </c>
      <c r="I397" s="201"/>
      <c r="J397" s="197"/>
      <c r="K397" s="197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148</v>
      </c>
      <c r="AU397" s="206" t="s">
        <v>83</v>
      </c>
      <c r="AV397" s="13" t="s">
        <v>83</v>
      </c>
      <c r="AW397" s="13" t="s">
        <v>4</v>
      </c>
      <c r="AX397" s="13" t="s">
        <v>81</v>
      </c>
      <c r="AY397" s="206" t="s">
        <v>135</v>
      </c>
    </row>
    <row r="398" spans="1:65" s="12" customFormat="1" ht="22.9" customHeight="1">
      <c r="B398" s="160"/>
      <c r="C398" s="161"/>
      <c r="D398" s="162" t="s">
        <v>72</v>
      </c>
      <c r="E398" s="174" t="s">
        <v>191</v>
      </c>
      <c r="F398" s="174" t="s">
        <v>549</v>
      </c>
      <c r="G398" s="161"/>
      <c r="H398" s="161"/>
      <c r="I398" s="164"/>
      <c r="J398" s="175">
        <f>BK398</f>
        <v>0</v>
      </c>
      <c r="K398" s="161"/>
      <c r="L398" s="166"/>
      <c r="M398" s="167"/>
      <c r="N398" s="168"/>
      <c r="O398" s="168"/>
      <c r="P398" s="169">
        <f>SUM(P399:P464)</f>
        <v>0</v>
      </c>
      <c r="Q398" s="168"/>
      <c r="R398" s="169">
        <f>SUM(R399:R464)</f>
        <v>5.1342539100000009</v>
      </c>
      <c r="S398" s="168"/>
      <c r="T398" s="170">
        <f>SUM(T399:T464)</f>
        <v>2.86</v>
      </c>
      <c r="AR398" s="171" t="s">
        <v>81</v>
      </c>
      <c r="AT398" s="172" t="s">
        <v>72</v>
      </c>
      <c r="AU398" s="172" t="s">
        <v>81</v>
      </c>
      <c r="AY398" s="171" t="s">
        <v>135</v>
      </c>
      <c r="BK398" s="173">
        <f>SUM(BK399:BK464)</f>
        <v>0</v>
      </c>
    </row>
    <row r="399" spans="1:65" s="2" customFormat="1" ht="24.2" customHeight="1">
      <c r="A399" s="37"/>
      <c r="B399" s="38"/>
      <c r="C399" s="176" t="s">
        <v>550</v>
      </c>
      <c r="D399" s="176" t="s">
        <v>137</v>
      </c>
      <c r="E399" s="177" t="s">
        <v>551</v>
      </c>
      <c r="F399" s="178" t="s">
        <v>552</v>
      </c>
      <c r="G399" s="179" t="s">
        <v>357</v>
      </c>
      <c r="H399" s="180">
        <v>14.26</v>
      </c>
      <c r="I399" s="181"/>
      <c r="J399" s="182">
        <f>ROUND(I399*H399,2)</f>
        <v>0</v>
      </c>
      <c r="K399" s="178" t="s">
        <v>141</v>
      </c>
      <c r="L399" s="42"/>
      <c r="M399" s="183" t="s">
        <v>28</v>
      </c>
      <c r="N399" s="184" t="s">
        <v>44</v>
      </c>
      <c r="O399" s="67"/>
      <c r="P399" s="185">
        <f>O399*H399</f>
        <v>0</v>
      </c>
      <c r="Q399" s="185">
        <v>1.0000000000000001E-5</v>
      </c>
      <c r="R399" s="185">
        <f>Q399*H399</f>
        <v>1.426E-4</v>
      </c>
      <c r="S399" s="185">
        <v>0</v>
      </c>
      <c r="T399" s="186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7" t="s">
        <v>142</v>
      </c>
      <c r="AT399" s="187" t="s">
        <v>137</v>
      </c>
      <c r="AU399" s="187" t="s">
        <v>83</v>
      </c>
      <c r="AY399" s="20" t="s">
        <v>135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20" t="s">
        <v>81</v>
      </c>
      <c r="BK399" s="188">
        <f>ROUND(I399*H399,2)</f>
        <v>0</v>
      </c>
      <c r="BL399" s="20" t="s">
        <v>142</v>
      </c>
      <c r="BM399" s="187" t="s">
        <v>553</v>
      </c>
    </row>
    <row r="400" spans="1:65" s="2" customFormat="1" ht="19.5">
      <c r="A400" s="37"/>
      <c r="B400" s="38"/>
      <c r="C400" s="39"/>
      <c r="D400" s="189" t="s">
        <v>144</v>
      </c>
      <c r="E400" s="39"/>
      <c r="F400" s="190" t="s">
        <v>554</v>
      </c>
      <c r="G400" s="39"/>
      <c r="H400" s="39"/>
      <c r="I400" s="191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20" t="s">
        <v>144</v>
      </c>
      <c r="AU400" s="20" t="s">
        <v>83</v>
      </c>
    </row>
    <row r="401" spans="1:65" s="2" customFormat="1">
      <c r="A401" s="37"/>
      <c r="B401" s="38"/>
      <c r="C401" s="39"/>
      <c r="D401" s="194" t="s">
        <v>146</v>
      </c>
      <c r="E401" s="39"/>
      <c r="F401" s="195" t="s">
        <v>555</v>
      </c>
      <c r="G401" s="39"/>
      <c r="H401" s="39"/>
      <c r="I401" s="191"/>
      <c r="J401" s="39"/>
      <c r="K401" s="39"/>
      <c r="L401" s="42"/>
      <c r="M401" s="192"/>
      <c r="N401" s="193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20" t="s">
        <v>146</v>
      </c>
      <c r="AU401" s="20" t="s">
        <v>83</v>
      </c>
    </row>
    <row r="402" spans="1:65" s="13" customFormat="1">
      <c r="B402" s="196"/>
      <c r="C402" s="197"/>
      <c r="D402" s="189" t="s">
        <v>148</v>
      </c>
      <c r="E402" s="198" t="s">
        <v>28</v>
      </c>
      <c r="F402" s="199" t="s">
        <v>556</v>
      </c>
      <c r="G402" s="197"/>
      <c r="H402" s="200">
        <v>14.26</v>
      </c>
      <c r="I402" s="201"/>
      <c r="J402" s="197"/>
      <c r="K402" s="197"/>
      <c r="L402" s="202"/>
      <c r="M402" s="203"/>
      <c r="N402" s="204"/>
      <c r="O402" s="204"/>
      <c r="P402" s="204"/>
      <c r="Q402" s="204"/>
      <c r="R402" s="204"/>
      <c r="S402" s="204"/>
      <c r="T402" s="205"/>
      <c r="AT402" s="206" t="s">
        <v>148</v>
      </c>
      <c r="AU402" s="206" t="s">
        <v>83</v>
      </c>
      <c r="AV402" s="13" t="s">
        <v>83</v>
      </c>
      <c r="AW402" s="13" t="s">
        <v>35</v>
      </c>
      <c r="AX402" s="13" t="s">
        <v>81</v>
      </c>
      <c r="AY402" s="206" t="s">
        <v>135</v>
      </c>
    </row>
    <row r="403" spans="1:65" s="2" customFormat="1" ht="24.2" customHeight="1">
      <c r="A403" s="37"/>
      <c r="B403" s="38"/>
      <c r="C403" s="240" t="s">
        <v>557</v>
      </c>
      <c r="D403" s="240" t="s">
        <v>281</v>
      </c>
      <c r="E403" s="241" t="s">
        <v>558</v>
      </c>
      <c r="F403" s="242" t="s">
        <v>559</v>
      </c>
      <c r="G403" s="243" t="s">
        <v>357</v>
      </c>
      <c r="H403" s="244">
        <v>14.973000000000001</v>
      </c>
      <c r="I403" s="245"/>
      <c r="J403" s="246">
        <f>ROUND(I403*H403,2)</f>
        <v>0</v>
      </c>
      <c r="K403" s="242" t="s">
        <v>141</v>
      </c>
      <c r="L403" s="247"/>
      <c r="M403" s="248" t="s">
        <v>28</v>
      </c>
      <c r="N403" s="249" t="s">
        <v>44</v>
      </c>
      <c r="O403" s="67"/>
      <c r="P403" s="185">
        <f>O403*H403</f>
        <v>0</v>
      </c>
      <c r="Q403" s="185">
        <v>2.6700000000000001E-3</v>
      </c>
      <c r="R403" s="185">
        <f>Q403*H403</f>
        <v>3.9977910000000005E-2</v>
      </c>
      <c r="S403" s="185">
        <v>0</v>
      </c>
      <c r="T403" s="186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87" t="s">
        <v>191</v>
      </c>
      <c r="AT403" s="187" t="s">
        <v>281</v>
      </c>
      <c r="AU403" s="187" t="s">
        <v>83</v>
      </c>
      <c r="AY403" s="20" t="s">
        <v>135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20" t="s">
        <v>81</v>
      </c>
      <c r="BK403" s="188">
        <f>ROUND(I403*H403,2)</f>
        <v>0</v>
      </c>
      <c r="BL403" s="20" t="s">
        <v>142</v>
      </c>
      <c r="BM403" s="187" t="s">
        <v>560</v>
      </c>
    </row>
    <row r="404" spans="1:65" s="2" customFormat="1" ht="19.5">
      <c r="A404" s="37"/>
      <c r="B404" s="38"/>
      <c r="C404" s="39"/>
      <c r="D404" s="189" t="s">
        <v>144</v>
      </c>
      <c r="E404" s="39"/>
      <c r="F404" s="190" t="s">
        <v>559</v>
      </c>
      <c r="G404" s="39"/>
      <c r="H404" s="39"/>
      <c r="I404" s="191"/>
      <c r="J404" s="39"/>
      <c r="K404" s="39"/>
      <c r="L404" s="42"/>
      <c r="M404" s="192"/>
      <c r="N404" s="193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144</v>
      </c>
      <c r="AU404" s="20" t="s">
        <v>83</v>
      </c>
    </row>
    <row r="405" spans="1:65" s="13" customFormat="1">
      <c r="B405" s="196"/>
      <c r="C405" s="197"/>
      <c r="D405" s="189" t="s">
        <v>148</v>
      </c>
      <c r="E405" s="198" t="s">
        <v>28</v>
      </c>
      <c r="F405" s="199" t="s">
        <v>556</v>
      </c>
      <c r="G405" s="197"/>
      <c r="H405" s="200">
        <v>14.26</v>
      </c>
      <c r="I405" s="201"/>
      <c r="J405" s="197"/>
      <c r="K405" s="197"/>
      <c r="L405" s="202"/>
      <c r="M405" s="203"/>
      <c r="N405" s="204"/>
      <c r="O405" s="204"/>
      <c r="P405" s="204"/>
      <c r="Q405" s="204"/>
      <c r="R405" s="204"/>
      <c r="S405" s="204"/>
      <c r="T405" s="205"/>
      <c r="AT405" s="206" t="s">
        <v>148</v>
      </c>
      <c r="AU405" s="206" t="s">
        <v>83</v>
      </c>
      <c r="AV405" s="13" t="s">
        <v>83</v>
      </c>
      <c r="AW405" s="13" t="s">
        <v>35</v>
      </c>
      <c r="AX405" s="13" t="s">
        <v>81</v>
      </c>
      <c r="AY405" s="206" t="s">
        <v>135</v>
      </c>
    </row>
    <row r="406" spans="1:65" s="13" customFormat="1">
      <c r="B406" s="196"/>
      <c r="C406" s="197"/>
      <c r="D406" s="189" t="s">
        <v>148</v>
      </c>
      <c r="E406" s="197"/>
      <c r="F406" s="199" t="s">
        <v>561</v>
      </c>
      <c r="G406" s="197"/>
      <c r="H406" s="200">
        <v>14.973000000000001</v>
      </c>
      <c r="I406" s="201"/>
      <c r="J406" s="197"/>
      <c r="K406" s="197"/>
      <c r="L406" s="202"/>
      <c r="M406" s="203"/>
      <c r="N406" s="204"/>
      <c r="O406" s="204"/>
      <c r="P406" s="204"/>
      <c r="Q406" s="204"/>
      <c r="R406" s="204"/>
      <c r="S406" s="204"/>
      <c r="T406" s="205"/>
      <c r="AT406" s="206" t="s">
        <v>148</v>
      </c>
      <c r="AU406" s="206" t="s">
        <v>83</v>
      </c>
      <c r="AV406" s="13" t="s">
        <v>83</v>
      </c>
      <c r="AW406" s="13" t="s">
        <v>4</v>
      </c>
      <c r="AX406" s="13" t="s">
        <v>81</v>
      </c>
      <c r="AY406" s="206" t="s">
        <v>135</v>
      </c>
    </row>
    <row r="407" spans="1:65" s="2" customFormat="1" ht="33" customHeight="1">
      <c r="A407" s="37"/>
      <c r="B407" s="38"/>
      <c r="C407" s="176" t="s">
        <v>562</v>
      </c>
      <c r="D407" s="176" t="s">
        <v>137</v>
      </c>
      <c r="E407" s="177" t="s">
        <v>563</v>
      </c>
      <c r="F407" s="178" t="s">
        <v>564</v>
      </c>
      <c r="G407" s="179" t="s">
        <v>140</v>
      </c>
      <c r="H407" s="180">
        <v>2</v>
      </c>
      <c r="I407" s="181"/>
      <c r="J407" s="182">
        <f>ROUND(I407*H407,2)</f>
        <v>0</v>
      </c>
      <c r="K407" s="178" t="s">
        <v>141</v>
      </c>
      <c r="L407" s="42"/>
      <c r="M407" s="183" t="s">
        <v>28</v>
      </c>
      <c r="N407" s="184" t="s">
        <v>44</v>
      </c>
      <c r="O407" s="67"/>
      <c r="P407" s="185">
        <f>O407*H407</f>
        <v>0</v>
      </c>
      <c r="Q407" s="185">
        <v>0</v>
      </c>
      <c r="R407" s="185">
        <f>Q407*H407</f>
        <v>0</v>
      </c>
      <c r="S407" s="185">
        <v>0</v>
      </c>
      <c r="T407" s="186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87" t="s">
        <v>142</v>
      </c>
      <c r="AT407" s="187" t="s">
        <v>137</v>
      </c>
      <c r="AU407" s="187" t="s">
        <v>83</v>
      </c>
      <c r="AY407" s="20" t="s">
        <v>135</v>
      </c>
      <c r="BE407" s="188">
        <f>IF(N407="základní",J407,0)</f>
        <v>0</v>
      </c>
      <c r="BF407" s="188">
        <f>IF(N407="snížená",J407,0)</f>
        <v>0</v>
      </c>
      <c r="BG407" s="188">
        <f>IF(N407="zákl. přenesená",J407,0)</f>
        <v>0</v>
      </c>
      <c r="BH407" s="188">
        <f>IF(N407="sníž. přenesená",J407,0)</f>
        <v>0</v>
      </c>
      <c r="BI407" s="188">
        <f>IF(N407="nulová",J407,0)</f>
        <v>0</v>
      </c>
      <c r="BJ407" s="20" t="s">
        <v>81</v>
      </c>
      <c r="BK407" s="188">
        <f>ROUND(I407*H407,2)</f>
        <v>0</v>
      </c>
      <c r="BL407" s="20" t="s">
        <v>142</v>
      </c>
      <c r="BM407" s="187" t="s">
        <v>565</v>
      </c>
    </row>
    <row r="408" spans="1:65" s="2" customFormat="1" ht="19.5">
      <c r="A408" s="37"/>
      <c r="B408" s="38"/>
      <c r="C408" s="39"/>
      <c r="D408" s="189" t="s">
        <v>144</v>
      </c>
      <c r="E408" s="39"/>
      <c r="F408" s="190" t="s">
        <v>566</v>
      </c>
      <c r="G408" s="39"/>
      <c r="H408" s="39"/>
      <c r="I408" s="191"/>
      <c r="J408" s="39"/>
      <c r="K408" s="39"/>
      <c r="L408" s="42"/>
      <c r="M408" s="192"/>
      <c r="N408" s="193"/>
      <c r="O408" s="67"/>
      <c r="P408" s="67"/>
      <c r="Q408" s="67"/>
      <c r="R408" s="67"/>
      <c r="S408" s="67"/>
      <c r="T408" s="68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20" t="s">
        <v>144</v>
      </c>
      <c r="AU408" s="20" t="s">
        <v>83</v>
      </c>
    </row>
    <row r="409" spans="1:65" s="2" customFormat="1">
      <c r="A409" s="37"/>
      <c r="B409" s="38"/>
      <c r="C409" s="39"/>
      <c r="D409" s="194" t="s">
        <v>146</v>
      </c>
      <c r="E409" s="39"/>
      <c r="F409" s="195" t="s">
        <v>567</v>
      </c>
      <c r="G409" s="39"/>
      <c r="H409" s="39"/>
      <c r="I409" s="191"/>
      <c r="J409" s="39"/>
      <c r="K409" s="39"/>
      <c r="L409" s="42"/>
      <c r="M409" s="192"/>
      <c r="N409" s="193"/>
      <c r="O409" s="67"/>
      <c r="P409" s="67"/>
      <c r="Q409" s="67"/>
      <c r="R409" s="67"/>
      <c r="S409" s="67"/>
      <c r="T409" s="68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T409" s="20" t="s">
        <v>146</v>
      </c>
      <c r="AU409" s="20" t="s">
        <v>83</v>
      </c>
    </row>
    <row r="410" spans="1:65" s="13" customFormat="1">
      <c r="B410" s="196"/>
      <c r="C410" s="197"/>
      <c r="D410" s="189" t="s">
        <v>148</v>
      </c>
      <c r="E410" s="198" t="s">
        <v>28</v>
      </c>
      <c r="F410" s="199" t="s">
        <v>83</v>
      </c>
      <c r="G410" s="197"/>
      <c r="H410" s="200">
        <v>2</v>
      </c>
      <c r="I410" s="201"/>
      <c r="J410" s="197"/>
      <c r="K410" s="197"/>
      <c r="L410" s="202"/>
      <c r="M410" s="203"/>
      <c r="N410" s="204"/>
      <c r="O410" s="204"/>
      <c r="P410" s="204"/>
      <c r="Q410" s="204"/>
      <c r="R410" s="204"/>
      <c r="S410" s="204"/>
      <c r="T410" s="205"/>
      <c r="AT410" s="206" t="s">
        <v>148</v>
      </c>
      <c r="AU410" s="206" t="s">
        <v>83</v>
      </c>
      <c r="AV410" s="13" t="s">
        <v>83</v>
      </c>
      <c r="AW410" s="13" t="s">
        <v>35</v>
      </c>
      <c r="AX410" s="13" t="s">
        <v>81</v>
      </c>
      <c r="AY410" s="206" t="s">
        <v>135</v>
      </c>
    </row>
    <row r="411" spans="1:65" s="2" customFormat="1" ht="16.5" customHeight="1">
      <c r="A411" s="37"/>
      <c r="B411" s="38"/>
      <c r="C411" s="240" t="s">
        <v>568</v>
      </c>
      <c r="D411" s="240" t="s">
        <v>281</v>
      </c>
      <c r="E411" s="241" t="s">
        <v>569</v>
      </c>
      <c r="F411" s="242" t="s">
        <v>570</v>
      </c>
      <c r="G411" s="243" t="s">
        <v>140</v>
      </c>
      <c r="H411" s="244">
        <v>2</v>
      </c>
      <c r="I411" s="245"/>
      <c r="J411" s="246">
        <f>ROUND(I411*H411,2)</f>
        <v>0</v>
      </c>
      <c r="K411" s="242" t="s">
        <v>141</v>
      </c>
      <c r="L411" s="247"/>
      <c r="M411" s="248" t="s">
        <v>28</v>
      </c>
      <c r="N411" s="249" t="s">
        <v>44</v>
      </c>
      <c r="O411" s="67"/>
      <c r="P411" s="185">
        <f>O411*H411</f>
        <v>0</v>
      </c>
      <c r="Q411" s="185">
        <v>4.6000000000000001E-4</v>
      </c>
      <c r="R411" s="185">
        <f>Q411*H411</f>
        <v>9.2000000000000003E-4</v>
      </c>
      <c r="S411" s="185">
        <v>0</v>
      </c>
      <c r="T411" s="186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87" t="s">
        <v>191</v>
      </c>
      <c r="AT411" s="187" t="s">
        <v>281</v>
      </c>
      <c r="AU411" s="187" t="s">
        <v>83</v>
      </c>
      <c r="AY411" s="20" t="s">
        <v>135</v>
      </c>
      <c r="BE411" s="188">
        <f>IF(N411="základní",J411,0)</f>
        <v>0</v>
      </c>
      <c r="BF411" s="188">
        <f>IF(N411="snížená",J411,0)</f>
        <v>0</v>
      </c>
      <c r="BG411" s="188">
        <f>IF(N411="zákl. přenesená",J411,0)</f>
        <v>0</v>
      </c>
      <c r="BH411" s="188">
        <f>IF(N411="sníž. přenesená",J411,0)</f>
        <v>0</v>
      </c>
      <c r="BI411" s="188">
        <f>IF(N411="nulová",J411,0)</f>
        <v>0</v>
      </c>
      <c r="BJ411" s="20" t="s">
        <v>81</v>
      </c>
      <c r="BK411" s="188">
        <f>ROUND(I411*H411,2)</f>
        <v>0</v>
      </c>
      <c r="BL411" s="20" t="s">
        <v>142</v>
      </c>
      <c r="BM411" s="187" t="s">
        <v>571</v>
      </c>
    </row>
    <row r="412" spans="1:65" s="2" customFormat="1">
      <c r="A412" s="37"/>
      <c r="B412" s="38"/>
      <c r="C412" s="39"/>
      <c r="D412" s="189" t="s">
        <v>144</v>
      </c>
      <c r="E412" s="39"/>
      <c r="F412" s="190" t="s">
        <v>570</v>
      </c>
      <c r="G412" s="39"/>
      <c r="H412" s="39"/>
      <c r="I412" s="191"/>
      <c r="J412" s="39"/>
      <c r="K412" s="39"/>
      <c r="L412" s="42"/>
      <c r="M412" s="192"/>
      <c r="N412" s="193"/>
      <c r="O412" s="67"/>
      <c r="P412" s="67"/>
      <c r="Q412" s="67"/>
      <c r="R412" s="67"/>
      <c r="S412" s="67"/>
      <c r="T412" s="68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20" t="s">
        <v>144</v>
      </c>
      <c r="AU412" s="20" t="s">
        <v>83</v>
      </c>
    </row>
    <row r="413" spans="1:65" s="13" customFormat="1">
      <c r="B413" s="196"/>
      <c r="C413" s="197"/>
      <c r="D413" s="189" t="s">
        <v>148</v>
      </c>
      <c r="E413" s="198" t="s">
        <v>28</v>
      </c>
      <c r="F413" s="199" t="s">
        <v>83</v>
      </c>
      <c r="G413" s="197"/>
      <c r="H413" s="200">
        <v>2</v>
      </c>
      <c r="I413" s="201"/>
      <c r="J413" s="197"/>
      <c r="K413" s="197"/>
      <c r="L413" s="202"/>
      <c r="M413" s="203"/>
      <c r="N413" s="204"/>
      <c r="O413" s="204"/>
      <c r="P413" s="204"/>
      <c r="Q413" s="204"/>
      <c r="R413" s="204"/>
      <c r="S413" s="204"/>
      <c r="T413" s="205"/>
      <c r="AT413" s="206" t="s">
        <v>148</v>
      </c>
      <c r="AU413" s="206" t="s">
        <v>83</v>
      </c>
      <c r="AV413" s="13" t="s">
        <v>83</v>
      </c>
      <c r="AW413" s="13" t="s">
        <v>35</v>
      </c>
      <c r="AX413" s="13" t="s">
        <v>81</v>
      </c>
      <c r="AY413" s="206" t="s">
        <v>135</v>
      </c>
    </row>
    <row r="414" spans="1:65" s="2" customFormat="1" ht="24.2" customHeight="1">
      <c r="A414" s="37"/>
      <c r="B414" s="38"/>
      <c r="C414" s="176" t="s">
        <v>572</v>
      </c>
      <c r="D414" s="176" t="s">
        <v>137</v>
      </c>
      <c r="E414" s="177" t="s">
        <v>573</v>
      </c>
      <c r="F414" s="178" t="s">
        <v>574</v>
      </c>
      <c r="G414" s="179" t="s">
        <v>140</v>
      </c>
      <c r="H414" s="180">
        <v>3</v>
      </c>
      <c r="I414" s="181"/>
      <c r="J414" s="182">
        <f>ROUND(I414*H414,2)</f>
        <v>0</v>
      </c>
      <c r="K414" s="178" t="s">
        <v>141</v>
      </c>
      <c r="L414" s="42"/>
      <c r="M414" s="183" t="s">
        <v>28</v>
      </c>
      <c r="N414" s="184" t="s">
        <v>44</v>
      </c>
      <c r="O414" s="67"/>
      <c r="P414" s="185">
        <f>O414*H414</f>
        <v>0</v>
      </c>
      <c r="Q414" s="185">
        <v>0.12422</v>
      </c>
      <c r="R414" s="185">
        <f>Q414*H414</f>
        <v>0.37265999999999999</v>
      </c>
      <c r="S414" s="185">
        <v>0</v>
      </c>
      <c r="T414" s="186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87" t="s">
        <v>142</v>
      </c>
      <c r="AT414" s="187" t="s">
        <v>137</v>
      </c>
      <c r="AU414" s="187" t="s">
        <v>83</v>
      </c>
      <c r="AY414" s="20" t="s">
        <v>135</v>
      </c>
      <c r="BE414" s="188">
        <f>IF(N414="základní",J414,0)</f>
        <v>0</v>
      </c>
      <c r="BF414" s="188">
        <f>IF(N414="snížená",J414,0)</f>
        <v>0</v>
      </c>
      <c r="BG414" s="188">
        <f>IF(N414="zákl. přenesená",J414,0)</f>
        <v>0</v>
      </c>
      <c r="BH414" s="188">
        <f>IF(N414="sníž. přenesená",J414,0)</f>
        <v>0</v>
      </c>
      <c r="BI414" s="188">
        <f>IF(N414="nulová",J414,0)</f>
        <v>0</v>
      </c>
      <c r="BJ414" s="20" t="s">
        <v>81</v>
      </c>
      <c r="BK414" s="188">
        <f>ROUND(I414*H414,2)</f>
        <v>0</v>
      </c>
      <c r="BL414" s="20" t="s">
        <v>142</v>
      </c>
      <c r="BM414" s="187" t="s">
        <v>575</v>
      </c>
    </row>
    <row r="415" spans="1:65" s="2" customFormat="1">
      <c r="A415" s="37"/>
      <c r="B415" s="38"/>
      <c r="C415" s="39"/>
      <c r="D415" s="189" t="s">
        <v>144</v>
      </c>
      <c r="E415" s="39"/>
      <c r="F415" s="190" t="s">
        <v>576</v>
      </c>
      <c r="G415" s="39"/>
      <c r="H415" s="39"/>
      <c r="I415" s="191"/>
      <c r="J415" s="39"/>
      <c r="K415" s="39"/>
      <c r="L415" s="42"/>
      <c r="M415" s="192"/>
      <c r="N415" s="193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20" t="s">
        <v>144</v>
      </c>
      <c r="AU415" s="20" t="s">
        <v>83</v>
      </c>
    </row>
    <row r="416" spans="1:65" s="2" customFormat="1">
      <c r="A416" s="37"/>
      <c r="B416" s="38"/>
      <c r="C416" s="39"/>
      <c r="D416" s="194" t="s">
        <v>146</v>
      </c>
      <c r="E416" s="39"/>
      <c r="F416" s="195" t="s">
        <v>577</v>
      </c>
      <c r="G416" s="39"/>
      <c r="H416" s="39"/>
      <c r="I416" s="191"/>
      <c r="J416" s="39"/>
      <c r="K416" s="39"/>
      <c r="L416" s="42"/>
      <c r="M416" s="192"/>
      <c r="N416" s="193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20" t="s">
        <v>146</v>
      </c>
      <c r="AU416" s="20" t="s">
        <v>83</v>
      </c>
    </row>
    <row r="417" spans="1:65" s="13" customFormat="1">
      <c r="B417" s="196"/>
      <c r="C417" s="197"/>
      <c r="D417" s="189" t="s">
        <v>148</v>
      </c>
      <c r="E417" s="198" t="s">
        <v>28</v>
      </c>
      <c r="F417" s="199" t="s">
        <v>154</v>
      </c>
      <c r="G417" s="197"/>
      <c r="H417" s="200">
        <v>3</v>
      </c>
      <c r="I417" s="201"/>
      <c r="J417" s="197"/>
      <c r="K417" s="197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148</v>
      </c>
      <c r="AU417" s="206" t="s">
        <v>83</v>
      </c>
      <c r="AV417" s="13" t="s">
        <v>83</v>
      </c>
      <c r="AW417" s="13" t="s">
        <v>35</v>
      </c>
      <c r="AX417" s="13" t="s">
        <v>81</v>
      </c>
      <c r="AY417" s="206" t="s">
        <v>135</v>
      </c>
    </row>
    <row r="418" spans="1:65" s="2" customFormat="1" ht="24.2" customHeight="1">
      <c r="A418" s="37"/>
      <c r="B418" s="38"/>
      <c r="C418" s="240" t="s">
        <v>578</v>
      </c>
      <c r="D418" s="240" t="s">
        <v>281</v>
      </c>
      <c r="E418" s="241" t="s">
        <v>579</v>
      </c>
      <c r="F418" s="242" t="s">
        <v>580</v>
      </c>
      <c r="G418" s="243" t="s">
        <v>140</v>
      </c>
      <c r="H418" s="244">
        <v>3</v>
      </c>
      <c r="I418" s="245"/>
      <c r="J418" s="246">
        <f>ROUND(I418*H418,2)</f>
        <v>0</v>
      </c>
      <c r="K418" s="242" t="s">
        <v>141</v>
      </c>
      <c r="L418" s="247"/>
      <c r="M418" s="248" t="s">
        <v>28</v>
      </c>
      <c r="N418" s="249" t="s">
        <v>44</v>
      </c>
      <c r="O418" s="67"/>
      <c r="P418" s="185">
        <f>O418*H418</f>
        <v>0</v>
      </c>
      <c r="Q418" s="185">
        <v>9.7000000000000003E-2</v>
      </c>
      <c r="R418" s="185">
        <f>Q418*H418</f>
        <v>0.29100000000000004</v>
      </c>
      <c r="S418" s="185">
        <v>0</v>
      </c>
      <c r="T418" s="186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87" t="s">
        <v>191</v>
      </c>
      <c r="AT418" s="187" t="s">
        <v>281</v>
      </c>
      <c r="AU418" s="187" t="s">
        <v>83</v>
      </c>
      <c r="AY418" s="20" t="s">
        <v>135</v>
      </c>
      <c r="BE418" s="188">
        <f>IF(N418="základní",J418,0)</f>
        <v>0</v>
      </c>
      <c r="BF418" s="188">
        <f>IF(N418="snížená",J418,0)</f>
        <v>0</v>
      </c>
      <c r="BG418" s="188">
        <f>IF(N418="zákl. přenesená",J418,0)</f>
        <v>0</v>
      </c>
      <c r="BH418" s="188">
        <f>IF(N418="sníž. přenesená",J418,0)</f>
        <v>0</v>
      </c>
      <c r="BI418" s="188">
        <f>IF(N418="nulová",J418,0)</f>
        <v>0</v>
      </c>
      <c r="BJ418" s="20" t="s">
        <v>81</v>
      </c>
      <c r="BK418" s="188">
        <f>ROUND(I418*H418,2)</f>
        <v>0</v>
      </c>
      <c r="BL418" s="20" t="s">
        <v>142</v>
      </c>
      <c r="BM418" s="187" t="s">
        <v>581</v>
      </c>
    </row>
    <row r="419" spans="1:65" s="2" customFormat="1" ht="19.5">
      <c r="A419" s="37"/>
      <c r="B419" s="38"/>
      <c r="C419" s="39"/>
      <c r="D419" s="189" t="s">
        <v>144</v>
      </c>
      <c r="E419" s="39"/>
      <c r="F419" s="190" t="s">
        <v>580</v>
      </c>
      <c r="G419" s="39"/>
      <c r="H419" s="39"/>
      <c r="I419" s="191"/>
      <c r="J419" s="39"/>
      <c r="K419" s="39"/>
      <c r="L419" s="42"/>
      <c r="M419" s="192"/>
      <c r="N419" s="193"/>
      <c r="O419" s="67"/>
      <c r="P419" s="67"/>
      <c r="Q419" s="67"/>
      <c r="R419" s="67"/>
      <c r="S419" s="67"/>
      <c r="T419" s="68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20" t="s">
        <v>144</v>
      </c>
      <c r="AU419" s="20" t="s">
        <v>83</v>
      </c>
    </row>
    <row r="420" spans="1:65" s="2" customFormat="1" ht="19.5">
      <c r="A420" s="37"/>
      <c r="B420" s="38"/>
      <c r="C420" s="39"/>
      <c r="D420" s="189" t="s">
        <v>237</v>
      </c>
      <c r="E420" s="39"/>
      <c r="F420" s="228" t="s">
        <v>582</v>
      </c>
      <c r="G420" s="39"/>
      <c r="H420" s="39"/>
      <c r="I420" s="191"/>
      <c r="J420" s="39"/>
      <c r="K420" s="39"/>
      <c r="L420" s="42"/>
      <c r="M420" s="192"/>
      <c r="N420" s="193"/>
      <c r="O420" s="67"/>
      <c r="P420" s="67"/>
      <c r="Q420" s="67"/>
      <c r="R420" s="67"/>
      <c r="S420" s="67"/>
      <c r="T420" s="68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20" t="s">
        <v>237</v>
      </c>
      <c r="AU420" s="20" t="s">
        <v>83</v>
      </c>
    </row>
    <row r="421" spans="1:65" s="13" customFormat="1">
      <c r="B421" s="196"/>
      <c r="C421" s="197"/>
      <c r="D421" s="189" t="s">
        <v>148</v>
      </c>
      <c r="E421" s="198" t="s">
        <v>28</v>
      </c>
      <c r="F421" s="199" t="s">
        <v>154</v>
      </c>
      <c r="G421" s="197"/>
      <c r="H421" s="200">
        <v>3</v>
      </c>
      <c r="I421" s="201"/>
      <c r="J421" s="197"/>
      <c r="K421" s="197"/>
      <c r="L421" s="202"/>
      <c r="M421" s="203"/>
      <c r="N421" s="204"/>
      <c r="O421" s="204"/>
      <c r="P421" s="204"/>
      <c r="Q421" s="204"/>
      <c r="R421" s="204"/>
      <c r="S421" s="204"/>
      <c r="T421" s="205"/>
      <c r="AT421" s="206" t="s">
        <v>148</v>
      </c>
      <c r="AU421" s="206" t="s">
        <v>83</v>
      </c>
      <c r="AV421" s="13" t="s">
        <v>83</v>
      </c>
      <c r="AW421" s="13" t="s">
        <v>35</v>
      </c>
      <c r="AX421" s="13" t="s">
        <v>81</v>
      </c>
      <c r="AY421" s="206" t="s">
        <v>135</v>
      </c>
    </row>
    <row r="422" spans="1:65" s="2" customFormat="1" ht="24.2" customHeight="1">
      <c r="A422" s="37"/>
      <c r="B422" s="38"/>
      <c r="C422" s="176" t="s">
        <v>583</v>
      </c>
      <c r="D422" s="176" t="s">
        <v>137</v>
      </c>
      <c r="E422" s="177" t="s">
        <v>584</v>
      </c>
      <c r="F422" s="178" t="s">
        <v>585</v>
      </c>
      <c r="G422" s="179" t="s">
        <v>140</v>
      </c>
      <c r="H422" s="180">
        <v>3</v>
      </c>
      <c r="I422" s="181"/>
      <c r="J422" s="182">
        <f>ROUND(I422*H422,2)</f>
        <v>0</v>
      </c>
      <c r="K422" s="178" t="s">
        <v>141</v>
      </c>
      <c r="L422" s="42"/>
      <c r="M422" s="183" t="s">
        <v>28</v>
      </c>
      <c r="N422" s="184" t="s">
        <v>44</v>
      </c>
      <c r="O422" s="67"/>
      <c r="P422" s="185">
        <f>O422*H422</f>
        <v>0</v>
      </c>
      <c r="Q422" s="185">
        <v>2.972E-2</v>
      </c>
      <c r="R422" s="185">
        <f>Q422*H422</f>
        <v>8.9160000000000003E-2</v>
      </c>
      <c r="S422" s="185">
        <v>0</v>
      </c>
      <c r="T422" s="186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87" t="s">
        <v>142</v>
      </c>
      <c r="AT422" s="187" t="s">
        <v>137</v>
      </c>
      <c r="AU422" s="187" t="s">
        <v>83</v>
      </c>
      <c r="AY422" s="20" t="s">
        <v>135</v>
      </c>
      <c r="BE422" s="188">
        <f>IF(N422="základní",J422,0)</f>
        <v>0</v>
      </c>
      <c r="BF422" s="188">
        <f>IF(N422="snížená",J422,0)</f>
        <v>0</v>
      </c>
      <c r="BG422" s="188">
        <f>IF(N422="zákl. přenesená",J422,0)</f>
        <v>0</v>
      </c>
      <c r="BH422" s="188">
        <f>IF(N422="sníž. přenesená",J422,0)</f>
        <v>0</v>
      </c>
      <c r="BI422" s="188">
        <f>IF(N422="nulová",J422,0)</f>
        <v>0</v>
      </c>
      <c r="BJ422" s="20" t="s">
        <v>81</v>
      </c>
      <c r="BK422" s="188">
        <f>ROUND(I422*H422,2)</f>
        <v>0</v>
      </c>
      <c r="BL422" s="20" t="s">
        <v>142</v>
      </c>
      <c r="BM422" s="187" t="s">
        <v>586</v>
      </c>
    </row>
    <row r="423" spans="1:65" s="2" customFormat="1" ht="19.5">
      <c r="A423" s="37"/>
      <c r="B423" s="38"/>
      <c r="C423" s="39"/>
      <c r="D423" s="189" t="s">
        <v>144</v>
      </c>
      <c r="E423" s="39"/>
      <c r="F423" s="190" t="s">
        <v>587</v>
      </c>
      <c r="G423" s="39"/>
      <c r="H423" s="39"/>
      <c r="I423" s="191"/>
      <c r="J423" s="39"/>
      <c r="K423" s="39"/>
      <c r="L423" s="42"/>
      <c r="M423" s="192"/>
      <c r="N423" s="193"/>
      <c r="O423" s="67"/>
      <c r="P423" s="67"/>
      <c r="Q423" s="67"/>
      <c r="R423" s="67"/>
      <c r="S423" s="67"/>
      <c r="T423" s="68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20" t="s">
        <v>144</v>
      </c>
      <c r="AU423" s="20" t="s">
        <v>83</v>
      </c>
    </row>
    <row r="424" spans="1:65" s="2" customFormat="1">
      <c r="A424" s="37"/>
      <c r="B424" s="38"/>
      <c r="C424" s="39"/>
      <c r="D424" s="194" t="s">
        <v>146</v>
      </c>
      <c r="E424" s="39"/>
      <c r="F424" s="195" t="s">
        <v>588</v>
      </c>
      <c r="G424" s="39"/>
      <c r="H424" s="39"/>
      <c r="I424" s="191"/>
      <c r="J424" s="39"/>
      <c r="K424" s="39"/>
      <c r="L424" s="42"/>
      <c r="M424" s="192"/>
      <c r="N424" s="193"/>
      <c r="O424" s="67"/>
      <c r="P424" s="67"/>
      <c r="Q424" s="67"/>
      <c r="R424" s="67"/>
      <c r="S424" s="67"/>
      <c r="T424" s="68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20" t="s">
        <v>146</v>
      </c>
      <c r="AU424" s="20" t="s">
        <v>83</v>
      </c>
    </row>
    <row r="425" spans="1:65" s="2" customFormat="1" ht="19.5">
      <c r="A425" s="37"/>
      <c r="B425" s="38"/>
      <c r="C425" s="39"/>
      <c r="D425" s="189" t="s">
        <v>237</v>
      </c>
      <c r="E425" s="39"/>
      <c r="F425" s="228" t="s">
        <v>589</v>
      </c>
      <c r="G425" s="39"/>
      <c r="H425" s="39"/>
      <c r="I425" s="191"/>
      <c r="J425" s="39"/>
      <c r="K425" s="39"/>
      <c r="L425" s="42"/>
      <c r="M425" s="192"/>
      <c r="N425" s="193"/>
      <c r="O425" s="67"/>
      <c r="P425" s="67"/>
      <c r="Q425" s="67"/>
      <c r="R425" s="67"/>
      <c r="S425" s="67"/>
      <c r="T425" s="68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20" t="s">
        <v>237</v>
      </c>
      <c r="AU425" s="20" t="s">
        <v>83</v>
      </c>
    </row>
    <row r="426" spans="1:65" s="13" customFormat="1">
      <c r="B426" s="196"/>
      <c r="C426" s="197"/>
      <c r="D426" s="189" t="s">
        <v>148</v>
      </c>
      <c r="E426" s="198" t="s">
        <v>28</v>
      </c>
      <c r="F426" s="199" t="s">
        <v>154</v>
      </c>
      <c r="G426" s="197"/>
      <c r="H426" s="200">
        <v>3</v>
      </c>
      <c r="I426" s="201"/>
      <c r="J426" s="197"/>
      <c r="K426" s="197"/>
      <c r="L426" s="202"/>
      <c r="M426" s="203"/>
      <c r="N426" s="204"/>
      <c r="O426" s="204"/>
      <c r="P426" s="204"/>
      <c r="Q426" s="204"/>
      <c r="R426" s="204"/>
      <c r="S426" s="204"/>
      <c r="T426" s="205"/>
      <c r="AT426" s="206" t="s">
        <v>148</v>
      </c>
      <c r="AU426" s="206" t="s">
        <v>83</v>
      </c>
      <c r="AV426" s="13" t="s">
        <v>83</v>
      </c>
      <c r="AW426" s="13" t="s">
        <v>35</v>
      </c>
      <c r="AX426" s="13" t="s">
        <v>81</v>
      </c>
      <c r="AY426" s="206" t="s">
        <v>135</v>
      </c>
    </row>
    <row r="427" spans="1:65" s="2" customFormat="1" ht="21.75" customHeight="1">
      <c r="A427" s="37"/>
      <c r="B427" s="38"/>
      <c r="C427" s="240" t="s">
        <v>590</v>
      </c>
      <c r="D427" s="240" t="s">
        <v>281</v>
      </c>
      <c r="E427" s="241" t="s">
        <v>591</v>
      </c>
      <c r="F427" s="242" t="s">
        <v>592</v>
      </c>
      <c r="G427" s="243" t="s">
        <v>140</v>
      </c>
      <c r="H427" s="244">
        <v>3</v>
      </c>
      <c r="I427" s="245"/>
      <c r="J427" s="246">
        <f>ROUND(I427*H427,2)</f>
        <v>0</v>
      </c>
      <c r="K427" s="242" t="s">
        <v>141</v>
      </c>
      <c r="L427" s="247"/>
      <c r="M427" s="248" t="s">
        <v>28</v>
      </c>
      <c r="N427" s="249" t="s">
        <v>44</v>
      </c>
      <c r="O427" s="67"/>
      <c r="P427" s="185">
        <f>O427*H427</f>
        <v>0</v>
      </c>
      <c r="Q427" s="185">
        <v>0.111</v>
      </c>
      <c r="R427" s="185">
        <f>Q427*H427</f>
        <v>0.33300000000000002</v>
      </c>
      <c r="S427" s="185">
        <v>0</v>
      </c>
      <c r="T427" s="186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87" t="s">
        <v>191</v>
      </c>
      <c r="AT427" s="187" t="s">
        <v>281</v>
      </c>
      <c r="AU427" s="187" t="s">
        <v>83</v>
      </c>
      <c r="AY427" s="20" t="s">
        <v>135</v>
      </c>
      <c r="BE427" s="188">
        <f>IF(N427="základní",J427,0)</f>
        <v>0</v>
      </c>
      <c r="BF427" s="188">
        <f>IF(N427="snížená",J427,0)</f>
        <v>0</v>
      </c>
      <c r="BG427" s="188">
        <f>IF(N427="zákl. přenesená",J427,0)</f>
        <v>0</v>
      </c>
      <c r="BH427" s="188">
        <f>IF(N427="sníž. přenesená",J427,0)</f>
        <v>0</v>
      </c>
      <c r="BI427" s="188">
        <f>IF(N427="nulová",J427,0)</f>
        <v>0</v>
      </c>
      <c r="BJ427" s="20" t="s">
        <v>81</v>
      </c>
      <c r="BK427" s="188">
        <f>ROUND(I427*H427,2)</f>
        <v>0</v>
      </c>
      <c r="BL427" s="20" t="s">
        <v>142</v>
      </c>
      <c r="BM427" s="187" t="s">
        <v>593</v>
      </c>
    </row>
    <row r="428" spans="1:65" s="2" customFormat="1">
      <c r="A428" s="37"/>
      <c r="B428" s="38"/>
      <c r="C428" s="39"/>
      <c r="D428" s="189" t="s">
        <v>144</v>
      </c>
      <c r="E428" s="39"/>
      <c r="F428" s="190" t="s">
        <v>592</v>
      </c>
      <c r="G428" s="39"/>
      <c r="H428" s="39"/>
      <c r="I428" s="191"/>
      <c r="J428" s="39"/>
      <c r="K428" s="39"/>
      <c r="L428" s="42"/>
      <c r="M428" s="192"/>
      <c r="N428" s="193"/>
      <c r="O428" s="67"/>
      <c r="P428" s="67"/>
      <c r="Q428" s="67"/>
      <c r="R428" s="67"/>
      <c r="S428" s="67"/>
      <c r="T428" s="68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20" t="s">
        <v>144</v>
      </c>
      <c r="AU428" s="20" t="s">
        <v>83</v>
      </c>
    </row>
    <row r="429" spans="1:65" s="13" customFormat="1">
      <c r="B429" s="196"/>
      <c r="C429" s="197"/>
      <c r="D429" s="189" t="s">
        <v>148</v>
      </c>
      <c r="E429" s="198" t="s">
        <v>28</v>
      </c>
      <c r="F429" s="199" t="s">
        <v>154</v>
      </c>
      <c r="G429" s="197"/>
      <c r="H429" s="200">
        <v>3</v>
      </c>
      <c r="I429" s="201"/>
      <c r="J429" s="197"/>
      <c r="K429" s="197"/>
      <c r="L429" s="202"/>
      <c r="M429" s="203"/>
      <c r="N429" s="204"/>
      <c r="O429" s="204"/>
      <c r="P429" s="204"/>
      <c r="Q429" s="204"/>
      <c r="R429" s="204"/>
      <c r="S429" s="204"/>
      <c r="T429" s="205"/>
      <c r="AT429" s="206" t="s">
        <v>148</v>
      </c>
      <c r="AU429" s="206" t="s">
        <v>83</v>
      </c>
      <c r="AV429" s="13" t="s">
        <v>83</v>
      </c>
      <c r="AW429" s="13" t="s">
        <v>35</v>
      </c>
      <c r="AX429" s="13" t="s">
        <v>81</v>
      </c>
      <c r="AY429" s="206" t="s">
        <v>135</v>
      </c>
    </row>
    <row r="430" spans="1:65" s="2" customFormat="1" ht="37.9" customHeight="1">
      <c r="A430" s="37"/>
      <c r="B430" s="38"/>
      <c r="C430" s="176" t="s">
        <v>594</v>
      </c>
      <c r="D430" s="176" t="s">
        <v>137</v>
      </c>
      <c r="E430" s="177" t="s">
        <v>595</v>
      </c>
      <c r="F430" s="178" t="s">
        <v>596</v>
      </c>
      <c r="G430" s="179" t="s">
        <v>140</v>
      </c>
      <c r="H430" s="180">
        <v>3</v>
      </c>
      <c r="I430" s="181"/>
      <c r="J430" s="182">
        <f>ROUND(I430*H430,2)</f>
        <v>0</v>
      </c>
      <c r="K430" s="178" t="s">
        <v>141</v>
      </c>
      <c r="L430" s="42"/>
      <c r="M430" s="183" t="s">
        <v>28</v>
      </c>
      <c r="N430" s="184" t="s">
        <v>44</v>
      </c>
      <c r="O430" s="67"/>
      <c r="P430" s="185">
        <f>O430*H430</f>
        <v>0</v>
      </c>
      <c r="Q430" s="185">
        <v>0.62248000000000003</v>
      </c>
      <c r="R430" s="185">
        <f>Q430*H430</f>
        <v>1.8674400000000002</v>
      </c>
      <c r="S430" s="185">
        <v>0.62</v>
      </c>
      <c r="T430" s="186">
        <f>S430*H430</f>
        <v>1.8599999999999999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87" t="s">
        <v>142</v>
      </c>
      <c r="AT430" s="187" t="s">
        <v>137</v>
      </c>
      <c r="AU430" s="187" t="s">
        <v>83</v>
      </c>
      <c r="AY430" s="20" t="s">
        <v>135</v>
      </c>
      <c r="BE430" s="188">
        <f>IF(N430="základní",J430,0)</f>
        <v>0</v>
      </c>
      <c r="BF430" s="188">
        <f>IF(N430="snížená",J430,0)</f>
        <v>0</v>
      </c>
      <c r="BG430" s="188">
        <f>IF(N430="zákl. přenesená",J430,0)</f>
        <v>0</v>
      </c>
      <c r="BH430" s="188">
        <f>IF(N430="sníž. přenesená",J430,0)</f>
        <v>0</v>
      </c>
      <c r="BI430" s="188">
        <f>IF(N430="nulová",J430,0)</f>
        <v>0</v>
      </c>
      <c r="BJ430" s="20" t="s">
        <v>81</v>
      </c>
      <c r="BK430" s="188">
        <f>ROUND(I430*H430,2)</f>
        <v>0</v>
      </c>
      <c r="BL430" s="20" t="s">
        <v>142</v>
      </c>
      <c r="BM430" s="187" t="s">
        <v>597</v>
      </c>
    </row>
    <row r="431" spans="1:65" s="2" customFormat="1" ht="19.5">
      <c r="A431" s="37"/>
      <c r="B431" s="38"/>
      <c r="C431" s="39"/>
      <c r="D431" s="189" t="s">
        <v>144</v>
      </c>
      <c r="E431" s="39"/>
      <c r="F431" s="190" t="s">
        <v>598</v>
      </c>
      <c r="G431" s="39"/>
      <c r="H431" s="39"/>
      <c r="I431" s="191"/>
      <c r="J431" s="39"/>
      <c r="K431" s="39"/>
      <c r="L431" s="42"/>
      <c r="M431" s="192"/>
      <c r="N431" s="193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20" t="s">
        <v>144</v>
      </c>
      <c r="AU431" s="20" t="s">
        <v>83</v>
      </c>
    </row>
    <row r="432" spans="1:65" s="2" customFormat="1">
      <c r="A432" s="37"/>
      <c r="B432" s="38"/>
      <c r="C432" s="39"/>
      <c r="D432" s="194" t="s">
        <v>146</v>
      </c>
      <c r="E432" s="39"/>
      <c r="F432" s="195" t="s">
        <v>599</v>
      </c>
      <c r="G432" s="39"/>
      <c r="H432" s="39"/>
      <c r="I432" s="191"/>
      <c r="J432" s="39"/>
      <c r="K432" s="39"/>
      <c r="L432" s="42"/>
      <c r="M432" s="192"/>
      <c r="N432" s="193"/>
      <c r="O432" s="67"/>
      <c r="P432" s="67"/>
      <c r="Q432" s="67"/>
      <c r="R432" s="67"/>
      <c r="S432" s="67"/>
      <c r="T432" s="68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20" t="s">
        <v>146</v>
      </c>
      <c r="AU432" s="20" t="s">
        <v>83</v>
      </c>
    </row>
    <row r="433" spans="1:65" s="13" customFormat="1">
      <c r="B433" s="196"/>
      <c r="C433" s="197"/>
      <c r="D433" s="189" t="s">
        <v>148</v>
      </c>
      <c r="E433" s="198" t="s">
        <v>28</v>
      </c>
      <c r="F433" s="199" t="s">
        <v>600</v>
      </c>
      <c r="G433" s="197"/>
      <c r="H433" s="200">
        <v>3</v>
      </c>
      <c r="I433" s="201"/>
      <c r="J433" s="197"/>
      <c r="K433" s="197"/>
      <c r="L433" s="202"/>
      <c r="M433" s="203"/>
      <c r="N433" s="204"/>
      <c r="O433" s="204"/>
      <c r="P433" s="204"/>
      <c r="Q433" s="204"/>
      <c r="R433" s="204"/>
      <c r="S433" s="204"/>
      <c r="T433" s="205"/>
      <c r="AT433" s="206" t="s">
        <v>148</v>
      </c>
      <c r="AU433" s="206" t="s">
        <v>83</v>
      </c>
      <c r="AV433" s="13" t="s">
        <v>83</v>
      </c>
      <c r="AW433" s="13" t="s">
        <v>35</v>
      </c>
      <c r="AX433" s="13" t="s">
        <v>73</v>
      </c>
      <c r="AY433" s="206" t="s">
        <v>135</v>
      </c>
    </row>
    <row r="434" spans="1:65" s="14" customFormat="1">
      <c r="B434" s="207"/>
      <c r="C434" s="208"/>
      <c r="D434" s="189" t="s">
        <v>148</v>
      </c>
      <c r="E434" s="209" t="s">
        <v>28</v>
      </c>
      <c r="F434" s="210" t="s">
        <v>183</v>
      </c>
      <c r="G434" s="208"/>
      <c r="H434" s="211">
        <v>3</v>
      </c>
      <c r="I434" s="212"/>
      <c r="J434" s="208"/>
      <c r="K434" s="208"/>
      <c r="L434" s="213"/>
      <c r="M434" s="214"/>
      <c r="N434" s="215"/>
      <c r="O434" s="215"/>
      <c r="P434" s="215"/>
      <c r="Q434" s="215"/>
      <c r="R434" s="215"/>
      <c r="S434" s="215"/>
      <c r="T434" s="216"/>
      <c r="AT434" s="217" t="s">
        <v>148</v>
      </c>
      <c r="AU434" s="217" t="s">
        <v>83</v>
      </c>
      <c r="AV434" s="14" t="s">
        <v>142</v>
      </c>
      <c r="AW434" s="14" t="s">
        <v>35</v>
      </c>
      <c r="AX434" s="14" t="s">
        <v>81</v>
      </c>
      <c r="AY434" s="217" t="s">
        <v>135</v>
      </c>
    </row>
    <row r="435" spans="1:65" s="2" customFormat="1" ht="24.2" customHeight="1">
      <c r="A435" s="37"/>
      <c r="B435" s="38"/>
      <c r="C435" s="176" t="s">
        <v>601</v>
      </c>
      <c r="D435" s="176" t="s">
        <v>137</v>
      </c>
      <c r="E435" s="177" t="s">
        <v>602</v>
      </c>
      <c r="F435" s="178" t="s">
        <v>603</v>
      </c>
      <c r="G435" s="179" t="s">
        <v>140</v>
      </c>
      <c r="H435" s="180">
        <v>7</v>
      </c>
      <c r="I435" s="181"/>
      <c r="J435" s="182">
        <f>ROUND(I435*H435,2)</f>
        <v>0</v>
      </c>
      <c r="K435" s="178" t="s">
        <v>141</v>
      </c>
      <c r="L435" s="42"/>
      <c r="M435" s="183" t="s">
        <v>28</v>
      </c>
      <c r="N435" s="184" t="s">
        <v>44</v>
      </c>
      <c r="O435" s="67"/>
      <c r="P435" s="185">
        <f>O435*H435</f>
        <v>0</v>
      </c>
      <c r="Q435" s="185">
        <v>0.10037</v>
      </c>
      <c r="R435" s="185">
        <f>Q435*H435</f>
        <v>0.70259000000000005</v>
      </c>
      <c r="S435" s="185">
        <v>0.1</v>
      </c>
      <c r="T435" s="186">
        <f>S435*H435</f>
        <v>0.70000000000000007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87" t="s">
        <v>142</v>
      </c>
      <c r="AT435" s="187" t="s">
        <v>137</v>
      </c>
      <c r="AU435" s="187" t="s">
        <v>83</v>
      </c>
      <c r="AY435" s="20" t="s">
        <v>135</v>
      </c>
      <c r="BE435" s="188">
        <f>IF(N435="základní",J435,0)</f>
        <v>0</v>
      </c>
      <c r="BF435" s="188">
        <f>IF(N435="snížená",J435,0)</f>
        <v>0</v>
      </c>
      <c r="BG435" s="188">
        <f>IF(N435="zákl. přenesená",J435,0)</f>
        <v>0</v>
      </c>
      <c r="BH435" s="188">
        <f>IF(N435="sníž. přenesená",J435,0)</f>
        <v>0</v>
      </c>
      <c r="BI435" s="188">
        <f>IF(N435="nulová",J435,0)</f>
        <v>0</v>
      </c>
      <c r="BJ435" s="20" t="s">
        <v>81</v>
      </c>
      <c r="BK435" s="188">
        <f>ROUND(I435*H435,2)</f>
        <v>0</v>
      </c>
      <c r="BL435" s="20" t="s">
        <v>142</v>
      </c>
      <c r="BM435" s="187" t="s">
        <v>604</v>
      </c>
    </row>
    <row r="436" spans="1:65" s="2" customFormat="1" ht="19.5">
      <c r="A436" s="37"/>
      <c r="B436" s="38"/>
      <c r="C436" s="39"/>
      <c r="D436" s="189" t="s">
        <v>144</v>
      </c>
      <c r="E436" s="39"/>
      <c r="F436" s="190" t="s">
        <v>603</v>
      </c>
      <c r="G436" s="39"/>
      <c r="H436" s="39"/>
      <c r="I436" s="191"/>
      <c r="J436" s="39"/>
      <c r="K436" s="39"/>
      <c r="L436" s="42"/>
      <c r="M436" s="192"/>
      <c r="N436" s="193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20" t="s">
        <v>144</v>
      </c>
      <c r="AU436" s="20" t="s">
        <v>83</v>
      </c>
    </row>
    <row r="437" spans="1:65" s="2" customFormat="1">
      <c r="A437" s="37"/>
      <c r="B437" s="38"/>
      <c r="C437" s="39"/>
      <c r="D437" s="194" t="s">
        <v>146</v>
      </c>
      <c r="E437" s="39"/>
      <c r="F437" s="195" t="s">
        <v>605</v>
      </c>
      <c r="G437" s="39"/>
      <c r="H437" s="39"/>
      <c r="I437" s="191"/>
      <c r="J437" s="39"/>
      <c r="K437" s="39"/>
      <c r="L437" s="42"/>
      <c r="M437" s="192"/>
      <c r="N437" s="193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146</v>
      </c>
      <c r="AU437" s="20" t="s">
        <v>83</v>
      </c>
    </row>
    <row r="438" spans="1:65" s="13" customFormat="1">
      <c r="B438" s="196"/>
      <c r="C438" s="197"/>
      <c r="D438" s="189" t="s">
        <v>148</v>
      </c>
      <c r="E438" s="198" t="s">
        <v>28</v>
      </c>
      <c r="F438" s="199" t="s">
        <v>606</v>
      </c>
      <c r="G438" s="197"/>
      <c r="H438" s="200">
        <v>7</v>
      </c>
      <c r="I438" s="201"/>
      <c r="J438" s="197"/>
      <c r="K438" s="197"/>
      <c r="L438" s="202"/>
      <c r="M438" s="203"/>
      <c r="N438" s="204"/>
      <c r="O438" s="204"/>
      <c r="P438" s="204"/>
      <c r="Q438" s="204"/>
      <c r="R438" s="204"/>
      <c r="S438" s="204"/>
      <c r="T438" s="205"/>
      <c r="AT438" s="206" t="s">
        <v>148</v>
      </c>
      <c r="AU438" s="206" t="s">
        <v>83</v>
      </c>
      <c r="AV438" s="13" t="s">
        <v>83</v>
      </c>
      <c r="AW438" s="13" t="s">
        <v>35</v>
      </c>
      <c r="AX438" s="13" t="s">
        <v>81</v>
      </c>
      <c r="AY438" s="206" t="s">
        <v>135</v>
      </c>
    </row>
    <row r="439" spans="1:65" s="2" customFormat="1" ht="24.2" customHeight="1">
      <c r="A439" s="37"/>
      <c r="B439" s="38"/>
      <c r="C439" s="176" t="s">
        <v>607</v>
      </c>
      <c r="D439" s="176" t="s">
        <v>137</v>
      </c>
      <c r="E439" s="177" t="s">
        <v>608</v>
      </c>
      <c r="F439" s="178" t="s">
        <v>609</v>
      </c>
      <c r="G439" s="179" t="s">
        <v>140</v>
      </c>
      <c r="H439" s="180">
        <v>1</v>
      </c>
      <c r="I439" s="181"/>
      <c r="J439" s="182">
        <f>ROUND(I439*H439,2)</f>
        <v>0</v>
      </c>
      <c r="K439" s="178" t="s">
        <v>141</v>
      </c>
      <c r="L439" s="42"/>
      <c r="M439" s="183" t="s">
        <v>28</v>
      </c>
      <c r="N439" s="184" t="s">
        <v>44</v>
      </c>
      <c r="O439" s="67"/>
      <c r="P439" s="185">
        <f>O439*H439</f>
        <v>0</v>
      </c>
      <c r="Q439" s="185">
        <v>0.53325999999999996</v>
      </c>
      <c r="R439" s="185">
        <f>Q439*H439</f>
        <v>0.53325999999999996</v>
      </c>
      <c r="S439" s="185">
        <v>0.3</v>
      </c>
      <c r="T439" s="186">
        <f>S439*H439</f>
        <v>0.3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7" t="s">
        <v>142</v>
      </c>
      <c r="AT439" s="187" t="s">
        <v>137</v>
      </c>
      <c r="AU439" s="187" t="s">
        <v>83</v>
      </c>
      <c r="AY439" s="20" t="s">
        <v>135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20" t="s">
        <v>81</v>
      </c>
      <c r="BK439" s="188">
        <f>ROUND(I439*H439,2)</f>
        <v>0</v>
      </c>
      <c r="BL439" s="20" t="s">
        <v>142</v>
      </c>
      <c r="BM439" s="187" t="s">
        <v>610</v>
      </c>
    </row>
    <row r="440" spans="1:65" s="2" customFormat="1" ht="19.5">
      <c r="A440" s="37"/>
      <c r="B440" s="38"/>
      <c r="C440" s="39"/>
      <c r="D440" s="189" t="s">
        <v>144</v>
      </c>
      <c r="E440" s="39"/>
      <c r="F440" s="190" t="s">
        <v>611</v>
      </c>
      <c r="G440" s="39"/>
      <c r="H440" s="39"/>
      <c r="I440" s="191"/>
      <c r="J440" s="39"/>
      <c r="K440" s="39"/>
      <c r="L440" s="42"/>
      <c r="M440" s="192"/>
      <c r="N440" s="193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20" t="s">
        <v>144</v>
      </c>
      <c r="AU440" s="20" t="s">
        <v>83</v>
      </c>
    </row>
    <row r="441" spans="1:65" s="2" customFormat="1">
      <c r="A441" s="37"/>
      <c r="B441" s="38"/>
      <c r="C441" s="39"/>
      <c r="D441" s="194" t="s">
        <v>146</v>
      </c>
      <c r="E441" s="39"/>
      <c r="F441" s="195" t="s">
        <v>612</v>
      </c>
      <c r="G441" s="39"/>
      <c r="H441" s="39"/>
      <c r="I441" s="191"/>
      <c r="J441" s="39"/>
      <c r="K441" s="39"/>
      <c r="L441" s="42"/>
      <c r="M441" s="192"/>
      <c r="N441" s="193"/>
      <c r="O441" s="67"/>
      <c r="P441" s="67"/>
      <c r="Q441" s="67"/>
      <c r="R441" s="67"/>
      <c r="S441" s="67"/>
      <c r="T441" s="68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20" t="s">
        <v>146</v>
      </c>
      <c r="AU441" s="20" t="s">
        <v>83</v>
      </c>
    </row>
    <row r="442" spans="1:65" s="13" customFormat="1">
      <c r="B442" s="196"/>
      <c r="C442" s="197"/>
      <c r="D442" s="189" t="s">
        <v>148</v>
      </c>
      <c r="E442" s="198" t="s">
        <v>28</v>
      </c>
      <c r="F442" s="199" t="s">
        <v>613</v>
      </c>
      <c r="G442" s="197"/>
      <c r="H442" s="200">
        <v>1</v>
      </c>
      <c r="I442" s="201"/>
      <c r="J442" s="197"/>
      <c r="K442" s="197"/>
      <c r="L442" s="202"/>
      <c r="M442" s="203"/>
      <c r="N442" s="204"/>
      <c r="O442" s="204"/>
      <c r="P442" s="204"/>
      <c r="Q442" s="204"/>
      <c r="R442" s="204"/>
      <c r="S442" s="204"/>
      <c r="T442" s="205"/>
      <c r="AT442" s="206" t="s">
        <v>148</v>
      </c>
      <c r="AU442" s="206" t="s">
        <v>83</v>
      </c>
      <c r="AV442" s="13" t="s">
        <v>83</v>
      </c>
      <c r="AW442" s="13" t="s">
        <v>35</v>
      </c>
      <c r="AX442" s="13" t="s">
        <v>81</v>
      </c>
      <c r="AY442" s="206" t="s">
        <v>135</v>
      </c>
    </row>
    <row r="443" spans="1:65" s="2" customFormat="1" ht="24.2" customHeight="1">
      <c r="A443" s="37"/>
      <c r="B443" s="38"/>
      <c r="C443" s="176" t="s">
        <v>614</v>
      </c>
      <c r="D443" s="176" t="s">
        <v>137</v>
      </c>
      <c r="E443" s="177" t="s">
        <v>615</v>
      </c>
      <c r="F443" s="178" t="s">
        <v>616</v>
      </c>
      <c r="G443" s="179" t="s">
        <v>140</v>
      </c>
      <c r="H443" s="180">
        <v>3</v>
      </c>
      <c r="I443" s="181"/>
      <c r="J443" s="182">
        <f>ROUND(I443*H443,2)</f>
        <v>0</v>
      </c>
      <c r="K443" s="178" t="s">
        <v>141</v>
      </c>
      <c r="L443" s="42"/>
      <c r="M443" s="183" t="s">
        <v>28</v>
      </c>
      <c r="N443" s="184" t="s">
        <v>44</v>
      </c>
      <c r="O443" s="67"/>
      <c r="P443" s="185">
        <f>O443*H443</f>
        <v>0</v>
      </c>
      <c r="Q443" s="185">
        <v>0.21734000000000001</v>
      </c>
      <c r="R443" s="185">
        <f>Q443*H443</f>
        <v>0.65202000000000004</v>
      </c>
      <c r="S443" s="185">
        <v>0</v>
      </c>
      <c r="T443" s="186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87" t="s">
        <v>142</v>
      </c>
      <c r="AT443" s="187" t="s">
        <v>137</v>
      </c>
      <c r="AU443" s="187" t="s">
        <v>83</v>
      </c>
      <c r="AY443" s="20" t="s">
        <v>135</v>
      </c>
      <c r="BE443" s="188">
        <f>IF(N443="základní",J443,0)</f>
        <v>0</v>
      </c>
      <c r="BF443" s="188">
        <f>IF(N443="snížená",J443,0)</f>
        <v>0</v>
      </c>
      <c r="BG443" s="188">
        <f>IF(N443="zákl. přenesená",J443,0)</f>
        <v>0</v>
      </c>
      <c r="BH443" s="188">
        <f>IF(N443="sníž. přenesená",J443,0)</f>
        <v>0</v>
      </c>
      <c r="BI443" s="188">
        <f>IF(N443="nulová",J443,0)</f>
        <v>0</v>
      </c>
      <c r="BJ443" s="20" t="s">
        <v>81</v>
      </c>
      <c r="BK443" s="188">
        <f>ROUND(I443*H443,2)</f>
        <v>0</v>
      </c>
      <c r="BL443" s="20" t="s">
        <v>142</v>
      </c>
      <c r="BM443" s="187" t="s">
        <v>617</v>
      </c>
    </row>
    <row r="444" spans="1:65" s="2" customFormat="1" ht="19.5">
      <c r="A444" s="37"/>
      <c r="B444" s="38"/>
      <c r="C444" s="39"/>
      <c r="D444" s="189" t="s">
        <v>144</v>
      </c>
      <c r="E444" s="39"/>
      <c r="F444" s="190" t="s">
        <v>616</v>
      </c>
      <c r="G444" s="39"/>
      <c r="H444" s="39"/>
      <c r="I444" s="191"/>
      <c r="J444" s="39"/>
      <c r="K444" s="39"/>
      <c r="L444" s="42"/>
      <c r="M444" s="192"/>
      <c r="N444" s="193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20" t="s">
        <v>144</v>
      </c>
      <c r="AU444" s="20" t="s">
        <v>83</v>
      </c>
    </row>
    <row r="445" spans="1:65" s="2" customFormat="1">
      <c r="A445" s="37"/>
      <c r="B445" s="38"/>
      <c r="C445" s="39"/>
      <c r="D445" s="194" t="s">
        <v>146</v>
      </c>
      <c r="E445" s="39"/>
      <c r="F445" s="195" t="s">
        <v>618</v>
      </c>
      <c r="G445" s="39"/>
      <c r="H445" s="39"/>
      <c r="I445" s="191"/>
      <c r="J445" s="39"/>
      <c r="K445" s="39"/>
      <c r="L445" s="42"/>
      <c r="M445" s="192"/>
      <c r="N445" s="193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20" t="s">
        <v>146</v>
      </c>
      <c r="AU445" s="20" t="s">
        <v>83</v>
      </c>
    </row>
    <row r="446" spans="1:65" s="13" customFormat="1">
      <c r="B446" s="196"/>
      <c r="C446" s="197"/>
      <c r="D446" s="189" t="s">
        <v>148</v>
      </c>
      <c r="E446" s="198" t="s">
        <v>28</v>
      </c>
      <c r="F446" s="199" t="s">
        <v>154</v>
      </c>
      <c r="G446" s="197"/>
      <c r="H446" s="200">
        <v>3</v>
      </c>
      <c r="I446" s="201"/>
      <c r="J446" s="197"/>
      <c r="K446" s="197"/>
      <c r="L446" s="202"/>
      <c r="M446" s="203"/>
      <c r="N446" s="204"/>
      <c r="O446" s="204"/>
      <c r="P446" s="204"/>
      <c r="Q446" s="204"/>
      <c r="R446" s="204"/>
      <c r="S446" s="204"/>
      <c r="T446" s="205"/>
      <c r="AT446" s="206" t="s">
        <v>148</v>
      </c>
      <c r="AU446" s="206" t="s">
        <v>83</v>
      </c>
      <c r="AV446" s="13" t="s">
        <v>83</v>
      </c>
      <c r="AW446" s="13" t="s">
        <v>35</v>
      </c>
      <c r="AX446" s="13" t="s">
        <v>81</v>
      </c>
      <c r="AY446" s="206" t="s">
        <v>135</v>
      </c>
    </row>
    <row r="447" spans="1:65" s="2" customFormat="1" ht="24.2" customHeight="1">
      <c r="A447" s="37"/>
      <c r="B447" s="38"/>
      <c r="C447" s="240" t="s">
        <v>619</v>
      </c>
      <c r="D447" s="240" t="s">
        <v>281</v>
      </c>
      <c r="E447" s="241" t="s">
        <v>620</v>
      </c>
      <c r="F447" s="242" t="s">
        <v>621</v>
      </c>
      <c r="G447" s="243" t="s">
        <v>140</v>
      </c>
      <c r="H447" s="244">
        <v>3</v>
      </c>
      <c r="I447" s="245"/>
      <c r="J447" s="246">
        <f>ROUND(I447*H447,2)</f>
        <v>0</v>
      </c>
      <c r="K447" s="242" t="s">
        <v>141</v>
      </c>
      <c r="L447" s="247"/>
      <c r="M447" s="248" t="s">
        <v>28</v>
      </c>
      <c r="N447" s="249" t="s">
        <v>44</v>
      </c>
      <c r="O447" s="67"/>
      <c r="P447" s="185">
        <f>O447*H447</f>
        <v>0</v>
      </c>
      <c r="Q447" s="185">
        <v>2.7E-2</v>
      </c>
      <c r="R447" s="185">
        <f>Q447*H447</f>
        <v>8.1000000000000003E-2</v>
      </c>
      <c r="S447" s="185">
        <v>0</v>
      </c>
      <c r="T447" s="186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7" t="s">
        <v>191</v>
      </c>
      <c r="AT447" s="187" t="s">
        <v>281</v>
      </c>
      <c r="AU447" s="187" t="s">
        <v>83</v>
      </c>
      <c r="AY447" s="20" t="s">
        <v>135</v>
      </c>
      <c r="BE447" s="188">
        <f>IF(N447="základní",J447,0)</f>
        <v>0</v>
      </c>
      <c r="BF447" s="188">
        <f>IF(N447="snížená",J447,0)</f>
        <v>0</v>
      </c>
      <c r="BG447" s="188">
        <f>IF(N447="zákl. přenesená",J447,0)</f>
        <v>0</v>
      </c>
      <c r="BH447" s="188">
        <f>IF(N447="sníž. přenesená",J447,0)</f>
        <v>0</v>
      </c>
      <c r="BI447" s="188">
        <f>IF(N447="nulová",J447,0)</f>
        <v>0</v>
      </c>
      <c r="BJ447" s="20" t="s">
        <v>81</v>
      </c>
      <c r="BK447" s="188">
        <f>ROUND(I447*H447,2)</f>
        <v>0</v>
      </c>
      <c r="BL447" s="20" t="s">
        <v>142</v>
      </c>
      <c r="BM447" s="187" t="s">
        <v>622</v>
      </c>
    </row>
    <row r="448" spans="1:65" s="2" customFormat="1">
      <c r="A448" s="37"/>
      <c r="B448" s="38"/>
      <c r="C448" s="39"/>
      <c r="D448" s="189" t="s">
        <v>144</v>
      </c>
      <c r="E448" s="39"/>
      <c r="F448" s="190" t="s">
        <v>621</v>
      </c>
      <c r="G448" s="39"/>
      <c r="H448" s="39"/>
      <c r="I448" s="191"/>
      <c r="J448" s="39"/>
      <c r="K448" s="39"/>
      <c r="L448" s="42"/>
      <c r="M448" s="192"/>
      <c r="N448" s="193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20" t="s">
        <v>144</v>
      </c>
      <c r="AU448" s="20" t="s">
        <v>83</v>
      </c>
    </row>
    <row r="449" spans="1:65" s="13" customFormat="1">
      <c r="B449" s="196"/>
      <c r="C449" s="197"/>
      <c r="D449" s="189" t="s">
        <v>148</v>
      </c>
      <c r="E449" s="198" t="s">
        <v>28</v>
      </c>
      <c r="F449" s="199" t="s">
        <v>154</v>
      </c>
      <c r="G449" s="197"/>
      <c r="H449" s="200">
        <v>3</v>
      </c>
      <c r="I449" s="201"/>
      <c r="J449" s="197"/>
      <c r="K449" s="197"/>
      <c r="L449" s="202"/>
      <c r="M449" s="203"/>
      <c r="N449" s="204"/>
      <c r="O449" s="204"/>
      <c r="P449" s="204"/>
      <c r="Q449" s="204"/>
      <c r="R449" s="204"/>
      <c r="S449" s="204"/>
      <c r="T449" s="205"/>
      <c r="AT449" s="206" t="s">
        <v>148</v>
      </c>
      <c r="AU449" s="206" t="s">
        <v>83</v>
      </c>
      <c r="AV449" s="13" t="s">
        <v>83</v>
      </c>
      <c r="AW449" s="13" t="s">
        <v>35</v>
      </c>
      <c r="AX449" s="13" t="s">
        <v>81</v>
      </c>
      <c r="AY449" s="206" t="s">
        <v>135</v>
      </c>
    </row>
    <row r="450" spans="1:65" s="2" customFormat="1" ht="16.5" customHeight="1">
      <c r="A450" s="37"/>
      <c r="B450" s="38"/>
      <c r="C450" s="240" t="s">
        <v>623</v>
      </c>
      <c r="D450" s="240" t="s">
        <v>281</v>
      </c>
      <c r="E450" s="241" t="s">
        <v>624</v>
      </c>
      <c r="F450" s="242" t="s">
        <v>625</v>
      </c>
      <c r="G450" s="243" t="s">
        <v>140</v>
      </c>
      <c r="H450" s="244">
        <v>3</v>
      </c>
      <c r="I450" s="245"/>
      <c r="J450" s="246">
        <f>ROUND(I450*H450,2)</f>
        <v>0</v>
      </c>
      <c r="K450" s="242" t="s">
        <v>141</v>
      </c>
      <c r="L450" s="247"/>
      <c r="M450" s="248" t="s">
        <v>28</v>
      </c>
      <c r="N450" s="249" t="s">
        <v>44</v>
      </c>
      <c r="O450" s="67"/>
      <c r="P450" s="185">
        <f>O450*H450</f>
        <v>0</v>
      </c>
      <c r="Q450" s="185">
        <v>5.0599999999999999E-2</v>
      </c>
      <c r="R450" s="185">
        <f>Q450*H450</f>
        <v>0.15179999999999999</v>
      </c>
      <c r="S450" s="185">
        <v>0</v>
      </c>
      <c r="T450" s="186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87" t="s">
        <v>191</v>
      </c>
      <c r="AT450" s="187" t="s">
        <v>281</v>
      </c>
      <c r="AU450" s="187" t="s">
        <v>83</v>
      </c>
      <c r="AY450" s="20" t="s">
        <v>135</v>
      </c>
      <c r="BE450" s="188">
        <f>IF(N450="základní",J450,0)</f>
        <v>0</v>
      </c>
      <c r="BF450" s="188">
        <f>IF(N450="snížená",J450,0)</f>
        <v>0</v>
      </c>
      <c r="BG450" s="188">
        <f>IF(N450="zákl. přenesená",J450,0)</f>
        <v>0</v>
      </c>
      <c r="BH450" s="188">
        <f>IF(N450="sníž. přenesená",J450,0)</f>
        <v>0</v>
      </c>
      <c r="BI450" s="188">
        <f>IF(N450="nulová",J450,0)</f>
        <v>0</v>
      </c>
      <c r="BJ450" s="20" t="s">
        <v>81</v>
      </c>
      <c r="BK450" s="188">
        <f>ROUND(I450*H450,2)</f>
        <v>0</v>
      </c>
      <c r="BL450" s="20" t="s">
        <v>142</v>
      </c>
      <c r="BM450" s="187" t="s">
        <v>626</v>
      </c>
    </row>
    <row r="451" spans="1:65" s="2" customFormat="1">
      <c r="A451" s="37"/>
      <c r="B451" s="38"/>
      <c r="C451" s="39"/>
      <c r="D451" s="189" t="s">
        <v>144</v>
      </c>
      <c r="E451" s="39"/>
      <c r="F451" s="190" t="s">
        <v>625</v>
      </c>
      <c r="G451" s="39"/>
      <c r="H451" s="39"/>
      <c r="I451" s="191"/>
      <c r="J451" s="39"/>
      <c r="K451" s="39"/>
      <c r="L451" s="42"/>
      <c r="M451" s="192"/>
      <c r="N451" s="193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20" t="s">
        <v>144</v>
      </c>
      <c r="AU451" s="20" t="s">
        <v>83</v>
      </c>
    </row>
    <row r="452" spans="1:65" s="2" customFormat="1" ht="19.5">
      <c r="A452" s="37"/>
      <c r="B452" s="38"/>
      <c r="C452" s="39"/>
      <c r="D452" s="189" t="s">
        <v>237</v>
      </c>
      <c r="E452" s="39"/>
      <c r="F452" s="228" t="s">
        <v>627</v>
      </c>
      <c r="G452" s="39"/>
      <c r="H452" s="39"/>
      <c r="I452" s="191"/>
      <c r="J452" s="39"/>
      <c r="K452" s="39"/>
      <c r="L452" s="42"/>
      <c r="M452" s="192"/>
      <c r="N452" s="193"/>
      <c r="O452" s="67"/>
      <c r="P452" s="67"/>
      <c r="Q452" s="67"/>
      <c r="R452" s="67"/>
      <c r="S452" s="67"/>
      <c r="T452" s="68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20" t="s">
        <v>237</v>
      </c>
      <c r="AU452" s="20" t="s">
        <v>83</v>
      </c>
    </row>
    <row r="453" spans="1:65" s="13" customFormat="1">
      <c r="B453" s="196"/>
      <c r="C453" s="197"/>
      <c r="D453" s="189" t="s">
        <v>148</v>
      </c>
      <c r="E453" s="198" t="s">
        <v>28</v>
      </c>
      <c r="F453" s="199" t="s">
        <v>154</v>
      </c>
      <c r="G453" s="197"/>
      <c r="H453" s="200">
        <v>3</v>
      </c>
      <c r="I453" s="201"/>
      <c r="J453" s="197"/>
      <c r="K453" s="197"/>
      <c r="L453" s="202"/>
      <c r="M453" s="203"/>
      <c r="N453" s="204"/>
      <c r="O453" s="204"/>
      <c r="P453" s="204"/>
      <c r="Q453" s="204"/>
      <c r="R453" s="204"/>
      <c r="S453" s="204"/>
      <c r="T453" s="205"/>
      <c r="AT453" s="206" t="s">
        <v>148</v>
      </c>
      <c r="AU453" s="206" t="s">
        <v>83</v>
      </c>
      <c r="AV453" s="13" t="s">
        <v>83</v>
      </c>
      <c r="AW453" s="13" t="s">
        <v>35</v>
      </c>
      <c r="AX453" s="13" t="s">
        <v>81</v>
      </c>
      <c r="AY453" s="206" t="s">
        <v>135</v>
      </c>
    </row>
    <row r="454" spans="1:65" s="2" customFormat="1" ht="24.2" customHeight="1">
      <c r="A454" s="37"/>
      <c r="B454" s="38"/>
      <c r="C454" s="240" t="s">
        <v>628</v>
      </c>
      <c r="D454" s="240" t="s">
        <v>281</v>
      </c>
      <c r="E454" s="241" t="s">
        <v>629</v>
      </c>
      <c r="F454" s="242" t="s">
        <v>630</v>
      </c>
      <c r="G454" s="243" t="s">
        <v>140</v>
      </c>
      <c r="H454" s="244">
        <v>3</v>
      </c>
      <c r="I454" s="245"/>
      <c r="J454" s="246">
        <f>ROUND(I454*H454,2)</f>
        <v>0</v>
      </c>
      <c r="K454" s="242" t="s">
        <v>141</v>
      </c>
      <c r="L454" s="247"/>
      <c r="M454" s="248" t="s">
        <v>28</v>
      </c>
      <c r="N454" s="249" t="s">
        <v>44</v>
      </c>
      <c r="O454" s="67"/>
      <c r="P454" s="185">
        <f>O454*H454</f>
        <v>0</v>
      </c>
      <c r="Q454" s="185">
        <v>6.0000000000000001E-3</v>
      </c>
      <c r="R454" s="185">
        <f>Q454*H454</f>
        <v>1.8000000000000002E-2</v>
      </c>
      <c r="S454" s="185">
        <v>0</v>
      </c>
      <c r="T454" s="186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87" t="s">
        <v>191</v>
      </c>
      <c r="AT454" s="187" t="s">
        <v>281</v>
      </c>
      <c r="AU454" s="187" t="s">
        <v>83</v>
      </c>
      <c r="AY454" s="20" t="s">
        <v>135</v>
      </c>
      <c r="BE454" s="188">
        <f>IF(N454="základní",J454,0)</f>
        <v>0</v>
      </c>
      <c r="BF454" s="188">
        <f>IF(N454="snížená",J454,0)</f>
        <v>0</v>
      </c>
      <c r="BG454" s="188">
        <f>IF(N454="zákl. přenesená",J454,0)</f>
        <v>0</v>
      </c>
      <c r="BH454" s="188">
        <f>IF(N454="sníž. přenesená",J454,0)</f>
        <v>0</v>
      </c>
      <c r="BI454" s="188">
        <f>IF(N454="nulová",J454,0)</f>
        <v>0</v>
      </c>
      <c r="BJ454" s="20" t="s">
        <v>81</v>
      </c>
      <c r="BK454" s="188">
        <f>ROUND(I454*H454,2)</f>
        <v>0</v>
      </c>
      <c r="BL454" s="20" t="s">
        <v>142</v>
      </c>
      <c r="BM454" s="187" t="s">
        <v>631</v>
      </c>
    </row>
    <row r="455" spans="1:65" s="2" customFormat="1">
      <c r="A455" s="37"/>
      <c r="B455" s="38"/>
      <c r="C455" s="39"/>
      <c r="D455" s="189" t="s">
        <v>144</v>
      </c>
      <c r="E455" s="39"/>
      <c r="F455" s="190" t="s">
        <v>630</v>
      </c>
      <c r="G455" s="39"/>
      <c r="H455" s="39"/>
      <c r="I455" s="191"/>
      <c r="J455" s="39"/>
      <c r="K455" s="39"/>
      <c r="L455" s="42"/>
      <c r="M455" s="192"/>
      <c r="N455" s="193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20" t="s">
        <v>144</v>
      </c>
      <c r="AU455" s="20" t="s">
        <v>83</v>
      </c>
    </row>
    <row r="456" spans="1:65" s="13" customFormat="1">
      <c r="B456" s="196"/>
      <c r="C456" s="197"/>
      <c r="D456" s="189" t="s">
        <v>148</v>
      </c>
      <c r="E456" s="198" t="s">
        <v>28</v>
      </c>
      <c r="F456" s="199" t="s">
        <v>154</v>
      </c>
      <c r="G456" s="197"/>
      <c r="H456" s="200">
        <v>3</v>
      </c>
      <c r="I456" s="201"/>
      <c r="J456" s="197"/>
      <c r="K456" s="197"/>
      <c r="L456" s="202"/>
      <c r="M456" s="203"/>
      <c r="N456" s="204"/>
      <c r="O456" s="204"/>
      <c r="P456" s="204"/>
      <c r="Q456" s="204"/>
      <c r="R456" s="204"/>
      <c r="S456" s="204"/>
      <c r="T456" s="205"/>
      <c r="AT456" s="206" t="s">
        <v>148</v>
      </c>
      <c r="AU456" s="206" t="s">
        <v>83</v>
      </c>
      <c r="AV456" s="13" t="s">
        <v>83</v>
      </c>
      <c r="AW456" s="13" t="s">
        <v>35</v>
      </c>
      <c r="AX456" s="13" t="s">
        <v>81</v>
      </c>
      <c r="AY456" s="206" t="s">
        <v>135</v>
      </c>
    </row>
    <row r="457" spans="1:65" s="2" customFormat="1" ht="24.2" customHeight="1">
      <c r="A457" s="37"/>
      <c r="B457" s="38"/>
      <c r="C457" s="176" t="s">
        <v>632</v>
      </c>
      <c r="D457" s="176" t="s">
        <v>137</v>
      </c>
      <c r="E457" s="177" t="s">
        <v>633</v>
      </c>
      <c r="F457" s="178" t="s">
        <v>634</v>
      </c>
      <c r="G457" s="179" t="s">
        <v>357</v>
      </c>
      <c r="H457" s="180">
        <v>14.26</v>
      </c>
      <c r="I457" s="181"/>
      <c r="J457" s="182">
        <f>ROUND(I457*H457,2)</f>
        <v>0</v>
      </c>
      <c r="K457" s="178" t="s">
        <v>141</v>
      </c>
      <c r="L457" s="42"/>
      <c r="M457" s="183" t="s">
        <v>28</v>
      </c>
      <c r="N457" s="184" t="s">
        <v>44</v>
      </c>
      <c r="O457" s="67"/>
      <c r="P457" s="185">
        <f>O457*H457</f>
        <v>0</v>
      </c>
      <c r="Q457" s="185">
        <v>9.0000000000000006E-5</v>
      </c>
      <c r="R457" s="185">
        <f>Q457*H457</f>
        <v>1.2834000000000001E-3</v>
      </c>
      <c r="S457" s="185">
        <v>0</v>
      </c>
      <c r="T457" s="186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87" t="s">
        <v>142</v>
      </c>
      <c r="AT457" s="187" t="s">
        <v>137</v>
      </c>
      <c r="AU457" s="187" t="s">
        <v>83</v>
      </c>
      <c r="AY457" s="20" t="s">
        <v>135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20" t="s">
        <v>81</v>
      </c>
      <c r="BK457" s="188">
        <f>ROUND(I457*H457,2)</f>
        <v>0</v>
      </c>
      <c r="BL457" s="20" t="s">
        <v>142</v>
      </c>
      <c r="BM457" s="187" t="s">
        <v>635</v>
      </c>
    </row>
    <row r="458" spans="1:65" s="2" customFormat="1">
      <c r="A458" s="37"/>
      <c r="B458" s="38"/>
      <c r="C458" s="39"/>
      <c r="D458" s="189" t="s">
        <v>144</v>
      </c>
      <c r="E458" s="39"/>
      <c r="F458" s="190" t="s">
        <v>636</v>
      </c>
      <c r="G458" s="39"/>
      <c r="H458" s="39"/>
      <c r="I458" s="191"/>
      <c r="J458" s="39"/>
      <c r="K458" s="39"/>
      <c r="L458" s="42"/>
      <c r="M458" s="192"/>
      <c r="N458" s="193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144</v>
      </c>
      <c r="AU458" s="20" t="s">
        <v>83</v>
      </c>
    </row>
    <row r="459" spans="1:65" s="2" customFormat="1">
      <c r="A459" s="37"/>
      <c r="B459" s="38"/>
      <c r="C459" s="39"/>
      <c r="D459" s="194" t="s">
        <v>146</v>
      </c>
      <c r="E459" s="39"/>
      <c r="F459" s="195" t="s">
        <v>637</v>
      </c>
      <c r="G459" s="39"/>
      <c r="H459" s="39"/>
      <c r="I459" s="191"/>
      <c r="J459" s="39"/>
      <c r="K459" s="39"/>
      <c r="L459" s="42"/>
      <c r="M459" s="192"/>
      <c r="N459" s="193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20" t="s">
        <v>146</v>
      </c>
      <c r="AU459" s="20" t="s">
        <v>83</v>
      </c>
    </row>
    <row r="460" spans="1:65" s="13" customFormat="1">
      <c r="B460" s="196"/>
      <c r="C460" s="197"/>
      <c r="D460" s="189" t="s">
        <v>148</v>
      </c>
      <c r="E460" s="198" t="s">
        <v>28</v>
      </c>
      <c r="F460" s="199" t="s">
        <v>556</v>
      </c>
      <c r="G460" s="197"/>
      <c r="H460" s="200">
        <v>14.26</v>
      </c>
      <c r="I460" s="201"/>
      <c r="J460" s="197"/>
      <c r="K460" s="197"/>
      <c r="L460" s="202"/>
      <c r="M460" s="203"/>
      <c r="N460" s="204"/>
      <c r="O460" s="204"/>
      <c r="P460" s="204"/>
      <c r="Q460" s="204"/>
      <c r="R460" s="204"/>
      <c r="S460" s="204"/>
      <c r="T460" s="205"/>
      <c r="AT460" s="206" t="s">
        <v>148</v>
      </c>
      <c r="AU460" s="206" t="s">
        <v>83</v>
      </c>
      <c r="AV460" s="13" t="s">
        <v>83</v>
      </c>
      <c r="AW460" s="13" t="s">
        <v>35</v>
      </c>
      <c r="AX460" s="13" t="s">
        <v>73</v>
      </c>
      <c r="AY460" s="206" t="s">
        <v>135</v>
      </c>
    </row>
    <row r="461" spans="1:65" s="14" customFormat="1">
      <c r="B461" s="207"/>
      <c r="C461" s="208"/>
      <c r="D461" s="189" t="s">
        <v>148</v>
      </c>
      <c r="E461" s="209" t="s">
        <v>28</v>
      </c>
      <c r="F461" s="210" t="s">
        <v>183</v>
      </c>
      <c r="G461" s="208"/>
      <c r="H461" s="211">
        <v>14.26</v>
      </c>
      <c r="I461" s="212"/>
      <c r="J461" s="208"/>
      <c r="K461" s="208"/>
      <c r="L461" s="213"/>
      <c r="M461" s="214"/>
      <c r="N461" s="215"/>
      <c r="O461" s="215"/>
      <c r="P461" s="215"/>
      <c r="Q461" s="215"/>
      <c r="R461" s="215"/>
      <c r="S461" s="215"/>
      <c r="T461" s="216"/>
      <c r="AT461" s="217" t="s">
        <v>148</v>
      </c>
      <c r="AU461" s="217" t="s">
        <v>83</v>
      </c>
      <c r="AV461" s="14" t="s">
        <v>142</v>
      </c>
      <c r="AW461" s="14" t="s">
        <v>35</v>
      </c>
      <c r="AX461" s="14" t="s">
        <v>81</v>
      </c>
      <c r="AY461" s="217" t="s">
        <v>135</v>
      </c>
    </row>
    <row r="462" spans="1:65" s="2" customFormat="1" ht="24.2" customHeight="1">
      <c r="A462" s="37"/>
      <c r="B462" s="38"/>
      <c r="C462" s="176" t="s">
        <v>638</v>
      </c>
      <c r="D462" s="176" t="s">
        <v>137</v>
      </c>
      <c r="E462" s="177" t="s">
        <v>639</v>
      </c>
      <c r="F462" s="178" t="s">
        <v>640</v>
      </c>
      <c r="G462" s="179" t="s">
        <v>140</v>
      </c>
      <c r="H462" s="180">
        <v>5</v>
      </c>
      <c r="I462" s="181"/>
      <c r="J462" s="182">
        <f>ROUND(I462*H462,2)</f>
        <v>0</v>
      </c>
      <c r="K462" s="178" t="s">
        <v>28</v>
      </c>
      <c r="L462" s="42"/>
      <c r="M462" s="183" t="s">
        <v>28</v>
      </c>
      <c r="N462" s="184" t="s">
        <v>44</v>
      </c>
      <c r="O462" s="67"/>
      <c r="P462" s="185">
        <f>O462*H462</f>
        <v>0</v>
      </c>
      <c r="Q462" s="185">
        <v>0</v>
      </c>
      <c r="R462" s="185">
        <f>Q462*H462</f>
        <v>0</v>
      </c>
      <c r="S462" s="185">
        <v>0</v>
      </c>
      <c r="T462" s="186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7" t="s">
        <v>142</v>
      </c>
      <c r="AT462" s="187" t="s">
        <v>137</v>
      </c>
      <c r="AU462" s="187" t="s">
        <v>83</v>
      </c>
      <c r="AY462" s="20" t="s">
        <v>135</v>
      </c>
      <c r="BE462" s="188">
        <f>IF(N462="základní",J462,0)</f>
        <v>0</v>
      </c>
      <c r="BF462" s="188">
        <f>IF(N462="snížená",J462,0)</f>
        <v>0</v>
      </c>
      <c r="BG462" s="188">
        <f>IF(N462="zákl. přenesená",J462,0)</f>
        <v>0</v>
      </c>
      <c r="BH462" s="188">
        <f>IF(N462="sníž. přenesená",J462,0)</f>
        <v>0</v>
      </c>
      <c r="BI462" s="188">
        <f>IF(N462="nulová",J462,0)</f>
        <v>0</v>
      </c>
      <c r="BJ462" s="20" t="s">
        <v>81</v>
      </c>
      <c r="BK462" s="188">
        <f>ROUND(I462*H462,2)</f>
        <v>0</v>
      </c>
      <c r="BL462" s="20" t="s">
        <v>142</v>
      </c>
      <c r="BM462" s="187" t="s">
        <v>641</v>
      </c>
    </row>
    <row r="463" spans="1:65" s="2" customFormat="1">
      <c r="A463" s="37"/>
      <c r="B463" s="38"/>
      <c r="C463" s="39"/>
      <c r="D463" s="189" t="s">
        <v>144</v>
      </c>
      <c r="E463" s="39"/>
      <c r="F463" s="190" t="s">
        <v>640</v>
      </c>
      <c r="G463" s="39"/>
      <c r="H463" s="39"/>
      <c r="I463" s="191"/>
      <c r="J463" s="39"/>
      <c r="K463" s="39"/>
      <c r="L463" s="42"/>
      <c r="M463" s="192"/>
      <c r="N463" s="193"/>
      <c r="O463" s="67"/>
      <c r="P463" s="67"/>
      <c r="Q463" s="67"/>
      <c r="R463" s="67"/>
      <c r="S463" s="67"/>
      <c r="T463" s="68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20" t="s">
        <v>144</v>
      </c>
      <c r="AU463" s="20" t="s">
        <v>83</v>
      </c>
    </row>
    <row r="464" spans="1:65" s="13" customFormat="1">
      <c r="B464" s="196"/>
      <c r="C464" s="197"/>
      <c r="D464" s="189" t="s">
        <v>148</v>
      </c>
      <c r="E464" s="198" t="s">
        <v>28</v>
      </c>
      <c r="F464" s="199" t="s">
        <v>642</v>
      </c>
      <c r="G464" s="197"/>
      <c r="H464" s="200">
        <v>5</v>
      </c>
      <c r="I464" s="201"/>
      <c r="J464" s="197"/>
      <c r="K464" s="197"/>
      <c r="L464" s="202"/>
      <c r="M464" s="203"/>
      <c r="N464" s="204"/>
      <c r="O464" s="204"/>
      <c r="P464" s="204"/>
      <c r="Q464" s="204"/>
      <c r="R464" s="204"/>
      <c r="S464" s="204"/>
      <c r="T464" s="205"/>
      <c r="AT464" s="206" t="s">
        <v>148</v>
      </c>
      <c r="AU464" s="206" t="s">
        <v>83</v>
      </c>
      <c r="AV464" s="13" t="s">
        <v>83</v>
      </c>
      <c r="AW464" s="13" t="s">
        <v>35</v>
      </c>
      <c r="AX464" s="13" t="s">
        <v>73</v>
      </c>
      <c r="AY464" s="206" t="s">
        <v>135</v>
      </c>
    </row>
    <row r="465" spans="1:65" s="12" customFormat="1" ht="22.9" customHeight="1">
      <c r="B465" s="160"/>
      <c r="C465" s="161"/>
      <c r="D465" s="162" t="s">
        <v>72</v>
      </c>
      <c r="E465" s="174" t="s">
        <v>198</v>
      </c>
      <c r="F465" s="174" t="s">
        <v>643</v>
      </c>
      <c r="G465" s="161"/>
      <c r="H465" s="161"/>
      <c r="I465" s="164"/>
      <c r="J465" s="175">
        <f>BK465</f>
        <v>0</v>
      </c>
      <c r="K465" s="161"/>
      <c r="L465" s="166"/>
      <c r="M465" s="167"/>
      <c r="N465" s="168"/>
      <c r="O465" s="168"/>
      <c r="P465" s="169">
        <f>P466+SUM(P467:P619)</f>
        <v>0</v>
      </c>
      <c r="Q465" s="168"/>
      <c r="R465" s="169">
        <f>R466+SUM(R467:R619)</f>
        <v>150.99204589999994</v>
      </c>
      <c r="S465" s="168"/>
      <c r="T465" s="170">
        <f>T466+SUM(T467:T619)</f>
        <v>617.15784999999994</v>
      </c>
      <c r="AR465" s="171" t="s">
        <v>81</v>
      </c>
      <c r="AT465" s="172" t="s">
        <v>72</v>
      </c>
      <c r="AU465" s="172" t="s">
        <v>81</v>
      </c>
      <c r="AY465" s="171" t="s">
        <v>135</v>
      </c>
      <c r="BK465" s="173">
        <f>BK466+SUM(BK467:BK619)</f>
        <v>0</v>
      </c>
    </row>
    <row r="466" spans="1:65" s="2" customFormat="1" ht="24.2" customHeight="1">
      <c r="A466" s="37"/>
      <c r="B466" s="38"/>
      <c r="C466" s="176" t="s">
        <v>644</v>
      </c>
      <c r="D466" s="176" t="s">
        <v>137</v>
      </c>
      <c r="E466" s="177" t="s">
        <v>645</v>
      </c>
      <c r="F466" s="178" t="s">
        <v>646</v>
      </c>
      <c r="G466" s="179" t="s">
        <v>140</v>
      </c>
      <c r="H466" s="180">
        <v>3</v>
      </c>
      <c r="I466" s="181"/>
      <c r="J466" s="182">
        <f>ROUND(I466*H466,2)</f>
        <v>0</v>
      </c>
      <c r="K466" s="178" t="s">
        <v>141</v>
      </c>
      <c r="L466" s="42"/>
      <c r="M466" s="183" t="s">
        <v>28</v>
      </c>
      <c r="N466" s="184" t="s">
        <v>44</v>
      </c>
      <c r="O466" s="67"/>
      <c r="P466" s="185">
        <f>O466*H466</f>
        <v>0</v>
      </c>
      <c r="Q466" s="185">
        <v>6.9999999999999999E-4</v>
      </c>
      <c r="R466" s="185">
        <f>Q466*H466</f>
        <v>2.0999999999999999E-3</v>
      </c>
      <c r="S466" s="185">
        <v>0</v>
      </c>
      <c r="T466" s="186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87" t="s">
        <v>142</v>
      </c>
      <c r="AT466" s="187" t="s">
        <v>137</v>
      </c>
      <c r="AU466" s="187" t="s">
        <v>83</v>
      </c>
      <c r="AY466" s="20" t="s">
        <v>135</v>
      </c>
      <c r="BE466" s="188">
        <f>IF(N466="základní",J466,0)</f>
        <v>0</v>
      </c>
      <c r="BF466" s="188">
        <f>IF(N466="snížená",J466,0)</f>
        <v>0</v>
      </c>
      <c r="BG466" s="188">
        <f>IF(N466="zákl. přenesená",J466,0)</f>
        <v>0</v>
      </c>
      <c r="BH466" s="188">
        <f>IF(N466="sníž. přenesená",J466,0)</f>
        <v>0</v>
      </c>
      <c r="BI466" s="188">
        <f>IF(N466="nulová",J466,0)</f>
        <v>0</v>
      </c>
      <c r="BJ466" s="20" t="s">
        <v>81</v>
      </c>
      <c r="BK466" s="188">
        <f>ROUND(I466*H466,2)</f>
        <v>0</v>
      </c>
      <c r="BL466" s="20" t="s">
        <v>142</v>
      </c>
      <c r="BM466" s="187" t="s">
        <v>647</v>
      </c>
    </row>
    <row r="467" spans="1:65" s="2" customFormat="1" ht="19.5">
      <c r="A467" s="37"/>
      <c r="B467" s="38"/>
      <c r="C467" s="39"/>
      <c r="D467" s="189" t="s">
        <v>144</v>
      </c>
      <c r="E467" s="39"/>
      <c r="F467" s="190" t="s">
        <v>648</v>
      </c>
      <c r="G467" s="39"/>
      <c r="H467" s="39"/>
      <c r="I467" s="191"/>
      <c r="J467" s="39"/>
      <c r="K467" s="39"/>
      <c r="L467" s="42"/>
      <c r="M467" s="192"/>
      <c r="N467" s="193"/>
      <c r="O467" s="67"/>
      <c r="P467" s="67"/>
      <c r="Q467" s="67"/>
      <c r="R467" s="67"/>
      <c r="S467" s="67"/>
      <c r="T467" s="68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20" t="s">
        <v>144</v>
      </c>
      <c r="AU467" s="20" t="s">
        <v>83</v>
      </c>
    </row>
    <row r="468" spans="1:65" s="2" customFormat="1">
      <c r="A468" s="37"/>
      <c r="B468" s="38"/>
      <c r="C468" s="39"/>
      <c r="D468" s="194" t="s">
        <v>146</v>
      </c>
      <c r="E468" s="39"/>
      <c r="F468" s="195" t="s">
        <v>649</v>
      </c>
      <c r="G468" s="39"/>
      <c r="H468" s="39"/>
      <c r="I468" s="191"/>
      <c r="J468" s="39"/>
      <c r="K468" s="39"/>
      <c r="L468" s="42"/>
      <c r="M468" s="192"/>
      <c r="N468" s="193"/>
      <c r="O468" s="67"/>
      <c r="P468" s="67"/>
      <c r="Q468" s="67"/>
      <c r="R468" s="67"/>
      <c r="S468" s="67"/>
      <c r="T468" s="68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20" t="s">
        <v>146</v>
      </c>
      <c r="AU468" s="20" t="s">
        <v>83</v>
      </c>
    </row>
    <row r="469" spans="1:65" s="13" customFormat="1">
      <c r="B469" s="196"/>
      <c r="C469" s="197"/>
      <c r="D469" s="189" t="s">
        <v>148</v>
      </c>
      <c r="E469" s="198" t="s">
        <v>28</v>
      </c>
      <c r="F469" s="199" t="s">
        <v>650</v>
      </c>
      <c r="G469" s="197"/>
      <c r="H469" s="200">
        <v>2</v>
      </c>
      <c r="I469" s="201"/>
      <c r="J469" s="197"/>
      <c r="K469" s="197"/>
      <c r="L469" s="202"/>
      <c r="M469" s="203"/>
      <c r="N469" s="204"/>
      <c r="O469" s="204"/>
      <c r="P469" s="204"/>
      <c r="Q469" s="204"/>
      <c r="R469" s="204"/>
      <c r="S469" s="204"/>
      <c r="T469" s="205"/>
      <c r="AT469" s="206" t="s">
        <v>148</v>
      </c>
      <c r="AU469" s="206" t="s">
        <v>83</v>
      </c>
      <c r="AV469" s="13" t="s">
        <v>83</v>
      </c>
      <c r="AW469" s="13" t="s">
        <v>35</v>
      </c>
      <c r="AX469" s="13" t="s">
        <v>73</v>
      </c>
      <c r="AY469" s="206" t="s">
        <v>135</v>
      </c>
    </row>
    <row r="470" spans="1:65" s="13" customFormat="1">
      <c r="B470" s="196"/>
      <c r="C470" s="197"/>
      <c r="D470" s="189" t="s">
        <v>148</v>
      </c>
      <c r="E470" s="198" t="s">
        <v>28</v>
      </c>
      <c r="F470" s="199" t="s">
        <v>651</v>
      </c>
      <c r="G470" s="197"/>
      <c r="H470" s="200">
        <v>1</v>
      </c>
      <c r="I470" s="201"/>
      <c r="J470" s="197"/>
      <c r="K470" s="197"/>
      <c r="L470" s="202"/>
      <c r="M470" s="203"/>
      <c r="N470" s="204"/>
      <c r="O470" s="204"/>
      <c r="P470" s="204"/>
      <c r="Q470" s="204"/>
      <c r="R470" s="204"/>
      <c r="S470" s="204"/>
      <c r="T470" s="205"/>
      <c r="AT470" s="206" t="s">
        <v>148</v>
      </c>
      <c r="AU470" s="206" t="s">
        <v>83</v>
      </c>
      <c r="AV470" s="13" t="s">
        <v>83</v>
      </c>
      <c r="AW470" s="13" t="s">
        <v>35</v>
      </c>
      <c r="AX470" s="13" t="s">
        <v>73</v>
      </c>
      <c r="AY470" s="206" t="s">
        <v>135</v>
      </c>
    </row>
    <row r="471" spans="1:65" s="14" customFormat="1">
      <c r="B471" s="207"/>
      <c r="C471" s="208"/>
      <c r="D471" s="189" t="s">
        <v>148</v>
      </c>
      <c r="E471" s="209" t="s">
        <v>28</v>
      </c>
      <c r="F471" s="210" t="s">
        <v>183</v>
      </c>
      <c r="G471" s="208"/>
      <c r="H471" s="211">
        <v>3</v>
      </c>
      <c r="I471" s="212"/>
      <c r="J471" s="208"/>
      <c r="K471" s="208"/>
      <c r="L471" s="213"/>
      <c r="M471" s="214"/>
      <c r="N471" s="215"/>
      <c r="O471" s="215"/>
      <c r="P471" s="215"/>
      <c r="Q471" s="215"/>
      <c r="R471" s="215"/>
      <c r="S471" s="215"/>
      <c r="T471" s="216"/>
      <c r="AT471" s="217" t="s">
        <v>148</v>
      </c>
      <c r="AU471" s="217" t="s">
        <v>83</v>
      </c>
      <c r="AV471" s="14" t="s">
        <v>142</v>
      </c>
      <c r="AW471" s="14" t="s">
        <v>35</v>
      </c>
      <c r="AX471" s="14" t="s">
        <v>81</v>
      </c>
      <c r="AY471" s="217" t="s">
        <v>135</v>
      </c>
    </row>
    <row r="472" spans="1:65" s="2" customFormat="1" ht="24.2" customHeight="1">
      <c r="A472" s="37"/>
      <c r="B472" s="38"/>
      <c r="C472" s="240" t="s">
        <v>652</v>
      </c>
      <c r="D472" s="240" t="s">
        <v>281</v>
      </c>
      <c r="E472" s="241" t="s">
        <v>653</v>
      </c>
      <c r="F472" s="242" t="s">
        <v>654</v>
      </c>
      <c r="G472" s="243" t="s">
        <v>140</v>
      </c>
      <c r="H472" s="244">
        <v>1</v>
      </c>
      <c r="I472" s="245"/>
      <c r="J472" s="246">
        <f>ROUND(I472*H472,2)</f>
        <v>0</v>
      </c>
      <c r="K472" s="242" t="s">
        <v>141</v>
      </c>
      <c r="L472" s="247"/>
      <c r="M472" s="248" t="s">
        <v>28</v>
      </c>
      <c r="N472" s="249" t="s">
        <v>44</v>
      </c>
      <c r="O472" s="67"/>
      <c r="P472" s="185">
        <f>O472*H472</f>
        <v>0</v>
      </c>
      <c r="Q472" s="185">
        <v>3.5000000000000001E-3</v>
      </c>
      <c r="R472" s="185">
        <f>Q472*H472</f>
        <v>3.5000000000000001E-3</v>
      </c>
      <c r="S472" s="185">
        <v>0</v>
      </c>
      <c r="T472" s="186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87" t="s">
        <v>191</v>
      </c>
      <c r="AT472" s="187" t="s">
        <v>281</v>
      </c>
      <c r="AU472" s="187" t="s">
        <v>83</v>
      </c>
      <c r="AY472" s="20" t="s">
        <v>135</v>
      </c>
      <c r="BE472" s="188">
        <f>IF(N472="základní",J472,0)</f>
        <v>0</v>
      </c>
      <c r="BF472" s="188">
        <f>IF(N472="snížená",J472,0)</f>
        <v>0</v>
      </c>
      <c r="BG472" s="188">
        <f>IF(N472="zákl. přenesená",J472,0)</f>
        <v>0</v>
      </c>
      <c r="BH472" s="188">
        <f>IF(N472="sníž. přenesená",J472,0)</f>
        <v>0</v>
      </c>
      <c r="BI472" s="188">
        <f>IF(N472="nulová",J472,0)</f>
        <v>0</v>
      </c>
      <c r="BJ472" s="20" t="s">
        <v>81</v>
      </c>
      <c r="BK472" s="188">
        <f>ROUND(I472*H472,2)</f>
        <v>0</v>
      </c>
      <c r="BL472" s="20" t="s">
        <v>142</v>
      </c>
      <c r="BM472" s="187" t="s">
        <v>655</v>
      </c>
    </row>
    <row r="473" spans="1:65" s="2" customFormat="1">
      <c r="A473" s="37"/>
      <c r="B473" s="38"/>
      <c r="C473" s="39"/>
      <c r="D473" s="189" t="s">
        <v>144</v>
      </c>
      <c r="E473" s="39"/>
      <c r="F473" s="190" t="s">
        <v>654</v>
      </c>
      <c r="G473" s="39"/>
      <c r="H473" s="39"/>
      <c r="I473" s="191"/>
      <c r="J473" s="39"/>
      <c r="K473" s="39"/>
      <c r="L473" s="42"/>
      <c r="M473" s="192"/>
      <c r="N473" s="193"/>
      <c r="O473" s="67"/>
      <c r="P473" s="67"/>
      <c r="Q473" s="67"/>
      <c r="R473" s="67"/>
      <c r="S473" s="67"/>
      <c r="T473" s="68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T473" s="20" t="s">
        <v>144</v>
      </c>
      <c r="AU473" s="20" t="s">
        <v>83</v>
      </c>
    </row>
    <row r="474" spans="1:65" s="13" customFormat="1">
      <c r="B474" s="196"/>
      <c r="C474" s="197"/>
      <c r="D474" s="189" t="s">
        <v>148</v>
      </c>
      <c r="E474" s="198" t="s">
        <v>28</v>
      </c>
      <c r="F474" s="199" t="s">
        <v>656</v>
      </c>
      <c r="G474" s="197"/>
      <c r="H474" s="200">
        <v>1</v>
      </c>
      <c r="I474" s="201"/>
      <c r="J474" s="197"/>
      <c r="K474" s="197"/>
      <c r="L474" s="202"/>
      <c r="M474" s="203"/>
      <c r="N474" s="204"/>
      <c r="O474" s="204"/>
      <c r="P474" s="204"/>
      <c r="Q474" s="204"/>
      <c r="R474" s="204"/>
      <c r="S474" s="204"/>
      <c r="T474" s="205"/>
      <c r="AT474" s="206" t="s">
        <v>148</v>
      </c>
      <c r="AU474" s="206" t="s">
        <v>83</v>
      </c>
      <c r="AV474" s="13" t="s">
        <v>83</v>
      </c>
      <c r="AW474" s="13" t="s">
        <v>35</v>
      </c>
      <c r="AX474" s="13" t="s">
        <v>73</v>
      </c>
      <c r="AY474" s="206" t="s">
        <v>135</v>
      </c>
    </row>
    <row r="475" spans="1:65" s="14" customFormat="1">
      <c r="B475" s="207"/>
      <c r="C475" s="208"/>
      <c r="D475" s="189" t="s">
        <v>148</v>
      </c>
      <c r="E475" s="209" t="s">
        <v>28</v>
      </c>
      <c r="F475" s="210" t="s">
        <v>183</v>
      </c>
      <c r="G475" s="208"/>
      <c r="H475" s="211">
        <v>1</v>
      </c>
      <c r="I475" s="212"/>
      <c r="J475" s="208"/>
      <c r="K475" s="208"/>
      <c r="L475" s="213"/>
      <c r="M475" s="214"/>
      <c r="N475" s="215"/>
      <c r="O475" s="215"/>
      <c r="P475" s="215"/>
      <c r="Q475" s="215"/>
      <c r="R475" s="215"/>
      <c r="S475" s="215"/>
      <c r="T475" s="216"/>
      <c r="AT475" s="217" t="s">
        <v>148</v>
      </c>
      <c r="AU475" s="217" t="s">
        <v>83</v>
      </c>
      <c r="AV475" s="14" t="s">
        <v>142</v>
      </c>
      <c r="AW475" s="14" t="s">
        <v>35</v>
      </c>
      <c r="AX475" s="14" t="s">
        <v>81</v>
      </c>
      <c r="AY475" s="217" t="s">
        <v>135</v>
      </c>
    </row>
    <row r="476" spans="1:65" s="2" customFormat="1" ht="24.2" customHeight="1">
      <c r="A476" s="37"/>
      <c r="B476" s="38"/>
      <c r="C476" s="176" t="s">
        <v>657</v>
      </c>
      <c r="D476" s="176" t="s">
        <v>137</v>
      </c>
      <c r="E476" s="177" t="s">
        <v>658</v>
      </c>
      <c r="F476" s="178" t="s">
        <v>659</v>
      </c>
      <c r="G476" s="179" t="s">
        <v>140</v>
      </c>
      <c r="H476" s="180">
        <v>2</v>
      </c>
      <c r="I476" s="181"/>
      <c r="J476" s="182">
        <f>ROUND(I476*H476,2)</f>
        <v>0</v>
      </c>
      <c r="K476" s="178" t="s">
        <v>141</v>
      </c>
      <c r="L476" s="42"/>
      <c r="M476" s="183" t="s">
        <v>28</v>
      </c>
      <c r="N476" s="184" t="s">
        <v>44</v>
      </c>
      <c r="O476" s="67"/>
      <c r="P476" s="185">
        <f>O476*H476</f>
        <v>0</v>
      </c>
      <c r="Q476" s="185">
        <v>1.0000000000000001E-5</v>
      </c>
      <c r="R476" s="185">
        <f>Q476*H476</f>
        <v>2.0000000000000002E-5</v>
      </c>
      <c r="S476" s="185">
        <v>0</v>
      </c>
      <c r="T476" s="186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7" t="s">
        <v>142</v>
      </c>
      <c r="AT476" s="187" t="s">
        <v>137</v>
      </c>
      <c r="AU476" s="187" t="s">
        <v>83</v>
      </c>
      <c r="AY476" s="20" t="s">
        <v>135</v>
      </c>
      <c r="BE476" s="188">
        <f>IF(N476="základní",J476,0)</f>
        <v>0</v>
      </c>
      <c r="BF476" s="188">
        <f>IF(N476="snížená",J476,0)</f>
        <v>0</v>
      </c>
      <c r="BG476" s="188">
        <f>IF(N476="zákl. přenesená",J476,0)</f>
        <v>0</v>
      </c>
      <c r="BH476" s="188">
        <f>IF(N476="sníž. přenesená",J476,0)</f>
        <v>0</v>
      </c>
      <c r="BI476" s="188">
        <f>IF(N476="nulová",J476,0)</f>
        <v>0</v>
      </c>
      <c r="BJ476" s="20" t="s">
        <v>81</v>
      </c>
      <c r="BK476" s="188">
        <f>ROUND(I476*H476,2)</f>
        <v>0</v>
      </c>
      <c r="BL476" s="20" t="s">
        <v>142</v>
      </c>
      <c r="BM476" s="187" t="s">
        <v>660</v>
      </c>
    </row>
    <row r="477" spans="1:65" s="2" customFormat="1" ht="19.5">
      <c r="A477" s="37"/>
      <c r="B477" s="38"/>
      <c r="C477" s="39"/>
      <c r="D477" s="189" t="s">
        <v>144</v>
      </c>
      <c r="E477" s="39"/>
      <c r="F477" s="190" t="s">
        <v>661</v>
      </c>
      <c r="G477" s="39"/>
      <c r="H477" s="39"/>
      <c r="I477" s="191"/>
      <c r="J477" s="39"/>
      <c r="K477" s="39"/>
      <c r="L477" s="42"/>
      <c r="M477" s="192"/>
      <c r="N477" s="193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20" t="s">
        <v>144</v>
      </c>
      <c r="AU477" s="20" t="s">
        <v>83</v>
      </c>
    </row>
    <row r="478" spans="1:65" s="2" customFormat="1">
      <c r="A478" s="37"/>
      <c r="B478" s="38"/>
      <c r="C478" s="39"/>
      <c r="D478" s="194" t="s">
        <v>146</v>
      </c>
      <c r="E478" s="39"/>
      <c r="F478" s="195" t="s">
        <v>662</v>
      </c>
      <c r="G478" s="39"/>
      <c r="H478" s="39"/>
      <c r="I478" s="191"/>
      <c r="J478" s="39"/>
      <c r="K478" s="39"/>
      <c r="L478" s="42"/>
      <c r="M478" s="192"/>
      <c r="N478" s="193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146</v>
      </c>
      <c r="AU478" s="20" t="s">
        <v>83</v>
      </c>
    </row>
    <row r="479" spans="1:65" s="13" customFormat="1">
      <c r="B479" s="196"/>
      <c r="C479" s="197"/>
      <c r="D479" s="189" t="s">
        <v>148</v>
      </c>
      <c r="E479" s="198" t="s">
        <v>28</v>
      </c>
      <c r="F479" s="199" t="s">
        <v>663</v>
      </c>
      <c r="G479" s="197"/>
      <c r="H479" s="200">
        <v>1</v>
      </c>
      <c r="I479" s="201"/>
      <c r="J479" s="197"/>
      <c r="K479" s="197"/>
      <c r="L479" s="202"/>
      <c r="M479" s="203"/>
      <c r="N479" s="204"/>
      <c r="O479" s="204"/>
      <c r="P479" s="204"/>
      <c r="Q479" s="204"/>
      <c r="R479" s="204"/>
      <c r="S479" s="204"/>
      <c r="T479" s="205"/>
      <c r="AT479" s="206" t="s">
        <v>148</v>
      </c>
      <c r="AU479" s="206" t="s">
        <v>83</v>
      </c>
      <c r="AV479" s="13" t="s">
        <v>83</v>
      </c>
      <c r="AW479" s="13" t="s">
        <v>35</v>
      </c>
      <c r="AX479" s="13" t="s">
        <v>73</v>
      </c>
      <c r="AY479" s="206" t="s">
        <v>135</v>
      </c>
    </row>
    <row r="480" spans="1:65" s="13" customFormat="1">
      <c r="B480" s="196"/>
      <c r="C480" s="197"/>
      <c r="D480" s="189" t="s">
        <v>148</v>
      </c>
      <c r="E480" s="198" t="s">
        <v>28</v>
      </c>
      <c r="F480" s="199" t="s">
        <v>651</v>
      </c>
      <c r="G480" s="197"/>
      <c r="H480" s="200">
        <v>1</v>
      </c>
      <c r="I480" s="201"/>
      <c r="J480" s="197"/>
      <c r="K480" s="197"/>
      <c r="L480" s="202"/>
      <c r="M480" s="203"/>
      <c r="N480" s="204"/>
      <c r="O480" s="204"/>
      <c r="P480" s="204"/>
      <c r="Q480" s="204"/>
      <c r="R480" s="204"/>
      <c r="S480" s="204"/>
      <c r="T480" s="205"/>
      <c r="AT480" s="206" t="s">
        <v>148</v>
      </c>
      <c r="AU480" s="206" t="s">
        <v>83</v>
      </c>
      <c r="AV480" s="13" t="s">
        <v>83</v>
      </c>
      <c r="AW480" s="13" t="s">
        <v>35</v>
      </c>
      <c r="AX480" s="13" t="s">
        <v>73</v>
      </c>
      <c r="AY480" s="206" t="s">
        <v>135</v>
      </c>
    </row>
    <row r="481" spans="1:65" s="14" customFormat="1">
      <c r="B481" s="207"/>
      <c r="C481" s="208"/>
      <c r="D481" s="189" t="s">
        <v>148</v>
      </c>
      <c r="E481" s="209" t="s">
        <v>28</v>
      </c>
      <c r="F481" s="210" t="s">
        <v>183</v>
      </c>
      <c r="G481" s="208"/>
      <c r="H481" s="211">
        <v>2</v>
      </c>
      <c r="I481" s="212"/>
      <c r="J481" s="208"/>
      <c r="K481" s="208"/>
      <c r="L481" s="213"/>
      <c r="M481" s="214"/>
      <c r="N481" s="215"/>
      <c r="O481" s="215"/>
      <c r="P481" s="215"/>
      <c r="Q481" s="215"/>
      <c r="R481" s="215"/>
      <c r="S481" s="215"/>
      <c r="T481" s="216"/>
      <c r="AT481" s="217" t="s">
        <v>148</v>
      </c>
      <c r="AU481" s="217" t="s">
        <v>83</v>
      </c>
      <c r="AV481" s="14" t="s">
        <v>142</v>
      </c>
      <c r="AW481" s="14" t="s">
        <v>35</v>
      </c>
      <c r="AX481" s="14" t="s">
        <v>81</v>
      </c>
      <c r="AY481" s="217" t="s">
        <v>135</v>
      </c>
    </row>
    <row r="482" spans="1:65" s="2" customFormat="1" ht="24.2" customHeight="1">
      <c r="A482" s="37"/>
      <c r="B482" s="38"/>
      <c r="C482" s="240" t="s">
        <v>664</v>
      </c>
      <c r="D482" s="240" t="s">
        <v>281</v>
      </c>
      <c r="E482" s="241" t="s">
        <v>665</v>
      </c>
      <c r="F482" s="242" t="s">
        <v>666</v>
      </c>
      <c r="G482" s="243" t="s">
        <v>140</v>
      </c>
      <c r="H482" s="244">
        <v>1</v>
      </c>
      <c r="I482" s="245"/>
      <c r="J482" s="246">
        <f>ROUND(I482*H482,2)</f>
        <v>0</v>
      </c>
      <c r="K482" s="242" t="s">
        <v>141</v>
      </c>
      <c r="L482" s="247"/>
      <c r="M482" s="248" t="s">
        <v>28</v>
      </c>
      <c r="N482" s="249" t="s">
        <v>44</v>
      </c>
      <c r="O482" s="67"/>
      <c r="P482" s="185">
        <f>O482*H482</f>
        <v>0</v>
      </c>
      <c r="Q482" s="185">
        <v>1.2999999999999999E-3</v>
      </c>
      <c r="R482" s="185">
        <f>Q482*H482</f>
        <v>1.2999999999999999E-3</v>
      </c>
      <c r="S482" s="185">
        <v>0</v>
      </c>
      <c r="T482" s="186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187" t="s">
        <v>191</v>
      </c>
      <c r="AT482" s="187" t="s">
        <v>281</v>
      </c>
      <c r="AU482" s="187" t="s">
        <v>83</v>
      </c>
      <c r="AY482" s="20" t="s">
        <v>135</v>
      </c>
      <c r="BE482" s="188">
        <f>IF(N482="základní",J482,0)</f>
        <v>0</v>
      </c>
      <c r="BF482" s="188">
        <f>IF(N482="snížená",J482,0)</f>
        <v>0</v>
      </c>
      <c r="BG482" s="188">
        <f>IF(N482="zákl. přenesená",J482,0)</f>
        <v>0</v>
      </c>
      <c r="BH482" s="188">
        <f>IF(N482="sníž. přenesená",J482,0)</f>
        <v>0</v>
      </c>
      <c r="BI482" s="188">
        <f>IF(N482="nulová",J482,0)</f>
        <v>0</v>
      </c>
      <c r="BJ482" s="20" t="s">
        <v>81</v>
      </c>
      <c r="BK482" s="188">
        <f>ROUND(I482*H482,2)</f>
        <v>0</v>
      </c>
      <c r="BL482" s="20" t="s">
        <v>142</v>
      </c>
      <c r="BM482" s="187" t="s">
        <v>667</v>
      </c>
    </row>
    <row r="483" spans="1:65" s="2" customFormat="1">
      <c r="A483" s="37"/>
      <c r="B483" s="38"/>
      <c r="C483" s="39"/>
      <c r="D483" s="189" t="s">
        <v>144</v>
      </c>
      <c r="E483" s="39"/>
      <c r="F483" s="190" t="s">
        <v>666</v>
      </c>
      <c r="G483" s="39"/>
      <c r="H483" s="39"/>
      <c r="I483" s="191"/>
      <c r="J483" s="39"/>
      <c r="K483" s="39"/>
      <c r="L483" s="42"/>
      <c r="M483" s="192"/>
      <c r="N483" s="193"/>
      <c r="O483" s="67"/>
      <c r="P483" s="67"/>
      <c r="Q483" s="67"/>
      <c r="R483" s="67"/>
      <c r="S483" s="67"/>
      <c r="T483" s="68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T483" s="20" t="s">
        <v>144</v>
      </c>
      <c r="AU483" s="20" t="s">
        <v>83</v>
      </c>
    </row>
    <row r="484" spans="1:65" s="13" customFormat="1">
      <c r="B484" s="196"/>
      <c r="C484" s="197"/>
      <c r="D484" s="189" t="s">
        <v>148</v>
      </c>
      <c r="E484" s="198" t="s">
        <v>28</v>
      </c>
      <c r="F484" s="199" t="s">
        <v>668</v>
      </c>
      <c r="G484" s="197"/>
      <c r="H484" s="200">
        <v>1</v>
      </c>
      <c r="I484" s="201"/>
      <c r="J484" s="197"/>
      <c r="K484" s="197"/>
      <c r="L484" s="202"/>
      <c r="M484" s="203"/>
      <c r="N484" s="204"/>
      <c r="O484" s="204"/>
      <c r="P484" s="204"/>
      <c r="Q484" s="204"/>
      <c r="R484" s="204"/>
      <c r="S484" s="204"/>
      <c r="T484" s="205"/>
      <c r="AT484" s="206" t="s">
        <v>148</v>
      </c>
      <c r="AU484" s="206" t="s">
        <v>83</v>
      </c>
      <c r="AV484" s="13" t="s">
        <v>83</v>
      </c>
      <c r="AW484" s="13" t="s">
        <v>35</v>
      </c>
      <c r="AX484" s="13" t="s">
        <v>81</v>
      </c>
      <c r="AY484" s="206" t="s">
        <v>135</v>
      </c>
    </row>
    <row r="485" spans="1:65" s="2" customFormat="1" ht="24.2" customHeight="1">
      <c r="A485" s="37"/>
      <c r="B485" s="38"/>
      <c r="C485" s="176" t="s">
        <v>669</v>
      </c>
      <c r="D485" s="176" t="s">
        <v>137</v>
      </c>
      <c r="E485" s="177" t="s">
        <v>670</v>
      </c>
      <c r="F485" s="178" t="s">
        <v>671</v>
      </c>
      <c r="G485" s="179" t="s">
        <v>140</v>
      </c>
      <c r="H485" s="180">
        <v>3</v>
      </c>
      <c r="I485" s="181"/>
      <c r="J485" s="182">
        <f>ROUND(I485*H485,2)</f>
        <v>0</v>
      </c>
      <c r="K485" s="178" t="s">
        <v>141</v>
      </c>
      <c r="L485" s="42"/>
      <c r="M485" s="183" t="s">
        <v>28</v>
      </c>
      <c r="N485" s="184" t="s">
        <v>44</v>
      </c>
      <c r="O485" s="67"/>
      <c r="P485" s="185">
        <f>O485*H485</f>
        <v>0</v>
      </c>
      <c r="Q485" s="185">
        <v>0.11241</v>
      </c>
      <c r="R485" s="185">
        <f>Q485*H485</f>
        <v>0.33722999999999997</v>
      </c>
      <c r="S485" s="185">
        <v>0</v>
      </c>
      <c r="T485" s="186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87" t="s">
        <v>142</v>
      </c>
      <c r="AT485" s="187" t="s">
        <v>137</v>
      </c>
      <c r="AU485" s="187" t="s">
        <v>83</v>
      </c>
      <c r="AY485" s="20" t="s">
        <v>135</v>
      </c>
      <c r="BE485" s="188">
        <f>IF(N485="základní",J485,0)</f>
        <v>0</v>
      </c>
      <c r="BF485" s="188">
        <f>IF(N485="snížená",J485,0)</f>
        <v>0</v>
      </c>
      <c r="BG485" s="188">
        <f>IF(N485="zákl. přenesená",J485,0)</f>
        <v>0</v>
      </c>
      <c r="BH485" s="188">
        <f>IF(N485="sníž. přenesená",J485,0)</f>
        <v>0</v>
      </c>
      <c r="BI485" s="188">
        <f>IF(N485="nulová",J485,0)</f>
        <v>0</v>
      </c>
      <c r="BJ485" s="20" t="s">
        <v>81</v>
      </c>
      <c r="BK485" s="188">
        <f>ROUND(I485*H485,2)</f>
        <v>0</v>
      </c>
      <c r="BL485" s="20" t="s">
        <v>142</v>
      </c>
      <c r="BM485" s="187" t="s">
        <v>672</v>
      </c>
    </row>
    <row r="486" spans="1:65" s="2" customFormat="1" ht="19.5">
      <c r="A486" s="37"/>
      <c r="B486" s="38"/>
      <c r="C486" s="39"/>
      <c r="D486" s="189" t="s">
        <v>144</v>
      </c>
      <c r="E486" s="39"/>
      <c r="F486" s="190" t="s">
        <v>673</v>
      </c>
      <c r="G486" s="39"/>
      <c r="H486" s="39"/>
      <c r="I486" s="191"/>
      <c r="J486" s="39"/>
      <c r="K486" s="39"/>
      <c r="L486" s="42"/>
      <c r="M486" s="192"/>
      <c r="N486" s="193"/>
      <c r="O486" s="67"/>
      <c r="P486" s="67"/>
      <c r="Q486" s="67"/>
      <c r="R486" s="67"/>
      <c r="S486" s="67"/>
      <c r="T486" s="68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20" t="s">
        <v>144</v>
      </c>
      <c r="AU486" s="20" t="s">
        <v>83</v>
      </c>
    </row>
    <row r="487" spans="1:65" s="2" customFormat="1">
      <c r="A487" s="37"/>
      <c r="B487" s="38"/>
      <c r="C487" s="39"/>
      <c r="D487" s="194" t="s">
        <v>146</v>
      </c>
      <c r="E487" s="39"/>
      <c r="F487" s="195" t="s">
        <v>674</v>
      </c>
      <c r="G487" s="39"/>
      <c r="H487" s="39"/>
      <c r="I487" s="191"/>
      <c r="J487" s="39"/>
      <c r="K487" s="39"/>
      <c r="L487" s="42"/>
      <c r="M487" s="192"/>
      <c r="N487" s="193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20" t="s">
        <v>146</v>
      </c>
      <c r="AU487" s="20" t="s">
        <v>83</v>
      </c>
    </row>
    <row r="488" spans="1:65" s="13" customFormat="1">
      <c r="B488" s="196"/>
      <c r="C488" s="197"/>
      <c r="D488" s="189" t="s">
        <v>148</v>
      </c>
      <c r="E488" s="198" t="s">
        <v>28</v>
      </c>
      <c r="F488" s="199" t="s">
        <v>651</v>
      </c>
      <c r="G488" s="197"/>
      <c r="H488" s="200">
        <v>1</v>
      </c>
      <c r="I488" s="201"/>
      <c r="J488" s="197"/>
      <c r="K488" s="197"/>
      <c r="L488" s="202"/>
      <c r="M488" s="203"/>
      <c r="N488" s="204"/>
      <c r="O488" s="204"/>
      <c r="P488" s="204"/>
      <c r="Q488" s="204"/>
      <c r="R488" s="204"/>
      <c r="S488" s="204"/>
      <c r="T488" s="205"/>
      <c r="AT488" s="206" t="s">
        <v>148</v>
      </c>
      <c r="AU488" s="206" t="s">
        <v>83</v>
      </c>
      <c r="AV488" s="13" t="s">
        <v>83</v>
      </c>
      <c r="AW488" s="13" t="s">
        <v>35</v>
      </c>
      <c r="AX488" s="13" t="s">
        <v>73</v>
      </c>
      <c r="AY488" s="206" t="s">
        <v>135</v>
      </c>
    </row>
    <row r="489" spans="1:65" s="13" customFormat="1">
      <c r="B489" s="196"/>
      <c r="C489" s="197"/>
      <c r="D489" s="189" t="s">
        <v>148</v>
      </c>
      <c r="E489" s="198" t="s">
        <v>28</v>
      </c>
      <c r="F489" s="199" t="s">
        <v>650</v>
      </c>
      <c r="G489" s="197"/>
      <c r="H489" s="200">
        <v>2</v>
      </c>
      <c r="I489" s="201"/>
      <c r="J489" s="197"/>
      <c r="K489" s="197"/>
      <c r="L489" s="202"/>
      <c r="M489" s="203"/>
      <c r="N489" s="204"/>
      <c r="O489" s="204"/>
      <c r="P489" s="204"/>
      <c r="Q489" s="204"/>
      <c r="R489" s="204"/>
      <c r="S489" s="204"/>
      <c r="T489" s="205"/>
      <c r="AT489" s="206" t="s">
        <v>148</v>
      </c>
      <c r="AU489" s="206" t="s">
        <v>83</v>
      </c>
      <c r="AV489" s="13" t="s">
        <v>83</v>
      </c>
      <c r="AW489" s="13" t="s">
        <v>35</v>
      </c>
      <c r="AX489" s="13" t="s">
        <v>73</v>
      </c>
      <c r="AY489" s="206" t="s">
        <v>135</v>
      </c>
    </row>
    <row r="490" spans="1:65" s="14" customFormat="1">
      <c r="B490" s="207"/>
      <c r="C490" s="208"/>
      <c r="D490" s="189" t="s">
        <v>148</v>
      </c>
      <c r="E490" s="209" t="s">
        <v>28</v>
      </c>
      <c r="F490" s="210" t="s">
        <v>183</v>
      </c>
      <c r="G490" s="208"/>
      <c r="H490" s="211">
        <v>3</v>
      </c>
      <c r="I490" s="212"/>
      <c r="J490" s="208"/>
      <c r="K490" s="208"/>
      <c r="L490" s="213"/>
      <c r="M490" s="214"/>
      <c r="N490" s="215"/>
      <c r="O490" s="215"/>
      <c r="P490" s="215"/>
      <c r="Q490" s="215"/>
      <c r="R490" s="215"/>
      <c r="S490" s="215"/>
      <c r="T490" s="216"/>
      <c r="AT490" s="217" t="s">
        <v>148</v>
      </c>
      <c r="AU490" s="217" t="s">
        <v>83</v>
      </c>
      <c r="AV490" s="14" t="s">
        <v>142</v>
      </c>
      <c r="AW490" s="14" t="s">
        <v>35</v>
      </c>
      <c r="AX490" s="14" t="s">
        <v>81</v>
      </c>
      <c r="AY490" s="217" t="s">
        <v>135</v>
      </c>
    </row>
    <row r="491" spans="1:65" s="2" customFormat="1" ht="21.75" customHeight="1">
      <c r="A491" s="37"/>
      <c r="B491" s="38"/>
      <c r="C491" s="240" t="s">
        <v>675</v>
      </c>
      <c r="D491" s="240" t="s">
        <v>281</v>
      </c>
      <c r="E491" s="241" t="s">
        <v>676</v>
      </c>
      <c r="F491" s="242" t="s">
        <v>677</v>
      </c>
      <c r="G491" s="243" t="s">
        <v>140</v>
      </c>
      <c r="H491" s="244">
        <v>1</v>
      </c>
      <c r="I491" s="245"/>
      <c r="J491" s="246">
        <f>ROUND(I491*H491,2)</f>
        <v>0</v>
      </c>
      <c r="K491" s="242" t="s">
        <v>141</v>
      </c>
      <c r="L491" s="247"/>
      <c r="M491" s="248" t="s">
        <v>28</v>
      </c>
      <c r="N491" s="249" t="s">
        <v>44</v>
      </c>
      <c r="O491" s="67"/>
      <c r="P491" s="185">
        <f>O491*H491</f>
        <v>0</v>
      </c>
      <c r="Q491" s="185">
        <v>6.1000000000000004E-3</v>
      </c>
      <c r="R491" s="185">
        <f>Q491*H491</f>
        <v>6.1000000000000004E-3</v>
      </c>
      <c r="S491" s="185">
        <v>0</v>
      </c>
      <c r="T491" s="186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7" t="s">
        <v>191</v>
      </c>
      <c r="AT491" s="187" t="s">
        <v>281</v>
      </c>
      <c r="AU491" s="187" t="s">
        <v>83</v>
      </c>
      <c r="AY491" s="20" t="s">
        <v>135</v>
      </c>
      <c r="BE491" s="188">
        <f>IF(N491="základní",J491,0)</f>
        <v>0</v>
      </c>
      <c r="BF491" s="188">
        <f>IF(N491="snížená",J491,0)</f>
        <v>0</v>
      </c>
      <c r="BG491" s="188">
        <f>IF(N491="zákl. přenesená",J491,0)</f>
        <v>0</v>
      </c>
      <c r="BH491" s="188">
        <f>IF(N491="sníž. přenesená",J491,0)</f>
        <v>0</v>
      </c>
      <c r="BI491" s="188">
        <f>IF(N491="nulová",J491,0)</f>
        <v>0</v>
      </c>
      <c r="BJ491" s="20" t="s">
        <v>81</v>
      </c>
      <c r="BK491" s="188">
        <f>ROUND(I491*H491,2)</f>
        <v>0</v>
      </c>
      <c r="BL491" s="20" t="s">
        <v>142</v>
      </c>
      <c r="BM491" s="187" t="s">
        <v>678</v>
      </c>
    </row>
    <row r="492" spans="1:65" s="2" customFormat="1">
      <c r="A492" s="37"/>
      <c r="B492" s="38"/>
      <c r="C492" s="39"/>
      <c r="D492" s="189" t="s">
        <v>144</v>
      </c>
      <c r="E492" s="39"/>
      <c r="F492" s="190" t="s">
        <v>677</v>
      </c>
      <c r="G492" s="39"/>
      <c r="H492" s="39"/>
      <c r="I492" s="191"/>
      <c r="J492" s="39"/>
      <c r="K492" s="39"/>
      <c r="L492" s="42"/>
      <c r="M492" s="192"/>
      <c r="N492" s="193"/>
      <c r="O492" s="67"/>
      <c r="P492" s="67"/>
      <c r="Q492" s="67"/>
      <c r="R492" s="67"/>
      <c r="S492" s="67"/>
      <c r="T492" s="68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20" t="s">
        <v>144</v>
      </c>
      <c r="AU492" s="20" t="s">
        <v>83</v>
      </c>
    </row>
    <row r="493" spans="1:65" s="13" customFormat="1">
      <c r="B493" s="196"/>
      <c r="C493" s="197"/>
      <c r="D493" s="189" t="s">
        <v>148</v>
      </c>
      <c r="E493" s="198" t="s">
        <v>28</v>
      </c>
      <c r="F493" s="199" t="s">
        <v>81</v>
      </c>
      <c r="G493" s="197"/>
      <c r="H493" s="200">
        <v>1</v>
      </c>
      <c r="I493" s="201"/>
      <c r="J493" s="197"/>
      <c r="K493" s="197"/>
      <c r="L493" s="202"/>
      <c r="M493" s="203"/>
      <c r="N493" s="204"/>
      <c r="O493" s="204"/>
      <c r="P493" s="204"/>
      <c r="Q493" s="204"/>
      <c r="R493" s="204"/>
      <c r="S493" s="204"/>
      <c r="T493" s="205"/>
      <c r="AT493" s="206" t="s">
        <v>148</v>
      </c>
      <c r="AU493" s="206" t="s">
        <v>83</v>
      </c>
      <c r="AV493" s="13" t="s">
        <v>83</v>
      </c>
      <c r="AW493" s="13" t="s">
        <v>35</v>
      </c>
      <c r="AX493" s="13" t="s">
        <v>81</v>
      </c>
      <c r="AY493" s="206" t="s">
        <v>135</v>
      </c>
    </row>
    <row r="494" spans="1:65" s="2" customFormat="1" ht="24.2" customHeight="1">
      <c r="A494" s="37"/>
      <c r="B494" s="38"/>
      <c r="C494" s="176" t="s">
        <v>679</v>
      </c>
      <c r="D494" s="176" t="s">
        <v>137</v>
      </c>
      <c r="E494" s="177" t="s">
        <v>680</v>
      </c>
      <c r="F494" s="178" t="s">
        <v>681</v>
      </c>
      <c r="G494" s="179" t="s">
        <v>357</v>
      </c>
      <c r="H494" s="180">
        <v>10.3</v>
      </c>
      <c r="I494" s="181"/>
      <c r="J494" s="182">
        <f>ROUND(I494*H494,2)</f>
        <v>0</v>
      </c>
      <c r="K494" s="178" t="s">
        <v>141</v>
      </c>
      <c r="L494" s="42"/>
      <c r="M494" s="183" t="s">
        <v>28</v>
      </c>
      <c r="N494" s="184" t="s">
        <v>44</v>
      </c>
      <c r="O494" s="67"/>
      <c r="P494" s="185">
        <f>O494*H494</f>
        <v>0</v>
      </c>
      <c r="Q494" s="185">
        <v>1.2999999999999999E-4</v>
      </c>
      <c r="R494" s="185">
        <f>Q494*H494</f>
        <v>1.3389999999999999E-3</v>
      </c>
      <c r="S494" s="185">
        <v>0</v>
      </c>
      <c r="T494" s="186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87" t="s">
        <v>142</v>
      </c>
      <c r="AT494" s="187" t="s">
        <v>137</v>
      </c>
      <c r="AU494" s="187" t="s">
        <v>83</v>
      </c>
      <c r="AY494" s="20" t="s">
        <v>135</v>
      </c>
      <c r="BE494" s="188">
        <f>IF(N494="základní",J494,0)</f>
        <v>0</v>
      </c>
      <c r="BF494" s="188">
        <f>IF(N494="snížená",J494,0)</f>
        <v>0</v>
      </c>
      <c r="BG494" s="188">
        <f>IF(N494="zákl. přenesená",J494,0)</f>
        <v>0</v>
      </c>
      <c r="BH494" s="188">
        <f>IF(N494="sníž. přenesená",J494,0)</f>
        <v>0</v>
      </c>
      <c r="BI494" s="188">
        <f>IF(N494="nulová",J494,0)</f>
        <v>0</v>
      </c>
      <c r="BJ494" s="20" t="s">
        <v>81</v>
      </c>
      <c r="BK494" s="188">
        <f>ROUND(I494*H494,2)</f>
        <v>0</v>
      </c>
      <c r="BL494" s="20" t="s">
        <v>142</v>
      </c>
      <c r="BM494" s="187" t="s">
        <v>682</v>
      </c>
    </row>
    <row r="495" spans="1:65" s="2" customFormat="1" ht="19.5">
      <c r="A495" s="37"/>
      <c r="B495" s="38"/>
      <c r="C495" s="39"/>
      <c r="D495" s="189" t="s">
        <v>144</v>
      </c>
      <c r="E495" s="39"/>
      <c r="F495" s="190" t="s">
        <v>683</v>
      </c>
      <c r="G495" s="39"/>
      <c r="H495" s="39"/>
      <c r="I495" s="191"/>
      <c r="J495" s="39"/>
      <c r="K495" s="39"/>
      <c r="L495" s="42"/>
      <c r="M495" s="192"/>
      <c r="N495" s="193"/>
      <c r="O495" s="67"/>
      <c r="P495" s="67"/>
      <c r="Q495" s="67"/>
      <c r="R495" s="67"/>
      <c r="S495" s="67"/>
      <c r="T495" s="68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20" t="s">
        <v>144</v>
      </c>
      <c r="AU495" s="20" t="s">
        <v>83</v>
      </c>
    </row>
    <row r="496" spans="1:65" s="2" customFormat="1">
      <c r="A496" s="37"/>
      <c r="B496" s="38"/>
      <c r="C496" s="39"/>
      <c r="D496" s="194" t="s">
        <v>146</v>
      </c>
      <c r="E496" s="39"/>
      <c r="F496" s="195" t="s">
        <v>684</v>
      </c>
      <c r="G496" s="39"/>
      <c r="H496" s="39"/>
      <c r="I496" s="191"/>
      <c r="J496" s="39"/>
      <c r="K496" s="39"/>
      <c r="L496" s="42"/>
      <c r="M496" s="192"/>
      <c r="N496" s="193"/>
      <c r="O496" s="67"/>
      <c r="P496" s="67"/>
      <c r="Q496" s="67"/>
      <c r="R496" s="67"/>
      <c r="S496" s="67"/>
      <c r="T496" s="68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20" t="s">
        <v>146</v>
      </c>
      <c r="AU496" s="20" t="s">
        <v>83</v>
      </c>
    </row>
    <row r="497" spans="1:65" s="13" customFormat="1">
      <c r="B497" s="196"/>
      <c r="C497" s="197"/>
      <c r="D497" s="189" t="s">
        <v>148</v>
      </c>
      <c r="E497" s="198" t="s">
        <v>28</v>
      </c>
      <c r="F497" s="199" t="s">
        <v>685</v>
      </c>
      <c r="G497" s="197"/>
      <c r="H497" s="200">
        <v>10.3</v>
      </c>
      <c r="I497" s="201"/>
      <c r="J497" s="197"/>
      <c r="K497" s="197"/>
      <c r="L497" s="202"/>
      <c r="M497" s="203"/>
      <c r="N497" s="204"/>
      <c r="O497" s="204"/>
      <c r="P497" s="204"/>
      <c r="Q497" s="204"/>
      <c r="R497" s="204"/>
      <c r="S497" s="204"/>
      <c r="T497" s="205"/>
      <c r="AT497" s="206" t="s">
        <v>148</v>
      </c>
      <c r="AU497" s="206" t="s">
        <v>83</v>
      </c>
      <c r="AV497" s="13" t="s">
        <v>83</v>
      </c>
      <c r="AW497" s="13" t="s">
        <v>35</v>
      </c>
      <c r="AX497" s="13" t="s">
        <v>81</v>
      </c>
      <c r="AY497" s="206" t="s">
        <v>135</v>
      </c>
    </row>
    <row r="498" spans="1:65" s="2" customFormat="1" ht="24.2" customHeight="1">
      <c r="A498" s="37"/>
      <c r="B498" s="38"/>
      <c r="C498" s="176" t="s">
        <v>686</v>
      </c>
      <c r="D498" s="176" t="s">
        <v>137</v>
      </c>
      <c r="E498" s="177" t="s">
        <v>687</v>
      </c>
      <c r="F498" s="178" t="s">
        <v>688</v>
      </c>
      <c r="G498" s="179" t="s">
        <v>317</v>
      </c>
      <c r="H498" s="180">
        <v>0.5</v>
      </c>
      <c r="I498" s="181"/>
      <c r="J498" s="182">
        <f>ROUND(I498*H498,2)</f>
        <v>0</v>
      </c>
      <c r="K498" s="178" t="s">
        <v>141</v>
      </c>
      <c r="L498" s="42"/>
      <c r="M498" s="183" t="s">
        <v>28</v>
      </c>
      <c r="N498" s="184" t="s">
        <v>44</v>
      </c>
      <c r="O498" s="67"/>
      <c r="P498" s="185">
        <f>O498*H498</f>
        <v>0</v>
      </c>
      <c r="Q498" s="185">
        <v>1.6000000000000001E-3</v>
      </c>
      <c r="R498" s="185">
        <f>Q498*H498</f>
        <v>8.0000000000000004E-4</v>
      </c>
      <c r="S498" s="185">
        <v>0</v>
      </c>
      <c r="T498" s="186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87" t="s">
        <v>142</v>
      </c>
      <c r="AT498" s="187" t="s">
        <v>137</v>
      </c>
      <c r="AU498" s="187" t="s">
        <v>83</v>
      </c>
      <c r="AY498" s="20" t="s">
        <v>135</v>
      </c>
      <c r="BE498" s="188">
        <f>IF(N498="základní",J498,0)</f>
        <v>0</v>
      </c>
      <c r="BF498" s="188">
        <f>IF(N498="snížená",J498,0)</f>
        <v>0</v>
      </c>
      <c r="BG498" s="188">
        <f>IF(N498="zákl. přenesená",J498,0)</f>
        <v>0</v>
      </c>
      <c r="BH498" s="188">
        <f>IF(N498="sníž. přenesená",J498,0)</f>
        <v>0</v>
      </c>
      <c r="BI498" s="188">
        <f>IF(N498="nulová",J498,0)</f>
        <v>0</v>
      </c>
      <c r="BJ498" s="20" t="s">
        <v>81</v>
      </c>
      <c r="BK498" s="188">
        <f>ROUND(I498*H498,2)</f>
        <v>0</v>
      </c>
      <c r="BL498" s="20" t="s">
        <v>142</v>
      </c>
      <c r="BM498" s="187" t="s">
        <v>689</v>
      </c>
    </row>
    <row r="499" spans="1:65" s="2" customFormat="1" ht="19.5">
      <c r="A499" s="37"/>
      <c r="B499" s="38"/>
      <c r="C499" s="39"/>
      <c r="D499" s="189" t="s">
        <v>144</v>
      </c>
      <c r="E499" s="39"/>
      <c r="F499" s="190" t="s">
        <v>690</v>
      </c>
      <c r="G499" s="39"/>
      <c r="H499" s="39"/>
      <c r="I499" s="191"/>
      <c r="J499" s="39"/>
      <c r="K499" s="39"/>
      <c r="L499" s="42"/>
      <c r="M499" s="192"/>
      <c r="N499" s="193"/>
      <c r="O499" s="67"/>
      <c r="P499" s="67"/>
      <c r="Q499" s="67"/>
      <c r="R499" s="67"/>
      <c r="S499" s="67"/>
      <c r="T499" s="68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T499" s="20" t="s">
        <v>144</v>
      </c>
      <c r="AU499" s="20" t="s">
        <v>83</v>
      </c>
    </row>
    <row r="500" spans="1:65" s="2" customFormat="1">
      <c r="A500" s="37"/>
      <c r="B500" s="38"/>
      <c r="C500" s="39"/>
      <c r="D500" s="194" t="s">
        <v>146</v>
      </c>
      <c r="E500" s="39"/>
      <c r="F500" s="195" t="s">
        <v>691</v>
      </c>
      <c r="G500" s="39"/>
      <c r="H500" s="39"/>
      <c r="I500" s="191"/>
      <c r="J500" s="39"/>
      <c r="K500" s="39"/>
      <c r="L500" s="42"/>
      <c r="M500" s="192"/>
      <c r="N500" s="193"/>
      <c r="O500" s="67"/>
      <c r="P500" s="67"/>
      <c r="Q500" s="67"/>
      <c r="R500" s="67"/>
      <c r="S500" s="67"/>
      <c r="T500" s="68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20" t="s">
        <v>146</v>
      </c>
      <c r="AU500" s="20" t="s">
        <v>83</v>
      </c>
    </row>
    <row r="501" spans="1:65" s="13" customFormat="1">
      <c r="B501" s="196"/>
      <c r="C501" s="197"/>
      <c r="D501" s="189" t="s">
        <v>148</v>
      </c>
      <c r="E501" s="198" t="s">
        <v>28</v>
      </c>
      <c r="F501" s="199" t="s">
        <v>692</v>
      </c>
      <c r="G501" s="197"/>
      <c r="H501" s="200">
        <v>0.5</v>
      </c>
      <c r="I501" s="201"/>
      <c r="J501" s="197"/>
      <c r="K501" s="197"/>
      <c r="L501" s="202"/>
      <c r="M501" s="203"/>
      <c r="N501" s="204"/>
      <c r="O501" s="204"/>
      <c r="P501" s="204"/>
      <c r="Q501" s="204"/>
      <c r="R501" s="204"/>
      <c r="S501" s="204"/>
      <c r="T501" s="205"/>
      <c r="AT501" s="206" t="s">
        <v>148</v>
      </c>
      <c r="AU501" s="206" t="s">
        <v>83</v>
      </c>
      <c r="AV501" s="13" t="s">
        <v>83</v>
      </c>
      <c r="AW501" s="13" t="s">
        <v>35</v>
      </c>
      <c r="AX501" s="13" t="s">
        <v>81</v>
      </c>
      <c r="AY501" s="206" t="s">
        <v>135</v>
      </c>
    </row>
    <row r="502" spans="1:65" s="2" customFormat="1" ht="16.5" customHeight="1">
      <c r="A502" s="37"/>
      <c r="B502" s="38"/>
      <c r="C502" s="176" t="s">
        <v>693</v>
      </c>
      <c r="D502" s="176" t="s">
        <v>137</v>
      </c>
      <c r="E502" s="177" t="s">
        <v>694</v>
      </c>
      <c r="F502" s="178" t="s">
        <v>695</v>
      </c>
      <c r="G502" s="179" t="s">
        <v>357</v>
      </c>
      <c r="H502" s="180">
        <v>10.3</v>
      </c>
      <c r="I502" s="181"/>
      <c r="J502" s="182">
        <f>ROUND(I502*H502,2)</f>
        <v>0</v>
      </c>
      <c r="K502" s="178" t="s">
        <v>141</v>
      </c>
      <c r="L502" s="42"/>
      <c r="M502" s="183" t="s">
        <v>28</v>
      </c>
      <c r="N502" s="184" t="s">
        <v>44</v>
      </c>
      <c r="O502" s="67"/>
      <c r="P502" s="185">
        <f>O502*H502</f>
        <v>0</v>
      </c>
      <c r="Q502" s="185">
        <v>0</v>
      </c>
      <c r="R502" s="185">
        <f>Q502*H502</f>
        <v>0</v>
      </c>
      <c r="S502" s="185">
        <v>0</v>
      </c>
      <c r="T502" s="186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87" t="s">
        <v>142</v>
      </c>
      <c r="AT502" s="187" t="s">
        <v>137</v>
      </c>
      <c r="AU502" s="187" t="s">
        <v>83</v>
      </c>
      <c r="AY502" s="20" t="s">
        <v>135</v>
      </c>
      <c r="BE502" s="188">
        <f>IF(N502="základní",J502,0)</f>
        <v>0</v>
      </c>
      <c r="BF502" s="188">
        <f>IF(N502="snížená",J502,0)</f>
        <v>0</v>
      </c>
      <c r="BG502" s="188">
        <f>IF(N502="zákl. přenesená",J502,0)</f>
        <v>0</v>
      </c>
      <c r="BH502" s="188">
        <f>IF(N502="sníž. přenesená",J502,0)</f>
        <v>0</v>
      </c>
      <c r="BI502" s="188">
        <f>IF(N502="nulová",J502,0)</f>
        <v>0</v>
      </c>
      <c r="BJ502" s="20" t="s">
        <v>81</v>
      </c>
      <c r="BK502" s="188">
        <f>ROUND(I502*H502,2)</f>
        <v>0</v>
      </c>
      <c r="BL502" s="20" t="s">
        <v>142</v>
      </c>
      <c r="BM502" s="187" t="s">
        <v>696</v>
      </c>
    </row>
    <row r="503" spans="1:65" s="2" customFormat="1" ht="19.5">
      <c r="A503" s="37"/>
      <c r="B503" s="38"/>
      <c r="C503" s="39"/>
      <c r="D503" s="189" t="s">
        <v>144</v>
      </c>
      <c r="E503" s="39"/>
      <c r="F503" s="190" t="s">
        <v>697</v>
      </c>
      <c r="G503" s="39"/>
      <c r="H503" s="39"/>
      <c r="I503" s="191"/>
      <c r="J503" s="39"/>
      <c r="K503" s="39"/>
      <c r="L503" s="42"/>
      <c r="M503" s="192"/>
      <c r="N503" s="193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20" t="s">
        <v>144</v>
      </c>
      <c r="AU503" s="20" t="s">
        <v>83</v>
      </c>
    </row>
    <row r="504" spans="1:65" s="2" customFormat="1">
      <c r="A504" s="37"/>
      <c r="B504" s="38"/>
      <c r="C504" s="39"/>
      <c r="D504" s="194" t="s">
        <v>146</v>
      </c>
      <c r="E504" s="39"/>
      <c r="F504" s="195" t="s">
        <v>698</v>
      </c>
      <c r="G504" s="39"/>
      <c r="H504" s="39"/>
      <c r="I504" s="191"/>
      <c r="J504" s="39"/>
      <c r="K504" s="39"/>
      <c r="L504" s="42"/>
      <c r="M504" s="192"/>
      <c r="N504" s="193"/>
      <c r="O504" s="67"/>
      <c r="P504" s="67"/>
      <c r="Q504" s="67"/>
      <c r="R504" s="67"/>
      <c r="S504" s="67"/>
      <c r="T504" s="68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20" t="s">
        <v>146</v>
      </c>
      <c r="AU504" s="20" t="s">
        <v>83</v>
      </c>
    </row>
    <row r="505" spans="1:65" s="13" customFormat="1">
      <c r="B505" s="196"/>
      <c r="C505" s="197"/>
      <c r="D505" s="189" t="s">
        <v>148</v>
      </c>
      <c r="E505" s="198" t="s">
        <v>28</v>
      </c>
      <c r="F505" s="199" t="s">
        <v>685</v>
      </c>
      <c r="G505" s="197"/>
      <c r="H505" s="200">
        <v>10.3</v>
      </c>
      <c r="I505" s="201"/>
      <c r="J505" s="197"/>
      <c r="K505" s="197"/>
      <c r="L505" s="202"/>
      <c r="M505" s="203"/>
      <c r="N505" s="204"/>
      <c r="O505" s="204"/>
      <c r="P505" s="204"/>
      <c r="Q505" s="204"/>
      <c r="R505" s="204"/>
      <c r="S505" s="204"/>
      <c r="T505" s="205"/>
      <c r="AT505" s="206" t="s">
        <v>148</v>
      </c>
      <c r="AU505" s="206" t="s">
        <v>83</v>
      </c>
      <c r="AV505" s="13" t="s">
        <v>83</v>
      </c>
      <c r="AW505" s="13" t="s">
        <v>35</v>
      </c>
      <c r="AX505" s="13" t="s">
        <v>81</v>
      </c>
      <c r="AY505" s="206" t="s">
        <v>135</v>
      </c>
    </row>
    <row r="506" spans="1:65" s="2" customFormat="1" ht="24.2" customHeight="1">
      <c r="A506" s="37"/>
      <c r="B506" s="38"/>
      <c r="C506" s="176" t="s">
        <v>699</v>
      </c>
      <c r="D506" s="176" t="s">
        <v>137</v>
      </c>
      <c r="E506" s="177" t="s">
        <v>700</v>
      </c>
      <c r="F506" s="178" t="s">
        <v>701</v>
      </c>
      <c r="G506" s="179" t="s">
        <v>357</v>
      </c>
      <c r="H506" s="180">
        <v>92.07</v>
      </c>
      <c r="I506" s="181"/>
      <c r="J506" s="182">
        <f>ROUND(I506*H506,2)</f>
        <v>0</v>
      </c>
      <c r="K506" s="178" t="s">
        <v>141</v>
      </c>
      <c r="L506" s="42"/>
      <c r="M506" s="183" t="s">
        <v>28</v>
      </c>
      <c r="N506" s="184" t="s">
        <v>44</v>
      </c>
      <c r="O506" s="67"/>
      <c r="P506" s="185">
        <f>O506*H506</f>
        <v>0</v>
      </c>
      <c r="Q506" s="185">
        <v>0.10988000000000001</v>
      </c>
      <c r="R506" s="185">
        <f>Q506*H506</f>
        <v>10.116651599999999</v>
      </c>
      <c r="S506" s="185">
        <v>0</v>
      </c>
      <c r="T506" s="186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87" t="s">
        <v>142</v>
      </c>
      <c r="AT506" s="187" t="s">
        <v>137</v>
      </c>
      <c r="AU506" s="187" t="s">
        <v>83</v>
      </c>
      <c r="AY506" s="20" t="s">
        <v>135</v>
      </c>
      <c r="BE506" s="188">
        <f>IF(N506="základní",J506,0)</f>
        <v>0</v>
      </c>
      <c r="BF506" s="188">
        <f>IF(N506="snížená",J506,0)</f>
        <v>0</v>
      </c>
      <c r="BG506" s="188">
        <f>IF(N506="zákl. přenesená",J506,0)</f>
        <v>0</v>
      </c>
      <c r="BH506" s="188">
        <f>IF(N506="sníž. přenesená",J506,0)</f>
        <v>0</v>
      </c>
      <c r="BI506" s="188">
        <f>IF(N506="nulová",J506,0)</f>
        <v>0</v>
      </c>
      <c r="BJ506" s="20" t="s">
        <v>81</v>
      </c>
      <c r="BK506" s="188">
        <f>ROUND(I506*H506,2)</f>
        <v>0</v>
      </c>
      <c r="BL506" s="20" t="s">
        <v>142</v>
      </c>
      <c r="BM506" s="187" t="s">
        <v>702</v>
      </c>
    </row>
    <row r="507" spans="1:65" s="2" customFormat="1" ht="39">
      <c r="A507" s="37"/>
      <c r="B507" s="38"/>
      <c r="C507" s="39"/>
      <c r="D507" s="189" t="s">
        <v>144</v>
      </c>
      <c r="E507" s="39"/>
      <c r="F507" s="190" t="s">
        <v>703</v>
      </c>
      <c r="G507" s="39"/>
      <c r="H507" s="39"/>
      <c r="I507" s="191"/>
      <c r="J507" s="39"/>
      <c r="K507" s="39"/>
      <c r="L507" s="42"/>
      <c r="M507" s="192"/>
      <c r="N507" s="193"/>
      <c r="O507" s="67"/>
      <c r="P507" s="67"/>
      <c r="Q507" s="67"/>
      <c r="R507" s="67"/>
      <c r="S507" s="67"/>
      <c r="T507" s="68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20" t="s">
        <v>144</v>
      </c>
      <c r="AU507" s="20" t="s">
        <v>83</v>
      </c>
    </row>
    <row r="508" spans="1:65" s="2" customFormat="1">
      <c r="A508" s="37"/>
      <c r="B508" s="38"/>
      <c r="C508" s="39"/>
      <c r="D508" s="194" t="s">
        <v>146</v>
      </c>
      <c r="E508" s="39"/>
      <c r="F508" s="195" t="s">
        <v>704</v>
      </c>
      <c r="G508" s="39"/>
      <c r="H508" s="39"/>
      <c r="I508" s="191"/>
      <c r="J508" s="39"/>
      <c r="K508" s="39"/>
      <c r="L508" s="42"/>
      <c r="M508" s="192"/>
      <c r="N508" s="193"/>
      <c r="O508" s="67"/>
      <c r="P508" s="67"/>
      <c r="Q508" s="67"/>
      <c r="R508" s="67"/>
      <c r="S508" s="67"/>
      <c r="T508" s="68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20" t="s">
        <v>146</v>
      </c>
      <c r="AU508" s="20" t="s">
        <v>83</v>
      </c>
    </row>
    <row r="509" spans="1:65" s="2" customFormat="1" ht="19.5">
      <c r="A509" s="37"/>
      <c r="B509" s="38"/>
      <c r="C509" s="39"/>
      <c r="D509" s="189" t="s">
        <v>237</v>
      </c>
      <c r="E509" s="39"/>
      <c r="F509" s="228" t="s">
        <v>705</v>
      </c>
      <c r="G509" s="39"/>
      <c r="H509" s="39"/>
      <c r="I509" s="191"/>
      <c r="J509" s="39"/>
      <c r="K509" s="39"/>
      <c r="L509" s="42"/>
      <c r="M509" s="192"/>
      <c r="N509" s="193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20" t="s">
        <v>237</v>
      </c>
      <c r="AU509" s="20" t="s">
        <v>83</v>
      </c>
    </row>
    <row r="510" spans="1:65" s="13" customFormat="1">
      <c r="B510" s="196"/>
      <c r="C510" s="197"/>
      <c r="D510" s="189" t="s">
        <v>148</v>
      </c>
      <c r="E510" s="198" t="s">
        <v>28</v>
      </c>
      <c r="F510" s="199" t="s">
        <v>706</v>
      </c>
      <c r="G510" s="197"/>
      <c r="H510" s="200">
        <v>92.07</v>
      </c>
      <c r="I510" s="201"/>
      <c r="J510" s="197"/>
      <c r="K510" s="197"/>
      <c r="L510" s="202"/>
      <c r="M510" s="203"/>
      <c r="N510" s="204"/>
      <c r="O510" s="204"/>
      <c r="P510" s="204"/>
      <c r="Q510" s="204"/>
      <c r="R510" s="204"/>
      <c r="S510" s="204"/>
      <c r="T510" s="205"/>
      <c r="AT510" s="206" t="s">
        <v>148</v>
      </c>
      <c r="AU510" s="206" t="s">
        <v>83</v>
      </c>
      <c r="AV510" s="13" t="s">
        <v>83</v>
      </c>
      <c r="AW510" s="13" t="s">
        <v>35</v>
      </c>
      <c r="AX510" s="13" t="s">
        <v>81</v>
      </c>
      <c r="AY510" s="206" t="s">
        <v>135</v>
      </c>
    </row>
    <row r="511" spans="1:65" s="2" customFormat="1" ht="16.5" customHeight="1">
      <c r="A511" s="37"/>
      <c r="B511" s="38"/>
      <c r="C511" s="240" t="s">
        <v>707</v>
      </c>
      <c r="D511" s="240" t="s">
        <v>281</v>
      </c>
      <c r="E511" s="241" t="s">
        <v>708</v>
      </c>
      <c r="F511" s="242" t="s">
        <v>709</v>
      </c>
      <c r="G511" s="243" t="s">
        <v>317</v>
      </c>
      <c r="H511" s="244">
        <v>93.911000000000001</v>
      </c>
      <c r="I511" s="245"/>
      <c r="J511" s="246">
        <f>ROUND(I511*H511,2)</f>
        <v>0</v>
      </c>
      <c r="K511" s="242" t="s">
        <v>141</v>
      </c>
      <c r="L511" s="247"/>
      <c r="M511" s="248" t="s">
        <v>28</v>
      </c>
      <c r="N511" s="249" t="s">
        <v>44</v>
      </c>
      <c r="O511" s="67"/>
      <c r="P511" s="185">
        <f>O511*H511</f>
        <v>0</v>
      </c>
      <c r="Q511" s="185">
        <v>0.41699999999999998</v>
      </c>
      <c r="R511" s="185">
        <f>Q511*H511</f>
        <v>39.160886999999995</v>
      </c>
      <c r="S511" s="185">
        <v>0</v>
      </c>
      <c r="T511" s="186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87" t="s">
        <v>191</v>
      </c>
      <c r="AT511" s="187" t="s">
        <v>281</v>
      </c>
      <c r="AU511" s="187" t="s">
        <v>83</v>
      </c>
      <c r="AY511" s="20" t="s">
        <v>135</v>
      </c>
      <c r="BE511" s="188">
        <f>IF(N511="základní",J511,0)</f>
        <v>0</v>
      </c>
      <c r="BF511" s="188">
        <f>IF(N511="snížená",J511,0)</f>
        <v>0</v>
      </c>
      <c r="BG511" s="188">
        <f>IF(N511="zákl. přenesená",J511,0)</f>
        <v>0</v>
      </c>
      <c r="BH511" s="188">
        <f>IF(N511="sníž. přenesená",J511,0)</f>
        <v>0</v>
      </c>
      <c r="BI511" s="188">
        <f>IF(N511="nulová",J511,0)</f>
        <v>0</v>
      </c>
      <c r="BJ511" s="20" t="s">
        <v>81</v>
      </c>
      <c r="BK511" s="188">
        <f>ROUND(I511*H511,2)</f>
        <v>0</v>
      </c>
      <c r="BL511" s="20" t="s">
        <v>142</v>
      </c>
      <c r="BM511" s="187" t="s">
        <v>710</v>
      </c>
    </row>
    <row r="512" spans="1:65" s="2" customFormat="1">
      <c r="A512" s="37"/>
      <c r="B512" s="38"/>
      <c r="C512" s="39"/>
      <c r="D512" s="189" t="s">
        <v>144</v>
      </c>
      <c r="E512" s="39"/>
      <c r="F512" s="190" t="s">
        <v>709</v>
      </c>
      <c r="G512" s="39"/>
      <c r="H512" s="39"/>
      <c r="I512" s="191"/>
      <c r="J512" s="39"/>
      <c r="K512" s="39"/>
      <c r="L512" s="42"/>
      <c r="M512" s="192"/>
      <c r="N512" s="193"/>
      <c r="O512" s="67"/>
      <c r="P512" s="67"/>
      <c r="Q512" s="67"/>
      <c r="R512" s="67"/>
      <c r="S512" s="67"/>
      <c r="T512" s="68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T512" s="20" t="s">
        <v>144</v>
      </c>
      <c r="AU512" s="20" t="s">
        <v>83</v>
      </c>
    </row>
    <row r="513" spans="1:65" s="13" customFormat="1">
      <c r="B513" s="196"/>
      <c r="C513" s="197"/>
      <c r="D513" s="189" t="s">
        <v>148</v>
      </c>
      <c r="E513" s="198" t="s">
        <v>28</v>
      </c>
      <c r="F513" s="199" t="s">
        <v>706</v>
      </c>
      <c r="G513" s="197"/>
      <c r="H513" s="200">
        <v>92.07</v>
      </c>
      <c r="I513" s="201"/>
      <c r="J513" s="197"/>
      <c r="K513" s="197"/>
      <c r="L513" s="202"/>
      <c r="M513" s="203"/>
      <c r="N513" s="204"/>
      <c r="O513" s="204"/>
      <c r="P513" s="204"/>
      <c r="Q513" s="204"/>
      <c r="R513" s="204"/>
      <c r="S513" s="204"/>
      <c r="T513" s="205"/>
      <c r="AT513" s="206" t="s">
        <v>148</v>
      </c>
      <c r="AU513" s="206" t="s">
        <v>83</v>
      </c>
      <c r="AV513" s="13" t="s">
        <v>83</v>
      </c>
      <c r="AW513" s="13" t="s">
        <v>35</v>
      </c>
      <c r="AX513" s="13" t="s">
        <v>81</v>
      </c>
      <c r="AY513" s="206" t="s">
        <v>135</v>
      </c>
    </row>
    <row r="514" spans="1:65" s="13" customFormat="1">
      <c r="B514" s="196"/>
      <c r="C514" s="197"/>
      <c r="D514" s="189" t="s">
        <v>148</v>
      </c>
      <c r="E514" s="197"/>
      <c r="F514" s="199" t="s">
        <v>711</v>
      </c>
      <c r="G514" s="197"/>
      <c r="H514" s="200">
        <v>93.911000000000001</v>
      </c>
      <c r="I514" s="201"/>
      <c r="J514" s="197"/>
      <c r="K514" s="197"/>
      <c r="L514" s="202"/>
      <c r="M514" s="203"/>
      <c r="N514" s="204"/>
      <c r="O514" s="204"/>
      <c r="P514" s="204"/>
      <c r="Q514" s="204"/>
      <c r="R514" s="204"/>
      <c r="S514" s="204"/>
      <c r="T514" s="205"/>
      <c r="AT514" s="206" t="s">
        <v>148</v>
      </c>
      <c r="AU514" s="206" t="s">
        <v>83</v>
      </c>
      <c r="AV514" s="13" t="s">
        <v>83</v>
      </c>
      <c r="AW514" s="13" t="s">
        <v>4</v>
      </c>
      <c r="AX514" s="13" t="s">
        <v>81</v>
      </c>
      <c r="AY514" s="206" t="s">
        <v>135</v>
      </c>
    </row>
    <row r="515" spans="1:65" s="2" customFormat="1" ht="33" customHeight="1">
      <c r="A515" s="37"/>
      <c r="B515" s="38"/>
      <c r="C515" s="176" t="s">
        <v>712</v>
      </c>
      <c r="D515" s="176" t="s">
        <v>137</v>
      </c>
      <c r="E515" s="177" t="s">
        <v>713</v>
      </c>
      <c r="F515" s="178" t="s">
        <v>714</v>
      </c>
      <c r="G515" s="179" t="s">
        <v>357</v>
      </c>
      <c r="H515" s="180">
        <v>116.18</v>
      </c>
      <c r="I515" s="181"/>
      <c r="J515" s="182">
        <f>ROUND(I515*H515,2)</f>
        <v>0</v>
      </c>
      <c r="K515" s="178" t="s">
        <v>141</v>
      </c>
      <c r="L515" s="42"/>
      <c r="M515" s="183" t="s">
        <v>28</v>
      </c>
      <c r="N515" s="184" t="s">
        <v>44</v>
      </c>
      <c r="O515" s="67"/>
      <c r="P515" s="185">
        <f>O515*H515</f>
        <v>0</v>
      </c>
      <c r="Q515" s="185">
        <v>0.14041999999999999</v>
      </c>
      <c r="R515" s="185">
        <f>Q515*H515</f>
        <v>16.313995599999998</v>
      </c>
      <c r="S515" s="185">
        <v>0</v>
      </c>
      <c r="T515" s="186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87" t="s">
        <v>142</v>
      </c>
      <c r="AT515" s="187" t="s">
        <v>137</v>
      </c>
      <c r="AU515" s="187" t="s">
        <v>83</v>
      </c>
      <c r="AY515" s="20" t="s">
        <v>135</v>
      </c>
      <c r="BE515" s="188">
        <f>IF(N515="základní",J515,0)</f>
        <v>0</v>
      </c>
      <c r="BF515" s="188">
        <f>IF(N515="snížená",J515,0)</f>
        <v>0</v>
      </c>
      <c r="BG515" s="188">
        <f>IF(N515="zákl. přenesená",J515,0)</f>
        <v>0</v>
      </c>
      <c r="BH515" s="188">
        <f>IF(N515="sníž. přenesená",J515,0)</f>
        <v>0</v>
      </c>
      <c r="BI515" s="188">
        <f>IF(N515="nulová",J515,0)</f>
        <v>0</v>
      </c>
      <c r="BJ515" s="20" t="s">
        <v>81</v>
      </c>
      <c r="BK515" s="188">
        <f>ROUND(I515*H515,2)</f>
        <v>0</v>
      </c>
      <c r="BL515" s="20" t="s">
        <v>142</v>
      </c>
      <c r="BM515" s="187" t="s">
        <v>715</v>
      </c>
    </row>
    <row r="516" spans="1:65" s="2" customFormat="1" ht="29.25">
      <c r="A516" s="37"/>
      <c r="B516" s="38"/>
      <c r="C516" s="39"/>
      <c r="D516" s="189" t="s">
        <v>144</v>
      </c>
      <c r="E516" s="39"/>
      <c r="F516" s="190" t="s">
        <v>716</v>
      </c>
      <c r="G516" s="39"/>
      <c r="H516" s="39"/>
      <c r="I516" s="191"/>
      <c r="J516" s="39"/>
      <c r="K516" s="39"/>
      <c r="L516" s="42"/>
      <c r="M516" s="192"/>
      <c r="N516" s="193"/>
      <c r="O516" s="67"/>
      <c r="P516" s="67"/>
      <c r="Q516" s="67"/>
      <c r="R516" s="67"/>
      <c r="S516" s="67"/>
      <c r="T516" s="68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T516" s="20" t="s">
        <v>144</v>
      </c>
      <c r="AU516" s="20" t="s">
        <v>83</v>
      </c>
    </row>
    <row r="517" spans="1:65" s="2" customFormat="1">
      <c r="A517" s="37"/>
      <c r="B517" s="38"/>
      <c r="C517" s="39"/>
      <c r="D517" s="194" t="s">
        <v>146</v>
      </c>
      <c r="E517" s="39"/>
      <c r="F517" s="195" t="s">
        <v>717</v>
      </c>
      <c r="G517" s="39"/>
      <c r="H517" s="39"/>
      <c r="I517" s="191"/>
      <c r="J517" s="39"/>
      <c r="K517" s="39"/>
      <c r="L517" s="42"/>
      <c r="M517" s="192"/>
      <c r="N517" s="193"/>
      <c r="O517" s="67"/>
      <c r="P517" s="67"/>
      <c r="Q517" s="67"/>
      <c r="R517" s="67"/>
      <c r="S517" s="67"/>
      <c r="T517" s="68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20" t="s">
        <v>146</v>
      </c>
      <c r="AU517" s="20" t="s">
        <v>83</v>
      </c>
    </row>
    <row r="518" spans="1:65" s="13" customFormat="1">
      <c r="B518" s="196"/>
      <c r="C518" s="197"/>
      <c r="D518" s="189" t="s">
        <v>148</v>
      </c>
      <c r="E518" s="198" t="s">
        <v>28</v>
      </c>
      <c r="F518" s="199" t="s">
        <v>718</v>
      </c>
      <c r="G518" s="197"/>
      <c r="H518" s="200">
        <v>116.18</v>
      </c>
      <c r="I518" s="201"/>
      <c r="J518" s="197"/>
      <c r="K518" s="197"/>
      <c r="L518" s="202"/>
      <c r="M518" s="203"/>
      <c r="N518" s="204"/>
      <c r="O518" s="204"/>
      <c r="P518" s="204"/>
      <c r="Q518" s="204"/>
      <c r="R518" s="204"/>
      <c r="S518" s="204"/>
      <c r="T518" s="205"/>
      <c r="AT518" s="206" t="s">
        <v>148</v>
      </c>
      <c r="AU518" s="206" t="s">
        <v>83</v>
      </c>
      <c r="AV518" s="13" t="s">
        <v>83</v>
      </c>
      <c r="AW518" s="13" t="s">
        <v>35</v>
      </c>
      <c r="AX518" s="13" t="s">
        <v>73</v>
      </c>
      <c r="AY518" s="206" t="s">
        <v>135</v>
      </c>
    </row>
    <row r="519" spans="1:65" s="14" customFormat="1">
      <c r="B519" s="207"/>
      <c r="C519" s="208"/>
      <c r="D519" s="189" t="s">
        <v>148</v>
      </c>
      <c r="E519" s="209" t="s">
        <v>28</v>
      </c>
      <c r="F519" s="210" t="s">
        <v>183</v>
      </c>
      <c r="G519" s="208"/>
      <c r="H519" s="211">
        <v>116.18</v>
      </c>
      <c r="I519" s="212"/>
      <c r="J519" s="208"/>
      <c r="K519" s="208"/>
      <c r="L519" s="213"/>
      <c r="M519" s="214"/>
      <c r="N519" s="215"/>
      <c r="O519" s="215"/>
      <c r="P519" s="215"/>
      <c r="Q519" s="215"/>
      <c r="R519" s="215"/>
      <c r="S519" s="215"/>
      <c r="T519" s="216"/>
      <c r="AT519" s="217" t="s">
        <v>148</v>
      </c>
      <c r="AU519" s="217" t="s">
        <v>83</v>
      </c>
      <c r="AV519" s="14" t="s">
        <v>142</v>
      </c>
      <c r="AW519" s="14" t="s">
        <v>35</v>
      </c>
      <c r="AX519" s="14" t="s">
        <v>81</v>
      </c>
      <c r="AY519" s="217" t="s">
        <v>135</v>
      </c>
    </row>
    <row r="520" spans="1:65" s="2" customFormat="1" ht="16.5" customHeight="1">
      <c r="A520" s="37"/>
      <c r="B520" s="38"/>
      <c r="C520" s="240" t="s">
        <v>719</v>
      </c>
      <c r="D520" s="240" t="s">
        <v>281</v>
      </c>
      <c r="E520" s="241" t="s">
        <v>720</v>
      </c>
      <c r="F520" s="242" t="s">
        <v>721</v>
      </c>
      <c r="G520" s="243" t="s">
        <v>357</v>
      </c>
      <c r="H520" s="244">
        <v>118.504</v>
      </c>
      <c r="I520" s="245"/>
      <c r="J520" s="246">
        <f>ROUND(I520*H520,2)</f>
        <v>0</v>
      </c>
      <c r="K520" s="242" t="s">
        <v>141</v>
      </c>
      <c r="L520" s="247"/>
      <c r="M520" s="248" t="s">
        <v>28</v>
      </c>
      <c r="N520" s="249" t="s">
        <v>44</v>
      </c>
      <c r="O520" s="67"/>
      <c r="P520" s="185">
        <f>O520*H520</f>
        <v>0</v>
      </c>
      <c r="Q520" s="185">
        <v>4.4999999999999998E-2</v>
      </c>
      <c r="R520" s="185">
        <f>Q520*H520</f>
        <v>5.3326799999999999</v>
      </c>
      <c r="S520" s="185">
        <v>0</v>
      </c>
      <c r="T520" s="186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7" t="s">
        <v>191</v>
      </c>
      <c r="AT520" s="187" t="s">
        <v>281</v>
      </c>
      <c r="AU520" s="187" t="s">
        <v>83</v>
      </c>
      <c r="AY520" s="20" t="s">
        <v>135</v>
      </c>
      <c r="BE520" s="188">
        <f>IF(N520="základní",J520,0)</f>
        <v>0</v>
      </c>
      <c r="BF520" s="188">
        <f>IF(N520="snížená",J520,0)</f>
        <v>0</v>
      </c>
      <c r="BG520" s="188">
        <f>IF(N520="zákl. přenesená",J520,0)</f>
        <v>0</v>
      </c>
      <c r="BH520" s="188">
        <f>IF(N520="sníž. přenesená",J520,0)</f>
        <v>0</v>
      </c>
      <c r="BI520" s="188">
        <f>IF(N520="nulová",J520,0)</f>
        <v>0</v>
      </c>
      <c r="BJ520" s="20" t="s">
        <v>81</v>
      </c>
      <c r="BK520" s="188">
        <f>ROUND(I520*H520,2)</f>
        <v>0</v>
      </c>
      <c r="BL520" s="20" t="s">
        <v>142</v>
      </c>
      <c r="BM520" s="187" t="s">
        <v>722</v>
      </c>
    </row>
    <row r="521" spans="1:65" s="2" customFormat="1">
      <c r="A521" s="37"/>
      <c r="B521" s="38"/>
      <c r="C521" s="39"/>
      <c r="D521" s="189" t="s">
        <v>144</v>
      </c>
      <c r="E521" s="39"/>
      <c r="F521" s="190" t="s">
        <v>721</v>
      </c>
      <c r="G521" s="39"/>
      <c r="H521" s="39"/>
      <c r="I521" s="191"/>
      <c r="J521" s="39"/>
      <c r="K521" s="39"/>
      <c r="L521" s="42"/>
      <c r="M521" s="192"/>
      <c r="N521" s="193"/>
      <c r="O521" s="67"/>
      <c r="P521" s="67"/>
      <c r="Q521" s="67"/>
      <c r="R521" s="67"/>
      <c r="S521" s="67"/>
      <c r="T521" s="68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T521" s="20" t="s">
        <v>144</v>
      </c>
      <c r="AU521" s="20" t="s">
        <v>83</v>
      </c>
    </row>
    <row r="522" spans="1:65" s="13" customFormat="1">
      <c r="B522" s="196"/>
      <c r="C522" s="197"/>
      <c r="D522" s="189" t="s">
        <v>148</v>
      </c>
      <c r="E522" s="198" t="s">
        <v>28</v>
      </c>
      <c r="F522" s="199" t="s">
        <v>718</v>
      </c>
      <c r="G522" s="197"/>
      <c r="H522" s="200">
        <v>116.18</v>
      </c>
      <c r="I522" s="201"/>
      <c r="J522" s="197"/>
      <c r="K522" s="197"/>
      <c r="L522" s="202"/>
      <c r="M522" s="203"/>
      <c r="N522" s="204"/>
      <c r="O522" s="204"/>
      <c r="P522" s="204"/>
      <c r="Q522" s="204"/>
      <c r="R522" s="204"/>
      <c r="S522" s="204"/>
      <c r="T522" s="205"/>
      <c r="AT522" s="206" t="s">
        <v>148</v>
      </c>
      <c r="AU522" s="206" t="s">
        <v>83</v>
      </c>
      <c r="AV522" s="13" t="s">
        <v>83</v>
      </c>
      <c r="AW522" s="13" t="s">
        <v>35</v>
      </c>
      <c r="AX522" s="13" t="s">
        <v>73</v>
      </c>
      <c r="AY522" s="206" t="s">
        <v>135</v>
      </c>
    </row>
    <row r="523" spans="1:65" s="14" customFormat="1">
      <c r="B523" s="207"/>
      <c r="C523" s="208"/>
      <c r="D523" s="189" t="s">
        <v>148</v>
      </c>
      <c r="E523" s="209" t="s">
        <v>28</v>
      </c>
      <c r="F523" s="210" t="s">
        <v>183</v>
      </c>
      <c r="G523" s="208"/>
      <c r="H523" s="211">
        <v>116.18</v>
      </c>
      <c r="I523" s="212"/>
      <c r="J523" s="208"/>
      <c r="K523" s="208"/>
      <c r="L523" s="213"/>
      <c r="M523" s="214"/>
      <c r="N523" s="215"/>
      <c r="O523" s="215"/>
      <c r="P523" s="215"/>
      <c r="Q523" s="215"/>
      <c r="R523" s="215"/>
      <c r="S523" s="215"/>
      <c r="T523" s="216"/>
      <c r="AT523" s="217" t="s">
        <v>148</v>
      </c>
      <c r="AU523" s="217" t="s">
        <v>83</v>
      </c>
      <c r="AV523" s="14" t="s">
        <v>142</v>
      </c>
      <c r="AW523" s="14" t="s">
        <v>35</v>
      </c>
      <c r="AX523" s="14" t="s">
        <v>81</v>
      </c>
      <c r="AY523" s="217" t="s">
        <v>135</v>
      </c>
    </row>
    <row r="524" spans="1:65" s="13" customFormat="1">
      <c r="B524" s="196"/>
      <c r="C524" s="197"/>
      <c r="D524" s="189" t="s">
        <v>148</v>
      </c>
      <c r="E524" s="197"/>
      <c r="F524" s="199" t="s">
        <v>723</v>
      </c>
      <c r="G524" s="197"/>
      <c r="H524" s="200">
        <v>118.504</v>
      </c>
      <c r="I524" s="201"/>
      <c r="J524" s="197"/>
      <c r="K524" s="197"/>
      <c r="L524" s="202"/>
      <c r="M524" s="203"/>
      <c r="N524" s="204"/>
      <c r="O524" s="204"/>
      <c r="P524" s="204"/>
      <c r="Q524" s="204"/>
      <c r="R524" s="204"/>
      <c r="S524" s="204"/>
      <c r="T524" s="205"/>
      <c r="AT524" s="206" t="s">
        <v>148</v>
      </c>
      <c r="AU524" s="206" t="s">
        <v>83</v>
      </c>
      <c r="AV524" s="13" t="s">
        <v>83</v>
      </c>
      <c r="AW524" s="13" t="s">
        <v>4</v>
      </c>
      <c r="AX524" s="13" t="s">
        <v>81</v>
      </c>
      <c r="AY524" s="206" t="s">
        <v>135</v>
      </c>
    </row>
    <row r="525" spans="1:65" s="2" customFormat="1" ht="24.2" customHeight="1">
      <c r="A525" s="37"/>
      <c r="B525" s="38"/>
      <c r="C525" s="176" t="s">
        <v>724</v>
      </c>
      <c r="D525" s="176" t="s">
        <v>137</v>
      </c>
      <c r="E525" s="177" t="s">
        <v>725</v>
      </c>
      <c r="F525" s="178" t="s">
        <v>726</v>
      </c>
      <c r="G525" s="179" t="s">
        <v>357</v>
      </c>
      <c r="H525" s="180">
        <v>314.54000000000002</v>
      </c>
      <c r="I525" s="181"/>
      <c r="J525" s="182">
        <f>ROUND(I525*H525,2)</f>
        <v>0</v>
      </c>
      <c r="K525" s="178" t="s">
        <v>141</v>
      </c>
      <c r="L525" s="42"/>
      <c r="M525" s="183" t="s">
        <v>28</v>
      </c>
      <c r="N525" s="184" t="s">
        <v>44</v>
      </c>
      <c r="O525" s="67"/>
      <c r="P525" s="185">
        <f>O525*H525</f>
        <v>0</v>
      </c>
      <c r="Q525" s="185">
        <v>0.18292</v>
      </c>
      <c r="R525" s="185">
        <f>Q525*H525</f>
        <v>57.535656800000005</v>
      </c>
      <c r="S525" s="185">
        <v>0</v>
      </c>
      <c r="T525" s="186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187" t="s">
        <v>142</v>
      </c>
      <c r="AT525" s="187" t="s">
        <v>137</v>
      </c>
      <c r="AU525" s="187" t="s">
        <v>83</v>
      </c>
      <c r="AY525" s="20" t="s">
        <v>135</v>
      </c>
      <c r="BE525" s="188">
        <f>IF(N525="základní",J525,0)</f>
        <v>0</v>
      </c>
      <c r="BF525" s="188">
        <f>IF(N525="snížená",J525,0)</f>
        <v>0</v>
      </c>
      <c r="BG525" s="188">
        <f>IF(N525="zákl. přenesená",J525,0)</f>
        <v>0</v>
      </c>
      <c r="BH525" s="188">
        <f>IF(N525="sníž. přenesená",J525,0)</f>
        <v>0</v>
      </c>
      <c r="BI525" s="188">
        <f>IF(N525="nulová",J525,0)</f>
        <v>0</v>
      </c>
      <c r="BJ525" s="20" t="s">
        <v>81</v>
      </c>
      <c r="BK525" s="188">
        <f>ROUND(I525*H525,2)</f>
        <v>0</v>
      </c>
      <c r="BL525" s="20" t="s">
        <v>142</v>
      </c>
      <c r="BM525" s="187" t="s">
        <v>727</v>
      </c>
    </row>
    <row r="526" spans="1:65" s="2" customFormat="1" ht="29.25">
      <c r="A526" s="37"/>
      <c r="B526" s="38"/>
      <c r="C526" s="39"/>
      <c r="D526" s="189" t="s">
        <v>144</v>
      </c>
      <c r="E526" s="39"/>
      <c r="F526" s="190" t="s">
        <v>728</v>
      </c>
      <c r="G526" s="39"/>
      <c r="H526" s="39"/>
      <c r="I526" s="191"/>
      <c r="J526" s="39"/>
      <c r="K526" s="39"/>
      <c r="L526" s="42"/>
      <c r="M526" s="192"/>
      <c r="N526" s="193"/>
      <c r="O526" s="67"/>
      <c r="P526" s="67"/>
      <c r="Q526" s="67"/>
      <c r="R526" s="67"/>
      <c r="S526" s="67"/>
      <c r="T526" s="68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20" t="s">
        <v>144</v>
      </c>
      <c r="AU526" s="20" t="s">
        <v>83</v>
      </c>
    </row>
    <row r="527" spans="1:65" s="2" customFormat="1">
      <c r="A527" s="37"/>
      <c r="B527" s="38"/>
      <c r="C527" s="39"/>
      <c r="D527" s="194" t="s">
        <v>146</v>
      </c>
      <c r="E527" s="39"/>
      <c r="F527" s="195" t="s">
        <v>729</v>
      </c>
      <c r="G527" s="39"/>
      <c r="H527" s="39"/>
      <c r="I527" s="191"/>
      <c r="J527" s="39"/>
      <c r="K527" s="39"/>
      <c r="L527" s="42"/>
      <c r="M527" s="192"/>
      <c r="N527" s="193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20" t="s">
        <v>146</v>
      </c>
      <c r="AU527" s="20" t="s">
        <v>83</v>
      </c>
    </row>
    <row r="528" spans="1:65" s="13" customFormat="1">
      <c r="B528" s="196"/>
      <c r="C528" s="197"/>
      <c r="D528" s="189" t="s">
        <v>148</v>
      </c>
      <c r="E528" s="198" t="s">
        <v>28</v>
      </c>
      <c r="F528" s="199" t="s">
        <v>730</v>
      </c>
      <c r="G528" s="197"/>
      <c r="H528" s="200">
        <v>160.69999999999999</v>
      </c>
      <c r="I528" s="201"/>
      <c r="J528" s="197"/>
      <c r="K528" s="197"/>
      <c r="L528" s="202"/>
      <c r="M528" s="203"/>
      <c r="N528" s="204"/>
      <c r="O528" s="204"/>
      <c r="P528" s="204"/>
      <c r="Q528" s="204"/>
      <c r="R528" s="204"/>
      <c r="S528" s="204"/>
      <c r="T528" s="205"/>
      <c r="AT528" s="206" t="s">
        <v>148</v>
      </c>
      <c r="AU528" s="206" t="s">
        <v>83</v>
      </c>
      <c r="AV528" s="13" t="s">
        <v>83</v>
      </c>
      <c r="AW528" s="13" t="s">
        <v>35</v>
      </c>
      <c r="AX528" s="13" t="s">
        <v>73</v>
      </c>
      <c r="AY528" s="206" t="s">
        <v>135</v>
      </c>
    </row>
    <row r="529" spans="1:65" s="13" customFormat="1" ht="22.5">
      <c r="B529" s="196"/>
      <c r="C529" s="197"/>
      <c r="D529" s="189" t="s">
        <v>148</v>
      </c>
      <c r="E529" s="198" t="s">
        <v>28</v>
      </c>
      <c r="F529" s="199" t="s">
        <v>731</v>
      </c>
      <c r="G529" s="197"/>
      <c r="H529" s="200">
        <v>153.84</v>
      </c>
      <c r="I529" s="201"/>
      <c r="J529" s="197"/>
      <c r="K529" s="197"/>
      <c r="L529" s="202"/>
      <c r="M529" s="203"/>
      <c r="N529" s="204"/>
      <c r="O529" s="204"/>
      <c r="P529" s="204"/>
      <c r="Q529" s="204"/>
      <c r="R529" s="204"/>
      <c r="S529" s="204"/>
      <c r="T529" s="205"/>
      <c r="AT529" s="206" t="s">
        <v>148</v>
      </c>
      <c r="AU529" s="206" t="s">
        <v>83</v>
      </c>
      <c r="AV529" s="13" t="s">
        <v>83</v>
      </c>
      <c r="AW529" s="13" t="s">
        <v>35</v>
      </c>
      <c r="AX529" s="13" t="s">
        <v>73</v>
      </c>
      <c r="AY529" s="206" t="s">
        <v>135</v>
      </c>
    </row>
    <row r="530" spans="1:65" s="14" customFormat="1">
      <c r="B530" s="207"/>
      <c r="C530" s="208"/>
      <c r="D530" s="189" t="s">
        <v>148</v>
      </c>
      <c r="E530" s="209" t="s">
        <v>28</v>
      </c>
      <c r="F530" s="210" t="s">
        <v>183</v>
      </c>
      <c r="G530" s="208"/>
      <c r="H530" s="211">
        <v>314.53999999999996</v>
      </c>
      <c r="I530" s="212"/>
      <c r="J530" s="208"/>
      <c r="K530" s="208"/>
      <c r="L530" s="213"/>
      <c r="M530" s="214"/>
      <c r="N530" s="215"/>
      <c r="O530" s="215"/>
      <c r="P530" s="215"/>
      <c r="Q530" s="215"/>
      <c r="R530" s="215"/>
      <c r="S530" s="215"/>
      <c r="T530" s="216"/>
      <c r="AT530" s="217" t="s">
        <v>148</v>
      </c>
      <c r="AU530" s="217" t="s">
        <v>83</v>
      </c>
      <c r="AV530" s="14" t="s">
        <v>142</v>
      </c>
      <c r="AW530" s="14" t="s">
        <v>35</v>
      </c>
      <c r="AX530" s="14" t="s">
        <v>81</v>
      </c>
      <c r="AY530" s="217" t="s">
        <v>135</v>
      </c>
    </row>
    <row r="531" spans="1:65" s="2" customFormat="1" ht="24.2" customHeight="1">
      <c r="A531" s="37"/>
      <c r="B531" s="38"/>
      <c r="C531" s="240" t="s">
        <v>732</v>
      </c>
      <c r="D531" s="240" t="s">
        <v>281</v>
      </c>
      <c r="E531" s="241" t="s">
        <v>733</v>
      </c>
      <c r="F531" s="242" t="s">
        <v>734</v>
      </c>
      <c r="G531" s="243" t="s">
        <v>357</v>
      </c>
      <c r="H531" s="244">
        <v>26.347000000000001</v>
      </c>
      <c r="I531" s="245"/>
      <c r="J531" s="246">
        <f>ROUND(I531*H531,2)</f>
        <v>0</v>
      </c>
      <c r="K531" s="242" t="s">
        <v>28</v>
      </c>
      <c r="L531" s="247"/>
      <c r="M531" s="248" t="s">
        <v>28</v>
      </c>
      <c r="N531" s="249" t="s">
        <v>44</v>
      </c>
      <c r="O531" s="67"/>
      <c r="P531" s="185">
        <f>O531*H531</f>
        <v>0</v>
      </c>
      <c r="Q531" s="185">
        <v>0.11</v>
      </c>
      <c r="R531" s="185">
        <f>Q531*H531</f>
        <v>2.8981700000000004</v>
      </c>
      <c r="S531" s="185">
        <v>0</v>
      </c>
      <c r="T531" s="186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187" t="s">
        <v>191</v>
      </c>
      <c r="AT531" s="187" t="s">
        <v>281</v>
      </c>
      <c r="AU531" s="187" t="s">
        <v>83</v>
      </c>
      <c r="AY531" s="20" t="s">
        <v>135</v>
      </c>
      <c r="BE531" s="188">
        <f>IF(N531="základní",J531,0)</f>
        <v>0</v>
      </c>
      <c r="BF531" s="188">
        <f>IF(N531="snížená",J531,0)</f>
        <v>0</v>
      </c>
      <c r="BG531" s="188">
        <f>IF(N531="zákl. přenesená",J531,0)</f>
        <v>0</v>
      </c>
      <c r="BH531" s="188">
        <f>IF(N531="sníž. přenesená",J531,0)</f>
        <v>0</v>
      </c>
      <c r="BI531" s="188">
        <f>IF(N531="nulová",J531,0)</f>
        <v>0</v>
      </c>
      <c r="BJ531" s="20" t="s">
        <v>81</v>
      </c>
      <c r="BK531" s="188">
        <f>ROUND(I531*H531,2)</f>
        <v>0</v>
      </c>
      <c r="BL531" s="20" t="s">
        <v>142</v>
      </c>
      <c r="BM531" s="187" t="s">
        <v>735</v>
      </c>
    </row>
    <row r="532" spans="1:65" s="2" customFormat="1" ht="19.5">
      <c r="A532" s="37"/>
      <c r="B532" s="38"/>
      <c r="C532" s="39"/>
      <c r="D532" s="189" t="s">
        <v>144</v>
      </c>
      <c r="E532" s="39"/>
      <c r="F532" s="190" t="s">
        <v>736</v>
      </c>
      <c r="G532" s="39"/>
      <c r="H532" s="39"/>
      <c r="I532" s="191"/>
      <c r="J532" s="39"/>
      <c r="K532" s="39"/>
      <c r="L532" s="42"/>
      <c r="M532" s="192"/>
      <c r="N532" s="193"/>
      <c r="O532" s="67"/>
      <c r="P532" s="67"/>
      <c r="Q532" s="67"/>
      <c r="R532" s="67"/>
      <c r="S532" s="67"/>
      <c r="T532" s="68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T532" s="20" t="s">
        <v>144</v>
      </c>
      <c r="AU532" s="20" t="s">
        <v>83</v>
      </c>
    </row>
    <row r="533" spans="1:65" s="2" customFormat="1" ht="39">
      <c r="A533" s="37"/>
      <c r="B533" s="38"/>
      <c r="C533" s="39"/>
      <c r="D533" s="189" t="s">
        <v>237</v>
      </c>
      <c r="E533" s="39"/>
      <c r="F533" s="228" t="s">
        <v>737</v>
      </c>
      <c r="G533" s="39"/>
      <c r="H533" s="39"/>
      <c r="I533" s="191"/>
      <c r="J533" s="39"/>
      <c r="K533" s="39"/>
      <c r="L533" s="42"/>
      <c r="M533" s="192"/>
      <c r="N533" s="193"/>
      <c r="O533" s="67"/>
      <c r="P533" s="67"/>
      <c r="Q533" s="67"/>
      <c r="R533" s="67"/>
      <c r="S533" s="67"/>
      <c r="T533" s="68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20" t="s">
        <v>237</v>
      </c>
      <c r="AU533" s="20" t="s">
        <v>83</v>
      </c>
    </row>
    <row r="534" spans="1:65" s="13" customFormat="1">
      <c r="B534" s="196"/>
      <c r="C534" s="197"/>
      <c r="D534" s="189" t="s">
        <v>148</v>
      </c>
      <c r="E534" s="198" t="s">
        <v>28</v>
      </c>
      <c r="F534" s="199" t="s">
        <v>738</v>
      </c>
      <c r="G534" s="197"/>
      <c r="H534" s="200">
        <v>25.83</v>
      </c>
      <c r="I534" s="201"/>
      <c r="J534" s="197"/>
      <c r="K534" s="197"/>
      <c r="L534" s="202"/>
      <c r="M534" s="203"/>
      <c r="N534" s="204"/>
      <c r="O534" s="204"/>
      <c r="P534" s="204"/>
      <c r="Q534" s="204"/>
      <c r="R534" s="204"/>
      <c r="S534" s="204"/>
      <c r="T534" s="205"/>
      <c r="AT534" s="206" t="s">
        <v>148</v>
      </c>
      <c r="AU534" s="206" t="s">
        <v>83</v>
      </c>
      <c r="AV534" s="13" t="s">
        <v>83</v>
      </c>
      <c r="AW534" s="13" t="s">
        <v>35</v>
      </c>
      <c r="AX534" s="13" t="s">
        <v>73</v>
      </c>
      <c r="AY534" s="206" t="s">
        <v>135</v>
      </c>
    </row>
    <row r="535" spans="1:65" s="14" customFormat="1">
      <c r="B535" s="207"/>
      <c r="C535" s="208"/>
      <c r="D535" s="189" t="s">
        <v>148</v>
      </c>
      <c r="E535" s="209" t="s">
        <v>28</v>
      </c>
      <c r="F535" s="210" t="s">
        <v>183</v>
      </c>
      <c r="G535" s="208"/>
      <c r="H535" s="211">
        <v>25.83</v>
      </c>
      <c r="I535" s="212"/>
      <c r="J535" s="208"/>
      <c r="K535" s="208"/>
      <c r="L535" s="213"/>
      <c r="M535" s="214"/>
      <c r="N535" s="215"/>
      <c r="O535" s="215"/>
      <c r="P535" s="215"/>
      <c r="Q535" s="215"/>
      <c r="R535" s="215"/>
      <c r="S535" s="215"/>
      <c r="T535" s="216"/>
      <c r="AT535" s="217" t="s">
        <v>148</v>
      </c>
      <c r="AU535" s="217" t="s">
        <v>83</v>
      </c>
      <c r="AV535" s="14" t="s">
        <v>142</v>
      </c>
      <c r="AW535" s="14" t="s">
        <v>35</v>
      </c>
      <c r="AX535" s="14" t="s">
        <v>81</v>
      </c>
      <c r="AY535" s="217" t="s">
        <v>135</v>
      </c>
    </row>
    <row r="536" spans="1:65" s="13" customFormat="1">
      <c r="B536" s="196"/>
      <c r="C536" s="197"/>
      <c r="D536" s="189" t="s">
        <v>148</v>
      </c>
      <c r="E536" s="197"/>
      <c r="F536" s="199" t="s">
        <v>739</v>
      </c>
      <c r="G536" s="197"/>
      <c r="H536" s="200">
        <v>26.347000000000001</v>
      </c>
      <c r="I536" s="201"/>
      <c r="J536" s="197"/>
      <c r="K536" s="197"/>
      <c r="L536" s="202"/>
      <c r="M536" s="203"/>
      <c r="N536" s="204"/>
      <c r="O536" s="204"/>
      <c r="P536" s="204"/>
      <c r="Q536" s="204"/>
      <c r="R536" s="204"/>
      <c r="S536" s="204"/>
      <c r="T536" s="205"/>
      <c r="AT536" s="206" t="s">
        <v>148</v>
      </c>
      <c r="AU536" s="206" t="s">
        <v>83</v>
      </c>
      <c r="AV536" s="13" t="s">
        <v>83</v>
      </c>
      <c r="AW536" s="13" t="s">
        <v>4</v>
      </c>
      <c r="AX536" s="13" t="s">
        <v>81</v>
      </c>
      <c r="AY536" s="206" t="s">
        <v>135</v>
      </c>
    </row>
    <row r="537" spans="1:65" s="2" customFormat="1" ht="24.2" customHeight="1">
      <c r="A537" s="37"/>
      <c r="B537" s="38"/>
      <c r="C537" s="240" t="s">
        <v>740</v>
      </c>
      <c r="D537" s="240" t="s">
        <v>281</v>
      </c>
      <c r="E537" s="241" t="s">
        <v>741</v>
      </c>
      <c r="F537" s="242" t="s">
        <v>742</v>
      </c>
      <c r="G537" s="243" t="s">
        <v>357</v>
      </c>
      <c r="H537" s="244">
        <v>4.8040000000000003</v>
      </c>
      <c r="I537" s="245"/>
      <c r="J537" s="246">
        <f>ROUND(I537*H537,2)</f>
        <v>0</v>
      </c>
      <c r="K537" s="242" t="s">
        <v>28</v>
      </c>
      <c r="L537" s="247"/>
      <c r="M537" s="248" t="s">
        <v>28</v>
      </c>
      <c r="N537" s="249" t="s">
        <v>44</v>
      </c>
      <c r="O537" s="67"/>
      <c r="P537" s="185">
        <f>O537*H537</f>
        <v>0</v>
      </c>
      <c r="Q537" s="185">
        <v>0.11</v>
      </c>
      <c r="R537" s="185">
        <f>Q537*H537</f>
        <v>0.52844000000000002</v>
      </c>
      <c r="S537" s="185">
        <v>0</v>
      </c>
      <c r="T537" s="186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187" t="s">
        <v>191</v>
      </c>
      <c r="AT537" s="187" t="s">
        <v>281</v>
      </c>
      <c r="AU537" s="187" t="s">
        <v>83</v>
      </c>
      <c r="AY537" s="20" t="s">
        <v>135</v>
      </c>
      <c r="BE537" s="188">
        <f>IF(N537="základní",J537,0)</f>
        <v>0</v>
      </c>
      <c r="BF537" s="188">
        <f>IF(N537="snížená",J537,0)</f>
        <v>0</v>
      </c>
      <c r="BG537" s="188">
        <f>IF(N537="zákl. přenesená",J537,0)</f>
        <v>0</v>
      </c>
      <c r="BH537" s="188">
        <f>IF(N537="sníž. přenesená",J537,0)</f>
        <v>0</v>
      </c>
      <c r="BI537" s="188">
        <f>IF(N537="nulová",J537,0)</f>
        <v>0</v>
      </c>
      <c r="BJ537" s="20" t="s">
        <v>81</v>
      </c>
      <c r="BK537" s="188">
        <f>ROUND(I537*H537,2)</f>
        <v>0</v>
      </c>
      <c r="BL537" s="20" t="s">
        <v>142</v>
      </c>
      <c r="BM537" s="187" t="s">
        <v>743</v>
      </c>
    </row>
    <row r="538" spans="1:65" s="2" customFormat="1" ht="19.5">
      <c r="A538" s="37"/>
      <c r="B538" s="38"/>
      <c r="C538" s="39"/>
      <c r="D538" s="189" t="s">
        <v>144</v>
      </c>
      <c r="E538" s="39"/>
      <c r="F538" s="190" t="s">
        <v>742</v>
      </c>
      <c r="G538" s="39"/>
      <c r="H538" s="39"/>
      <c r="I538" s="191"/>
      <c r="J538" s="39"/>
      <c r="K538" s="39"/>
      <c r="L538" s="42"/>
      <c r="M538" s="192"/>
      <c r="N538" s="193"/>
      <c r="O538" s="67"/>
      <c r="P538" s="67"/>
      <c r="Q538" s="67"/>
      <c r="R538" s="67"/>
      <c r="S538" s="67"/>
      <c r="T538" s="68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20" t="s">
        <v>144</v>
      </c>
      <c r="AU538" s="20" t="s">
        <v>83</v>
      </c>
    </row>
    <row r="539" spans="1:65" s="2" customFormat="1" ht="19.5">
      <c r="A539" s="37"/>
      <c r="B539" s="38"/>
      <c r="C539" s="39"/>
      <c r="D539" s="189" t="s">
        <v>237</v>
      </c>
      <c r="E539" s="39"/>
      <c r="F539" s="228" t="s">
        <v>744</v>
      </c>
      <c r="G539" s="39"/>
      <c r="H539" s="39"/>
      <c r="I539" s="191"/>
      <c r="J539" s="39"/>
      <c r="K539" s="39"/>
      <c r="L539" s="42"/>
      <c r="M539" s="192"/>
      <c r="N539" s="193"/>
      <c r="O539" s="67"/>
      <c r="P539" s="67"/>
      <c r="Q539" s="67"/>
      <c r="R539" s="67"/>
      <c r="S539" s="67"/>
      <c r="T539" s="68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20" t="s">
        <v>237</v>
      </c>
      <c r="AU539" s="20" t="s">
        <v>83</v>
      </c>
    </row>
    <row r="540" spans="1:65" s="13" customFormat="1">
      <c r="B540" s="196"/>
      <c r="C540" s="197"/>
      <c r="D540" s="189" t="s">
        <v>148</v>
      </c>
      <c r="E540" s="198" t="s">
        <v>28</v>
      </c>
      <c r="F540" s="199" t="s">
        <v>745</v>
      </c>
      <c r="G540" s="197"/>
      <c r="H540" s="200">
        <v>4.71</v>
      </c>
      <c r="I540" s="201"/>
      <c r="J540" s="197"/>
      <c r="K540" s="197"/>
      <c r="L540" s="202"/>
      <c r="M540" s="203"/>
      <c r="N540" s="204"/>
      <c r="O540" s="204"/>
      <c r="P540" s="204"/>
      <c r="Q540" s="204"/>
      <c r="R540" s="204"/>
      <c r="S540" s="204"/>
      <c r="T540" s="205"/>
      <c r="AT540" s="206" t="s">
        <v>148</v>
      </c>
      <c r="AU540" s="206" t="s">
        <v>83</v>
      </c>
      <c r="AV540" s="13" t="s">
        <v>83</v>
      </c>
      <c r="AW540" s="13" t="s">
        <v>35</v>
      </c>
      <c r="AX540" s="13" t="s">
        <v>73</v>
      </c>
      <c r="AY540" s="206" t="s">
        <v>135</v>
      </c>
    </row>
    <row r="541" spans="1:65" s="14" customFormat="1">
      <c r="B541" s="207"/>
      <c r="C541" s="208"/>
      <c r="D541" s="189" t="s">
        <v>148</v>
      </c>
      <c r="E541" s="209" t="s">
        <v>28</v>
      </c>
      <c r="F541" s="210" t="s">
        <v>183</v>
      </c>
      <c r="G541" s="208"/>
      <c r="H541" s="211">
        <v>4.71</v>
      </c>
      <c r="I541" s="212"/>
      <c r="J541" s="208"/>
      <c r="K541" s="208"/>
      <c r="L541" s="213"/>
      <c r="M541" s="214"/>
      <c r="N541" s="215"/>
      <c r="O541" s="215"/>
      <c r="P541" s="215"/>
      <c r="Q541" s="215"/>
      <c r="R541" s="215"/>
      <c r="S541" s="215"/>
      <c r="T541" s="216"/>
      <c r="AT541" s="217" t="s">
        <v>148</v>
      </c>
      <c r="AU541" s="217" t="s">
        <v>83</v>
      </c>
      <c r="AV541" s="14" t="s">
        <v>142</v>
      </c>
      <c r="AW541" s="14" t="s">
        <v>35</v>
      </c>
      <c r="AX541" s="14" t="s">
        <v>81</v>
      </c>
      <c r="AY541" s="217" t="s">
        <v>135</v>
      </c>
    </row>
    <row r="542" spans="1:65" s="13" customFormat="1">
      <c r="B542" s="196"/>
      <c r="C542" s="197"/>
      <c r="D542" s="189" t="s">
        <v>148</v>
      </c>
      <c r="E542" s="197"/>
      <c r="F542" s="199" t="s">
        <v>746</v>
      </c>
      <c r="G542" s="197"/>
      <c r="H542" s="200">
        <v>4.8040000000000003</v>
      </c>
      <c r="I542" s="201"/>
      <c r="J542" s="197"/>
      <c r="K542" s="197"/>
      <c r="L542" s="202"/>
      <c r="M542" s="203"/>
      <c r="N542" s="204"/>
      <c r="O542" s="204"/>
      <c r="P542" s="204"/>
      <c r="Q542" s="204"/>
      <c r="R542" s="204"/>
      <c r="S542" s="204"/>
      <c r="T542" s="205"/>
      <c r="AT542" s="206" t="s">
        <v>148</v>
      </c>
      <c r="AU542" s="206" t="s">
        <v>83</v>
      </c>
      <c r="AV542" s="13" t="s">
        <v>83</v>
      </c>
      <c r="AW542" s="13" t="s">
        <v>4</v>
      </c>
      <c r="AX542" s="13" t="s">
        <v>81</v>
      </c>
      <c r="AY542" s="206" t="s">
        <v>135</v>
      </c>
    </row>
    <row r="543" spans="1:65" s="2" customFormat="1" ht="24.2" customHeight="1">
      <c r="A543" s="37"/>
      <c r="B543" s="38"/>
      <c r="C543" s="240" t="s">
        <v>747</v>
      </c>
      <c r="D543" s="240" t="s">
        <v>281</v>
      </c>
      <c r="E543" s="241" t="s">
        <v>748</v>
      </c>
      <c r="F543" s="242" t="s">
        <v>749</v>
      </c>
      <c r="G543" s="243" t="s">
        <v>357</v>
      </c>
      <c r="H543" s="244">
        <v>1</v>
      </c>
      <c r="I543" s="245"/>
      <c r="J543" s="246">
        <f>ROUND(I543*H543,2)</f>
        <v>0</v>
      </c>
      <c r="K543" s="242" t="s">
        <v>28</v>
      </c>
      <c r="L543" s="247"/>
      <c r="M543" s="248" t="s">
        <v>28</v>
      </c>
      <c r="N543" s="249" t="s">
        <v>44</v>
      </c>
      <c r="O543" s="67"/>
      <c r="P543" s="185">
        <f>O543*H543</f>
        <v>0</v>
      </c>
      <c r="Q543" s="185">
        <v>0.12</v>
      </c>
      <c r="R543" s="185">
        <f>Q543*H543</f>
        <v>0.12</v>
      </c>
      <c r="S543" s="185">
        <v>0</v>
      </c>
      <c r="T543" s="186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187" t="s">
        <v>191</v>
      </c>
      <c r="AT543" s="187" t="s">
        <v>281</v>
      </c>
      <c r="AU543" s="187" t="s">
        <v>83</v>
      </c>
      <c r="AY543" s="20" t="s">
        <v>135</v>
      </c>
      <c r="BE543" s="188">
        <f>IF(N543="základní",J543,0)</f>
        <v>0</v>
      </c>
      <c r="BF543" s="188">
        <f>IF(N543="snížená",J543,0)</f>
        <v>0</v>
      </c>
      <c r="BG543" s="188">
        <f>IF(N543="zákl. přenesená",J543,0)</f>
        <v>0</v>
      </c>
      <c r="BH543" s="188">
        <f>IF(N543="sníž. přenesená",J543,0)</f>
        <v>0</v>
      </c>
      <c r="BI543" s="188">
        <f>IF(N543="nulová",J543,0)</f>
        <v>0</v>
      </c>
      <c r="BJ543" s="20" t="s">
        <v>81</v>
      </c>
      <c r="BK543" s="188">
        <f>ROUND(I543*H543,2)</f>
        <v>0</v>
      </c>
      <c r="BL543" s="20" t="s">
        <v>142</v>
      </c>
      <c r="BM543" s="187" t="s">
        <v>750</v>
      </c>
    </row>
    <row r="544" spans="1:65" s="2" customFormat="1" ht="19.5">
      <c r="A544" s="37"/>
      <c r="B544" s="38"/>
      <c r="C544" s="39"/>
      <c r="D544" s="189" t="s">
        <v>144</v>
      </c>
      <c r="E544" s="39"/>
      <c r="F544" s="190" t="s">
        <v>749</v>
      </c>
      <c r="G544" s="39"/>
      <c r="H544" s="39"/>
      <c r="I544" s="191"/>
      <c r="J544" s="39"/>
      <c r="K544" s="39"/>
      <c r="L544" s="42"/>
      <c r="M544" s="192"/>
      <c r="N544" s="193"/>
      <c r="O544" s="67"/>
      <c r="P544" s="67"/>
      <c r="Q544" s="67"/>
      <c r="R544" s="67"/>
      <c r="S544" s="67"/>
      <c r="T544" s="68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20" t="s">
        <v>144</v>
      </c>
      <c r="AU544" s="20" t="s">
        <v>83</v>
      </c>
    </row>
    <row r="545" spans="1:65" s="2" customFormat="1" ht="19.5">
      <c r="A545" s="37"/>
      <c r="B545" s="38"/>
      <c r="C545" s="39"/>
      <c r="D545" s="189" t="s">
        <v>237</v>
      </c>
      <c r="E545" s="39"/>
      <c r="F545" s="228" t="s">
        <v>744</v>
      </c>
      <c r="G545" s="39"/>
      <c r="H545" s="39"/>
      <c r="I545" s="191"/>
      <c r="J545" s="39"/>
      <c r="K545" s="39"/>
      <c r="L545" s="42"/>
      <c r="M545" s="192"/>
      <c r="N545" s="193"/>
      <c r="O545" s="67"/>
      <c r="P545" s="67"/>
      <c r="Q545" s="67"/>
      <c r="R545" s="67"/>
      <c r="S545" s="67"/>
      <c r="T545" s="68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20" t="s">
        <v>237</v>
      </c>
      <c r="AU545" s="20" t="s">
        <v>83</v>
      </c>
    </row>
    <row r="546" spans="1:65" s="13" customFormat="1">
      <c r="B546" s="196"/>
      <c r="C546" s="197"/>
      <c r="D546" s="189" t="s">
        <v>148</v>
      </c>
      <c r="E546" s="198" t="s">
        <v>28</v>
      </c>
      <c r="F546" s="199" t="s">
        <v>81</v>
      </c>
      <c r="G546" s="197"/>
      <c r="H546" s="200">
        <v>1</v>
      </c>
      <c r="I546" s="201"/>
      <c r="J546" s="197"/>
      <c r="K546" s="197"/>
      <c r="L546" s="202"/>
      <c r="M546" s="203"/>
      <c r="N546" s="204"/>
      <c r="O546" s="204"/>
      <c r="P546" s="204"/>
      <c r="Q546" s="204"/>
      <c r="R546" s="204"/>
      <c r="S546" s="204"/>
      <c r="T546" s="205"/>
      <c r="AT546" s="206" t="s">
        <v>148</v>
      </c>
      <c r="AU546" s="206" t="s">
        <v>83</v>
      </c>
      <c r="AV546" s="13" t="s">
        <v>83</v>
      </c>
      <c r="AW546" s="13" t="s">
        <v>35</v>
      </c>
      <c r="AX546" s="13" t="s">
        <v>81</v>
      </c>
      <c r="AY546" s="206" t="s">
        <v>135</v>
      </c>
    </row>
    <row r="547" spans="1:65" s="2" customFormat="1" ht="24.2" customHeight="1">
      <c r="A547" s="37"/>
      <c r="B547" s="38"/>
      <c r="C547" s="240" t="s">
        <v>751</v>
      </c>
      <c r="D547" s="240" t="s">
        <v>281</v>
      </c>
      <c r="E547" s="241" t="s">
        <v>752</v>
      </c>
      <c r="F547" s="242" t="s">
        <v>753</v>
      </c>
      <c r="G547" s="243" t="s">
        <v>357</v>
      </c>
      <c r="H547" s="244">
        <v>2</v>
      </c>
      <c r="I547" s="245"/>
      <c r="J547" s="246">
        <f>ROUND(I547*H547,2)</f>
        <v>0</v>
      </c>
      <c r="K547" s="242" t="s">
        <v>28</v>
      </c>
      <c r="L547" s="247"/>
      <c r="M547" s="248" t="s">
        <v>28</v>
      </c>
      <c r="N547" s="249" t="s">
        <v>44</v>
      </c>
      <c r="O547" s="67"/>
      <c r="P547" s="185">
        <f>O547*H547</f>
        <v>0</v>
      </c>
      <c r="Q547" s="185">
        <v>0.125</v>
      </c>
      <c r="R547" s="185">
        <f>Q547*H547</f>
        <v>0.25</v>
      </c>
      <c r="S547" s="185">
        <v>0</v>
      </c>
      <c r="T547" s="186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187" t="s">
        <v>191</v>
      </c>
      <c r="AT547" s="187" t="s">
        <v>281</v>
      </c>
      <c r="AU547" s="187" t="s">
        <v>83</v>
      </c>
      <c r="AY547" s="20" t="s">
        <v>135</v>
      </c>
      <c r="BE547" s="188">
        <f>IF(N547="základní",J547,0)</f>
        <v>0</v>
      </c>
      <c r="BF547" s="188">
        <f>IF(N547="snížená",J547,0)</f>
        <v>0</v>
      </c>
      <c r="BG547" s="188">
        <f>IF(N547="zákl. přenesená",J547,0)</f>
        <v>0</v>
      </c>
      <c r="BH547" s="188">
        <f>IF(N547="sníž. přenesená",J547,0)</f>
        <v>0</v>
      </c>
      <c r="BI547" s="188">
        <f>IF(N547="nulová",J547,0)</f>
        <v>0</v>
      </c>
      <c r="BJ547" s="20" t="s">
        <v>81</v>
      </c>
      <c r="BK547" s="188">
        <f>ROUND(I547*H547,2)</f>
        <v>0</v>
      </c>
      <c r="BL547" s="20" t="s">
        <v>142</v>
      </c>
      <c r="BM547" s="187" t="s">
        <v>754</v>
      </c>
    </row>
    <row r="548" spans="1:65" s="2" customFormat="1" ht="19.5">
      <c r="A548" s="37"/>
      <c r="B548" s="38"/>
      <c r="C548" s="39"/>
      <c r="D548" s="189" t="s">
        <v>144</v>
      </c>
      <c r="E548" s="39"/>
      <c r="F548" s="190" t="s">
        <v>753</v>
      </c>
      <c r="G548" s="39"/>
      <c r="H548" s="39"/>
      <c r="I548" s="191"/>
      <c r="J548" s="39"/>
      <c r="K548" s="39"/>
      <c r="L548" s="42"/>
      <c r="M548" s="192"/>
      <c r="N548" s="193"/>
      <c r="O548" s="67"/>
      <c r="P548" s="67"/>
      <c r="Q548" s="67"/>
      <c r="R548" s="67"/>
      <c r="S548" s="67"/>
      <c r="T548" s="68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T548" s="20" t="s">
        <v>144</v>
      </c>
      <c r="AU548" s="20" t="s">
        <v>83</v>
      </c>
    </row>
    <row r="549" spans="1:65" s="2" customFormat="1" ht="19.5">
      <c r="A549" s="37"/>
      <c r="B549" s="38"/>
      <c r="C549" s="39"/>
      <c r="D549" s="189" t="s">
        <v>237</v>
      </c>
      <c r="E549" s="39"/>
      <c r="F549" s="228" t="s">
        <v>744</v>
      </c>
      <c r="G549" s="39"/>
      <c r="H549" s="39"/>
      <c r="I549" s="191"/>
      <c r="J549" s="39"/>
      <c r="K549" s="39"/>
      <c r="L549" s="42"/>
      <c r="M549" s="192"/>
      <c r="N549" s="193"/>
      <c r="O549" s="67"/>
      <c r="P549" s="67"/>
      <c r="Q549" s="67"/>
      <c r="R549" s="67"/>
      <c r="S549" s="67"/>
      <c r="T549" s="68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T549" s="20" t="s">
        <v>237</v>
      </c>
      <c r="AU549" s="20" t="s">
        <v>83</v>
      </c>
    </row>
    <row r="550" spans="1:65" s="13" customFormat="1">
      <c r="B550" s="196"/>
      <c r="C550" s="197"/>
      <c r="D550" s="189" t="s">
        <v>148</v>
      </c>
      <c r="E550" s="198" t="s">
        <v>28</v>
      </c>
      <c r="F550" s="199" t="s">
        <v>755</v>
      </c>
      <c r="G550" s="197"/>
      <c r="H550" s="200">
        <v>1</v>
      </c>
      <c r="I550" s="201"/>
      <c r="J550" s="197"/>
      <c r="K550" s="197"/>
      <c r="L550" s="202"/>
      <c r="M550" s="203"/>
      <c r="N550" s="204"/>
      <c r="O550" s="204"/>
      <c r="P550" s="204"/>
      <c r="Q550" s="204"/>
      <c r="R550" s="204"/>
      <c r="S550" s="204"/>
      <c r="T550" s="205"/>
      <c r="AT550" s="206" t="s">
        <v>148</v>
      </c>
      <c r="AU550" s="206" t="s">
        <v>83</v>
      </c>
      <c r="AV550" s="13" t="s">
        <v>83</v>
      </c>
      <c r="AW550" s="13" t="s">
        <v>35</v>
      </c>
      <c r="AX550" s="13" t="s">
        <v>73</v>
      </c>
      <c r="AY550" s="206" t="s">
        <v>135</v>
      </c>
    </row>
    <row r="551" spans="1:65" s="13" customFormat="1">
      <c r="B551" s="196"/>
      <c r="C551" s="197"/>
      <c r="D551" s="189" t="s">
        <v>148</v>
      </c>
      <c r="E551" s="198" t="s">
        <v>28</v>
      </c>
      <c r="F551" s="199" t="s">
        <v>756</v>
      </c>
      <c r="G551" s="197"/>
      <c r="H551" s="200">
        <v>1</v>
      </c>
      <c r="I551" s="201"/>
      <c r="J551" s="197"/>
      <c r="K551" s="197"/>
      <c r="L551" s="202"/>
      <c r="M551" s="203"/>
      <c r="N551" s="204"/>
      <c r="O551" s="204"/>
      <c r="P551" s="204"/>
      <c r="Q551" s="204"/>
      <c r="R551" s="204"/>
      <c r="S551" s="204"/>
      <c r="T551" s="205"/>
      <c r="AT551" s="206" t="s">
        <v>148</v>
      </c>
      <c r="AU551" s="206" t="s">
        <v>83</v>
      </c>
      <c r="AV551" s="13" t="s">
        <v>83</v>
      </c>
      <c r="AW551" s="13" t="s">
        <v>35</v>
      </c>
      <c r="AX551" s="13" t="s">
        <v>73</v>
      </c>
      <c r="AY551" s="206" t="s">
        <v>135</v>
      </c>
    </row>
    <row r="552" spans="1:65" s="14" customFormat="1">
      <c r="B552" s="207"/>
      <c r="C552" s="208"/>
      <c r="D552" s="189" t="s">
        <v>148</v>
      </c>
      <c r="E552" s="209" t="s">
        <v>28</v>
      </c>
      <c r="F552" s="210" t="s">
        <v>183</v>
      </c>
      <c r="G552" s="208"/>
      <c r="H552" s="211">
        <v>2</v>
      </c>
      <c r="I552" s="212"/>
      <c r="J552" s="208"/>
      <c r="K552" s="208"/>
      <c r="L552" s="213"/>
      <c r="M552" s="214"/>
      <c r="N552" s="215"/>
      <c r="O552" s="215"/>
      <c r="P552" s="215"/>
      <c r="Q552" s="215"/>
      <c r="R552" s="215"/>
      <c r="S552" s="215"/>
      <c r="T552" s="216"/>
      <c r="AT552" s="217" t="s">
        <v>148</v>
      </c>
      <c r="AU552" s="217" t="s">
        <v>83</v>
      </c>
      <c r="AV552" s="14" t="s">
        <v>142</v>
      </c>
      <c r="AW552" s="14" t="s">
        <v>35</v>
      </c>
      <c r="AX552" s="14" t="s">
        <v>81</v>
      </c>
      <c r="AY552" s="217" t="s">
        <v>135</v>
      </c>
    </row>
    <row r="553" spans="1:65" s="2" customFormat="1" ht="16.5" customHeight="1">
      <c r="A553" s="37"/>
      <c r="B553" s="38"/>
      <c r="C553" s="240" t="s">
        <v>757</v>
      </c>
      <c r="D553" s="240" t="s">
        <v>281</v>
      </c>
      <c r="E553" s="241" t="s">
        <v>758</v>
      </c>
      <c r="F553" s="242" t="s">
        <v>759</v>
      </c>
      <c r="G553" s="243" t="s">
        <v>357</v>
      </c>
      <c r="H553" s="244">
        <v>88.606999999999999</v>
      </c>
      <c r="I553" s="245"/>
      <c r="J553" s="246">
        <f>ROUND(I553*H553,2)</f>
        <v>0</v>
      </c>
      <c r="K553" s="242" t="s">
        <v>141</v>
      </c>
      <c r="L553" s="247"/>
      <c r="M553" s="248" t="s">
        <v>28</v>
      </c>
      <c r="N553" s="249" t="s">
        <v>44</v>
      </c>
      <c r="O553" s="67"/>
      <c r="P553" s="185">
        <f>O553*H553</f>
        <v>0</v>
      </c>
      <c r="Q553" s="185">
        <v>0.125</v>
      </c>
      <c r="R553" s="185">
        <f>Q553*H553</f>
        <v>11.075875</v>
      </c>
      <c r="S553" s="185">
        <v>0</v>
      </c>
      <c r="T553" s="186">
        <f>S553*H553</f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R553" s="187" t="s">
        <v>191</v>
      </c>
      <c r="AT553" s="187" t="s">
        <v>281</v>
      </c>
      <c r="AU553" s="187" t="s">
        <v>83</v>
      </c>
      <c r="AY553" s="20" t="s">
        <v>135</v>
      </c>
      <c r="BE553" s="188">
        <f>IF(N553="základní",J553,0)</f>
        <v>0</v>
      </c>
      <c r="BF553" s="188">
        <f>IF(N553="snížená",J553,0)</f>
        <v>0</v>
      </c>
      <c r="BG553" s="188">
        <f>IF(N553="zákl. přenesená",J553,0)</f>
        <v>0</v>
      </c>
      <c r="BH553" s="188">
        <f>IF(N553="sníž. přenesená",J553,0)</f>
        <v>0</v>
      </c>
      <c r="BI553" s="188">
        <f>IF(N553="nulová",J553,0)</f>
        <v>0</v>
      </c>
      <c r="BJ553" s="20" t="s">
        <v>81</v>
      </c>
      <c r="BK553" s="188">
        <f>ROUND(I553*H553,2)</f>
        <v>0</v>
      </c>
      <c r="BL553" s="20" t="s">
        <v>142</v>
      </c>
      <c r="BM553" s="187" t="s">
        <v>760</v>
      </c>
    </row>
    <row r="554" spans="1:65" s="2" customFormat="1">
      <c r="A554" s="37"/>
      <c r="B554" s="38"/>
      <c r="C554" s="39"/>
      <c r="D554" s="189" t="s">
        <v>144</v>
      </c>
      <c r="E554" s="39"/>
      <c r="F554" s="190" t="s">
        <v>759</v>
      </c>
      <c r="G554" s="39"/>
      <c r="H554" s="39"/>
      <c r="I554" s="191"/>
      <c r="J554" s="39"/>
      <c r="K554" s="39"/>
      <c r="L554" s="42"/>
      <c r="M554" s="192"/>
      <c r="N554" s="193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144</v>
      </c>
      <c r="AU554" s="20" t="s">
        <v>83</v>
      </c>
    </row>
    <row r="555" spans="1:65" s="2" customFormat="1" ht="19.5">
      <c r="A555" s="37"/>
      <c r="B555" s="38"/>
      <c r="C555" s="39"/>
      <c r="D555" s="189" t="s">
        <v>237</v>
      </c>
      <c r="E555" s="39"/>
      <c r="F555" s="228" t="s">
        <v>761</v>
      </c>
      <c r="G555" s="39"/>
      <c r="H555" s="39"/>
      <c r="I555" s="191"/>
      <c r="J555" s="39"/>
      <c r="K555" s="39"/>
      <c r="L555" s="42"/>
      <c r="M555" s="192"/>
      <c r="N555" s="193"/>
      <c r="O555" s="67"/>
      <c r="P555" s="67"/>
      <c r="Q555" s="67"/>
      <c r="R555" s="67"/>
      <c r="S555" s="67"/>
      <c r="T555" s="68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20" t="s">
        <v>237</v>
      </c>
      <c r="AU555" s="20" t="s">
        <v>83</v>
      </c>
    </row>
    <row r="556" spans="1:65" s="13" customFormat="1">
      <c r="B556" s="196"/>
      <c r="C556" s="197"/>
      <c r="D556" s="189" t="s">
        <v>148</v>
      </c>
      <c r="E556" s="198" t="s">
        <v>28</v>
      </c>
      <c r="F556" s="199" t="s">
        <v>762</v>
      </c>
      <c r="G556" s="197"/>
      <c r="H556" s="200">
        <v>86.87</v>
      </c>
      <c r="I556" s="201"/>
      <c r="J556" s="197"/>
      <c r="K556" s="197"/>
      <c r="L556" s="202"/>
      <c r="M556" s="203"/>
      <c r="N556" s="204"/>
      <c r="O556" s="204"/>
      <c r="P556" s="204"/>
      <c r="Q556" s="204"/>
      <c r="R556" s="204"/>
      <c r="S556" s="204"/>
      <c r="T556" s="205"/>
      <c r="AT556" s="206" t="s">
        <v>148</v>
      </c>
      <c r="AU556" s="206" t="s">
        <v>83</v>
      </c>
      <c r="AV556" s="13" t="s">
        <v>83</v>
      </c>
      <c r="AW556" s="13" t="s">
        <v>35</v>
      </c>
      <c r="AX556" s="13" t="s">
        <v>81</v>
      </c>
      <c r="AY556" s="206" t="s">
        <v>135</v>
      </c>
    </row>
    <row r="557" spans="1:65" s="13" customFormat="1">
      <c r="B557" s="196"/>
      <c r="C557" s="197"/>
      <c r="D557" s="189" t="s">
        <v>148</v>
      </c>
      <c r="E557" s="197"/>
      <c r="F557" s="199" t="s">
        <v>763</v>
      </c>
      <c r="G557" s="197"/>
      <c r="H557" s="200">
        <v>88.606999999999999</v>
      </c>
      <c r="I557" s="201"/>
      <c r="J557" s="197"/>
      <c r="K557" s="197"/>
      <c r="L557" s="202"/>
      <c r="M557" s="203"/>
      <c r="N557" s="204"/>
      <c r="O557" s="204"/>
      <c r="P557" s="204"/>
      <c r="Q557" s="204"/>
      <c r="R557" s="204"/>
      <c r="S557" s="204"/>
      <c r="T557" s="205"/>
      <c r="AT557" s="206" t="s">
        <v>148</v>
      </c>
      <c r="AU557" s="206" t="s">
        <v>83</v>
      </c>
      <c r="AV557" s="13" t="s">
        <v>83</v>
      </c>
      <c r="AW557" s="13" t="s">
        <v>4</v>
      </c>
      <c r="AX557" s="13" t="s">
        <v>81</v>
      </c>
      <c r="AY557" s="206" t="s">
        <v>135</v>
      </c>
    </row>
    <row r="558" spans="1:65" s="2" customFormat="1" ht="24.2" customHeight="1">
      <c r="A558" s="37"/>
      <c r="B558" s="38"/>
      <c r="C558" s="240" t="s">
        <v>764</v>
      </c>
      <c r="D558" s="240" t="s">
        <v>281</v>
      </c>
      <c r="E558" s="241" t="s">
        <v>765</v>
      </c>
      <c r="F558" s="242" t="s">
        <v>766</v>
      </c>
      <c r="G558" s="243" t="s">
        <v>357</v>
      </c>
      <c r="H558" s="244">
        <v>2.907</v>
      </c>
      <c r="I558" s="245"/>
      <c r="J558" s="246">
        <f>ROUND(I558*H558,2)</f>
        <v>0</v>
      </c>
      <c r="K558" s="242" t="s">
        <v>141</v>
      </c>
      <c r="L558" s="247"/>
      <c r="M558" s="248" t="s">
        <v>28</v>
      </c>
      <c r="N558" s="249" t="s">
        <v>44</v>
      </c>
      <c r="O558" s="67"/>
      <c r="P558" s="185">
        <f>O558*H558</f>
        <v>0</v>
      </c>
      <c r="Q558" s="185">
        <v>0.125</v>
      </c>
      <c r="R558" s="185">
        <f>Q558*H558</f>
        <v>0.363375</v>
      </c>
      <c r="S558" s="185">
        <v>0</v>
      </c>
      <c r="T558" s="186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87" t="s">
        <v>191</v>
      </c>
      <c r="AT558" s="187" t="s">
        <v>281</v>
      </c>
      <c r="AU558" s="187" t="s">
        <v>83</v>
      </c>
      <c r="AY558" s="20" t="s">
        <v>135</v>
      </c>
      <c r="BE558" s="188">
        <f>IF(N558="základní",J558,0)</f>
        <v>0</v>
      </c>
      <c r="BF558" s="188">
        <f>IF(N558="snížená",J558,0)</f>
        <v>0</v>
      </c>
      <c r="BG558" s="188">
        <f>IF(N558="zákl. přenesená",J558,0)</f>
        <v>0</v>
      </c>
      <c r="BH558" s="188">
        <f>IF(N558="sníž. přenesená",J558,0)</f>
        <v>0</v>
      </c>
      <c r="BI558" s="188">
        <f>IF(N558="nulová",J558,0)</f>
        <v>0</v>
      </c>
      <c r="BJ558" s="20" t="s">
        <v>81</v>
      </c>
      <c r="BK558" s="188">
        <f>ROUND(I558*H558,2)</f>
        <v>0</v>
      </c>
      <c r="BL558" s="20" t="s">
        <v>142</v>
      </c>
      <c r="BM558" s="187" t="s">
        <v>767</v>
      </c>
    </row>
    <row r="559" spans="1:65" s="2" customFormat="1">
      <c r="A559" s="37"/>
      <c r="B559" s="38"/>
      <c r="C559" s="39"/>
      <c r="D559" s="189" t="s">
        <v>144</v>
      </c>
      <c r="E559" s="39"/>
      <c r="F559" s="190" t="s">
        <v>766</v>
      </c>
      <c r="G559" s="39"/>
      <c r="H559" s="39"/>
      <c r="I559" s="191"/>
      <c r="J559" s="39"/>
      <c r="K559" s="39"/>
      <c r="L559" s="42"/>
      <c r="M559" s="192"/>
      <c r="N559" s="193"/>
      <c r="O559" s="67"/>
      <c r="P559" s="67"/>
      <c r="Q559" s="67"/>
      <c r="R559" s="67"/>
      <c r="S559" s="67"/>
      <c r="T559" s="68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20" t="s">
        <v>144</v>
      </c>
      <c r="AU559" s="20" t="s">
        <v>83</v>
      </c>
    </row>
    <row r="560" spans="1:65" s="13" customFormat="1">
      <c r="B560" s="196"/>
      <c r="C560" s="197"/>
      <c r="D560" s="189" t="s">
        <v>148</v>
      </c>
      <c r="E560" s="198" t="s">
        <v>28</v>
      </c>
      <c r="F560" s="199" t="s">
        <v>768</v>
      </c>
      <c r="G560" s="197"/>
      <c r="H560" s="200">
        <v>1.57</v>
      </c>
      <c r="I560" s="201"/>
      <c r="J560" s="197"/>
      <c r="K560" s="197"/>
      <c r="L560" s="202"/>
      <c r="M560" s="203"/>
      <c r="N560" s="204"/>
      <c r="O560" s="204"/>
      <c r="P560" s="204"/>
      <c r="Q560" s="204"/>
      <c r="R560" s="204"/>
      <c r="S560" s="204"/>
      <c r="T560" s="205"/>
      <c r="AT560" s="206" t="s">
        <v>148</v>
      </c>
      <c r="AU560" s="206" t="s">
        <v>83</v>
      </c>
      <c r="AV560" s="13" t="s">
        <v>83</v>
      </c>
      <c r="AW560" s="13" t="s">
        <v>35</v>
      </c>
      <c r="AX560" s="13" t="s">
        <v>73</v>
      </c>
      <c r="AY560" s="206" t="s">
        <v>135</v>
      </c>
    </row>
    <row r="561" spans="1:65" s="13" customFormat="1">
      <c r="B561" s="196"/>
      <c r="C561" s="197"/>
      <c r="D561" s="189" t="s">
        <v>148</v>
      </c>
      <c r="E561" s="198" t="s">
        <v>28</v>
      </c>
      <c r="F561" s="199" t="s">
        <v>769</v>
      </c>
      <c r="G561" s="197"/>
      <c r="H561" s="200">
        <v>1.28</v>
      </c>
      <c r="I561" s="201"/>
      <c r="J561" s="197"/>
      <c r="K561" s="197"/>
      <c r="L561" s="202"/>
      <c r="M561" s="203"/>
      <c r="N561" s="204"/>
      <c r="O561" s="204"/>
      <c r="P561" s="204"/>
      <c r="Q561" s="204"/>
      <c r="R561" s="204"/>
      <c r="S561" s="204"/>
      <c r="T561" s="205"/>
      <c r="AT561" s="206" t="s">
        <v>148</v>
      </c>
      <c r="AU561" s="206" t="s">
        <v>83</v>
      </c>
      <c r="AV561" s="13" t="s">
        <v>83</v>
      </c>
      <c r="AW561" s="13" t="s">
        <v>35</v>
      </c>
      <c r="AX561" s="13" t="s">
        <v>73</v>
      </c>
      <c r="AY561" s="206" t="s">
        <v>135</v>
      </c>
    </row>
    <row r="562" spans="1:65" s="14" customFormat="1">
      <c r="B562" s="207"/>
      <c r="C562" s="208"/>
      <c r="D562" s="189" t="s">
        <v>148</v>
      </c>
      <c r="E562" s="209" t="s">
        <v>28</v>
      </c>
      <c r="F562" s="210" t="s">
        <v>183</v>
      </c>
      <c r="G562" s="208"/>
      <c r="H562" s="211">
        <v>2.85</v>
      </c>
      <c r="I562" s="212"/>
      <c r="J562" s="208"/>
      <c r="K562" s="208"/>
      <c r="L562" s="213"/>
      <c r="M562" s="214"/>
      <c r="N562" s="215"/>
      <c r="O562" s="215"/>
      <c r="P562" s="215"/>
      <c r="Q562" s="215"/>
      <c r="R562" s="215"/>
      <c r="S562" s="215"/>
      <c r="T562" s="216"/>
      <c r="AT562" s="217" t="s">
        <v>148</v>
      </c>
      <c r="AU562" s="217" t="s">
        <v>83</v>
      </c>
      <c r="AV562" s="14" t="s">
        <v>142</v>
      </c>
      <c r="AW562" s="14" t="s">
        <v>35</v>
      </c>
      <c r="AX562" s="14" t="s">
        <v>81</v>
      </c>
      <c r="AY562" s="217" t="s">
        <v>135</v>
      </c>
    </row>
    <row r="563" spans="1:65" s="13" customFormat="1">
      <c r="B563" s="196"/>
      <c r="C563" s="197"/>
      <c r="D563" s="189" t="s">
        <v>148</v>
      </c>
      <c r="E563" s="197"/>
      <c r="F563" s="199" t="s">
        <v>770</v>
      </c>
      <c r="G563" s="197"/>
      <c r="H563" s="200">
        <v>2.907</v>
      </c>
      <c r="I563" s="201"/>
      <c r="J563" s="197"/>
      <c r="K563" s="197"/>
      <c r="L563" s="202"/>
      <c r="M563" s="203"/>
      <c r="N563" s="204"/>
      <c r="O563" s="204"/>
      <c r="P563" s="204"/>
      <c r="Q563" s="204"/>
      <c r="R563" s="204"/>
      <c r="S563" s="204"/>
      <c r="T563" s="205"/>
      <c r="AT563" s="206" t="s">
        <v>148</v>
      </c>
      <c r="AU563" s="206" t="s">
        <v>83</v>
      </c>
      <c r="AV563" s="13" t="s">
        <v>83</v>
      </c>
      <c r="AW563" s="13" t="s">
        <v>4</v>
      </c>
      <c r="AX563" s="13" t="s">
        <v>81</v>
      </c>
      <c r="AY563" s="206" t="s">
        <v>135</v>
      </c>
    </row>
    <row r="564" spans="1:65" s="2" customFormat="1" ht="24.2" customHeight="1">
      <c r="A564" s="37"/>
      <c r="B564" s="38"/>
      <c r="C564" s="240" t="s">
        <v>771</v>
      </c>
      <c r="D564" s="240" t="s">
        <v>281</v>
      </c>
      <c r="E564" s="241" t="s">
        <v>772</v>
      </c>
      <c r="F564" s="242" t="s">
        <v>773</v>
      </c>
      <c r="G564" s="243" t="s">
        <v>357</v>
      </c>
      <c r="H564" s="244">
        <v>7.9359999999999999</v>
      </c>
      <c r="I564" s="245"/>
      <c r="J564" s="246">
        <f>ROUND(I564*H564,2)</f>
        <v>0</v>
      </c>
      <c r="K564" s="242" t="s">
        <v>141</v>
      </c>
      <c r="L564" s="247"/>
      <c r="M564" s="248" t="s">
        <v>28</v>
      </c>
      <c r="N564" s="249" t="s">
        <v>44</v>
      </c>
      <c r="O564" s="67"/>
      <c r="P564" s="185">
        <f>O564*H564</f>
        <v>0</v>
      </c>
      <c r="Q564" s="185">
        <v>0.125</v>
      </c>
      <c r="R564" s="185">
        <f>Q564*H564</f>
        <v>0.99199999999999999</v>
      </c>
      <c r="S564" s="185">
        <v>0</v>
      </c>
      <c r="T564" s="186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187" t="s">
        <v>191</v>
      </c>
      <c r="AT564" s="187" t="s">
        <v>281</v>
      </c>
      <c r="AU564" s="187" t="s">
        <v>83</v>
      </c>
      <c r="AY564" s="20" t="s">
        <v>135</v>
      </c>
      <c r="BE564" s="188">
        <f>IF(N564="základní",J564,0)</f>
        <v>0</v>
      </c>
      <c r="BF564" s="188">
        <f>IF(N564="snížená",J564,0)</f>
        <v>0</v>
      </c>
      <c r="BG564" s="188">
        <f>IF(N564="zákl. přenesená",J564,0)</f>
        <v>0</v>
      </c>
      <c r="BH564" s="188">
        <f>IF(N564="sníž. přenesená",J564,0)</f>
        <v>0</v>
      </c>
      <c r="BI564" s="188">
        <f>IF(N564="nulová",J564,0)</f>
        <v>0</v>
      </c>
      <c r="BJ564" s="20" t="s">
        <v>81</v>
      </c>
      <c r="BK564" s="188">
        <f>ROUND(I564*H564,2)</f>
        <v>0</v>
      </c>
      <c r="BL564" s="20" t="s">
        <v>142</v>
      </c>
      <c r="BM564" s="187" t="s">
        <v>774</v>
      </c>
    </row>
    <row r="565" spans="1:65" s="2" customFormat="1">
      <c r="A565" s="37"/>
      <c r="B565" s="38"/>
      <c r="C565" s="39"/>
      <c r="D565" s="189" t="s">
        <v>144</v>
      </c>
      <c r="E565" s="39"/>
      <c r="F565" s="190" t="s">
        <v>773</v>
      </c>
      <c r="G565" s="39"/>
      <c r="H565" s="39"/>
      <c r="I565" s="191"/>
      <c r="J565" s="39"/>
      <c r="K565" s="39"/>
      <c r="L565" s="42"/>
      <c r="M565" s="192"/>
      <c r="N565" s="193"/>
      <c r="O565" s="67"/>
      <c r="P565" s="67"/>
      <c r="Q565" s="67"/>
      <c r="R565" s="67"/>
      <c r="S565" s="67"/>
      <c r="T565" s="68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T565" s="20" t="s">
        <v>144</v>
      </c>
      <c r="AU565" s="20" t="s">
        <v>83</v>
      </c>
    </row>
    <row r="566" spans="1:65" s="13" customFormat="1">
      <c r="B566" s="196"/>
      <c r="C566" s="197"/>
      <c r="D566" s="189" t="s">
        <v>148</v>
      </c>
      <c r="E566" s="198" t="s">
        <v>28</v>
      </c>
      <c r="F566" s="199" t="s">
        <v>775</v>
      </c>
      <c r="G566" s="197"/>
      <c r="H566" s="200">
        <v>7.78</v>
      </c>
      <c r="I566" s="201"/>
      <c r="J566" s="197"/>
      <c r="K566" s="197"/>
      <c r="L566" s="202"/>
      <c r="M566" s="203"/>
      <c r="N566" s="204"/>
      <c r="O566" s="204"/>
      <c r="P566" s="204"/>
      <c r="Q566" s="204"/>
      <c r="R566" s="204"/>
      <c r="S566" s="204"/>
      <c r="T566" s="205"/>
      <c r="AT566" s="206" t="s">
        <v>148</v>
      </c>
      <c r="AU566" s="206" t="s">
        <v>83</v>
      </c>
      <c r="AV566" s="13" t="s">
        <v>83</v>
      </c>
      <c r="AW566" s="13" t="s">
        <v>35</v>
      </c>
      <c r="AX566" s="13" t="s">
        <v>81</v>
      </c>
      <c r="AY566" s="206" t="s">
        <v>135</v>
      </c>
    </row>
    <row r="567" spans="1:65" s="13" customFormat="1">
      <c r="B567" s="196"/>
      <c r="C567" s="197"/>
      <c r="D567" s="189" t="s">
        <v>148</v>
      </c>
      <c r="E567" s="197"/>
      <c r="F567" s="199" t="s">
        <v>776</v>
      </c>
      <c r="G567" s="197"/>
      <c r="H567" s="200">
        <v>7.9359999999999999</v>
      </c>
      <c r="I567" s="201"/>
      <c r="J567" s="197"/>
      <c r="K567" s="197"/>
      <c r="L567" s="202"/>
      <c r="M567" s="203"/>
      <c r="N567" s="204"/>
      <c r="O567" s="204"/>
      <c r="P567" s="204"/>
      <c r="Q567" s="204"/>
      <c r="R567" s="204"/>
      <c r="S567" s="204"/>
      <c r="T567" s="205"/>
      <c r="AT567" s="206" t="s">
        <v>148</v>
      </c>
      <c r="AU567" s="206" t="s">
        <v>83</v>
      </c>
      <c r="AV567" s="13" t="s">
        <v>83</v>
      </c>
      <c r="AW567" s="13" t="s">
        <v>4</v>
      </c>
      <c r="AX567" s="13" t="s">
        <v>81</v>
      </c>
      <c r="AY567" s="206" t="s">
        <v>135</v>
      </c>
    </row>
    <row r="568" spans="1:65" s="2" customFormat="1" ht="24.2" customHeight="1">
      <c r="A568" s="37"/>
      <c r="B568" s="38"/>
      <c r="C568" s="240" t="s">
        <v>777</v>
      </c>
      <c r="D568" s="240" t="s">
        <v>281</v>
      </c>
      <c r="E568" s="241" t="s">
        <v>778</v>
      </c>
      <c r="F568" s="242" t="s">
        <v>779</v>
      </c>
      <c r="G568" s="243" t="s">
        <v>357</v>
      </c>
      <c r="H568" s="244">
        <v>14.157999999999999</v>
      </c>
      <c r="I568" s="245"/>
      <c r="J568" s="246">
        <f>ROUND(I568*H568,2)</f>
        <v>0</v>
      </c>
      <c r="K568" s="242" t="s">
        <v>141</v>
      </c>
      <c r="L568" s="247"/>
      <c r="M568" s="248" t="s">
        <v>28</v>
      </c>
      <c r="N568" s="249" t="s">
        <v>44</v>
      </c>
      <c r="O568" s="67"/>
      <c r="P568" s="185">
        <f>O568*H568</f>
        <v>0</v>
      </c>
      <c r="Q568" s="185">
        <v>0.125</v>
      </c>
      <c r="R568" s="185">
        <f>Q568*H568</f>
        <v>1.7697499999999999</v>
      </c>
      <c r="S568" s="185">
        <v>0</v>
      </c>
      <c r="T568" s="186">
        <f>S568*H568</f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187" t="s">
        <v>191</v>
      </c>
      <c r="AT568" s="187" t="s">
        <v>281</v>
      </c>
      <c r="AU568" s="187" t="s">
        <v>83</v>
      </c>
      <c r="AY568" s="20" t="s">
        <v>135</v>
      </c>
      <c r="BE568" s="188">
        <f>IF(N568="základní",J568,0)</f>
        <v>0</v>
      </c>
      <c r="BF568" s="188">
        <f>IF(N568="snížená",J568,0)</f>
        <v>0</v>
      </c>
      <c r="BG568" s="188">
        <f>IF(N568="zákl. přenesená",J568,0)</f>
        <v>0</v>
      </c>
      <c r="BH568" s="188">
        <f>IF(N568="sníž. přenesená",J568,0)</f>
        <v>0</v>
      </c>
      <c r="BI568" s="188">
        <f>IF(N568="nulová",J568,0)</f>
        <v>0</v>
      </c>
      <c r="BJ568" s="20" t="s">
        <v>81</v>
      </c>
      <c r="BK568" s="188">
        <f>ROUND(I568*H568,2)</f>
        <v>0</v>
      </c>
      <c r="BL568" s="20" t="s">
        <v>142</v>
      </c>
      <c r="BM568" s="187" t="s">
        <v>780</v>
      </c>
    </row>
    <row r="569" spans="1:65" s="2" customFormat="1">
      <c r="A569" s="37"/>
      <c r="B569" s="38"/>
      <c r="C569" s="39"/>
      <c r="D569" s="189" t="s">
        <v>144</v>
      </c>
      <c r="E569" s="39"/>
      <c r="F569" s="190" t="s">
        <v>779</v>
      </c>
      <c r="G569" s="39"/>
      <c r="H569" s="39"/>
      <c r="I569" s="191"/>
      <c r="J569" s="39"/>
      <c r="K569" s="39"/>
      <c r="L569" s="42"/>
      <c r="M569" s="192"/>
      <c r="N569" s="193"/>
      <c r="O569" s="67"/>
      <c r="P569" s="67"/>
      <c r="Q569" s="67"/>
      <c r="R569" s="67"/>
      <c r="S569" s="67"/>
      <c r="T569" s="68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20" t="s">
        <v>144</v>
      </c>
      <c r="AU569" s="20" t="s">
        <v>83</v>
      </c>
    </row>
    <row r="570" spans="1:65" s="13" customFormat="1">
      <c r="B570" s="196"/>
      <c r="C570" s="197"/>
      <c r="D570" s="189" t="s">
        <v>148</v>
      </c>
      <c r="E570" s="198" t="s">
        <v>28</v>
      </c>
      <c r="F570" s="199" t="s">
        <v>781</v>
      </c>
      <c r="G570" s="197"/>
      <c r="H570" s="200">
        <v>6.59</v>
      </c>
      <c r="I570" s="201"/>
      <c r="J570" s="197"/>
      <c r="K570" s="197"/>
      <c r="L570" s="202"/>
      <c r="M570" s="203"/>
      <c r="N570" s="204"/>
      <c r="O570" s="204"/>
      <c r="P570" s="204"/>
      <c r="Q570" s="204"/>
      <c r="R570" s="204"/>
      <c r="S570" s="204"/>
      <c r="T570" s="205"/>
      <c r="AT570" s="206" t="s">
        <v>148</v>
      </c>
      <c r="AU570" s="206" t="s">
        <v>83</v>
      </c>
      <c r="AV570" s="13" t="s">
        <v>83</v>
      </c>
      <c r="AW570" s="13" t="s">
        <v>35</v>
      </c>
      <c r="AX570" s="13" t="s">
        <v>73</v>
      </c>
      <c r="AY570" s="206" t="s">
        <v>135</v>
      </c>
    </row>
    <row r="571" spans="1:65" s="13" customFormat="1">
      <c r="B571" s="196"/>
      <c r="C571" s="197"/>
      <c r="D571" s="189" t="s">
        <v>148</v>
      </c>
      <c r="E571" s="198" t="s">
        <v>28</v>
      </c>
      <c r="F571" s="199" t="s">
        <v>782</v>
      </c>
      <c r="G571" s="197"/>
      <c r="H571" s="200">
        <v>7.29</v>
      </c>
      <c r="I571" s="201"/>
      <c r="J571" s="197"/>
      <c r="K571" s="197"/>
      <c r="L571" s="202"/>
      <c r="M571" s="203"/>
      <c r="N571" s="204"/>
      <c r="O571" s="204"/>
      <c r="P571" s="204"/>
      <c r="Q571" s="204"/>
      <c r="R571" s="204"/>
      <c r="S571" s="204"/>
      <c r="T571" s="205"/>
      <c r="AT571" s="206" t="s">
        <v>148</v>
      </c>
      <c r="AU571" s="206" t="s">
        <v>83</v>
      </c>
      <c r="AV571" s="13" t="s">
        <v>83</v>
      </c>
      <c r="AW571" s="13" t="s">
        <v>35</v>
      </c>
      <c r="AX571" s="13" t="s">
        <v>73</v>
      </c>
      <c r="AY571" s="206" t="s">
        <v>135</v>
      </c>
    </row>
    <row r="572" spans="1:65" s="14" customFormat="1">
      <c r="B572" s="207"/>
      <c r="C572" s="208"/>
      <c r="D572" s="189" t="s">
        <v>148</v>
      </c>
      <c r="E572" s="209" t="s">
        <v>28</v>
      </c>
      <c r="F572" s="210" t="s">
        <v>183</v>
      </c>
      <c r="G572" s="208"/>
      <c r="H572" s="211">
        <v>13.879999999999999</v>
      </c>
      <c r="I572" s="212"/>
      <c r="J572" s="208"/>
      <c r="K572" s="208"/>
      <c r="L572" s="213"/>
      <c r="M572" s="214"/>
      <c r="N572" s="215"/>
      <c r="O572" s="215"/>
      <c r="P572" s="215"/>
      <c r="Q572" s="215"/>
      <c r="R572" s="215"/>
      <c r="S572" s="215"/>
      <c r="T572" s="216"/>
      <c r="AT572" s="217" t="s">
        <v>148</v>
      </c>
      <c r="AU572" s="217" t="s">
        <v>83</v>
      </c>
      <c r="AV572" s="14" t="s">
        <v>142</v>
      </c>
      <c r="AW572" s="14" t="s">
        <v>35</v>
      </c>
      <c r="AX572" s="14" t="s">
        <v>81</v>
      </c>
      <c r="AY572" s="217" t="s">
        <v>135</v>
      </c>
    </row>
    <row r="573" spans="1:65" s="13" customFormat="1">
      <c r="B573" s="196"/>
      <c r="C573" s="197"/>
      <c r="D573" s="189" t="s">
        <v>148</v>
      </c>
      <c r="E573" s="197"/>
      <c r="F573" s="199" t="s">
        <v>783</v>
      </c>
      <c r="G573" s="197"/>
      <c r="H573" s="200">
        <v>14.157999999999999</v>
      </c>
      <c r="I573" s="201"/>
      <c r="J573" s="197"/>
      <c r="K573" s="197"/>
      <c r="L573" s="202"/>
      <c r="M573" s="203"/>
      <c r="N573" s="204"/>
      <c r="O573" s="204"/>
      <c r="P573" s="204"/>
      <c r="Q573" s="204"/>
      <c r="R573" s="204"/>
      <c r="S573" s="204"/>
      <c r="T573" s="205"/>
      <c r="AT573" s="206" t="s">
        <v>148</v>
      </c>
      <c r="AU573" s="206" t="s">
        <v>83</v>
      </c>
      <c r="AV573" s="13" t="s">
        <v>83</v>
      </c>
      <c r="AW573" s="13" t="s">
        <v>4</v>
      </c>
      <c r="AX573" s="13" t="s">
        <v>81</v>
      </c>
      <c r="AY573" s="206" t="s">
        <v>135</v>
      </c>
    </row>
    <row r="574" spans="1:65" s="2" customFormat="1" ht="24.2" customHeight="1">
      <c r="A574" s="37"/>
      <c r="B574" s="38"/>
      <c r="C574" s="240" t="s">
        <v>784</v>
      </c>
      <c r="D574" s="240" t="s">
        <v>281</v>
      </c>
      <c r="E574" s="241" t="s">
        <v>785</v>
      </c>
      <c r="F574" s="242" t="s">
        <v>786</v>
      </c>
      <c r="G574" s="243" t="s">
        <v>357</v>
      </c>
      <c r="H574" s="244">
        <v>9.0980000000000008</v>
      </c>
      <c r="I574" s="245"/>
      <c r="J574" s="246">
        <f>ROUND(I574*H574,2)</f>
        <v>0</v>
      </c>
      <c r="K574" s="242" t="s">
        <v>141</v>
      </c>
      <c r="L574" s="247"/>
      <c r="M574" s="248" t="s">
        <v>28</v>
      </c>
      <c r="N574" s="249" t="s">
        <v>44</v>
      </c>
      <c r="O574" s="67"/>
      <c r="P574" s="185">
        <f>O574*H574</f>
        <v>0</v>
      </c>
      <c r="Q574" s="185">
        <v>0.125</v>
      </c>
      <c r="R574" s="185">
        <f>Q574*H574</f>
        <v>1.1372500000000001</v>
      </c>
      <c r="S574" s="185">
        <v>0</v>
      </c>
      <c r="T574" s="186">
        <f>S574*H574</f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R574" s="187" t="s">
        <v>191</v>
      </c>
      <c r="AT574" s="187" t="s">
        <v>281</v>
      </c>
      <c r="AU574" s="187" t="s">
        <v>83</v>
      </c>
      <c r="AY574" s="20" t="s">
        <v>135</v>
      </c>
      <c r="BE574" s="188">
        <f>IF(N574="základní",J574,0)</f>
        <v>0</v>
      </c>
      <c r="BF574" s="188">
        <f>IF(N574="snížená",J574,0)</f>
        <v>0</v>
      </c>
      <c r="BG574" s="188">
        <f>IF(N574="zákl. přenesená",J574,0)</f>
        <v>0</v>
      </c>
      <c r="BH574" s="188">
        <f>IF(N574="sníž. přenesená",J574,0)</f>
        <v>0</v>
      </c>
      <c r="BI574" s="188">
        <f>IF(N574="nulová",J574,0)</f>
        <v>0</v>
      </c>
      <c r="BJ574" s="20" t="s">
        <v>81</v>
      </c>
      <c r="BK574" s="188">
        <f>ROUND(I574*H574,2)</f>
        <v>0</v>
      </c>
      <c r="BL574" s="20" t="s">
        <v>142</v>
      </c>
      <c r="BM574" s="187" t="s">
        <v>787</v>
      </c>
    </row>
    <row r="575" spans="1:65" s="2" customFormat="1">
      <c r="A575" s="37"/>
      <c r="B575" s="38"/>
      <c r="C575" s="39"/>
      <c r="D575" s="189" t="s">
        <v>144</v>
      </c>
      <c r="E575" s="39"/>
      <c r="F575" s="190" t="s">
        <v>786</v>
      </c>
      <c r="G575" s="39"/>
      <c r="H575" s="39"/>
      <c r="I575" s="191"/>
      <c r="J575" s="39"/>
      <c r="K575" s="39"/>
      <c r="L575" s="42"/>
      <c r="M575" s="192"/>
      <c r="N575" s="193"/>
      <c r="O575" s="67"/>
      <c r="P575" s="67"/>
      <c r="Q575" s="67"/>
      <c r="R575" s="67"/>
      <c r="S575" s="67"/>
      <c r="T575" s="68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T575" s="20" t="s">
        <v>144</v>
      </c>
      <c r="AU575" s="20" t="s">
        <v>83</v>
      </c>
    </row>
    <row r="576" spans="1:65" s="13" customFormat="1">
      <c r="B576" s="196"/>
      <c r="C576" s="197"/>
      <c r="D576" s="189" t="s">
        <v>148</v>
      </c>
      <c r="E576" s="198" t="s">
        <v>28</v>
      </c>
      <c r="F576" s="199" t="s">
        <v>788</v>
      </c>
      <c r="G576" s="197"/>
      <c r="H576" s="200">
        <v>8.92</v>
      </c>
      <c r="I576" s="201"/>
      <c r="J576" s="197"/>
      <c r="K576" s="197"/>
      <c r="L576" s="202"/>
      <c r="M576" s="203"/>
      <c r="N576" s="204"/>
      <c r="O576" s="204"/>
      <c r="P576" s="204"/>
      <c r="Q576" s="204"/>
      <c r="R576" s="204"/>
      <c r="S576" s="204"/>
      <c r="T576" s="205"/>
      <c r="AT576" s="206" t="s">
        <v>148</v>
      </c>
      <c r="AU576" s="206" t="s">
        <v>83</v>
      </c>
      <c r="AV576" s="13" t="s">
        <v>83</v>
      </c>
      <c r="AW576" s="13" t="s">
        <v>35</v>
      </c>
      <c r="AX576" s="13" t="s">
        <v>81</v>
      </c>
      <c r="AY576" s="206" t="s">
        <v>135</v>
      </c>
    </row>
    <row r="577" spans="1:65" s="13" customFormat="1">
      <c r="B577" s="196"/>
      <c r="C577" s="197"/>
      <c r="D577" s="189" t="s">
        <v>148</v>
      </c>
      <c r="E577" s="197"/>
      <c r="F577" s="199" t="s">
        <v>789</v>
      </c>
      <c r="G577" s="197"/>
      <c r="H577" s="200">
        <v>9.0980000000000008</v>
      </c>
      <c r="I577" s="201"/>
      <c r="J577" s="197"/>
      <c r="K577" s="197"/>
      <c r="L577" s="202"/>
      <c r="M577" s="203"/>
      <c r="N577" s="204"/>
      <c r="O577" s="204"/>
      <c r="P577" s="204"/>
      <c r="Q577" s="204"/>
      <c r="R577" s="204"/>
      <c r="S577" s="204"/>
      <c r="T577" s="205"/>
      <c r="AT577" s="206" t="s">
        <v>148</v>
      </c>
      <c r="AU577" s="206" t="s">
        <v>83</v>
      </c>
      <c r="AV577" s="13" t="s">
        <v>83</v>
      </c>
      <c r="AW577" s="13" t="s">
        <v>4</v>
      </c>
      <c r="AX577" s="13" t="s">
        <v>81</v>
      </c>
      <c r="AY577" s="206" t="s">
        <v>135</v>
      </c>
    </row>
    <row r="578" spans="1:65" s="2" customFormat="1" ht="33" customHeight="1">
      <c r="A578" s="37"/>
      <c r="B578" s="38"/>
      <c r="C578" s="176" t="s">
        <v>790</v>
      </c>
      <c r="D578" s="176" t="s">
        <v>137</v>
      </c>
      <c r="E578" s="177" t="s">
        <v>791</v>
      </c>
      <c r="F578" s="178" t="s">
        <v>792</v>
      </c>
      <c r="G578" s="179" t="s">
        <v>357</v>
      </c>
      <c r="H578" s="180">
        <v>35.840000000000003</v>
      </c>
      <c r="I578" s="181"/>
      <c r="J578" s="182">
        <f>ROUND(I578*H578,2)</f>
        <v>0</v>
      </c>
      <c r="K578" s="178" t="s">
        <v>141</v>
      </c>
      <c r="L578" s="42"/>
      <c r="M578" s="183" t="s">
        <v>28</v>
      </c>
      <c r="N578" s="184" t="s">
        <v>44</v>
      </c>
      <c r="O578" s="67"/>
      <c r="P578" s="185">
        <f>O578*H578</f>
        <v>0</v>
      </c>
      <c r="Q578" s="185">
        <v>6.0999999999999997E-4</v>
      </c>
      <c r="R578" s="185">
        <f>Q578*H578</f>
        <v>2.1862400000000001E-2</v>
      </c>
      <c r="S578" s="185">
        <v>0</v>
      </c>
      <c r="T578" s="186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187" t="s">
        <v>142</v>
      </c>
      <c r="AT578" s="187" t="s">
        <v>137</v>
      </c>
      <c r="AU578" s="187" t="s">
        <v>83</v>
      </c>
      <c r="AY578" s="20" t="s">
        <v>135</v>
      </c>
      <c r="BE578" s="188">
        <f>IF(N578="základní",J578,0)</f>
        <v>0</v>
      </c>
      <c r="BF578" s="188">
        <f>IF(N578="snížená",J578,0)</f>
        <v>0</v>
      </c>
      <c r="BG578" s="188">
        <f>IF(N578="zákl. přenesená",J578,0)</f>
        <v>0</v>
      </c>
      <c r="BH578" s="188">
        <f>IF(N578="sníž. přenesená",J578,0)</f>
        <v>0</v>
      </c>
      <c r="BI578" s="188">
        <f>IF(N578="nulová",J578,0)</f>
        <v>0</v>
      </c>
      <c r="BJ578" s="20" t="s">
        <v>81</v>
      </c>
      <c r="BK578" s="188">
        <f>ROUND(I578*H578,2)</f>
        <v>0</v>
      </c>
      <c r="BL578" s="20" t="s">
        <v>142</v>
      </c>
      <c r="BM578" s="187" t="s">
        <v>793</v>
      </c>
    </row>
    <row r="579" spans="1:65" s="2" customFormat="1" ht="39">
      <c r="A579" s="37"/>
      <c r="B579" s="38"/>
      <c r="C579" s="39"/>
      <c r="D579" s="189" t="s">
        <v>144</v>
      </c>
      <c r="E579" s="39"/>
      <c r="F579" s="190" t="s">
        <v>794</v>
      </c>
      <c r="G579" s="39"/>
      <c r="H579" s="39"/>
      <c r="I579" s="191"/>
      <c r="J579" s="39"/>
      <c r="K579" s="39"/>
      <c r="L579" s="42"/>
      <c r="M579" s="192"/>
      <c r="N579" s="193"/>
      <c r="O579" s="67"/>
      <c r="P579" s="67"/>
      <c r="Q579" s="67"/>
      <c r="R579" s="67"/>
      <c r="S579" s="67"/>
      <c r="T579" s="68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20" t="s">
        <v>144</v>
      </c>
      <c r="AU579" s="20" t="s">
        <v>83</v>
      </c>
    </row>
    <row r="580" spans="1:65" s="2" customFormat="1">
      <c r="A580" s="37"/>
      <c r="B580" s="38"/>
      <c r="C580" s="39"/>
      <c r="D580" s="194" t="s">
        <v>146</v>
      </c>
      <c r="E580" s="39"/>
      <c r="F580" s="195" t="s">
        <v>795</v>
      </c>
      <c r="G580" s="39"/>
      <c r="H580" s="39"/>
      <c r="I580" s="191"/>
      <c r="J580" s="39"/>
      <c r="K580" s="39"/>
      <c r="L580" s="42"/>
      <c r="M580" s="192"/>
      <c r="N580" s="193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20" t="s">
        <v>146</v>
      </c>
      <c r="AU580" s="20" t="s">
        <v>83</v>
      </c>
    </row>
    <row r="581" spans="1:65" s="13" customFormat="1">
      <c r="B581" s="196"/>
      <c r="C581" s="197"/>
      <c r="D581" s="189" t="s">
        <v>148</v>
      </c>
      <c r="E581" s="198" t="s">
        <v>28</v>
      </c>
      <c r="F581" s="199" t="s">
        <v>796</v>
      </c>
      <c r="G581" s="197"/>
      <c r="H581" s="200">
        <v>35.840000000000003</v>
      </c>
      <c r="I581" s="201"/>
      <c r="J581" s="197"/>
      <c r="K581" s="197"/>
      <c r="L581" s="202"/>
      <c r="M581" s="203"/>
      <c r="N581" s="204"/>
      <c r="O581" s="204"/>
      <c r="P581" s="204"/>
      <c r="Q581" s="204"/>
      <c r="R581" s="204"/>
      <c r="S581" s="204"/>
      <c r="T581" s="205"/>
      <c r="AT581" s="206" t="s">
        <v>148</v>
      </c>
      <c r="AU581" s="206" t="s">
        <v>83</v>
      </c>
      <c r="AV581" s="13" t="s">
        <v>83</v>
      </c>
      <c r="AW581" s="13" t="s">
        <v>35</v>
      </c>
      <c r="AX581" s="13" t="s">
        <v>73</v>
      </c>
      <c r="AY581" s="206" t="s">
        <v>135</v>
      </c>
    </row>
    <row r="582" spans="1:65" s="14" customFormat="1">
      <c r="B582" s="207"/>
      <c r="C582" s="208"/>
      <c r="D582" s="189" t="s">
        <v>148</v>
      </c>
      <c r="E582" s="209" t="s">
        <v>28</v>
      </c>
      <c r="F582" s="210" t="s">
        <v>183</v>
      </c>
      <c r="G582" s="208"/>
      <c r="H582" s="211">
        <v>35.840000000000003</v>
      </c>
      <c r="I582" s="212"/>
      <c r="J582" s="208"/>
      <c r="K582" s="208"/>
      <c r="L582" s="213"/>
      <c r="M582" s="214"/>
      <c r="N582" s="215"/>
      <c r="O582" s="215"/>
      <c r="P582" s="215"/>
      <c r="Q582" s="215"/>
      <c r="R582" s="215"/>
      <c r="S582" s="215"/>
      <c r="T582" s="216"/>
      <c r="AT582" s="217" t="s">
        <v>148</v>
      </c>
      <c r="AU582" s="217" t="s">
        <v>83</v>
      </c>
      <c r="AV582" s="14" t="s">
        <v>142</v>
      </c>
      <c r="AW582" s="14" t="s">
        <v>35</v>
      </c>
      <c r="AX582" s="14" t="s">
        <v>81</v>
      </c>
      <c r="AY582" s="217" t="s">
        <v>135</v>
      </c>
    </row>
    <row r="583" spans="1:65" s="2" customFormat="1" ht="16.5" customHeight="1">
      <c r="A583" s="37"/>
      <c r="B583" s="38"/>
      <c r="C583" s="176" t="s">
        <v>797</v>
      </c>
      <c r="D583" s="176" t="s">
        <v>137</v>
      </c>
      <c r="E583" s="177" t="s">
        <v>798</v>
      </c>
      <c r="F583" s="178" t="s">
        <v>799</v>
      </c>
      <c r="G583" s="179" t="s">
        <v>357</v>
      </c>
      <c r="H583" s="180">
        <v>35.840000000000003</v>
      </c>
      <c r="I583" s="181"/>
      <c r="J583" s="182">
        <f>ROUND(I583*H583,2)</f>
        <v>0</v>
      </c>
      <c r="K583" s="178" t="s">
        <v>141</v>
      </c>
      <c r="L583" s="42"/>
      <c r="M583" s="183" t="s">
        <v>28</v>
      </c>
      <c r="N583" s="184" t="s">
        <v>44</v>
      </c>
      <c r="O583" s="67"/>
      <c r="P583" s="185">
        <f>O583*H583</f>
        <v>0</v>
      </c>
      <c r="Q583" s="185">
        <v>0</v>
      </c>
      <c r="R583" s="185">
        <f>Q583*H583</f>
        <v>0</v>
      </c>
      <c r="S583" s="185">
        <v>0</v>
      </c>
      <c r="T583" s="186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187" t="s">
        <v>142</v>
      </c>
      <c r="AT583" s="187" t="s">
        <v>137</v>
      </c>
      <c r="AU583" s="187" t="s">
        <v>83</v>
      </c>
      <c r="AY583" s="20" t="s">
        <v>135</v>
      </c>
      <c r="BE583" s="188">
        <f>IF(N583="základní",J583,0)</f>
        <v>0</v>
      </c>
      <c r="BF583" s="188">
        <f>IF(N583="snížená",J583,0)</f>
        <v>0</v>
      </c>
      <c r="BG583" s="188">
        <f>IF(N583="zákl. přenesená",J583,0)</f>
        <v>0</v>
      </c>
      <c r="BH583" s="188">
        <f>IF(N583="sníž. přenesená",J583,0)</f>
        <v>0</v>
      </c>
      <c r="BI583" s="188">
        <f>IF(N583="nulová",J583,0)</f>
        <v>0</v>
      </c>
      <c r="BJ583" s="20" t="s">
        <v>81</v>
      </c>
      <c r="BK583" s="188">
        <f>ROUND(I583*H583,2)</f>
        <v>0</v>
      </c>
      <c r="BL583" s="20" t="s">
        <v>142</v>
      </c>
      <c r="BM583" s="187" t="s">
        <v>800</v>
      </c>
    </row>
    <row r="584" spans="1:65" s="2" customFormat="1" ht="19.5">
      <c r="A584" s="37"/>
      <c r="B584" s="38"/>
      <c r="C584" s="39"/>
      <c r="D584" s="189" t="s">
        <v>144</v>
      </c>
      <c r="E584" s="39"/>
      <c r="F584" s="190" t="s">
        <v>801</v>
      </c>
      <c r="G584" s="39"/>
      <c r="H584" s="39"/>
      <c r="I584" s="191"/>
      <c r="J584" s="39"/>
      <c r="K584" s="39"/>
      <c r="L584" s="42"/>
      <c r="M584" s="192"/>
      <c r="N584" s="193"/>
      <c r="O584" s="67"/>
      <c r="P584" s="67"/>
      <c r="Q584" s="67"/>
      <c r="R584" s="67"/>
      <c r="S584" s="67"/>
      <c r="T584" s="68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T584" s="20" t="s">
        <v>144</v>
      </c>
      <c r="AU584" s="20" t="s">
        <v>83</v>
      </c>
    </row>
    <row r="585" spans="1:65" s="2" customFormat="1">
      <c r="A585" s="37"/>
      <c r="B585" s="38"/>
      <c r="C585" s="39"/>
      <c r="D585" s="194" t="s">
        <v>146</v>
      </c>
      <c r="E585" s="39"/>
      <c r="F585" s="195" t="s">
        <v>802</v>
      </c>
      <c r="G585" s="39"/>
      <c r="H585" s="39"/>
      <c r="I585" s="191"/>
      <c r="J585" s="39"/>
      <c r="K585" s="39"/>
      <c r="L585" s="42"/>
      <c r="M585" s="192"/>
      <c r="N585" s="193"/>
      <c r="O585" s="67"/>
      <c r="P585" s="67"/>
      <c r="Q585" s="67"/>
      <c r="R585" s="67"/>
      <c r="S585" s="67"/>
      <c r="T585" s="68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20" t="s">
        <v>146</v>
      </c>
      <c r="AU585" s="20" t="s">
        <v>83</v>
      </c>
    </row>
    <row r="586" spans="1:65" s="13" customFormat="1">
      <c r="B586" s="196"/>
      <c r="C586" s="197"/>
      <c r="D586" s="189" t="s">
        <v>148</v>
      </c>
      <c r="E586" s="198" t="s">
        <v>28</v>
      </c>
      <c r="F586" s="199" t="s">
        <v>796</v>
      </c>
      <c r="G586" s="197"/>
      <c r="H586" s="200">
        <v>35.840000000000003</v>
      </c>
      <c r="I586" s="201"/>
      <c r="J586" s="197"/>
      <c r="K586" s="197"/>
      <c r="L586" s="202"/>
      <c r="M586" s="203"/>
      <c r="N586" s="204"/>
      <c r="O586" s="204"/>
      <c r="P586" s="204"/>
      <c r="Q586" s="204"/>
      <c r="R586" s="204"/>
      <c r="S586" s="204"/>
      <c r="T586" s="205"/>
      <c r="AT586" s="206" t="s">
        <v>148</v>
      </c>
      <c r="AU586" s="206" t="s">
        <v>83</v>
      </c>
      <c r="AV586" s="13" t="s">
        <v>83</v>
      </c>
      <c r="AW586" s="13" t="s">
        <v>35</v>
      </c>
      <c r="AX586" s="13" t="s">
        <v>81</v>
      </c>
      <c r="AY586" s="206" t="s">
        <v>135</v>
      </c>
    </row>
    <row r="587" spans="1:65" s="2" customFormat="1" ht="24.2" customHeight="1">
      <c r="A587" s="37"/>
      <c r="B587" s="38"/>
      <c r="C587" s="176" t="s">
        <v>803</v>
      </c>
      <c r="D587" s="176" t="s">
        <v>137</v>
      </c>
      <c r="E587" s="177" t="s">
        <v>804</v>
      </c>
      <c r="F587" s="178" t="s">
        <v>805</v>
      </c>
      <c r="G587" s="179" t="s">
        <v>357</v>
      </c>
      <c r="H587" s="180">
        <v>35.840000000000003</v>
      </c>
      <c r="I587" s="181"/>
      <c r="J587" s="182">
        <f>ROUND(I587*H587,2)</f>
        <v>0</v>
      </c>
      <c r="K587" s="178" t="s">
        <v>141</v>
      </c>
      <c r="L587" s="42"/>
      <c r="M587" s="183" t="s">
        <v>28</v>
      </c>
      <c r="N587" s="184" t="s">
        <v>44</v>
      </c>
      <c r="O587" s="67"/>
      <c r="P587" s="185">
        <f>O587*H587</f>
        <v>0</v>
      </c>
      <c r="Q587" s="185">
        <v>0</v>
      </c>
      <c r="R587" s="185">
        <f>Q587*H587</f>
        <v>0</v>
      </c>
      <c r="S587" s="185">
        <v>0</v>
      </c>
      <c r="T587" s="186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187" t="s">
        <v>142</v>
      </c>
      <c r="AT587" s="187" t="s">
        <v>137</v>
      </c>
      <c r="AU587" s="187" t="s">
        <v>83</v>
      </c>
      <c r="AY587" s="20" t="s">
        <v>135</v>
      </c>
      <c r="BE587" s="188">
        <f>IF(N587="základní",J587,0)</f>
        <v>0</v>
      </c>
      <c r="BF587" s="188">
        <f>IF(N587="snížená",J587,0)</f>
        <v>0</v>
      </c>
      <c r="BG587" s="188">
        <f>IF(N587="zákl. přenesená",J587,0)</f>
        <v>0</v>
      </c>
      <c r="BH587" s="188">
        <f>IF(N587="sníž. přenesená",J587,0)</f>
        <v>0</v>
      </c>
      <c r="BI587" s="188">
        <f>IF(N587="nulová",J587,0)</f>
        <v>0</v>
      </c>
      <c r="BJ587" s="20" t="s">
        <v>81</v>
      </c>
      <c r="BK587" s="188">
        <f>ROUND(I587*H587,2)</f>
        <v>0</v>
      </c>
      <c r="BL587" s="20" t="s">
        <v>142</v>
      </c>
      <c r="BM587" s="187" t="s">
        <v>806</v>
      </c>
    </row>
    <row r="588" spans="1:65" s="2" customFormat="1" ht="19.5">
      <c r="A588" s="37"/>
      <c r="B588" s="38"/>
      <c r="C588" s="39"/>
      <c r="D588" s="189" t="s">
        <v>144</v>
      </c>
      <c r="E588" s="39"/>
      <c r="F588" s="190" t="s">
        <v>807</v>
      </c>
      <c r="G588" s="39"/>
      <c r="H588" s="39"/>
      <c r="I588" s="191"/>
      <c r="J588" s="39"/>
      <c r="K588" s="39"/>
      <c r="L588" s="42"/>
      <c r="M588" s="192"/>
      <c r="N588" s="193"/>
      <c r="O588" s="67"/>
      <c r="P588" s="67"/>
      <c r="Q588" s="67"/>
      <c r="R588" s="67"/>
      <c r="S588" s="67"/>
      <c r="T588" s="68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T588" s="20" t="s">
        <v>144</v>
      </c>
      <c r="AU588" s="20" t="s">
        <v>83</v>
      </c>
    </row>
    <row r="589" spans="1:65" s="2" customFormat="1">
      <c r="A589" s="37"/>
      <c r="B589" s="38"/>
      <c r="C589" s="39"/>
      <c r="D589" s="194" t="s">
        <v>146</v>
      </c>
      <c r="E589" s="39"/>
      <c r="F589" s="195" t="s">
        <v>808</v>
      </c>
      <c r="G589" s="39"/>
      <c r="H589" s="39"/>
      <c r="I589" s="191"/>
      <c r="J589" s="39"/>
      <c r="K589" s="39"/>
      <c r="L589" s="42"/>
      <c r="M589" s="192"/>
      <c r="N589" s="193"/>
      <c r="O589" s="67"/>
      <c r="P589" s="67"/>
      <c r="Q589" s="67"/>
      <c r="R589" s="67"/>
      <c r="S589" s="67"/>
      <c r="T589" s="68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T589" s="20" t="s">
        <v>146</v>
      </c>
      <c r="AU589" s="20" t="s">
        <v>83</v>
      </c>
    </row>
    <row r="590" spans="1:65" s="13" customFormat="1">
      <c r="B590" s="196"/>
      <c r="C590" s="197"/>
      <c r="D590" s="189" t="s">
        <v>148</v>
      </c>
      <c r="E590" s="198" t="s">
        <v>28</v>
      </c>
      <c r="F590" s="199" t="s">
        <v>796</v>
      </c>
      <c r="G590" s="197"/>
      <c r="H590" s="200">
        <v>35.840000000000003</v>
      </c>
      <c r="I590" s="201"/>
      <c r="J590" s="197"/>
      <c r="K590" s="197"/>
      <c r="L590" s="202"/>
      <c r="M590" s="203"/>
      <c r="N590" s="204"/>
      <c r="O590" s="204"/>
      <c r="P590" s="204"/>
      <c r="Q590" s="204"/>
      <c r="R590" s="204"/>
      <c r="S590" s="204"/>
      <c r="T590" s="205"/>
      <c r="AT590" s="206" t="s">
        <v>148</v>
      </c>
      <c r="AU590" s="206" t="s">
        <v>83</v>
      </c>
      <c r="AV590" s="13" t="s">
        <v>83</v>
      </c>
      <c r="AW590" s="13" t="s">
        <v>35</v>
      </c>
      <c r="AX590" s="13" t="s">
        <v>81</v>
      </c>
      <c r="AY590" s="206" t="s">
        <v>135</v>
      </c>
    </row>
    <row r="591" spans="1:65" s="2" customFormat="1" ht="24.2" customHeight="1">
      <c r="A591" s="37"/>
      <c r="B591" s="38"/>
      <c r="C591" s="176" t="s">
        <v>809</v>
      </c>
      <c r="D591" s="176" t="s">
        <v>137</v>
      </c>
      <c r="E591" s="177" t="s">
        <v>810</v>
      </c>
      <c r="F591" s="178" t="s">
        <v>811</v>
      </c>
      <c r="G591" s="179" t="s">
        <v>357</v>
      </c>
      <c r="H591" s="180">
        <v>9</v>
      </c>
      <c r="I591" s="181"/>
      <c r="J591" s="182">
        <f>ROUND(I591*H591,2)</f>
        <v>0</v>
      </c>
      <c r="K591" s="178" t="s">
        <v>141</v>
      </c>
      <c r="L591" s="42"/>
      <c r="M591" s="183" t="s">
        <v>28</v>
      </c>
      <c r="N591" s="184" t="s">
        <v>44</v>
      </c>
      <c r="O591" s="67"/>
      <c r="P591" s="185">
        <f>O591*H591</f>
        <v>0</v>
      </c>
      <c r="Q591" s="185">
        <v>0.29221000000000003</v>
      </c>
      <c r="R591" s="185">
        <f>Q591*H591</f>
        <v>2.6298900000000001</v>
      </c>
      <c r="S591" s="185">
        <v>0</v>
      </c>
      <c r="T591" s="186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87" t="s">
        <v>142</v>
      </c>
      <c r="AT591" s="187" t="s">
        <v>137</v>
      </c>
      <c r="AU591" s="187" t="s">
        <v>83</v>
      </c>
      <c r="AY591" s="20" t="s">
        <v>135</v>
      </c>
      <c r="BE591" s="188">
        <f>IF(N591="základní",J591,0)</f>
        <v>0</v>
      </c>
      <c r="BF591" s="188">
        <f>IF(N591="snížená",J591,0)</f>
        <v>0</v>
      </c>
      <c r="BG591" s="188">
        <f>IF(N591="zákl. přenesená",J591,0)</f>
        <v>0</v>
      </c>
      <c r="BH591" s="188">
        <f>IF(N591="sníž. přenesená",J591,0)</f>
        <v>0</v>
      </c>
      <c r="BI591" s="188">
        <f>IF(N591="nulová",J591,0)</f>
        <v>0</v>
      </c>
      <c r="BJ591" s="20" t="s">
        <v>81</v>
      </c>
      <c r="BK591" s="188">
        <f>ROUND(I591*H591,2)</f>
        <v>0</v>
      </c>
      <c r="BL591" s="20" t="s">
        <v>142</v>
      </c>
      <c r="BM591" s="187" t="s">
        <v>812</v>
      </c>
    </row>
    <row r="592" spans="1:65" s="2" customFormat="1" ht="19.5">
      <c r="A592" s="37"/>
      <c r="B592" s="38"/>
      <c r="C592" s="39"/>
      <c r="D592" s="189" t="s">
        <v>144</v>
      </c>
      <c r="E592" s="39"/>
      <c r="F592" s="190" t="s">
        <v>813</v>
      </c>
      <c r="G592" s="39"/>
      <c r="H592" s="39"/>
      <c r="I592" s="191"/>
      <c r="J592" s="39"/>
      <c r="K592" s="39"/>
      <c r="L592" s="42"/>
      <c r="M592" s="192"/>
      <c r="N592" s="193"/>
      <c r="O592" s="67"/>
      <c r="P592" s="67"/>
      <c r="Q592" s="67"/>
      <c r="R592" s="67"/>
      <c r="S592" s="67"/>
      <c r="T592" s="68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20" t="s">
        <v>144</v>
      </c>
      <c r="AU592" s="20" t="s">
        <v>83</v>
      </c>
    </row>
    <row r="593" spans="1:65" s="2" customFormat="1">
      <c r="A593" s="37"/>
      <c r="B593" s="38"/>
      <c r="C593" s="39"/>
      <c r="D593" s="194" t="s">
        <v>146</v>
      </c>
      <c r="E593" s="39"/>
      <c r="F593" s="195" t="s">
        <v>814</v>
      </c>
      <c r="G593" s="39"/>
      <c r="H593" s="39"/>
      <c r="I593" s="191"/>
      <c r="J593" s="39"/>
      <c r="K593" s="39"/>
      <c r="L593" s="42"/>
      <c r="M593" s="192"/>
      <c r="N593" s="193"/>
      <c r="O593" s="67"/>
      <c r="P593" s="67"/>
      <c r="Q593" s="67"/>
      <c r="R593" s="67"/>
      <c r="S593" s="67"/>
      <c r="T593" s="68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T593" s="20" t="s">
        <v>146</v>
      </c>
      <c r="AU593" s="20" t="s">
        <v>83</v>
      </c>
    </row>
    <row r="594" spans="1:65" s="13" customFormat="1">
      <c r="B594" s="196"/>
      <c r="C594" s="197"/>
      <c r="D594" s="189" t="s">
        <v>148</v>
      </c>
      <c r="E594" s="198" t="s">
        <v>28</v>
      </c>
      <c r="F594" s="199" t="s">
        <v>815</v>
      </c>
      <c r="G594" s="197"/>
      <c r="H594" s="200">
        <v>9</v>
      </c>
      <c r="I594" s="201"/>
      <c r="J594" s="197"/>
      <c r="K594" s="197"/>
      <c r="L594" s="202"/>
      <c r="M594" s="203"/>
      <c r="N594" s="204"/>
      <c r="O594" s="204"/>
      <c r="P594" s="204"/>
      <c r="Q594" s="204"/>
      <c r="R594" s="204"/>
      <c r="S594" s="204"/>
      <c r="T594" s="205"/>
      <c r="AT594" s="206" t="s">
        <v>148</v>
      </c>
      <c r="AU594" s="206" t="s">
        <v>83</v>
      </c>
      <c r="AV594" s="13" t="s">
        <v>83</v>
      </c>
      <c r="AW594" s="13" t="s">
        <v>35</v>
      </c>
      <c r="AX594" s="13" t="s">
        <v>81</v>
      </c>
      <c r="AY594" s="206" t="s">
        <v>135</v>
      </c>
    </row>
    <row r="595" spans="1:65" s="2" customFormat="1" ht="33" customHeight="1">
      <c r="A595" s="37"/>
      <c r="B595" s="38"/>
      <c r="C595" s="240" t="s">
        <v>816</v>
      </c>
      <c r="D595" s="240" t="s">
        <v>281</v>
      </c>
      <c r="E595" s="241" t="s">
        <v>817</v>
      </c>
      <c r="F595" s="242" t="s">
        <v>818</v>
      </c>
      <c r="G595" s="243" t="s">
        <v>140</v>
      </c>
      <c r="H595" s="244">
        <v>9</v>
      </c>
      <c r="I595" s="245"/>
      <c r="J595" s="246">
        <f>ROUND(I595*H595,2)</f>
        <v>0</v>
      </c>
      <c r="K595" s="242" t="s">
        <v>28</v>
      </c>
      <c r="L595" s="247"/>
      <c r="M595" s="248" t="s">
        <v>28</v>
      </c>
      <c r="N595" s="249" t="s">
        <v>44</v>
      </c>
      <c r="O595" s="67"/>
      <c r="P595" s="185">
        <f>O595*H595</f>
        <v>0</v>
      </c>
      <c r="Q595" s="185">
        <v>3.2960000000000003E-2</v>
      </c>
      <c r="R595" s="185">
        <f>Q595*H595</f>
        <v>0.29664000000000001</v>
      </c>
      <c r="S595" s="185">
        <v>0</v>
      </c>
      <c r="T595" s="186">
        <f>S595*H595</f>
        <v>0</v>
      </c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R595" s="187" t="s">
        <v>191</v>
      </c>
      <c r="AT595" s="187" t="s">
        <v>281</v>
      </c>
      <c r="AU595" s="187" t="s">
        <v>83</v>
      </c>
      <c r="AY595" s="20" t="s">
        <v>135</v>
      </c>
      <c r="BE595" s="188">
        <f>IF(N595="základní",J595,0)</f>
        <v>0</v>
      </c>
      <c r="BF595" s="188">
        <f>IF(N595="snížená",J595,0)</f>
        <v>0</v>
      </c>
      <c r="BG595" s="188">
        <f>IF(N595="zákl. přenesená",J595,0)</f>
        <v>0</v>
      </c>
      <c r="BH595" s="188">
        <f>IF(N595="sníž. přenesená",J595,0)</f>
        <v>0</v>
      </c>
      <c r="BI595" s="188">
        <f>IF(N595="nulová",J595,0)</f>
        <v>0</v>
      </c>
      <c r="BJ595" s="20" t="s">
        <v>81</v>
      </c>
      <c r="BK595" s="188">
        <f>ROUND(I595*H595,2)</f>
        <v>0</v>
      </c>
      <c r="BL595" s="20" t="s">
        <v>142</v>
      </c>
      <c r="BM595" s="187" t="s">
        <v>819</v>
      </c>
    </row>
    <row r="596" spans="1:65" s="2" customFormat="1" ht="48.75">
      <c r="A596" s="37"/>
      <c r="B596" s="38"/>
      <c r="C596" s="39"/>
      <c r="D596" s="189" t="s">
        <v>144</v>
      </c>
      <c r="E596" s="39"/>
      <c r="F596" s="190" t="s">
        <v>820</v>
      </c>
      <c r="G596" s="39"/>
      <c r="H596" s="39"/>
      <c r="I596" s="191"/>
      <c r="J596" s="39"/>
      <c r="K596" s="39"/>
      <c r="L596" s="42"/>
      <c r="M596" s="192"/>
      <c r="N596" s="193"/>
      <c r="O596" s="67"/>
      <c r="P596" s="67"/>
      <c r="Q596" s="67"/>
      <c r="R596" s="67"/>
      <c r="S596" s="67"/>
      <c r="T596" s="68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T596" s="20" t="s">
        <v>144</v>
      </c>
      <c r="AU596" s="20" t="s">
        <v>83</v>
      </c>
    </row>
    <row r="597" spans="1:65" s="13" customFormat="1">
      <c r="B597" s="196"/>
      <c r="C597" s="197"/>
      <c r="D597" s="189" t="s">
        <v>148</v>
      </c>
      <c r="E597" s="198" t="s">
        <v>28</v>
      </c>
      <c r="F597" s="199" t="s">
        <v>815</v>
      </c>
      <c r="G597" s="197"/>
      <c r="H597" s="200">
        <v>9</v>
      </c>
      <c r="I597" s="201"/>
      <c r="J597" s="197"/>
      <c r="K597" s="197"/>
      <c r="L597" s="202"/>
      <c r="M597" s="203"/>
      <c r="N597" s="204"/>
      <c r="O597" s="204"/>
      <c r="P597" s="204"/>
      <c r="Q597" s="204"/>
      <c r="R597" s="204"/>
      <c r="S597" s="204"/>
      <c r="T597" s="205"/>
      <c r="AT597" s="206" t="s">
        <v>148</v>
      </c>
      <c r="AU597" s="206" t="s">
        <v>83</v>
      </c>
      <c r="AV597" s="13" t="s">
        <v>83</v>
      </c>
      <c r="AW597" s="13" t="s">
        <v>35</v>
      </c>
      <c r="AX597" s="13" t="s">
        <v>81</v>
      </c>
      <c r="AY597" s="206" t="s">
        <v>135</v>
      </c>
    </row>
    <row r="598" spans="1:65" s="2" customFormat="1" ht="21.75" customHeight="1">
      <c r="A598" s="37"/>
      <c r="B598" s="38"/>
      <c r="C598" s="240" t="s">
        <v>821</v>
      </c>
      <c r="D598" s="240" t="s">
        <v>281</v>
      </c>
      <c r="E598" s="241" t="s">
        <v>822</v>
      </c>
      <c r="F598" s="242" t="s">
        <v>823</v>
      </c>
      <c r="G598" s="243" t="s">
        <v>140</v>
      </c>
      <c r="H598" s="244">
        <v>4</v>
      </c>
      <c r="I598" s="245"/>
      <c r="J598" s="246">
        <f>ROUND(I598*H598,2)</f>
        <v>0</v>
      </c>
      <c r="K598" s="242" t="s">
        <v>28</v>
      </c>
      <c r="L598" s="247"/>
      <c r="M598" s="248" t="s">
        <v>28</v>
      </c>
      <c r="N598" s="249" t="s">
        <v>44</v>
      </c>
      <c r="O598" s="67"/>
      <c r="P598" s="185">
        <f>O598*H598</f>
        <v>0</v>
      </c>
      <c r="Q598" s="185">
        <v>3.6999999999999999E-4</v>
      </c>
      <c r="R598" s="185">
        <f>Q598*H598</f>
        <v>1.48E-3</v>
      </c>
      <c r="S598" s="185">
        <v>0</v>
      </c>
      <c r="T598" s="186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187" t="s">
        <v>191</v>
      </c>
      <c r="AT598" s="187" t="s">
        <v>281</v>
      </c>
      <c r="AU598" s="187" t="s">
        <v>83</v>
      </c>
      <c r="AY598" s="20" t="s">
        <v>135</v>
      </c>
      <c r="BE598" s="188">
        <f>IF(N598="základní",J598,0)</f>
        <v>0</v>
      </c>
      <c r="BF598" s="188">
        <f>IF(N598="snížená",J598,0)</f>
        <v>0</v>
      </c>
      <c r="BG598" s="188">
        <f>IF(N598="zákl. přenesená",J598,0)</f>
        <v>0</v>
      </c>
      <c r="BH598" s="188">
        <f>IF(N598="sníž. přenesená",J598,0)</f>
        <v>0</v>
      </c>
      <c r="BI598" s="188">
        <f>IF(N598="nulová",J598,0)</f>
        <v>0</v>
      </c>
      <c r="BJ598" s="20" t="s">
        <v>81</v>
      </c>
      <c r="BK598" s="188">
        <f>ROUND(I598*H598,2)</f>
        <v>0</v>
      </c>
      <c r="BL598" s="20" t="s">
        <v>142</v>
      </c>
      <c r="BM598" s="187" t="s">
        <v>824</v>
      </c>
    </row>
    <row r="599" spans="1:65" s="2" customFormat="1" ht="29.25">
      <c r="A599" s="37"/>
      <c r="B599" s="38"/>
      <c r="C599" s="39"/>
      <c r="D599" s="189" t="s">
        <v>144</v>
      </c>
      <c r="E599" s="39"/>
      <c r="F599" s="190" t="s">
        <v>825</v>
      </c>
      <c r="G599" s="39"/>
      <c r="H599" s="39"/>
      <c r="I599" s="191"/>
      <c r="J599" s="39"/>
      <c r="K599" s="39"/>
      <c r="L599" s="42"/>
      <c r="M599" s="192"/>
      <c r="N599" s="193"/>
      <c r="O599" s="67"/>
      <c r="P599" s="67"/>
      <c r="Q599" s="67"/>
      <c r="R599" s="67"/>
      <c r="S599" s="67"/>
      <c r="T599" s="68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T599" s="20" t="s">
        <v>144</v>
      </c>
      <c r="AU599" s="20" t="s">
        <v>83</v>
      </c>
    </row>
    <row r="600" spans="1:65" s="13" customFormat="1">
      <c r="B600" s="196"/>
      <c r="C600" s="197"/>
      <c r="D600" s="189" t="s">
        <v>148</v>
      </c>
      <c r="E600" s="198" t="s">
        <v>28</v>
      </c>
      <c r="F600" s="199" t="s">
        <v>826</v>
      </c>
      <c r="G600" s="197"/>
      <c r="H600" s="200">
        <v>4</v>
      </c>
      <c r="I600" s="201"/>
      <c r="J600" s="197"/>
      <c r="K600" s="197"/>
      <c r="L600" s="202"/>
      <c r="M600" s="203"/>
      <c r="N600" s="204"/>
      <c r="O600" s="204"/>
      <c r="P600" s="204"/>
      <c r="Q600" s="204"/>
      <c r="R600" s="204"/>
      <c r="S600" s="204"/>
      <c r="T600" s="205"/>
      <c r="AT600" s="206" t="s">
        <v>148</v>
      </c>
      <c r="AU600" s="206" t="s">
        <v>83</v>
      </c>
      <c r="AV600" s="13" t="s">
        <v>83</v>
      </c>
      <c r="AW600" s="13" t="s">
        <v>35</v>
      </c>
      <c r="AX600" s="13" t="s">
        <v>81</v>
      </c>
      <c r="AY600" s="206" t="s">
        <v>135</v>
      </c>
    </row>
    <row r="601" spans="1:65" s="2" customFormat="1" ht="24.2" customHeight="1">
      <c r="A601" s="37"/>
      <c r="B601" s="38"/>
      <c r="C601" s="240" t="s">
        <v>827</v>
      </c>
      <c r="D601" s="240" t="s">
        <v>281</v>
      </c>
      <c r="E601" s="241" t="s">
        <v>828</v>
      </c>
      <c r="F601" s="242" t="s">
        <v>829</v>
      </c>
      <c r="G601" s="243" t="s">
        <v>140</v>
      </c>
      <c r="H601" s="244">
        <v>18</v>
      </c>
      <c r="I601" s="245"/>
      <c r="J601" s="246">
        <f>ROUND(I601*H601,2)</f>
        <v>0</v>
      </c>
      <c r="K601" s="242" t="s">
        <v>28</v>
      </c>
      <c r="L601" s="247"/>
      <c r="M601" s="248" t="s">
        <v>28</v>
      </c>
      <c r="N601" s="249" t="s">
        <v>44</v>
      </c>
      <c r="O601" s="67"/>
      <c r="P601" s="185">
        <f>O601*H601</f>
        <v>0</v>
      </c>
      <c r="Q601" s="185">
        <v>3.4099999999999998E-3</v>
      </c>
      <c r="R601" s="185">
        <f>Q601*H601</f>
        <v>6.1379999999999997E-2</v>
      </c>
      <c r="S601" s="185">
        <v>0</v>
      </c>
      <c r="T601" s="186">
        <f>S601*H601</f>
        <v>0</v>
      </c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R601" s="187" t="s">
        <v>191</v>
      </c>
      <c r="AT601" s="187" t="s">
        <v>281</v>
      </c>
      <c r="AU601" s="187" t="s">
        <v>83</v>
      </c>
      <c r="AY601" s="20" t="s">
        <v>135</v>
      </c>
      <c r="BE601" s="188">
        <f>IF(N601="základní",J601,0)</f>
        <v>0</v>
      </c>
      <c r="BF601" s="188">
        <f>IF(N601="snížená",J601,0)</f>
        <v>0</v>
      </c>
      <c r="BG601" s="188">
        <f>IF(N601="zákl. přenesená",J601,0)</f>
        <v>0</v>
      </c>
      <c r="BH601" s="188">
        <f>IF(N601="sníž. přenesená",J601,0)</f>
        <v>0</v>
      </c>
      <c r="BI601" s="188">
        <f>IF(N601="nulová",J601,0)</f>
        <v>0</v>
      </c>
      <c r="BJ601" s="20" t="s">
        <v>81</v>
      </c>
      <c r="BK601" s="188">
        <f>ROUND(I601*H601,2)</f>
        <v>0</v>
      </c>
      <c r="BL601" s="20" t="s">
        <v>142</v>
      </c>
      <c r="BM601" s="187" t="s">
        <v>830</v>
      </c>
    </row>
    <row r="602" spans="1:65" s="2" customFormat="1" ht="39">
      <c r="A602" s="37"/>
      <c r="B602" s="38"/>
      <c r="C602" s="39"/>
      <c r="D602" s="189" t="s">
        <v>144</v>
      </c>
      <c r="E602" s="39"/>
      <c r="F602" s="190" t="s">
        <v>831</v>
      </c>
      <c r="G602" s="39"/>
      <c r="H602" s="39"/>
      <c r="I602" s="191"/>
      <c r="J602" s="39"/>
      <c r="K602" s="39"/>
      <c r="L602" s="42"/>
      <c r="M602" s="192"/>
      <c r="N602" s="193"/>
      <c r="O602" s="67"/>
      <c r="P602" s="67"/>
      <c r="Q602" s="67"/>
      <c r="R602" s="67"/>
      <c r="S602" s="67"/>
      <c r="T602" s="68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T602" s="20" t="s">
        <v>144</v>
      </c>
      <c r="AU602" s="20" t="s">
        <v>83</v>
      </c>
    </row>
    <row r="603" spans="1:65" s="2" customFormat="1" ht="19.5">
      <c r="A603" s="37"/>
      <c r="B603" s="38"/>
      <c r="C603" s="39"/>
      <c r="D603" s="189" t="s">
        <v>237</v>
      </c>
      <c r="E603" s="39"/>
      <c r="F603" s="228" t="s">
        <v>832</v>
      </c>
      <c r="G603" s="39"/>
      <c r="H603" s="39"/>
      <c r="I603" s="191"/>
      <c r="J603" s="39"/>
      <c r="K603" s="39"/>
      <c r="L603" s="42"/>
      <c r="M603" s="192"/>
      <c r="N603" s="193"/>
      <c r="O603" s="67"/>
      <c r="P603" s="67"/>
      <c r="Q603" s="67"/>
      <c r="R603" s="67"/>
      <c r="S603" s="67"/>
      <c r="T603" s="68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T603" s="20" t="s">
        <v>237</v>
      </c>
      <c r="AU603" s="20" t="s">
        <v>83</v>
      </c>
    </row>
    <row r="604" spans="1:65" s="13" customFormat="1">
      <c r="B604" s="196"/>
      <c r="C604" s="197"/>
      <c r="D604" s="189" t="s">
        <v>148</v>
      </c>
      <c r="E604" s="198" t="s">
        <v>28</v>
      </c>
      <c r="F604" s="199" t="s">
        <v>833</v>
      </c>
      <c r="G604" s="197"/>
      <c r="H604" s="200">
        <v>8</v>
      </c>
      <c r="I604" s="201"/>
      <c r="J604" s="197"/>
      <c r="K604" s="197"/>
      <c r="L604" s="202"/>
      <c r="M604" s="203"/>
      <c r="N604" s="204"/>
      <c r="O604" s="204"/>
      <c r="P604" s="204"/>
      <c r="Q604" s="204"/>
      <c r="R604" s="204"/>
      <c r="S604" s="204"/>
      <c r="T604" s="205"/>
      <c r="AT604" s="206" t="s">
        <v>148</v>
      </c>
      <c r="AU604" s="206" t="s">
        <v>83</v>
      </c>
      <c r="AV604" s="13" t="s">
        <v>83</v>
      </c>
      <c r="AW604" s="13" t="s">
        <v>35</v>
      </c>
      <c r="AX604" s="13" t="s">
        <v>73</v>
      </c>
      <c r="AY604" s="206" t="s">
        <v>135</v>
      </c>
    </row>
    <row r="605" spans="1:65" s="13" customFormat="1">
      <c r="B605" s="196"/>
      <c r="C605" s="197"/>
      <c r="D605" s="189" t="s">
        <v>148</v>
      </c>
      <c r="E605" s="198" t="s">
        <v>28</v>
      </c>
      <c r="F605" s="199" t="s">
        <v>834</v>
      </c>
      <c r="G605" s="197"/>
      <c r="H605" s="200">
        <v>10</v>
      </c>
      <c r="I605" s="201"/>
      <c r="J605" s="197"/>
      <c r="K605" s="197"/>
      <c r="L605" s="202"/>
      <c r="M605" s="203"/>
      <c r="N605" s="204"/>
      <c r="O605" s="204"/>
      <c r="P605" s="204"/>
      <c r="Q605" s="204"/>
      <c r="R605" s="204"/>
      <c r="S605" s="204"/>
      <c r="T605" s="205"/>
      <c r="AT605" s="206" t="s">
        <v>148</v>
      </c>
      <c r="AU605" s="206" t="s">
        <v>83</v>
      </c>
      <c r="AV605" s="13" t="s">
        <v>83</v>
      </c>
      <c r="AW605" s="13" t="s">
        <v>35</v>
      </c>
      <c r="AX605" s="13" t="s">
        <v>73</v>
      </c>
      <c r="AY605" s="206" t="s">
        <v>135</v>
      </c>
    </row>
    <row r="606" spans="1:65" s="14" customFormat="1">
      <c r="B606" s="207"/>
      <c r="C606" s="208"/>
      <c r="D606" s="189" t="s">
        <v>148</v>
      </c>
      <c r="E606" s="209" t="s">
        <v>28</v>
      </c>
      <c r="F606" s="210" t="s">
        <v>183</v>
      </c>
      <c r="G606" s="208"/>
      <c r="H606" s="211">
        <v>18</v>
      </c>
      <c r="I606" s="212"/>
      <c r="J606" s="208"/>
      <c r="K606" s="208"/>
      <c r="L606" s="213"/>
      <c r="M606" s="214"/>
      <c r="N606" s="215"/>
      <c r="O606" s="215"/>
      <c r="P606" s="215"/>
      <c r="Q606" s="215"/>
      <c r="R606" s="215"/>
      <c r="S606" s="215"/>
      <c r="T606" s="216"/>
      <c r="AT606" s="217" t="s">
        <v>148</v>
      </c>
      <c r="AU606" s="217" t="s">
        <v>83</v>
      </c>
      <c r="AV606" s="14" t="s">
        <v>142</v>
      </c>
      <c r="AW606" s="14" t="s">
        <v>35</v>
      </c>
      <c r="AX606" s="14" t="s">
        <v>81</v>
      </c>
      <c r="AY606" s="217" t="s">
        <v>135</v>
      </c>
    </row>
    <row r="607" spans="1:65" s="2" customFormat="1" ht="24.2" customHeight="1">
      <c r="A607" s="37"/>
      <c r="B607" s="38"/>
      <c r="C607" s="240" t="s">
        <v>835</v>
      </c>
      <c r="D607" s="240" t="s">
        <v>281</v>
      </c>
      <c r="E607" s="241" t="s">
        <v>836</v>
      </c>
      <c r="F607" s="242" t="s">
        <v>837</v>
      </c>
      <c r="G607" s="243" t="s">
        <v>140</v>
      </c>
      <c r="H607" s="244">
        <v>2</v>
      </c>
      <c r="I607" s="245"/>
      <c r="J607" s="246">
        <f>ROUND(I607*H607,2)</f>
        <v>0</v>
      </c>
      <c r="K607" s="242" t="s">
        <v>28</v>
      </c>
      <c r="L607" s="247"/>
      <c r="M607" s="248" t="s">
        <v>28</v>
      </c>
      <c r="N607" s="249" t="s">
        <v>44</v>
      </c>
      <c r="O607" s="67"/>
      <c r="P607" s="185">
        <f>O607*H607</f>
        <v>0</v>
      </c>
      <c r="Q607" s="185">
        <v>5.8500000000000002E-3</v>
      </c>
      <c r="R607" s="185">
        <f>Q607*H607</f>
        <v>1.17E-2</v>
      </c>
      <c r="S607" s="185">
        <v>0</v>
      </c>
      <c r="T607" s="186">
        <f>S607*H607</f>
        <v>0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R607" s="187" t="s">
        <v>191</v>
      </c>
      <c r="AT607" s="187" t="s">
        <v>281</v>
      </c>
      <c r="AU607" s="187" t="s">
        <v>83</v>
      </c>
      <c r="AY607" s="20" t="s">
        <v>135</v>
      </c>
      <c r="BE607" s="188">
        <f>IF(N607="základní",J607,0)</f>
        <v>0</v>
      </c>
      <c r="BF607" s="188">
        <f>IF(N607="snížená",J607,0)</f>
        <v>0</v>
      </c>
      <c r="BG607" s="188">
        <f>IF(N607="zákl. přenesená",J607,0)</f>
        <v>0</v>
      </c>
      <c r="BH607" s="188">
        <f>IF(N607="sníž. přenesená",J607,0)</f>
        <v>0</v>
      </c>
      <c r="BI607" s="188">
        <f>IF(N607="nulová",J607,0)</f>
        <v>0</v>
      </c>
      <c r="BJ607" s="20" t="s">
        <v>81</v>
      </c>
      <c r="BK607" s="188">
        <f>ROUND(I607*H607,2)</f>
        <v>0</v>
      </c>
      <c r="BL607" s="20" t="s">
        <v>142</v>
      </c>
      <c r="BM607" s="187" t="s">
        <v>838</v>
      </c>
    </row>
    <row r="608" spans="1:65" s="2" customFormat="1" ht="19.5">
      <c r="A608" s="37"/>
      <c r="B608" s="38"/>
      <c r="C608" s="39"/>
      <c r="D608" s="189" t="s">
        <v>144</v>
      </c>
      <c r="E608" s="39"/>
      <c r="F608" s="190" t="s">
        <v>837</v>
      </c>
      <c r="G608" s="39"/>
      <c r="H608" s="39"/>
      <c r="I608" s="191"/>
      <c r="J608" s="39"/>
      <c r="K608" s="39"/>
      <c r="L608" s="42"/>
      <c r="M608" s="192"/>
      <c r="N608" s="193"/>
      <c r="O608" s="67"/>
      <c r="P608" s="67"/>
      <c r="Q608" s="67"/>
      <c r="R608" s="67"/>
      <c r="S608" s="67"/>
      <c r="T608" s="68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T608" s="20" t="s">
        <v>144</v>
      </c>
      <c r="AU608" s="20" t="s">
        <v>83</v>
      </c>
    </row>
    <row r="609" spans="1:65" s="13" customFormat="1">
      <c r="B609" s="196"/>
      <c r="C609" s="197"/>
      <c r="D609" s="189" t="s">
        <v>148</v>
      </c>
      <c r="E609" s="198" t="s">
        <v>28</v>
      </c>
      <c r="F609" s="199" t="s">
        <v>83</v>
      </c>
      <c r="G609" s="197"/>
      <c r="H609" s="200">
        <v>2</v>
      </c>
      <c r="I609" s="201"/>
      <c r="J609" s="197"/>
      <c r="K609" s="197"/>
      <c r="L609" s="202"/>
      <c r="M609" s="203"/>
      <c r="N609" s="204"/>
      <c r="O609" s="204"/>
      <c r="P609" s="204"/>
      <c r="Q609" s="204"/>
      <c r="R609" s="204"/>
      <c r="S609" s="204"/>
      <c r="T609" s="205"/>
      <c r="AT609" s="206" t="s">
        <v>148</v>
      </c>
      <c r="AU609" s="206" t="s">
        <v>83</v>
      </c>
      <c r="AV609" s="13" t="s">
        <v>83</v>
      </c>
      <c r="AW609" s="13" t="s">
        <v>35</v>
      </c>
      <c r="AX609" s="13" t="s">
        <v>73</v>
      </c>
      <c r="AY609" s="206" t="s">
        <v>135</v>
      </c>
    </row>
    <row r="610" spans="1:65" s="14" customFormat="1">
      <c r="B610" s="207"/>
      <c r="C610" s="208"/>
      <c r="D610" s="189" t="s">
        <v>148</v>
      </c>
      <c r="E610" s="209" t="s">
        <v>28</v>
      </c>
      <c r="F610" s="210" t="s">
        <v>183</v>
      </c>
      <c r="G610" s="208"/>
      <c r="H610" s="211">
        <v>2</v>
      </c>
      <c r="I610" s="212"/>
      <c r="J610" s="208"/>
      <c r="K610" s="208"/>
      <c r="L610" s="213"/>
      <c r="M610" s="214"/>
      <c r="N610" s="215"/>
      <c r="O610" s="215"/>
      <c r="P610" s="215"/>
      <c r="Q610" s="215"/>
      <c r="R610" s="215"/>
      <c r="S610" s="215"/>
      <c r="T610" s="216"/>
      <c r="AT610" s="217" t="s">
        <v>148</v>
      </c>
      <c r="AU610" s="217" t="s">
        <v>83</v>
      </c>
      <c r="AV610" s="14" t="s">
        <v>142</v>
      </c>
      <c r="AW610" s="14" t="s">
        <v>35</v>
      </c>
      <c r="AX610" s="14" t="s">
        <v>81</v>
      </c>
      <c r="AY610" s="217" t="s">
        <v>135</v>
      </c>
    </row>
    <row r="611" spans="1:65" s="2" customFormat="1" ht="21.75" customHeight="1">
      <c r="A611" s="37"/>
      <c r="B611" s="38"/>
      <c r="C611" s="176" t="s">
        <v>839</v>
      </c>
      <c r="D611" s="176" t="s">
        <v>137</v>
      </c>
      <c r="E611" s="177" t="s">
        <v>840</v>
      </c>
      <c r="F611" s="178" t="s">
        <v>841</v>
      </c>
      <c r="G611" s="179" t="s">
        <v>357</v>
      </c>
      <c r="H611" s="180">
        <v>211.25</v>
      </c>
      <c r="I611" s="181"/>
      <c r="J611" s="182">
        <f>ROUND(I611*H611,2)</f>
        <v>0</v>
      </c>
      <c r="K611" s="178" t="s">
        <v>141</v>
      </c>
      <c r="L611" s="42"/>
      <c r="M611" s="183" t="s">
        <v>28</v>
      </c>
      <c r="N611" s="184" t="s">
        <v>44</v>
      </c>
      <c r="O611" s="67"/>
      <c r="P611" s="185">
        <f>O611*H611</f>
        <v>0</v>
      </c>
      <c r="Q611" s="185">
        <v>0</v>
      </c>
      <c r="R611" s="185">
        <f>Q611*H611</f>
        <v>0</v>
      </c>
      <c r="S611" s="185">
        <v>0</v>
      </c>
      <c r="T611" s="186">
        <f>S611*H611</f>
        <v>0</v>
      </c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R611" s="187" t="s">
        <v>142</v>
      </c>
      <c r="AT611" s="187" t="s">
        <v>137</v>
      </c>
      <c r="AU611" s="187" t="s">
        <v>83</v>
      </c>
      <c r="AY611" s="20" t="s">
        <v>135</v>
      </c>
      <c r="BE611" s="188">
        <f>IF(N611="základní",J611,0)</f>
        <v>0</v>
      </c>
      <c r="BF611" s="188">
        <f>IF(N611="snížená",J611,0)</f>
        <v>0</v>
      </c>
      <c r="BG611" s="188">
        <f>IF(N611="zákl. přenesená",J611,0)</f>
        <v>0</v>
      </c>
      <c r="BH611" s="188">
        <f>IF(N611="sníž. přenesená",J611,0)</f>
        <v>0</v>
      </c>
      <c r="BI611" s="188">
        <f>IF(N611="nulová",J611,0)</f>
        <v>0</v>
      </c>
      <c r="BJ611" s="20" t="s">
        <v>81</v>
      </c>
      <c r="BK611" s="188">
        <f>ROUND(I611*H611,2)</f>
        <v>0</v>
      </c>
      <c r="BL611" s="20" t="s">
        <v>142</v>
      </c>
      <c r="BM611" s="187" t="s">
        <v>842</v>
      </c>
    </row>
    <row r="612" spans="1:65" s="2" customFormat="1" ht="39">
      <c r="A612" s="37"/>
      <c r="B612" s="38"/>
      <c r="C612" s="39"/>
      <c r="D612" s="189" t="s">
        <v>144</v>
      </c>
      <c r="E612" s="39"/>
      <c r="F612" s="190" t="s">
        <v>843</v>
      </c>
      <c r="G612" s="39"/>
      <c r="H612" s="39"/>
      <c r="I612" s="191"/>
      <c r="J612" s="39"/>
      <c r="K612" s="39"/>
      <c r="L612" s="42"/>
      <c r="M612" s="192"/>
      <c r="N612" s="193"/>
      <c r="O612" s="67"/>
      <c r="P612" s="67"/>
      <c r="Q612" s="67"/>
      <c r="R612" s="67"/>
      <c r="S612" s="67"/>
      <c r="T612" s="68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T612" s="20" t="s">
        <v>144</v>
      </c>
      <c r="AU612" s="20" t="s">
        <v>83</v>
      </c>
    </row>
    <row r="613" spans="1:65" s="2" customFormat="1">
      <c r="A613" s="37"/>
      <c r="B613" s="38"/>
      <c r="C613" s="39"/>
      <c r="D613" s="194" t="s">
        <v>146</v>
      </c>
      <c r="E613" s="39"/>
      <c r="F613" s="195" t="s">
        <v>844</v>
      </c>
      <c r="G613" s="39"/>
      <c r="H613" s="39"/>
      <c r="I613" s="191"/>
      <c r="J613" s="39"/>
      <c r="K613" s="39"/>
      <c r="L613" s="42"/>
      <c r="M613" s="192"/>
      <c r="N613" s="193"/>
      <c r="O613" s="67"/>
      <c r="P613" s="67"/>
      <c r="Q613" s="67"/>
      <c r="R613" s="67"/>
      <c r="S613" s="67"/>
      <c r="T613" s="68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T613" s="20" t="s">
        <v>146</v>
      </c>
      <c r="AU613" s="20" t="s">
        <v>83</v>
      </c>
    </row>
    <row r="614" spans="1:65" s="13" customFormat="1">
      <c r="B614" s="196"/>
      <c r="C614" s="197"/>
      <c r="D614" s="189" t="s">
        <v>148</v>
      </c>
      <c r="E614" s="198" t="s">
        <v>28</v>
      </c>
      <c r="F614" s="199" t="s">
        <v>845</v>
      </c>
      <c r="G614" s="197"/>
      <c r="H614" s="200">
        <v>211.25</v>
      </c>
      <c r="I614" s="201"/>
      <c r="J614" s="197"/>
      <c r="K614" s="197"/>
      <c r="L614" s="202"/>
      <c r="M614" s="203"/>
      <c r="N614" s="204"/>
      <c r="O614" s="204"/>
      <c r="P614" s="204"/>
      <c r="Q614" s="204"/>
      <c r="R614" s="204"/>
      <c r="S614" s="204"/>
      <c r="T614" s="205"/>
      <c r="AT614" s="206" t="s">
        <v>148</v>
      </c>
      <c r="AU614" s="206" t="s">
        <v>83</v>
      </c>
      <c r="AV614" s="13" t="s">
        <v>83</v>
      </c>
      <c r="AW614" s="13" t="s">
        <v>35</v>
      </c>
      <c r="AX614" s="13" t="s">
        <v>81</v>
      </c>
      <c r="AY614" s="206" t="s">
        <v>135</v>
      </c>
    </row>
    <row r="615" spans="1:65" s="2" customFormat="1" ht="24.2" customHeight="1">
      <c r="A615" s="37"/>
      <c r="B615" s="38"/>
      <c r="C615" s="176" t="s">
        <v>846</v>
      </c>
      <c r="D615" s="176" t="s">
        <v>137</v>
      </c>
      <c r="E615" s="177" t="s">
        <v>847</v>
      </c>
      <c r="F615" s="178" t="s">
        <v>848</v>
      </c>
      <c r="G615" s="179" t="s">
        <v>849</v>
      </c>
      <c r="H615" s="180">
        <v>1</v>
      </c>
      <c r="I615" s="181"/>
      <c r="J615" s="182">
        <f>ROUND(I615*H615,2)</f>
        <v>0</v>
      </c>
      <c r="K615" s="178" t="s">
        <v>28</v>
      </c>
      <c r="L615" s="42"/>
      <c r="M615" s="183" t="s">
        <v>28</v>
      </c>
      <c r="N615" s="184" t="s">
        <v>44</v>
      </c>
      <c r="O615" s="67"/>
      <c r="P615" s="185">
        <f>O615*H615</f>
        <v>0</v>
      </c>
      <c r="Q615" s="185">
        <v>0</v>
      </c>
      <c r="R615" s="185">
        <f>Q615*H615</f>
        <v>0</v>
      </c>
      <c r="S615" s="185">
        <v>0</v>
      </c>
      <c r="T615" s="186">
        <f>S615*H615</f>
        <v>0</v>
      </c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R615" s="187" t="s">
        <v>142</v>
      </c>
      <c r="AT615" s="187" t="s">
        <v>137</v>
      </c>
      <c r="AU615" s="187" t="s">
        <v>83</v>
      </c>
      <c r="AY615" s="20" t="s">
        <v>135</v>
      </c>
      <c r="BE615" s="188">
        <f>IF(N615="základní",J615,0)</f>
        <v>0</v>
      </c>
      <c r="BF615" s="188">
        <f>IF(N615="snížená",J615,0)</f>
        <v>0</v>
      </c>
      <c r="BG615" s="188">
        <f>IF(N615="zákl. přenesená",J615,0)</f>
        <v>0</v>
      </c>
      <c r="BH615" s="188">
        <f>IF(N615="sníž. přenesená",J615,0)</f>
        <v>0</v>
      </c>
      <c r="BI615" s="188">
        <f>IF(N615="nulová",J615,0)</f>
        <v>0</v>
      </c>
      <c r="BJ615" s="20" t="s">
        <v>81</v>
      </c>
      <c r="BK615" s="188">
        <f>ROUND(I615*H615,2)</f>
        <v>0</v>
      </c>
      <c r="BL615" s="20" t="s">
        <v>142</v>
      </c>
      <c r="BM615" s="187" t="s">
        <v>850</v>
      </c>
    </row>
    <row r="616" spans="1:65" s="2" customFormat="1">
      <c r="A616" s="37"/>
      <c r="B616" s="38"/>
      <c r="C616" s="39"/>
      <c r="D616" s="189" t="s">
        <v>144</v>
      </c>
      <c r="E616" s="39"/>
      <c r="F616" s="190" t="s">
        <v>848</v>
      </c>
      <c r="G616" s="39"/>
      <c r="H616" s="39"/>
      <c r="I616" s="191"/>
      <c r="J616" s="39"/>
      <c r="K616" s="39"/>
      <c r="L616" s="42"/>
      <c r="M616" s="192"/>
      <c r="N616" s="193"/>
      <c r="O616" s="67"/>
      <c r="P616" s="67"/>
      <c r="Q616" s="67"/>
      <c r="R616" s="67"/>
      <c r="S616" s="67"/>
      <c r="T616" s="68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T616" s="20" t="s">
        <v>144</v>
      </c>
      <c r="AU616" s="20" t="s">
        <v>83</v>
      </c>
    </row>
    <row r="617" spans="1:65" s="2" customFormat="1" ht="29.25">
      <c r="A617" s="37"/>
      <c r="B617" s="38"/>
      <c r="C617" s="39"/>
      <c r="D617" s="189" t="s">
        <v>237</v>
      </c>
      <c r="E617" s="39"/>
      <c r="F617" s="228" t="s">
        <v>851</v>
      </c>
      <c r="G617" s="39"/>
      <c r="H617" s="39"/>
      <c r="I617" s="191"/>
      <c r="J617" s="39"/>
      <c r="K617" s="39"/>
      <c r="L617" s="42"/>
      <c r="M617" s="192"/>
      <c r="N617" s="193"/>
      <c r="O617" s="67"/>
      <c r="P617" s="67"/>
      <c r="Q617" s="67"/>
      <c r="R617" s="67"/>
      <c r="S617" s="67"/>
      <c r="T617" s="68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T617" s="20" t="s">
        <v>237</v>
      </c>
      <c r="AU617" s="20" t="s">
        <v>83</v>
      </c>
    </row>
    <row r="618" spans="1:65" s="13" customFormat="1">
      <c r="B618" s="196"/>
      <c r="C618" s="197"/>
      <c r="D618" s="189" t="s">
        <v>148</v>
      </c>
      <c r="E618" s="198" t="s">
        <v>28</v>
      </c>
      <c r="F618" s="199" t="s">
        <v>81</v>
      </c>
      <c r="G618" s="197"/>
      <c r="H618" s="200">
        <v>1</v>
      </c>
      <c r="I618" s="201"/>
      <c r="J618" s="197"/>
      <c r="K618" s="197"/>
      <c r="L618" s="202"/>
      <c r="M618" s="203"/>
      <c r="N618" s="204"/>
      <c r="O618" s="204"/>
      <c r="P618" s="204"/>
      <c r="Q618" s="204"/>
      <c r="R618" s="204"/>
      <c r="S618" s="204"/>
      <c r="T618" s="205"/>
      <c r="AT618" s="206" t="s">
        <v>148</v>
      </c>
      <c r="AU618" s="206" t="s">
        <v>83</v>
      </c>
      <c r="AV618" s="13" t="s">
        <v>83</v>
      </c>
      <c r="AW618" s="13" t="s">
        <v>35</v>
      </c>
      <c r="AX618" s="13" t="s">
        <v>81</v>
      </c>
      <c r="AY618" s="206" t="s">
        <v>135</v>
      </c>
    </row>
    <row r="619" spans="1:65" s="12" customFormat="1" ht="20.85" customHeight="1">
      <c r="B619" s="160"/>
      <c r="C619" s="161"/>
      <c r="D619" s="162" t="s">
        <v>72</v>
      </c>
      <c r="E619" s="174" t="s">
        <v>764</v>
      </c>
      <c r="F619" s="174" t="s">
        <v>852</v>
      </c>
      <c r="G619" s="161"/>
      <c r="H619" s="161"/>
      <c r="I619" s="164"/>
      <c r="J619" s="175">
        <f>BK619</f>
        <v>0</v>
      </c>
      <c r="K619" s="161"/>
      <c r="L619" s="166"/>
      <c r="M619" s="167"/>
      <c r="N619" s="168"/>
      <c r="O619" s="168"/>
      <c r="P619" s="169">
        <f>SUM(P620:P675)</f>
        <v>0</v>
      </c>
      <c r="Q619" s="168"/>
      <c r="R619" s="169">
        <f>SUM(R620:R675)</f>
        <v>2.1973500000000003E-2</v>
      </c>
      <c r="S619" s="168"/>
      <c r="T619" s="170">
        <f>SUM(T620:T675)</f>
        <v>617.15784999999994</v>
      </c>
      <c r="AR619" s="171" t="s">
        <v>81</v>
      </c>
      <c r="AT619" s="172" t="s">
        <v>72</v>
      </c>
      <c r="AU619" s="172" t="s">
        <v>83</v>
      </c>
      <c r="AY619" s="171" t="s">
        <v>135</v>
      </c>
      <c r="BK619" s="173">
        <f>SUM(BK620:BK675)</f>
        <v>0</v>
      </c>
    </row>
    <row r="620" spans="1:65" s="2" customFormat="1" ht="24.2" customHeight="1">
      <c r="A620" s="37"/>
      <c r="B620" s="38"/>
      <c r="C620" s="176" t="s">
        <v>853</v>
      </c>
      <c r="D620" s="176" t="s">
        <v>137</v>
      </c>
      <c r="E620" s="177" t="s">
        <v>854</v>
      </c>
      <c r="F620" s="178" t="s">
        <v>855</v>
      </c>
      <c r="G620" s="179" t="s">
        <v>317</v>
      </c>
      <c r="H620" s="180">
        <v>34.369999999999997</v>
      </c>
      <c r="I620" s="181"/>
      <c r="J620" s="182">
        <f>ROUND(I620*H620,2)</f>
        <v>0</v>
      </c>
      <c r="K620" s="178" t="s">
        <v>141</v>
      </c>
      <c r="L620" s="42"/>
      <c r="M620" s="183" t="s">
        <v>28</v>
      </c>
      <c r="N620" s="184" t="s">
        <v>44</v>
      </c>
      <c r="O620" s="67"/>
      <c r="P620" s="185">
        <f>O620*H620</f>
        <v>0</v>
      </c>
      <c r="Q620" s="185">
        <v>0</v>
      </c>
      <c r="R620" s="185">
        <f>Q620*H620</f>
        <v>0</v>
      </c>
      <c r="S620" s="185">
        <v>0.255</v>
      </c>
      <c r="T620" s="186">
        <f>S620*H620</f>
        <v>8.7643500000000003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187" t="s">
        <v>142</v>
      </c>
      <c r="AT620" s="187" t="s">
        <v>137</v>
      </c>
      <c r="AU620" s="187" t="s">
        <v>154</v>
      </c>
      <c r="AY620" s="20" t="s">
        <v>135</v>
      </c>
      <c r="BE620" s="188">
        <f>IF(N620="základní",J620,0)</f>
        <v>0</v>
      </c>
      <c r="BF620" s="188">
        <f>IF(N620="snížená",J620,0)</f>
        <v>0</v>
      </c>
      <c r="BG620" s="188">
        <f>IF(N620="zákl. přenesená",J620,0)</f>
        <v>0</v>
      </c>
      <c r="BH620" s="188">
        <f>IF(N620="sníž. přenesená",J620,0)</f>
        <v>0</v>
      </c>
      <c r="BI620" s="188">
        <f>IF(N620="nulová",J620,0)</f>
        <v>0</v>
      </c>
      <c r="BJ620" s="20" t="s">
        <v>81</v>
      </c>
      <c r="BK620" s="188">
        <f>ROUND(I620*H620,2)</f>
        <v>0</v>
      </c>
      <c r="BL620" s="20" t="s">
        <v>142</v>
      </c>
      <c r="BM620" s="187" t="s">
        <v>856</v>
      </c>
    </row>
    <row r="621" spans="1:65" s="2" customFormat="1" ht="48.75">
      <c r="A621" s="37"/>
      <c r="B621" s="38"/>
      <c r="C621" s="39"/>
      <c r="D621" s="189" t="s">
        <v>144</v>
      </c>
      <c r="E621" s="39"/>
      <c r="F621" s="190" t="s">
        <v>857</v>
      </c>
      <c r="G621" s="39"/>
      <c r="H621" s="39"/>
      <c r="I621" s="191"/>
      <c r="J621" s="39"/>
      <c r="K621" s="39"/>
      <c r="L621" s="42"/>
      <c r="M621" s="192"/>
      <c r="N621" s="193"/>
      <c r="O621" s="67"/>
      <c r="P621" s="67"/>
      <c r="Q621" s="67"/>
      <c r="R621" s="67"/>
      <c r="S621" s="67"/>
      <c r="T621" s="68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T621" s="20" t="s">
        <v>144</v>
      </c>
      <c r="AU621" s="20" t="s">
        <v>154</v>
      </c>
    </row>
    <row r="622" spans="1:65" s="2" customFormat="1">
      <c r="A622" s="37"/>
      <c r="B622" s="38"/>
      <c r="C622" s="39"/>
      <c r="D622" s="194" t="s">
        <v>146</v>
      </c>
      <c r="E622" s="39"/>
      <c r="F622" s="195" t="s">
        <v>858</v>
      </c>
      <c r="G622" s="39"/>
      <c r="H622" s="39"/>
      <c r="I622" s="191"/>
      <c r="J622" s="39"/>
      <c r="K622" s="39"/>
      <c r="L622" s="42"/>
      <c r="M622" s="192"/>
      <c r="N622" s="193"/>
      <c r="O622" s="67"/>
      <c r="P622" s="67"/>
      <c r="Q622" s="67"/>
      <c r="R622" s="67"/>
      <c r="S622" s="67"/>
      <c r="T622" s="68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T622" s="20" t="s">
        <v>146</v>
      </c>
      <c r="AU622" s="20" t="s">
        <v>154</v>
      </c>
    </row>
    <row r="623" spans="1:65" s="13" customFormat="1">
      <c r="B623" s="196"/>
      <c r="C623" s="197"/>
      <c r="D623" s="189" t="s">
        <v>148</v>
      </c>
      <c r="E623" s="198" t="s">
        <v>28</v>
      </c>
      <c r="F623" s="199" t="s">
        <v>859</v>
      </c>
      <c r="G623" s="197"/>
      <c r="H623" s="200">
        <v>34.369999999999997</v>
      </c>
      <c r="I623" s="201"/>
      <c r="J623" s="197"/>
      <c r="K623" s="197"/>
      <c r="L623" s="202"/>
      <c r="M623" s="203"/>
      <c r="N623" s="204"/>
      <c r="O623" s="204"/>
      <c r="P623" s="204"/>
      <c r="Q623" s="204"/>
      <c r="R623" s="204"/>
      <c r="S623" s="204"/>
      <c r="T623" s="205"/>
      <c r="AT623" s="206" t="s">
        <v>148</v>
      </c>
      <c r="AU623" s="206" t="s">
        <v>154</v>
      </c>
      <c r="AV623" s="13" t="s">
        <v>83</v>
      </c>
      <c r="AW623" s="13" t="s">
        <v>35</v>
      </c>
      <c r="AX623" s="13" t="s">
        <v>81</v>
      </c>
      <c r="AY623" s="206" t="s">
        <v>135</v>
      </c>
    </row>
    <row r="624" spans="1:65" s="2" customFormat="1" ht="24.2" customHeight="1">
      <c r="A624" s="37"/>
      <c r="B624" s="38"/>
      <c r="C624" s="176" t="s">
        <v>860</v>
      </c>
      <c r="D624" s="176" t="s">
        <v>137</v>
      </c>
      <c r="E624" s="177" t="s">
        <v>861</v>
      </c>
      <c r="F624" s="178" t="s">
        <v>862</v>
      </c>
      <c r="G624" s="179" t="s">
        <v>317</v>
      </c>
      <c r="H624" s="180">
        <v>125.94</v>
      </c>
      <c r="I624" s="181"/>
      <c r="J624" s="182">
        <f>ROUND(I624*H624,2)</f>
        <v>0</v>
      </c>
      <c r="K624" s="178" t="s">
        <v>141</v>
      </c>
      <c r="L624" s="42"/>
      <c r="M624" s="183" t="s">
        <v>28</v>
      </c>
      <c r="N624" s="184" t="s">
        <v>44</v>
      </c>
      <c r="O624" s="67"/>
      <c r="P624" s="185">
        <f>O624*H624</f>
        <v>0</v>
      </c>
      <c r="Q624" s="185">
        <v>0</v>
      </c>
      <c r="R624" s="185">
        <f>Q624*H624</f>
        <v>0</v>
      </c>
      <c r="S624" s="185">
        <v>0.24</v>
      </c>
      <c r="T624" s="186">
        <f>S624*H624</f>
        <v>30.2256</v>
      </c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R624" s="187" t="s">
        <v>142</v>
      </c>
      <c r="AT624" s="187" t="s">
        <v>137</v>
      </c>
      <c r="AU624" s="187" t="s">
        <v>154</v>
      </c>
      <c r="AY624" s="20" t="s">
        <v>135</v>
      </c>
      <c r="BE624" s="188">
        <f>IF(N624="základní",J624,0)</f>
        <v>0</v>
      </c>
      <c r="BF624" s="188">
        <f>IF(N624="snížená",J624,0)</f>
        <v>0</v>
      </c>
      <c r="BG624" s="188">
        <f>IF(N624="zákl. přenesená",J624,0)</f>
        <v>0</v>
      </c>
      <c r="BH624" s="188">
        <f>IF(N624="sníž. přenesená",J624,0)</f>
        <v>0</v>
      </c>
      <c r="BI624" s="188">
        <f>IF(N624="nulová",J624,0)</f>
        <v>0</v>
      </c>
      <c r="BJ624" s="20" t="s">
        <v>81</v>
      </c>
      <c r="BK624" s="188">
        <f>ROUND(I624*H624,2)</f>
        <v>0</v>
      </c>
      <c r="BL624" s="20" t="s">
        <v>142</v>
      </c>
      <c r="BM624" s="187" t="s">
        <v>863</v>
      </c>
    </row>
    <row r="625" spans="1:65" s="2" customFormat="1" ht="39">
      <c r="A625" s="37"/>
      <c r="B625" s="38"/>
      <c r="C625" s="39"/>
      <c r="D625" s="189" t="s">
        <v>144</v>
      </c>
      <c r="E625" s="39"/>
      <c r="F625" s="190" t="s">
        <v>864</v>
      </c>
      <c r="G625" s="39"/>
      <c r="H625" s="39"/>
      <c r="I625" s="191"/>
      <c r="J625" s="39"/>
      <c r="K625" s="39"/>
      <c r="L625" s="42"/>
      <c r="M625" s="192"/>
      <c r="N625" s="193"/>
      <c r="O625" s="67"/>
      <c r="P625" s="67"/>
      <c r="Q625" s="67"/>
      <c r="R625" s="67"/>
      <c r="S625" s="67"/>
      <c r="T625" s="68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T625" s="20" t="s">
        <v>144</v>
      </c>
      <c r="AU625" s="20" t="s">
        <v>154</v>
      </c>
    </row>
    <row r="626" spans="1:65" s="2" customFormat="1">
      <c r="A626" s="37"/>
      <c r="B626" s="38"/>
      <c r="C626" s="39"/>
      <c r="D626" s="194" t="s">
        <v>146</v>
      </c>
      <c r="E626" s="39"/>
      <c r="F626" s="195" t="s">
        <v>865</v>
      </c>
      <c r="G626" s="39"/>
      <c r="H626" s="39"/>
      <c r="I626" s="191"/>
      <c r="J626" s="39"/>
      <c r="K626" s="39"/>
      <c r="L626" s="42"/>
      <c r="M626" s="192"/>
      <c r="N626" s="193"/>
      <c r="O626" s="67"/>
      <c r="P626" s="67"/>
      <c r="Q626" s="67"/>
      <c r="R626" s="67"/>
      <c r="S626" s="67"/>
      <c r="T626" s="68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T626" s="20" t="s">
        <v>146</v>
      </c>
      <c r="AU626" s="20" t="s">
        <v>154</v>
      </c>
    </row>
    <row r="627" spans="1:65" s="13" customFormat="1">
      <c r="B627" s="196"/>
      <c r="C627" s="197"/>
      <c r="D627" s="189" t="s">
        <v>148</v>
      </c>
      <c r="E627" s="198" t="s">
        <v>28</v>
      </c>
      <c r="F627" s="199" t="s">
        <v>866</v>
      </c>
      <c r="G627" s="197"/>
      <c r="H627" s="200">
        <v>125.94</v>
      </c>
      <c r="I627" s="201"/>
      <c r="J627" s="197"/>
      <c r="K627" s="197"/>
      <c r="L627" s="202"/>
      <c r="M627" s="203"/>
      <c r="N627" s="204"/>
      <c r="O627" s="204"/>
      <c r="P627" s="204"/>
      <c r="Q627" s="204"/>
      <c r="R627" s="204"/>
      <c r="S627" s="204"/>
      <c r="T627" s="205"/>
      <c r="AT627" s="206" t="s">
        <v>148</v>
      </c>
      <c r="AU627" s="206" t="s">
        <v>154</v>
      </c>
      <c r="AV627" s="13" t="s">
        <v>83</v>
      </c>
      <c r="AW627" s="13" t="s">
        <v>35</v>
      </c>
      <c r="AX627" s="13" t="s">
        <v>81</v>
      </c>
      <c r="AY627" s="206" t="s">
        <v>135</v>
      </c>
    </row>
    <row r="628" spans="1:65" s="2" customFormat="1" ht="24.2" customHeight="1">
      <c r="A628" s="37"/>
      <c r="B628" s="38"/>
      <c r="C628" s="176" t="s">
        <v>867</v>
      </c>
      <c r="D628" s="176" t="s">
        <v>137</v>
      </c>
      <c r="E628" s="177" t="s">
        <v>868</v>
      </c>
      <c r="F628" s="178" t="s">
        <v>869</v>
      </c>
      <c r="G628" s="179" t="s">
        <v>317</v>
      </c>
      <c r="H628" s="180">
        <v>451.15</v>
      </c>
      <c r="I628" s="181"/>
      <c r="J628" s="182">
        <f>ROUND(I628*H628,2)</f>
        <v>0</v>
      </c>
      <c r="K628" s="178" t="s">
        <v>141</v>
      </c>
      <c r="L628" s="42"/>
      <c r="M628" s="183" t="s">
        <v>28</v>
      </c>
      <c r="N628" s="184" t="s">
        <v>44</v>
      </c>
      <c r="O628" s="67"/>
      <c r="P628" s="185">
        <f>O628*H628</f>
        <v>0</v>
      </c>
      <c r="Q628" s="185">
        <v>0</v>
      </c>
      <c r="R628" s="185">
        <f>Q628*H628</f>
        <v>0</v>
      </c>
      <c r="S628" s="185">
        <v>0.24</v>
      </c>
      <c r="T628" s="186">
        <f>S628*H628</f>
        <v>108.276</v>
      </c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R628" s="187" t="s">
        <v>142</v>
      </c>
      <c r="AT628" s="187" t="s">
        <v>137</v>
      </c>
      <c r="AU628" s="187" t="s">
        <v>154</v>
      </c>
      <c r="AY628" s="20" t="s">
        <v>135</v>
      </c>
      <c r="BE628" s="188">
        <f>IF(N628="základní",J628,0)</f>
        <v>0</v>
      </c>
      <c r="BF628" s="188">
        <f>IF(N628="snížená",J628,0)</f>
        <v>0</v>
      </c>
      <c r="BG628" s="188">
        <f>IF(N628="zákl. přenesená",J628,0)</f>
        <v>0</v>
      </c>
      <c r="BH628" s="188">
        <f>IF(N628="sníž. přenesená",J628,0)</f>
        <v>0</v>
      </c>
      <c r="BI628" s="188">
        <f>IF(N628="nulová",J628,0)</f>
        <v>0</v>
      </c>
      <c r="BJ628" s="20" t="s">
        <v>81</v>
      </c>
      <c r="BK628" s="188">
        <f>ROUND(I628*H628,2)</f>
        <v>0</v>
      </c>
      <c r="BL628" s="20" t="s">
        <v>142</v>
      </c>
      <c r="BM628" s="187" t="s">
        <v>870</v>
      </c>
    </row>
    <row r="629" spans="1:65" s="2" customFormat="1" ht="39">
      <c r="A629" s="37"/>
      <c r="B629" s="38"/>
      <c r="C629" s="39"/>
      <c r="D629" s="189" t="s">
        <v>144</v>
      </c>
      <c r="E629" s="39"/>
      <c r="F629" s="190" t="s">
        <v>871</v>
      </c>
      <c r="G629" s="39"/>
      <c r="H629" s="39"/>
      <c r="I629" s="191"/>
      <c r="J629" s="39"/>
      <c r="K629" s="39"/>
      <c r="L629" s="42"/>
      <c r="M629" s="192"/>
      <c r="N629" s="193"/>
      <c r="O629" s="67"/>
      <c r="P629" s="67"/>
      <c r="Q629" s="67"/>
      <c r="R629" s="67"/>
      <c r="S629" s="67"/>
      <c r="T629" s="68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T629" s="20" t="s">
        <v>144</v>
      </c>
      <c r="AU629" s="20" t="s">
        <v>154</v>
      </c>
    </row>
    <row r="630" spans="1:65" s="2" customFormat="1">
      <c r="A630" s="37"/>
      <c r="B630" s="38"/>
      <c r="C630" s="39"/>
      <c r="D630" s="194" t="s">
        <v>146</v>
      </c>
      <c r="E630" s="39"/>
      <c r="F630" s="195" t="s">
        <v>872</v>
      </c>
      <c r="G630" s="39"/>
      <c r="H630" s="39"/>
      <c r="I630" s="191"/>
      <c r="J630" s="39"/>
      <c r="K630" s="39"/>
      <c r="L630" s="42"/>
      <c r="M630" s="192"/>
      <c r="N630" s="193"/>
      <c r="O630" s="67"/>
      <c r="P630" s="67"/>
      <c r="Q630" s="67"/>
      <c r="R630" s="67"/>
      <c r="S630" s="67"/>
      <c r="T630" s="68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20" t="s">
        <v>146</v>
      </c>
      <c r="AU630" s="20" t="s">
        <v>154</v>
      </c>
    </row>
    <row r="631" spans="1:65" s="13" customFormat="1">
      <c r="B631" s="196"/>
      <c r="C631" s="197"/>
      <c r="D631" s="189" t="s">
        <v>148</v>
      </c>
      <c r="E631" s="198" t="s">
        <v>28</v>
      </c>
      <c r="F631" s="199" t="s">
        <v>873</v>
      </c>
      <c r="G631" s="197"/>
      <c r="H631" s="200">
        <v>451.15</v>
      </c>
      <c r="I631" s="201"/>
      <c r="J631" s="197"/>
      <c r="K631" s="197"/>
      <c r="L631" s="202"/>
      <c r="M631" s="203"/>
      <c r="N631" s="204"/>
      <c r="O631" s="204"/>
      <c r="P631" s="204"/>
      <c r="Q631" s="204"/>
      <c r="R631" s="204"/>
      <c r="S631" s="204"/>
      <c r="T631" s="205"/>
      <c r="AT631" s="206" t="s">
        <v>148</v>
      </c>
      <c r="AU631" s="206" t="s">
        <v>154</v>
      </c>
      <c r="AV631" s="13" t="s">
        <v>83</v>
      </c>
      <c r="AW631" s="13" t="s">
        <v>35</v>
      </c>
      <c r="AX631" s="13" t="s">
        <v>81</v>
      </c>
      <c r="AY631" s="206" t="s">
        <v>135</v>
      </c>
    </row>
    <row r="632" spans="1:65" s="2" customFormat="1" ht="24.2" customHeight="1">
      <c r="A632" s="37"/>
      <c r="B632" s="38"/>
      <c r="C632" s="176" t="s">
        <v>874</v>
      </c>
      <c r="D632" s="176" t="s">
        <v>137</v>
      </c>
      <c r="E632" s="177" t="s">
        <v>875</v>
      </c>
      <c r="F632" s="178" t="s">
        <v>876</v>
      </c>
      <c r="G632" s="179" t="s">
        <v>317</v>
      </c>
      <c r="H632" s="180">
        <v>451.15</v>
      </c>
      <c r="I632" s="181"/>
      <c r="J632" s="182">
        <f>ROUND(I632*H632,2)</f>
        <v>0</v>
      </c>
      <c r="K632" s="178" t="s">
        <v>141</v>
      </c>
      <c r="L632" s="42"/>
      <c r="M632" s="183" t="s">
        <v>28</v>
      </c>
      <c r="N632" s="184" t="s">
        <v>44</v>
      </c>
      <c r="O632" s="67"/>
      <c r="P632" s="185">
        <f>O632*H632</f>
        <v>0</v>
      </c>
      <c r="Q632" s="185">
        <v>0</v>
      </c>
      <c r="R632" s="185">
        <f>Q632*H632</f>
        <v>0</v>
      </c>
      <c r="S632" s="185">
        <v>9.8000000000000004E-2</v>
      </c>
      <c r="T632" s="186">
        <f>S632*H632</f>
        <v>44.212699999999998</v>
      </c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R632" s="187" t="s">
        <v>142</v>
      </c>
      <c r="AT632" s="187" t="s">
        <v>137</v>
      </c>
      <c r="AU632" s="187" t="s">
        <v>154</v>
      </c>
      <c r="AY632" s="20" t="s">
        <v>135</v>
      </c>
      <c r="BE632" s="188">
        <f>IF(N632="základní",J632,0)</f>
        <v>0</v>
      </c>
      <c r="BF632" s="188">
        <f>IF(N632="snížená",J632,0)</f>
        <v>0</v>
      </c>
      <c r="BG632" s="188">
        <f>IF(N632="zákl. přenesená",J632,0)</f>
        <v>0</v>
      </c>
      <c r="BH632" s="188">
        <f>IF(N632="sníž. přenesená",J632,0)</f>
        <v>0</v>
      </c>
      <c r="BI632" s="188">
        <f>IF(N632="nulová",J632,0)</f>
        <v>0</v>
      </c>
      <c r="BJ632" s="20" t="s">
        <v>81</v>
      </c>
      <c r="BK632" s="188">
        <f>ROUND(I632*H632,2)</f>
        <v>0</v>
      </c>
      <c r="BL632" s="20" t="s">
        <v>142</v>
      </c>
      <c r="BM632" s="187" t="s">
        <v>877</v>
      </c>
    </row>
    <row r="633" spans="1:65" s="2" customFormat="1" ht="29.25">
      <c r="A633" s="37"/>
      <c r="B633" s="38"/>
      <c r="C633" s="39"/>
      <c r="D633" s="189" t="s">
        <v>144</v>
      </c>
      <c r="E633" s="39"/>
      <c r="F633" s="190" t="s">
        <v>878</v>
      </c>
      <c r="G633" s="39"/>
      <c r="H633" s="39"/>
      <c r="I633" s="191"/>
      <c r="J633" s="39"/>
      <c r="K633" s="39"/>
      <c r="L633" s="42"/>
      <c r="M633" s="192"/>
      <c r="N633" s="193"/>
      <c r="O633" s="67"/>
      <c r="P633" s="67"/>
      <c r="Q633" s="67"/>
      <c r="R633" s="67"/>
      <c r="S633" s="67"/>
      <c r="T633" s="68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T633" s="20" t="s">
        <v>144</v>
      </c>
      <c r="AU633" s="20" t="s">
        <v>154</v>
      </c>
    </row>
    <row r="634" spans="1:65" s="2" customFormat="1">
      <c r="A634" s="37"/>
      <c r="B634" s="38"/>
      <c r="C634" s="39"/>
      <c r="D634" s="194" t="s">
        <v>146</v>
      </c>
      <c r="E634" s="39"/>
      <c r="F634" s="195" t="s">
        <v>879</v>
      </c>
      <c r="G634" s="39"/>
      <c r="H634" s="39"/>
      <c r="I634" s="191"/>
      <c r="J634" s="39"/>
      <c r="K634" s="39"/>
      <c r="L634" s="42"/>
      <c r="M634" s="192"/>
      <c r="N634" s="193"/>
      <c r="O634" s="67"/>
      <c r="P634" s="67"/>
      <c r="Q634" s="67"/>
      <c r="R634" s="67"/>
      <c r="S634" s="67"/>
      <c r="T634" s="68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T634" s="20" t="s">
        <v>146</v>
      </c>
      <c r="AU634" s="20" t="s">
        <v>154</v>
      </c>
    </row>
    <row r="635" spans="1:65" s="13" customFormat="1">
      <c r="B635" s="196"/>
      <c r="C635" s="197"/>
      <c r="D635" s="189" t="s">
        <v>148</v>
      </c>
      <c r="E635" s="198" t="s">
        <v>28</v>
      </c>
      <c r="F635" s="199" t="s">
        <v>873</v>
      </c>
      <c r="G635" s="197"/>
      <c r="H635" s="200">
        <v>451.15</v>
      </c>
      <c r="I635" s="201"/>
      <c r="J635" s="197"/>
      <c r="K635" s="197"/>
      <c r="L635" s="202"/>
      <c r="M635" s="203"/>
      <c r="N635" s="204"/>
      <c r="O635" s="204"/>
      <c r="P635" s="204"/>
      <c r="Q635" s="204"/>
      <c r="R635" s="204"/>
      <c r="S635" s="204"/>
      <c r="T635" s="205"/>
      <c r="AT635" s="206" t="s">
        <v>148</v>
      </c>
      <c r="AU635" s="206" t="s">
        <v>154</v>
      </c>
      <c r="AV635" s="13" t="s">
        <v>83</v>
      </c>
      <c r="AW635" s="13" t="s">
        <v>35</v>
      </c>
      <c r="AX635" s="13" t="s">
        <v>81</v>
      </c>
      <c r="AY635" s="206" t="s">
        <v>135</v>
      </c>
    </row>
    <row r="636" spans="1:65" s="2" customFormat="1" ht="24.2" customHeight="1">
      <c r="A636" s="37"/>
      <c r="B636" s="38"/>
      <c r="C636" s="176" t="s">
        <v>880</v>
      </c>
      <c r="D636" s="176" t="s">
        <v>137</v>
      </c>
      <c r="E636" s="177" t="s">
        <v>881</v>
      </c>
      <c r="F636" s="178" t="s">
        <v>882</v>
      </c>
      <c r="G636" s="179" t="s">
        <v>317</v>
      </c>
      <c r="H636" s="180">
        <v>732.45</v>
      </c>
      <c r="I636" s="181"/>
      <c r="J636" s="182">
        <f>ROUND(I636*H636,2)</f>
        <v>0</v>
      </c>
      <c r="K636" s="178" t="s">
        <v>141</v>
      </c>
      <c r="L636" s="42"/>
      <c r="M636" s="183" t="s">
        <v>28</v>
      </c>
      <c r="N636" s="184" t="s">
        <v>44</v>
      </c>
      <c r="O636" s="67"/>
      <c r="P636" s="185">
        <f>O636*H636</f>
        <v>0</v>
      </c>
      <c r="Q636" s="185">
        <v>0</v>
      </c>
      <c r="R636" s="185">
        <f>Q636*H636</f>
        <v>0</v>
      </c>
      <c r="S636" s="185">
        <v>0.22</v>
      </c>
      <c r="T636" s="186">
        <f>S636*H636</f>
        <v>161.13900000000001</v>
      </c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R636" s="187" t="s">
        <v>142</v>
      </c>
      <c r="AT636" s="187" t="s">
        <v>137</v>
      </c>
      <c r="AU636" s="187" t="s">
        <v>154</v>
      </c>
      <c r="AY636" s="20" t="s">
        <v>135</v>
      </c>
      <c r="BE636" s="188">
        <f>IF(N636="základní",J636,0)</f>
        <v>0</v>
      </c>
      <c r="BF636" s="188">
        <f>IF(N636="snížená",J636,0)</f>
        <v>0</v>
      </c>
      <c r="BG636" s="188">
        <f>IF(N636="zákl. přenesená",J636,0)</f>
        <v>0</v>
      </c>
      <c r="BH636" s="188">
        <f>IF(N636="sníž. přenesená",J636,0)</f>
        <v>0</v>
      </c>
      <c r="BI636" s="188">
        <f>IF(N636="nulová",J636,0)</f>
        <v>0</v>
      </c>
      <c r="BJ636" s="20" t="s">
        <v>81</v>
      </c>
      <c r="BK636" s="188">
        <f>ROUND(I636*H636,2)</f>
        <v>0</v>
      </c>
      <c r="BL636" s="20" t="s">
        <v>142</v>
      </c>
      <c r="BM636" s="187" t="s">
        <v>883</v>
      </c>
    </row>
    <row r="637" spans="1:65" s="2" customFormat="1" ht="39">
      <c r="A637" s="37"/>
      <c r="B637" s="38"/>
      <c r="C637" s="39"/>
      <c r="D637" s="189" t="s">
        <v>144</v>
      </c>
      <c r="E637" s="39"/>
      <c r="F637" s="190" t="s">
        <v>884</v>
      </c>
      <c r="G637" s="39"/>
      <c r="H637" s="39"/>
      <c r="I637" s="191"/>
      <c r="J637" s="39"/>
      <c r="K637" s="39"/>
      <c r="L637" s="42"/>
      <c r="M637" s="192"/>
      <c r="N637" s="193"/>
      <c r="O637" s="67"/>
      <c r="P637" s="67"/>
      <c r="Q637" s="67"/>
      <c r="R637" s="67"/>
      <c r="S637" s="67"/>
      <c r="T637" s="68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T637" s="20" t="s">
        <v>144</v>
      </c>
      <c r="AU637" s="20" t="s">
        <v>154</v>
      </c>
    </row>
    <row r="638" spans="1:65" s="2" customFormat="1">
      <c r="A638" s="37"/>
      <c r="B638" s="38"/>
      <c r="C638" s="39"/>
      <c r="D638" s="194" t="s">
        <v>146</v>
      </c>
      <c r="E638" s="39"/>
      <c r="F638" s="195" t="s">
        <v>885</v>
      </c>
      <c r="G638" s="39"/>
      <c r="H638" s="39"/>
      <c r="I638" s="191"/>
      <c r="J638" s="39"/>
      <c r="K638" s="39"/>
      <c r="L638" s="42"/>
      <c r="M638" s="192"/>
      <c r="N638" s="193"/>
      <c r="O638" s="67"/>
      <c r="P638" s="67"/>
      <c r="Q638" s="67"/>
      <c r="R638" s="67"/>
      <c r="S638" s="67"/>
      <c r="T638" s="68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T638" s="20" t="s">
        <v>146</v>
      </c>
      <c r="AU638" s="20" t="s">
        <v>154</v>
      </c>
    </row>
    <row r="639" spans="1:65" s="13" customFormat="1">
      <c r="B639" s="196"/>
      <c r="C639" s="197"/>
      <c r="D639" s="189" t="s">
        <v>148</v>
      </c>
      <c r="E639" s="198" t="s">
        <v>28</v>
      </c>
      <c r="F639" s="199" t="s">
        <v>886</v>
      </c>
      <c r="G639" s="197"/>
      <c r="H639" s="200">
        <v>732.45</v>
      </c>
      <c r="I639" s="201"/>
      <c r="J639" s="197"/>
      <c r="K639" s="197"/>
      <c r="L639" s="202"/>
      <c r="M639" s="203"/>
      <c r="N639" s="204"/>
      <c r="O639" s="204"/>
      <c r="P639" s="204"/>
      <c r="Q639" s="204"/>
      <c r="R639" s="204"/>
      <c r="S639" s="204"/>
      <c r="T639" s="205"/>
      <c r="AT639" s="206" t="s">
        <v>148</v>
      </c>
      <c r="AU639" s="206" t="s">
        <v>154</v>
      </c>
      <c r="AV639" s="13" t="s">
        <v>83</v>
      </c>
      <c r="AW639" s="13" t="s">
        <v>35</v>
      </c>
      <c r="AX639" s="13" t="s">
        <v>81</v>
      </c>
      <c r="AY639" s="206" t="s">
        <v>135</v>
      </c>
    </row>
    <row r="640" spans="1:65" s="2" customFormat="1" ht="24.2" customHeight="1">
      <c r="A640" s="37"/>
      <c r="B640" s="38"/>
      <c r="C640" s="176" t="s">
        <v>887</v>
      </c>
      <c r="D640" s="176" t="s">
        <v>137</v>
      </c>
      <c r="E640" s="177" t="s">
        <v>888</v>
      </c>
      <c r="F640" s="178" t="s">
        <v>889</v>
      </c>
      <c r="G640" s="179" t="s">
        <v>317</v>
      </c>
      <c r="H640" s="180">
        <v>34.369999999999997</v>
      </c>
      <c r="I640" s="181"/>
      <c r="J640" s="182">
        <f>ROUND(I640*H640,2)</f>
        <v>0</v>
      </c>
      <c r="K640" s="178" t="s">
        <v>141</v>
      </c>
      <c r="L640" s="42"/>
      <c r="M640" s="183" t="s">
        <v>28</v>
      </c>
      <c r="N640" s="184" t="s">
        <v>44</v>
      </c>
      <c r="O640" s="67"/>
      <c r="P640" s="185">
        <f>O640*H640</f>
        <v>0</v>
      </c>
      <c r="Q640" s="185">
        <v>0</v>
      </c>
      <c r="R640" s="185">
        <f>Q640*H640</f>
        <v>0</v>
      </c>
      <c r="S640" s="185">
        <v>0.28999999999999998</v>
      </c>
      <c r="T640" s="186">
        <f>S640*H640</f>
        <v>9.9672999999999981</v>
      </c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R640" s="187" t="s">
        <v>142</v>
      </c>
      <c r="AT640" s="187" t="s">
        <v>137</v>
      </c>
      <c r="AU640" s="187" t="s">
        <v>154</v>
      </c>
      <c r="AY640" s="20" t="s">
        <v>135</v>
      </c>
      <c r="BE640" s="188">
        <f>IF(N640="základní",J640,0)</f>
        <v>0</v>
      </c>
      <c r="BF640" s="188">
        <f>IF(N640="snížená",J640,0)</f>
        <v>0</v>
      </c>
      <c r="BG640" s="188">
        <f>IF(N640="zákl. přenesená",J640,0)</f>
        <v>0</v>
      </c>
      <c r="BH640" s="188">
        <f>IF(N640="sníž. přenesená",J640,0)</f>
        <v>0</v>
      </c>
      <c r="BI640" s="188">
        <f>IF(N640="nulová",J640,0)</f>
        <v>0</v>
      </c>
      <c r="BJ640" s="20" t="s">
        <v>81</v>
      </c>
      <c r="BK640" s="188">
        <f>ROUND(I640*H640,2)</f>
        <v>0</v>
      </c>
      <c r="BL640" s="20" t="s">
        <v>142</v>
      </c>
      <c r="BM640" s="187" t="s">
        <v>890</v>
      </c>
    </row>
    <row r="641" spans="1:65" s="2" customFormat="1" ht="39">
      <c r="A641" s="37"/>
      <c r="B641" s="38"/>
      <c r="C641" s="39"/>
      <c r="D641" s="189" t="s">
        <v>144</v>
      </c>
      <c r="E641" s="39"/>
      <c r="F641" s="190" t="s">
        <v>891</v>
      </c>
      <c r="G641" s="39"/>
      <c r="H641" s="39"/>
      <c r="I641" s="191"/>
      <c r="J641" s="39"/>
      <c r="K641" s="39"/>
      <c r="L641" s="42"/>
      <c r="M641" s="192"/>
      <c r="N641" s="193"/>
      <c r="O641" s="67"/>
      <c r="P641" s="67"/>
      <c r="Q641" s="67"/>
      <c r="R641" s="67"/>
      <c r="S641" s="67"/>
      <c r="T641" s="68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T641" s="20" t="s">
        <v>144</v>
      </c>
      <c r="AU641" s="20" t="s">
        <v>154</v>
      </c>
    </row>
    <row r="642" spans="1:65" s="2" customFormat="1">
      <c r="A642" s="37"/>
      <c r="B642" s="38"/>
      <c r="C642" s="39"/>
      <c r="D642" s="194" t="s">
        <v>146</v>
      </c>
      <c r="E642" s="39"/>
      <c r="F642" s="195" t="s">
        <v>892</v>
      </c>
      <c r="G642" s="39"/>
      <c r="H642" s="39"/>
      <c r="I642" s="191"/>
      <c r="J642" s="39"/>
      <c r="K642" s="39"/>
      <c r="L642" s="42"/>
      <c r="M642" s="192"/>
      <c r="N642" s="193"/>
      <c r="O642" s="67"/>
      <c r="P642" s="67"/>
      <c r="Q642" s="67"/>
      <c r="R642" s="67"/>
      <c r="S642" s="67"/>
      <c r="T642" s="68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T642" s="20" t="s">
        <v>146</v>
      </c>
      <c r="AU642" s="20" t="s">
        <v>154</v>
      </c>
    </row>
    <row r="643" spans="1:65" s="13" customFormat="1">
      <c r="B643" s="196"/>
      <c r="C643" s="197"/>
      <c r="D643" s="189" t="s">
        <v>148</v>
      </c>
      <c r="E643" s="198" t="s">
        <v>28</v>
      </c>
      <c r="F643" s="199" t="s">
        <v>859</v>
      </c>
      <c r="G643" s="197"/>
      <c r="H643" s="200">
        <v>34.369999999999997</v>
      </c>
      <c r="I643" s="201"/>
      <c r="J643" s="197"/>
      <c r="K643" s="197"/>
      <c r="L643" s="202"/>
      <c r="M643" s="203"/>
      <c r="N643" s="204"/>
      <c r="O643" s="204"/>
      <c r="P643" s="204"/>
      <c r="Q643" s="204"/>
      <c r="R643" s="204"/>
      <c r="S643" s="204"/>
      <c r="T643" s="205"/>
      <c r="AT643" s="206" t="s">
        <v>148</v>
      </c>
      <c r="AU643" s="206" t="s">
        <v>154</v>
      </c>
      <c r="AV643" s="13" t="s">
        <v>83</v>
      </c>
      <c r="AW643" s="13" t="s">
        <v>35</v>
      </c>
      <c r="AX643" s="13" t="s">
        <v>81</v>
      </c>
      <c r="AY643" s="206" t="s">
        <v>135</v>
      </c>
    </row>
    <row r="644" spans="1:65" s="2" customFormat="1" ht="24.2" customHeight="1">
      <c r="A644" s="37"/>
      <c r="B644" s="38"/>
      <c r="C644" s="176" t="s">
        <v>893</v>
      </c>
      <c r="D644" s="176" t="s">
        <v>137</v>
      </c>
      <c r="E644" s="177" t="s">
        <v>894</v>
      </c>
      <c r="F644" s="178" t="s">
        <v>895</v>
      </c>
      <c r="G644" s="179" t="s">
        <v>317</v>
      </c>
      <c r="H644" s="180">
        <v>732.45</v>
      </c>
      <c r="I644" s="181"/>
      <c r="J644" s="182">
        <f>ROUND(I644*H644,2)</f>
        <v>0</v>
      </c>
      <c r="K644" s="178" t="s">
        <v>141</v>
      </c>
      <c r="L644" s="42"/>
      <c r="M644" s="183" t="s">
        <v>28</v>
      </c>
      <c r="N644" s="184" t="s">
        <v>44</v>
      </c>
      <c r="O644" s="67"/>
      <c r="P644" s="185">
        <f>O644*H644</f>
        <v>0</v>
      </c>
      <c r="Q644" s="185">
        <v>3.0000000000000001E-5</v>
      </c>
      <c r="R644" s="185">
        <f>Q644*H644</f>
        <v>2.1973500000000003E-2</v>
      </c>
      <c r="S644" s="185">
        <v>0.23</v>
      </c>
      <c r="T644" s="186">
        <f>S644*H644</f>
        <v>168.46350000000001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187" t="s">
        <v>142</v>
      </c>
      <c r="AT644" s="187" t="s">
        <v>137</v>
      </c>
      <c r="AU644" s="187" t="s">
        <v>154</v>
      </c>
      <c r="AY644" s="20" t="s">
        <v>135</v>
      </c>
      <c r="BE644" s="188">
        <f>IF(N644="základní",J644,0)</f>
        <v>0</v>
      </c>
      <c r="BF644" s="188">
        <f>IF(N644="snížená",J644,0)</f>
        <v>0</v>
      </c>
      <c r="BG644" s="188">
        <f>IF(N644="zákl. přenesená",J644,0)</f>
        <v>0</v>
      </c>
      <c r="BH644" s="188">
        <f>IF(N644="sníž. přenesená",J644,0)</f>
        <v>0</v>
      </c>
      <c r="BI644" s="188">
        <f>IF(N644="nulová",J644,0)</f>
        <v>0</v>
      </c>
      <c r="BJ644" s="20" t="s">
        <v>81</v>
      </c>
      <c r="BK644" s="188">
        <f>ROUND(I644*H644,2)</f>
        <v>0</v>
      </c>
      <c r="BL644" s="20" t="s">
        <v>142</v>
      </c>
      <c r="BM644" s="187" t="s">
        <v>896</v>
      </c>
    </row>
    <row r="645" spans="1:65" s="2" customFormat="1" ht="29.25">
      <c r="A645" s="37"/>
      <c r="B645" s="38"/>
      <c r="C645" s="39"/>
      <c r="D645" s="189" t="s">
        <v>144</v>
      </c>
      <c r="E645" s="39"/>
      <c r="F645" s="190" t="s">
        <v>897</v>
      </c>
      <c r="G645" s="39"/>
      <c r="H645" s="39"/>
      <c r="I645" s="191"/>
      <c r="J645" s="39"/>
      <c r="K645" s="39"/>
      <c r="L645" s="42"/>
      <c r="M645" s="192"/>
      <c r="N645" s="193"/>
      <c r="O645" s="67"/>
      <c r="P645" s="67"/>
      <c r="Q645" s="67"/>
      <c r="R645" s="67"/>
      <c r="S645" s="67"/>
      <c r="T645" s="68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T645" s="20" t="s">
        <v>144</v>
      </c>
      <c r="AU645" s="20" t="s">
        <v>154</v>
      </c>
    </row>
    <row r="646" spans="1:65" s="2" customFormat="1">
      <c r="A646" s="37"/>
      <c r="B646" s="38"/>
      <c r="C646" s="39"/>
      <c r="D646" s="194" t="s">
        <v>146</v>
      </c>
      <c r="E646" s="39"/>
      <c r="F646" s="195" t="s">
        <v>898</v>
      </c>
      <c r="G646" s="39"/>
      <c r="H646" s="39"/>
      <c r="I646" s="191"/>
      <c r="J646" s="39"/>
      <c r="K646" s="39"/>
      <c r="L646" s="42"/>
      <c r="M646" s="192"/>
      <c r="N646" s="193"/>
      <c r="O646" s="67"/>
      <c r="P646" s="67"/>
      <c r="Q646" s="67"/>
      <c r="R646" s="67"/>
      <c r="S646" s="67"/>
      <c r="T646" s="68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T646" s="20" t="s">
        <v>146</v>
      </c>
      <c r="AU646" s="20" t="s">
        <v>154</v>
      </c>
    </row>
    <row r="647" spans="1:65" s="13" customFormat="1">
      <c r="B647" s="196"/>
      <c r="C647" s="197"/>
      <c r="D647" s="189" t="s">
        <v>148</v>
      </c>
      <c r="E647" s="198" t="s">
        <v>28</v>
      </c>
      <c r="F647" s="199" t="s">
        <v>886</v>
      </c>
      <c r="G647" s="197"/>
      <c r="H647" s="200">
        <v>732.45</v>
      </c>
      <c r="I647" s="201"/>
      <c r="J647" s="197"/>
      <c r="K647" s="197"/>
      <c r="L647" s="202"/>
      <c r="M647" s="203"/>
      <c r="N647" s="204"/>
      <c r="O647" s="204"/>
      <c r="P647" s="204"/>
      <c r="Q647" s="204"/>
      <c r="R647" s="204"/>
      <c r="S647" s="204"/>
      <c r="T647" s="205"/>
      <c r="AT647" s="206" t="s">
        <v>148</v>
      </c>
      <c r="AU647" s="206" t="s">
        <v>154</v>
      </c>
      <c r="AV647" s="13" t="s">
        <v>83</v>
      </c>
      <c r="AW647" s="13" t="s">
        <v>35</v>
      </c>
      <c r="AX647" s="13" t="s">
        <v>81</v>
      </c>
      <c r="AY647" s="206" t="s">
        <v>135</v>
      </c>
    </row>
    <row r="648" spans="1:65" s="2" customFormat="1" ht="16.5" customHeight="1">
      <c r="A648" s="37"/>
      <c r="B648" s="38"/>
      <c r="C648" s="176" t="s">
        <v>899</v>
      </c>
      <c r="D648" s="176" t="s">
        <v>137</v>
      </c>
      <c r="E648" s="177" t="s">
        <v>900</v>
      </c>
      <c r="F648" s="178" t="s">
        <v>901</v>
      </c>
      <c r="G648" s="179" t="s">
        <v>357</v>
      </c>
      <c r="H648" s="180">
        <v>211.25</v>
      </c>
      <c r="I648" s="181"/>
      <c r="J648" s="182">
        <f>ROUND(I648*H648,2)</f>
        <v>0</v>
      </c>
      <c r="K648" s="178" t="s">
        <v>141</v>
      </c>
      <c r="L648" s="42"/>
      <c r="M648" s="183" t="s">
        <v>28</v>
      </c>
      <c r="N648" s="184" t="s">
        <v>44</v>
      </c>
      <c r="O648" s="67"/>
      <c r="P648" s="185">
        <f>O648*H648</f>
        <v>0</v>
      </c>
      <c r="Q648" s="185">
        <v>0</v>
      </c>
      <c r="R648" s="185">
        <f>Q648*H648</f>
        <v>0</v>
      </c>
      <c r="S648" s="185">
        <v>0.28999999999999998</v>
      </c>
      <c r="T648" s="186">
        <f>S648*H648</f>
        <v>61.262499999999996</v>
      </c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R648" s="187" t="s">
        <v>142</v>
      </c>
      <c r="AT648" s="187" t="s">
        <v>137</v>
      </c>
      <c r="AU648" s="187" t="s">
        <v>154</v>
      </c>
      <c r="AY648" s="20" t="s">
        <v>135</v>
      </c>
      <c r="BE648" s="188">
        <f>IF(N648="základní",J648,0)</f>
        <v>0</v>
      </c>
      <c r="BF648" s="188">
        <f>IF(N648="snížená",J648,0)</f>
        <v>0</v>
      </c>
      <c r="BG648" s="188">
        <f>IF(N648="zákl. přenesená",J648,0)</f>
        <v>0</v>
      </c>
      <c r="BH648" s="188">
        <f>IF(N648="sníž. přenesená",J648,0)</f>
        <v>0</v>
      </c>
      <c r="BI648" s="188">
        <f>IF(N648="nulová",J648,0)</f>
        <v>0</v>
      </c>
      <c r="BJ648" s="20" t="s">
        <v>81</v>
      </c>
      <c r="BK648" s="188">
        <f>ROUND(I648*H648,2)</f>
        <v>0</v>
      </c>
      <c r="BL648" s="20" t="s">
        <v>142</v>
      </c>
      <c r="BM648" s="187" t="s">
        <v>902</v>
      </c>
    </row>
    <row r="649" spans="1:65" s="2" customFormat="1" ht="29.25">
      <c r="A649" s="37"/>
      <c r="B649" s="38"/>
      <c r="C649" s="39"/>
      <c r="D649" s="189" t="s">
        <v>144</v>
      </c>
      <c r="E649" s="39"/>
      <c r="F649" s="190" t="s">
        <v>903</v>
      </c>
      <c r="G649" s="39"/>
      <c r="H649" s="39"/>
      <c r="I649" s="191"/>
      <c r="J649" s="39"/>
      <c r="K649" s="39"/>
      <c r="L649" s="42"/>
      <c r="M649" s="192"/>
      <c r="N649" s="193"/>
      <c r="O649" s="67"/>
      <c r="P649" s="67"/>
      <c r="Q649" s="67"/>
      <c r="R649" s="67"/>
      <c r="S649" s="67"/>
      <c r="T649" s="68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T649" s="20" t="s">
        <v>144</v>
      </c>
      <c r="AU649" s="20" t="s">
        <v>154</v>
      </c>
    </row>
    <row r="650" spans="1:65" s="2" customFormat="1">
      <c r="A650" s="37"/>
      <c r="B650" s="38"/>
      <c r="C650" s="39"/>
      <c r="D650" s="194" t="s">
        <v>146</v>
      </c>
      <c r="E650" s="39"/>
      <c r="F650" s="195" t="s">
        <v>904</v>
      </c>
      <c r="G650" s="39"/>
      <c r="H650" s="39"/>
      <c r="I650" s="191"/>
      <c r="J650" s="39"/>
      <c r="K650" s="39"/>
      <c r="L650" s="42"/>
      <c r="M650" s="192"/>
      <c r="N650" s="193"/>
      <c r="O650" s="67"/>
      <c r="P650" s="67"/>
      <c r="Q650" s="67"/>
      <c r="R650" s="67"/>
      <c r="S650" s="67"/>
      <c r="T650" s="68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T650" s="20" t="s">
        <v>146</v>
      </c>
      <c r="AU650" s="20" t="s">
        <v>154</v>
      </c>
    </row>
    <row r="651" spans="1:65" s="13" customFormat="1">
      <c r="B651" s="196"/>
      <c r="C651" s="197"/>
      <c r="D651" s="189" t="s">
        <v>148</v>
      </c>
      <c r="E651" s="198" t="s">
        <v>28</v>
      </c>
      <c r="F651" s="199" t="s">
        <v>905</v>
      </c>
      <c r="G651" s="197"/>
      <c r="H651" s="200">
        <v>211.25</v>
      </c>
      <c r="I651" s="201"/>
      <c r="J651" s="197"/>
      <c r="K651" s="197"/>
      <c r="L651" s="202"/>
      <c r="M651" s="203"/>
      <c r="N651" s="204"/>
      <c r="O651" s="204"/>
      <c r="P651" s="204"/>
      <c r="Q651" s="204"/>
      <c r="R651" s="204"/>
      <c r="S651" s="204"/>
      <c r="T651" s="205"/>
      <c r="AT651" s="206" t="s">
        <v>148</v>
      </c>
      <c r="AU651" s="206" t="s">
        <v>154</v>
      </c>
      <c r="AV651" s="13" t="s">
        <v>83</v>
      </c>
      <c r="AW651" s="13" t="s">
        <v>35</v>
      </c>
      <c r="AX651" s="13" t="s">
        <v>81</v>
      </c>
      <c r="AY651" s="206" t="s">
        <v>135</v>
      </c>
    </row>
    <row r="652" spans="1:65" s="2" customFormat="1" ht="16.5" customHeight="1">
      <c r="A652" s="37"/>
      <c r="B652" s="38"/>
      <c r="C652" s="176" t="s">
        <v>906</v>
      </c>
      <c r="D652" s="176" t="s">
        <v>137</v>
      </c>
      <c r="E652" s="177" t="s">
        <v>907</v>
      </c>
      <c r="F652" s="178" t="s">
        <v>908</v>
      </c>
      <c r="G652" s="179" t="s">
        <v>357</v>
      </c>
      <c r="H652" s="180">
        <v>76.66</v>
      </c>
      <c r="I652" s="181"/>
      <c r="J652" s="182">
        <f>ROUND(I652*H652,2)</f>
        <v>0</v>
      </c>
      <c r="K652" s="178" t="s">
        <v>141</v>
      </c>
      <c r="L652" s="42"/>
      <c r="M652" s="183" t="s">
        <v>28</v>
      </c>
      <c r="N652" s="184" t="s">
        <v>44</v>
      </c>
      <c r="O652" s="67"/>
      <c r="P652" s="185">
        <f>O652*H652</f>
        <v>0</v>
      </c>
      <c r="Q652" s="185">
        <v>0</v>
      </c>
      <c r="R652" s="185">
        <f>Q652*H652</f>
        <v>0</v>
      </c>
      <c r="S652" s="185">
        <v>0.20499999999999999</v>
      </c>
      <c r="T652" s="186">
        <f>S652*H652</f>
        <v>15.715299999999999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87" t="s">
        <v>142</v>
      </c>
      <c r="AT652" s="187" t="s">
        <v>137</v>
      </c>
      <c r="AU652" s="187" t="s">
        <v>154</v>
      </c>
      <c r="AY652" s="20" t="s">
        <v>135</v>
      </c>
      <c r="BE652" s="188">
        <f>IF(N652="základní",J652,0)</f>
        <v>0</v>
      </c>
      <c r="BF652" s="188">
        <f>IF(N652="snížená",J652,0)</f>
        <v>0</v>
      </c>
      <c r="BG652" s="188">
        <f>IF(N652="zákl. přenesená",J652,0)</f>
        <v>0</v>
      </c>
      <c r="BH652" s="188">
        <f>IF(N652="sníž. přenesená",J652,0)</f>
        <v>0</v>
      </c>
      <c r="BI652" s="188">
        <f>IF(N652="nulová",J652,0)</f>
        <v>0</v>
      </c>
      <c r="BJ652" s="20" t="s">
        <v>81</v>
      </c>
      <c r="BK652" s="188">
        <f>ROUND(I652*H652,2)</f>
        <v>0</v>
      </c>
      <c r="BL652" s="20" t="s">
        <v>142</v>
      </c>
      <c r="BM652" s="187" t="s">
        <v>909</v>
      </c>
    </row>
    <row r="653" spans="1:65" s="2" customFormat="1" ht="29.25">
      <c r="A653" s="37"/>
      <c r="B653" s="38"/>
      <c r="C653" s="39"/>
      <c r="D653" s="189" t="s">
        <v>144</v>
      </c>
      <c r="E653" s="39"/>
      <c r="F653" s="190" t="s">
        <v>910</v>
      </c>
      <c r="G653" s="39"/>
      <c r="H653" s="39"/>
      <c r="I653" s="191"/>
      <c r="J653" s="39"/>
      <c r="K653" s="39"/>
      <c r="L653" s="42"/>
      <c r="M653" s="192"/>
      <c r="N653" s="193"/>
      <c r="O653" s="67"/>
      <c r="P653" s="67"/>
      <c r="Q653" s="67"/>
      <c r="R653" s="67"/>
      <c r="S653" s="67"/>
      <c r="T653" s="68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20" t="s">
        <v>144</v>
      </c>
      <c r="AU653" s="20" t="s">
        <v>154</v>
      </c>
    </row>
    <row r="654" spans="1:65" s="2" customFormat="1">
      <c r="A654" s="37"/>
      <c r="B654" s="38"/>
      <c r="C654" s="39"/>
      <c r="D654" s="194" t="s">
        <v>146</v>
      </c>
      <c r="E654" s="39"/>
      <c r="F654" s="195" t="s">
        <v>911</v>
      </c>
      <c r="G654" s="39"/>
      <c r="H654" s="39"/>
      <c r="I654" s="191"/>
      <c r="J654" s="39"/>
      <c r="K654" s="39"/>
      <c r="L654" s="42"/>
      <c r="M654" s="192"/>
      <c r="N654" s="193"/>
      <c r="O654" s="67"/>
      <c r="P654" s="67"/>
      <c r="Q654" s="67"/>
      <c r="R654" s="67"/>
      <c r="S654" s="67"/>
      <c r="T654" s="68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T654" s="20" t="s">
        <v>146</v>
      </c>
      <c r="AU654" s="20" t="s">
        <v>154</v>
      </c>
    </row>
    <row r="655" spans="1:65" s="13" customFormat="1">
      <c r="B655" s="196"/>
      <c r="C655" s="197"/>
      <c r="D655" s="189" t="s">
        <v>148</v>
      </c>
      <c r="E655" s="198" t="s">
        <v>28</v>
      </c>
      <c r="F655" s="199" t="s">
        <v>912</v>
      </c>
      <c r="G655" s="197"/>
      <c r="H655" s="200">
        <v>76.66</v>
      </c>
      <c r="I655" s="201"/>
      <c r="J655" s="197"/>
      <c r="K655" s="197"/>
      <c r="L655" s="202"/>
      <c r="M655" s="203"/>
      <c r="N655" s="204"/>
      <c r="O655" s="204"/>
      <c r="P655" s="204"/>
      <c r="Q655" s="204"/>
      <c r="R655" s="204"/>
      <c r="S655" s="204"/>
      <c r="T655" s="205"/>
      <c r="AT655" s="206" t="s">
        <v>148</v>
      </c>
      <c r="AU655" s="206" t="s">
        <v>154</v>
      </c>
      <c r="AV655" s="13" t="s">
        <v>83</v>
      </c>
      <c r="AW655" s="13" t="s">
        <v>35</v>
      </c>
      <c r="AX655" s="13" t="s">
        <v>81</v>
      </c>
      <c r="AY655" s="206" t="s">
        <v>135</v>
      </c>
    </row>
    <row r="656" spans="1:65" s="2" customFormat="1" ht="16.5" customHeight="1">
      <c r="A656" s="37"/>
      <c r="B656" s="38"/>
      <c r="C656" s="176" t="s">
        <v>913</v>
      </c>
      <c r="D656" s="176" t="s">
        <v>137</v>
      </c>
      <c r="E656" s="177" t="s">
        <v>914</v>
      </c>
      <c r="F656" s="178" t="s">
        <v>915</v>
      </c>
      <c r="G656" s="179" t="s">
        <v>357</v>
      </c>
      <c r="H656" s="180">
        <v>212.74</v>
      </c>
      <c r="I656" s="181"/>
      <c r="J656" s="182">
        <f>ROUND(I656*H656,2)</f>
        <v>0</v>
      </c>
      <c r="K656" s="178" t="s">
        <v>141</v>
      </c>
      <c r="L656" s="42"/>
      <c r="M656" s="183" t="s">
        <v>28</v>
      </c>
      <c r="N656" s="184" t="s">
        <v>44</v>
      </c>
      <c r="O656" s="67"/>
      <c r="P656" s="185">
        <f>O656*H656</f>
        <v>0</v>
      </c>
      <c r="Q656" s="185">
        <v>0</v>
      </c>
      <c r="R656" s="185">
        <f>Q656*H656</f>
        <v>0</v>
      </c>
      <c r="S656" s="185">
        <v>0.04</v>
      </c>
      <c r="T656" s="186">
        <f>S656*H656</f>
        <v>8.5096000000000007</v>
      </c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R656" s="187" t="s">
        <v>142</v>
      </c>
      <c r="AT656" s="187" t="s">
        <v>137</v>
      </c>
      <c r="AU656" s="187" t="s">
        <v>154</v>
      </c>
      <c r="AY656" s="20" t="s">
        <v>135</v>
      </c>
      <c r="BE656" s="188">
        <f>IF(N656="základní",J656,0)</f>
        <v>0</v>
      </c>
      <c r="BF656" s="188">
        <f>IF(N656="snížená",J656,0)</f>
        <v>0</v>
      </c>
      <c r="BG656" s="188">
        <f>IF(N656="zákl. přenesená",J656,0)</f>
        <v>0</v>
      </c>
      <c r="BH656" s="188">
        <f>IF(N656="sníž. přenesená",J656,0)</f>
        <v>0</v>
      </c>
      <c r="BI656" s="188">
        <f>IF(N656="nulová",J656,0)</f>
        <v>0</v>
      </c>
      <c r="BJ656" s="20" t="s">
        <v>81</v>
      </c>
      <c r="BK656" s="188">
        <f>ROUND(I656*H656,2)</f>
        <v>0</v>
      </c>
      <c r="BL656" s="20" t="s">
        <v>142</v>
      </c>
      <c r="BM656" s="187" t="s">
        <v>916</v>
      </c>
    </row>
    <row r="657" spans="1:65" s="2" customFormat="1" ht="29.25">
      <c r="A657" s="37"/>
      <c r="B657" s="38"/>
      <c r="C657" s="39"/>
      <c r="D657" s="189" t="s">
        <v>144</v>
      </c>
      <c r="E657" s="39"/>
      <c r="F657" s="190" t="s">
        <v>917</v>
      </c>
      <c r="G657" s="39"/>
      <c r="H657" s="39"/>
      <c r="I657" s="191"/>
      <c r="J657" s="39"/>
      <c r="K657" s="39"/>
      <c r="L657" s="42"/>
      <c r="M657" s="192"/>
      <c r="N657" s="193"/>
      <c r="O657" s="67"/>
      <c r="P657" s="67"/>
      <c r="Q657" s="67"/>
      <c r="R657" s="67"/>
      <c r="S657" s="67"/>
      <c r="T657" s="68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T657" s="20" t="s">
        <v>144</v>
      </c>
      <c r="AU657" s="20" t="s">
        <v>154</v>
      </c>
    </row>
    <row r="658" spans="1:65" s="2" customFormat="1">
      <c r="A658" s="37"/>
      <c r="B658" s="38"/>
      <c r="C658" s="39"/>
      <c r="D658" s="194" t="s">
        <v>146</v>
      </c>
      <c r="E658" s="39"/>
      <c r="F658" s="195" t="s">
        <v>918</v>
      </c>
      <c r="G658" s="39"/>
      <c r="H658" s="39"/>
      <c r="I658" s="191"/>
      <c r="J658" s="39"/>
      <c r="K658" s="39"/>
      <c r="L658" s="42"/>
      <c r="M658" s="192"/>
      <c r="N658" s="193"/>
      <c r="O658" s="67"/>
      <c r="P658" s="67"/>
      <c r="Q658" s="67"/>
      <c r="R658" s="67"/>
      <c r="S658" s="67"/>
      <c r="T658" s="68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T658" s="20" t="s">
        <v>146</v>
      </c>
      <c r="AU658" s="20" t="s">
        <v>154</v>
      </c>
    </row>
    <row r="659" spans="1:65" s="13" customFormat="1">
      <c r="B659" s="196"/>
      <c r="C659" s="197"/>
      <c r="D659" s="189" t="s">
        <v>148</v>
      </c>
      <c r="E659" s="198" t="s">
        <v>28</v>
      </c>
      <c r="F659" s="199" t="s">
        <v>919</v>
      </c>
      <c r="G659" s="197"/>
      <c r="H659" s="200">
        <v>212.74</v>
      </c>
      <c r="I659" s="201"/>
      <c r="J659" s="197"/>
      <c r="K659" s="197"/>
      <c r="L659" s="202"/>
      <c r="M659" s="203"/>
      <c r="N659" s="204"/>
      <c r="O659" s="204"/>
      <c r="P659" s="204"/>
      <c r="Q659" s="204"/>
      <c r="R659" s="204"/>
      <c r="S659" s="204"/>
      <c r="T659" s="205"/>
      <c r="AT659" s="206" t="s">
        <v>148</v>
      </c>
      <c r="AU659" s="206" t="s">
        <v>154</v>
      </c>
      <c r="AV659" s="13" t="s">
        <v>83</v>
      </c>
      <c r="AW659" s="13" t="s">
        <v>35</v>
      </c>
      <c r="AX659" s="13" t="s">
        <v>81</v>
      </c>
      <c r="AY659" s="206" t="s">
        <v>135</v>
      </c>
    </row>
    <row r="660" spans="1:65" s="2" customFormat="1" ht="24.2" customHeight="1">
      <c r="A660" s="37"/>
      <c r="B660" s="38"/>
      <c r="C660" s="176" t="s">
        <v>920</v>
      </c>
      <c r="D660" s="176" t="s">
        <v>137</v>
      </c>
      <c r="E660" s="177" t="s">
        <v>921</v>
      </c>
      <c r="F660" s="178" t="s">
        <v>922</v>
      </c>
      <c r="G660" s="179" t="s">
        <v>357</v>
      </c>
      <c r="H660" s="180">
        <v>4</v>
      </c>
      <c r="I660" s="181"/>
      <c r="J660" s="182">
        <f>ROUND(I660*H660,2)</f>
        <v>0</v>
      </c>
      <c r="K660" s="178" t="s">
        <v>141</v>
      </c>
      <c r="L660" s="42"/>
      <c r="M660" s="183" t="s">
        <v>28</v>
      </c>
      <c r="N660" s="184" t="s">
        <v>44</v>
      </c>
      <c r="O660" s="67"/>
      <c r="P660" s="185">
        <f>O660*H660</f>
        <v>0</v>
      </c>
      <c r="Q660" s="185">
        <v>0</v>
      </c>
      <c r="R660" s="185">
        <f>Q660*H660</f>
        <v>0</v>
      </c>
      <c r="S660" s="185">
        <v>3.5000000000000003E-2</v>
      </c>
      <c r="T660" s="186">
        <f>S660*H660</f>
        <v>0.14000000000000001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187" t="s">
        <v>142</v>
      </c>
      <c r="AT660" s="187" t="s">
        <v>137</v>
      </c>
      <c r="AU660" s="187" t="s">
        <v>154</v>
      </c>
      <c r="AY660" s="20" t="s">
        <v>135</v>
      </c>
      <c r="BE660" s="188">
        <f>IF(N660="základní",J660,0)</f>
        <v>0</v>
      </c>
      <c r="BF660" s="188">
        <f>IF(N660="snížená",J660,0)</f>
        <v>0</v>
      </c>
      <c r="BG660" s="188">
        <f>IF(N660="zákl. přenesená",J660,0)</f>
        <v>0</v>
      </c>
      <c r="BH660" s="188">
        <f>IF(N660="sníž. přenesená",J660,0)</f>
        <v>0</v>
      </c>
      <c r="BI660" s="188">
        <f>IF(N660="nulová",J660,0)</f>
        <v>0</v>
      </c>
      <c r="BJ660" s="20" t="s">
        <v>81</v>
      </c>
      <c r="BK660" s="188">
        <f>ROUND(I660*H660,2)</f>
        <v>0</v>
      </c>
      <c r="BL660" s="20" t="s">
        <v>142</v>
      </c>
      <c r="BM660" s="187" t="s">
        <v>923</v>
      </c>
    </row>
    <row r="661" spans="1:65" s="2" customFormat="1" ht="48.75">
      <c r="A661" s="37"/>
      <c r="B661" s="38"/>
      <c r="C661" s="39"/>
      <c r="D661" s="189" t="s">
        <v>144</v>
      </c>
      <c r="E661" s="39"/>
      <c r="F661" s="190" t="s">
        <v>924</v>
      </c>
      <c r="G661" s="39"/>
      <c r="H661" s="39"/>
      <c r="I661" s="191"/>
      <c r="J661" s="39"/>
      <c r="K661" s="39"/>
      <c r="L661" s="42"/>
      <c r="M661" s="192"/>
      <c r="N661" s="193"/>
      <c r="O661" s="67"/>
      <c r="P661" s="67"/>
      <c r="Q661" s="67"/>
      <c r="R661" s="67"/>
      <c r="S661" s="67"/>
      <c r="T661" s="68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T661" s="20" t="s">
        <v>144</v>
      </c>
      <c r="AU661" s="20" t="s">
        <v>154</v>
      </c>
    </row>
    <row r="662" spans="1:65" s="2" customFormat="1">
      <c r="A662" s="37"/>
      <c r="B662" s="38"/>
      <c r="C662" s="39"/>
      <c r="D662" s="194" t="s">
        <v>146</v>
      </c>
      <c r="E662" s="39"/>
      <c r="F662" s="195" t="s">
        <v>925</v>
      </c>
      <c r="G662" s="39"/>
      <c r="H662" s="39"/>
      <c r="I662" s="191"/>
      <c r="J662" s="39"/>
      <c r="K662" s="39"/>
      <c r="L662" s="42"/>
      <c r="M662" s="192"/>
      <c r="N662" s="193"/>
      <c r="O662" s="67"/>
      <c r="P662" s="67"/>
      <c r="Q662" s="67"/>
      <c r="R662" s="67"/>
      <c r="S662" s="67"/>
      <c r="T662" s="68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T662" s="20" t="s">
        <v>146</v>
      </c>
      <c r="AU662" s="20" t="s">
        <v>154</v>
      </c>
    </row>
    <row r="663" spans="1:65" s="13" customFormat="1">
      <c r="B663" s="196"/>
      <c r="C663" s="197"/>
      <c r="D663" s="189" t="s">
        <v>148</v>
      </c>
      <c r="E663" s="198" t="s">
        <v>28</v>
      </c>
      <c r="F663" s="199" t="s">
        <v>142</v>
      </c>
      <c r="G663" s="197"/>
      <c r="H663" s="200">
        <v>4</v>
      </c>
      <c r="I663" s="201"/>
      <c r="J663" s="197"/>
      <c r="K663" s="197"/>
      <c r="L663" s="202"/>
      <c r="M663" s="203"/>
      <c r="N663" s="204"/>
      <c r="O663" s="204"/>
      <c r="P663" s="204"/>
      <c r="Q663" s="204"/>
      <c r="R663" s="204"/>
      <c r="S663" s="204"/>
      <c r="T663" s="205"/>
      <c r="AT663" s="206" t="s">
        <v>148</v>
      </c>
      <c r="AU663" s="206" t="s">
        <v>154</v>
      </c>
      <c r="AV663" s="13" t="s">
        <v>83</v>
      </c>
      <c r="AW663" s="13" t="s">
        <v>35</v>
      </c>
      <c r="AX663" s="13" t="s">
        <v>81</v>
      </c>
      <c r="AY663" s="206" t="s">
        <v>135</v>
      </c>
    </row>
    <row r="664" spans="1:65" s="2" customFormat="1" ht="24.2" customHeight="1">
      <c r="A664" s="37"/>
      <c r="B664" s="38"/>
      <c r="C664" s="176" t="s">
        <v>926</v>
      </c>
      <c r="D664" s="176" t="s">
        <v>137</v>
      </c>
      <c r="E664" s="177" t="s">
        <v>927</v>
      </c>
      <c r="F664" s="178" t="s">
        <v>928</v>
      </c>
      <c r="G664" s="179" t="s">
        <v>140</v>
      </c>
      <c r="H664" s="180">
        <v>3</v>
      </c>
      <c r="I664" s="181"/>
      <c r="J664" s="182">
        <f>ROUND(I664*H664,2)</f>
        <v>0</v>
      </c>
      <c r="K664" s="178" t="s">
        <v>141</v>
      </c>
      <c r="L664" s="42"/>
      <c r="M664" s="183" t="s">
        <v>28</v>
      </c>
      <c r="N664" s="184" t="s">
        <v>44</v>
      </c>
      <c r="O664" s="67"/>
      <c r="P664" s="185">
        <f>O664*H664</f>
        <v>0</v>
      </c>
      <c r="Q664" s="185">
        <v>0</v>
      </c>
      <c r="R664" s="185">
        <f>Q664*H664</f>
        <v>0</v>
      </c>
      <c r="S664" s="185">
        <v>8.2000000000000003E-2</v>
      </c>
      <c r="T664" s="186">
        <f>S664*H664</f>
        <v>0.246</v>
      </c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R664" s="187" t="s">
        <v>142</v>
      </c>
      <c r="AT664" s="187" t="s">
        <v>137</v>
      </c>
      <c r="AU664" s="187" t="s">
        <v>154</v>
      </c>
      <c r="AY664" s="20" t="s">
        <v>135</v>
      </c>
      <c r="BE664" s="188">
        <f>IF(N664="základní",J664,0)</f>
        <v>0</v>
      </c>
      <c r="BF664" s="188">
        <f>IF(N664="snížená",J664,0)</f>
        <v>0</v>
      </c>
      <c r="BG664" s="188">
        <f>IF(N664="zákl. přenesená",J664,0)</f>
        <v>0</v>
      </c>
      <c r="BH664" s="188">
        <f>IF(N664="sníž. přenesená",J664,0)</f>
        <v>0</v>
      </c>
      <c r="BI664" s="188">
        <f>IF(N664="nulová",J664,0)</f>
        <v>0</v>
      </c>
      <c r="BJ664" s="20" t="s">
        <v>81</v>
      </c>
      <c r="BK664" s="188">
        <f>ROUND(I664*H664,2)</f>
        <v>0</v>
      </c>
      <c r="BL664" s="20" t="s">
        <v>142</v>
      </c>
      <c r="BM664" s="187" t="s">
        <v>929</v>
      </c>
    </row>
    <row r="665" spans="1:65" s="2" customFormat="1" ht="29.25">
      <c r="A665" s="37"/>
      <c r="B665" s="38"/>
      <c r="C665" s="39"/>
      <c r="D665" s="189" t="s">
        <v>144</v>
      </c>
      <c r="E665" s="39"/>
      <c r="F665" s="190" t="s">
        <v>930</v>
      </c>
      <c r="G665" s="39"/>
      <c r="H665" s="39"/>
      <c r="I665" s="191"/>
      <c r="J665" s="39"/>
      <c r="K665" s="39"/>
      <c r="L665" s="42"/>
      <c r="M665" s="192"/>
      <c r="N665" s="193"/>
      <c r="O665" s="67"/>
      <c r="P665" s="67"/>
      <c r="Q665" s="67"/>
      <c r="R665" s="67"/>
      <c r="S665" s="67"/>
      <c r="T665" s="68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T665" s="20" t="s">
        <v>144</v>
      </c>
      <c r="AU665" s="20" t="s">
        <v>154</v>
      </c>
    </row>
    <row r="666" spans="1:65" s="2" customFormat="1">
      <c r="A666" s="37"/>
      <c r="B666" s="38"/>
      <c r="C666" s="39"/>
      <c r="D666" s="194" t="s">
        <v>146</v>
      </c>
      <c r="E666" s="39"/>
      <c r="F666" s="195" t="s">
        <v>931</v>
      </c>
      <c r="G666" s="39"/>
      <c r="H666" s="39"/>
      <c r="I666" s="191"/>
      <c r="J666" s="39"/>
      <c r="K666" s="39"/>
      <c r="L666" s="42"/>
      <c r="M666" s="192"/>
      <c r="N666" s="193"/>
      <c r="O666" s="67"/>
      <c r="P666" s="67"/>
      <c r="Q666" s="67"/>
      <c r="R666" s="67"/>
      <c r="S666" s="67"/>
      <c r="T666" s="68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20" t="s">
        <v>146</v>
      </c>
      <c r="AU666" s="20" t="s">
        <v>154</v>
      </c>
    </row>
    <row r="667" spans="1:65" s="13" customFormat="1">
      <c r="B667" s="196"/>
      <c r="C667" s="197"/>
      <c r="D667" s="189" t="s">
        <v>148</v>
      </c>
      <c r="E667" s="198" t="s">
        <v>28</v>
      </c>
      <c r="F667" s="199" t="s">
        <v>224</v>
      </c>
      <c r="G667" s="197"/>
      <c r="H667" s="200">
        <v>3</v>
      </c>
      <c r="I667" s="201"/>
      <c r="J667" s="197"/>
      <c r="K667" s="197"/>
      <c r="L667" s="202"/>
      <c r="M667" s="203"/>
      <c r="N667" s="204"/>
      <c r="O667" s="204"/>
      <c r="P667" s="204"/>
      <c r="Q667" s="204"/>
      <c r="R667" s="204"/>
      <c r="S667" s="204"/>
      <c r="T667" s="205"/>
      <c r="AT667" s="206" t="s">
        <v>148</v>
      </c>
      <c r="AU667" s="206" t="s">
        <v>154</v>
      </c>
      <c r="AV667" s="13" t="s">
        <v>83</v>
      </c>
      <c r="AW667" s="13" t="s">
        <v>35</v>
      </c>
      <c r="AX667" s="13" t="s">
        <v>81</v>
      </c>
      <c r="AY667" s="206" t="s">
        <v>135</v>
      </c>
    </row>
    <row r="668" spans="1:65" s="2" customFormat="1" ht="24.2" customHeight="1">
      <c r="A668" s="37"/>
      <c r="B668" s="38"/>
      <c r="C668" s="176" t="s">
        <v>932</v>
      </c>
      <c r="D668" s="176" t="s">
        <v>137</v>
      </c>
      <c r="E668" s="177" t="s">
        <v>933</v>
      </c>
      <c r="F668" s="178" t="s">
        <v>934</v>
      </c>
      <c r="G668" s="179" t="s">
        <v>140</v>
      </c>
      <c r="H668" s="180">
        <v>4</v>
      </c>
      <c r="I668" s="181"/>
      <c r="J668" s="182">
        <f>ROUND(I668*H668,2)</f>
        <v>0</v>
      </c>
      <c r="K668" s="178" t="s">
        <v>141</v>
      </c>
      <c r="L668" s="42"/>
      <c r="M668" s="183" t="s">
        <v>28</v>
      </c>
      <c r="N668" s="184" t="s">
        <v>44</v>
      </c>
      <c r="O668" s="67"/>
      <c r="P668" s="185">
        <f>O668*H668</f>
        <v>0</v>
      </c>
      <c r="Q668" s="185">
        <v>0</v>
      </c>
      <c r="R668" s="185">
        <f>Q668*H668</f>
        <v>0</v>
      </c>
      <c r="S668" s="185">
        <v>4.0000000000000001E-3</v>
      </c>
      <c r="T668" s="186">
        <f>S668*H668</f>
        <v>1.6E-2</v>
      </c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R668" s="187" t="s">
        <v>142</v>
      </c>
      <c r="AT668" s="187" t="s">
        <v>137</v>
      </c>
      <c r="AU668" s="187" t="s">
        <v>154</v>
      </c>
      <c r="AY668" s="20" t="s">
        <v>135</v>
      </c>
      <c r="BE668" s="188">
        <f>IF(N668="základní",J668,0)</f>
        <v>0</v>
      </c>
      <c r="BF668" s="188">
        <f>IF(N668="snížená",J668,0)</f>
        <v>0</v>
      </c>
      <c r="BG668" s="188">
        <f>IF(N668="zákl. přenesená",J668,0)</f>
        <v>0</v>
      </c>
      <c r="BH668" s="188">
        <f>IF(N668="sníž. přenesená",J668,0)</f>
        <v>0</v>
      </c>
      <c r="BI668" s="188">
        <f>IF(N668="nulová",J668,0)</f>
        <v>0</v>
      </c>
      <c r="BJ668" s="20" t="s">
        <v>81</v>
      </c>
      <c r="BK668" s="188">
        <f>ROUND(I668*H668,2)</f>
        <v>0</v>
      </c>
      <c r="BL668" s="20" t="s">
        <v>142</v>
      </c>
      <c r="BM668" s="187" t="s">
        <v>935</v>
      </c>
    </row>
    <row r="669" spans="1:65" s="2" customFormat="1" ht="29.25">
      <c r="A669" s="37"/>
      <c r="B669" s="38"/>
      <c r="C669" s="39"/>
      <c r="D669" s="189" t="s">
        <v>144</v>
      </c>
      <c r="E669" s="39"/>
      <c r="F669" s="190" t="s">
        <v>936</v>
      </c>
      <c r="G669" s="39"/>
      <c r="H669" s="39"/>
      <c r="I669" s="191"/>
      <c r="J669" s="39"/>
      <c r="K669" s="39"/>
      <c r="L669" s="42"/>
      <c r="M669" s="192"/>
      <c r="N669" s="193"/>
      <c r="O669" s="67"/>
      <c r="P669" s="67"/>
      <c r="Q669" s="67"/>
      <c r="R669" s="67"/>
      <c r="S669" s="67"/>
      <c r="T669" s="68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T669" s="20" t="s">
        <v>144</v>
      </c>
      <c r="AU669" s="20" t="s">
        <v>154</v>
      </c>
    </row>
    <row r="670" spans="1:65" s="2" customFormat="1">
      <c r="A670" s="37"/>
      <c r="B670" s="38"/>
      <c r="C670" s="39"/>
      <c r="D670" s="194" t="s">
        <v>146</v>
      </c>
      <c r="E670" s="39"/>
      <c r="F670" s="195" t="s">
        <v>937</v>
      </c>
      <c r="G670" s="39"/>
      <c r="H670" s="39"/>
      <c r="I670" s="191"/>
      <c r="J670" s="39"/>
      <c r="K670" s="39"/>
      <c r="L670" s="42"/>
      <c r="M670" s="192"/>
      <c r="N670" s="193"/>
      <c r="O670" s="67"/>
      <c r="P670" s="67"/>
      <c r="Q670" s="67"/>
      <c r="R670" s="67"/>
      <c r="S670" s="67"/>
      <c r="T670" s="68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T670" s="20" t="s">
        <v>146</v>
      </c>
      <c r="AU670" s="20" t="s">
        <v>154</v>
      </c>
    </row>
    <row r="671" spans="1:65" s="13" customFormat="1">
      <c r="B671" s="196"/>
      <c r="C671" s="197"/>
      <c r="D671" s="189" t="s">
        <v>148</v>
      </c>
      <c r="E671" s="198" t="s">
        <v>28</v>
      </c>
      <c r="F671" s="199" t="s">
        <v>938</v>
      </c>
      <c r="G671" s="197"/>
      <c r="H671" s="200">
        <v>4</v>
      </c>
      <c r="I671" s="201"/>
      <c r="J671" s="197"/>
      <c r="K671" s="197"/>
      <c r="L671" s="202"/>
      <c r="M671" s="203"/>
      <c r="N671" s="204"/>
      <c r="O671" s="204"/>
      <c r="P671" s="204"/>
      <c r="Q671" s="204"/>
      <c r="R671" s="204"/>
      <c r="S671" s="204"/>
      <c r="T671" s="205"/>
      <c r="AT671" s="206" t="s">
        <v>148</v>
      </c>
      <c r="AU671" s="206" t="s">
        <v>154</v>
      </c>
      <c r="AV671" s="13" t="s">
        <v>83</v>
      </c>
      <c r="AW671" s="13" t="s">
        <v>35</v>
      </c>
      <c r="AX671" s="13" t="s">
        <v>81</v>
      </c>
      <c r="AY671" s="206" t="s">
        <v>135</v>
      </c>
    </row>
    <row r="672" spans="1:65" s="2" customFormat="1" ht="21.75" customHeight="1">
      <c r="A672" s="37"/>
      <c r="B672" s="38"/>
      <c r="C672" s="176" t="s">
        <v>939</v>
      </c>
      <c r="D672" s="176" t="s">
        <v>137</v>
      </c>
      <c r="E672" s="177" t="s">
        <v>940</v>
      </c>
      <c r="F672" s="178" t="s">
        <v>941</v>
      </c>
      <c r="G672" s="179" t="s">
        <v>140</v>
      </c>
      <c r="H672" s="180">
        <v>5</v>
      </c>
      <c r="I672" s="181"/>
      <c r="J672" s="182">
        <f>ROUND(I672*H672,2)</f>
        <v>0</v>
      </c>
      <c r="K672" s="178" t="s">
        <v>28</v>
      </c>
      <c r="L672" s="42"/>
      <c r="M672" s="183" t="s">
        <v>28</v>
      </c>
      <c r="N672" s="184" t="s">
        <v>44</v>
      </c>
      <c r="O672" s="67"/>
      <c r="P672" s="185">
        <f>O672*H672</f>
        <v>0</v>
      </c>
      <c r="Q672" s="185">
        <v>0</v>
      </c>
      <c r="R672" s="185">
        <f>Q672*H672</f>
        <v>0</v>
      </c>
      <c r="S672" s="185">
        <v>4.3999999999999997E-2</v>
      </c>
      <c r="T672" s="186">
        <f>S672*H672</f>
        <v>0.21999999999999997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187" t="s">
        <v>142</v>
      </c>
      <c r="AT672" s="187" t="s">
        <v>137</v>
      </c>
      <c r="AU672" s="187" t="s">
        <v>154</v>
      </c>
      <c r="AY672" s="20" t="s">
        <v>135</v>
      </c>
      <c r="BE672" s="188">
        <f>IF(N672="základní",J672,0)</f>
        <v>0</v>
      </c>
      <c r="BF672" s="188">
        <f>IF(N672="snížená",J672,0)</f>
        <v>0</v>
      </c>
      <c r="BG672" s="188">
        <f>IF(N672="zákl. přenesená",J672,0)</f>
        <v>0</v>
      </c>
      <c r="BH672" s="188">
        <f>IF(N672="sníž. přenesená",J672,0)</f>
        <v>0</v>
      </c>
      <c r="BI672" s="188">
        <f>IF(N672="nulová",J672,0)</f>
        <v>0</v>
      </c>
      <c r="BJ672" s="20" t="s">
        <v>81</v>
      </c>
      <c r="BK672" s="188">
        <f>ROUND(I672*H672,2)</f>
        <v>0</v>
      </c>
      <c r="BL672" s="20" t="s">
        <v>142</v>
      </c>
      <c r="BM672" s="187" t="s">
        <v>942</v>
      </c>
    </row>
    <row r="673" spans="1:65" s="2" customFormat="1" ht="29.25">
      <c r="A673" s="37"/>
      <c r="B673" s="38"/>
      <c r="C673" s="39"/>
      <c r="D673" s="189" t="s">
        <v>144</v>
      </c>
      <c r="E673" s="39"/>
      <c r="F673" s="190" t="s">
        <v>943</v>
      </c>
      <c r="G673" s="39"/>
      <c r="H673" s="39"/>
      <c r="I673" s="191"/>
      <c r="J673" s="39"/>
      <c r="K673" s="39"/>
      <c r="L673" s="42"/>
      <c r="M673" s="192"/>
      <c r="N673" s="193"/>
      <c r="O673" s="67"/>
      <c r="P673" s="67"/>
      <c r="Q673" s="67"/>
      <c r="R673" s="67"/>
      <c r="S673" s="67"/>
      <c r="T673" s="68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T673" s="20" t="s">
        <v>144</v>
      </c>
      <c r="AU673" s="20" t="s">
        <v>154</v>
      </c>
    </row>
    <row r="674" spans="1:65" s="2" customFormat="1" ht="19.5">
      <c r="A674" s="37"/>
      <c r="B674" s="38"/>
      <c r="C674" s="39"/>
      <c r="D674" s="189" t="s">
        <v>237</v>
      </c>
      <c r="E674" s="39"/>
      <c r="F674" s="228" t="s">
        <v>944</v>
      </c>
      <c r="G674" s="39"/>
      <c r="H674" s="39"/>
      <c r="I674" s="191"/>
      <c r="J674" s="39"/>
      <c r="K674" s="39"/>
      <c r="L674" s="42"/>
      <c r="M674" s="192"/>
      <c r="N674" s="193"/>
      <c r="O674" s="67"/>
      <c r="P674" s="67"/>
      <c r="Q674" s="67"/>
      <c r="R674" s="67"/>
      <c r="S674" s="67"/>
      <c r="T674" s="68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T674" s="20" t="s">
        <v>237</v>
      </c>
      <c r="AU674" s="20" t="s">
        <v>154</v>
      </c>
    </row>
    <row r="675" spans="1:65" s="13" customFormat="1">
      <c r="B675" s="196"/>
      <c r="C675" s="197"/>
      <c r="D675" s="189" t="s">
        <v>148</v>
      </c>
      <c r="E675" s="198" t="s">
        <v>28</v>
      </c>
      <c r="F675" s="199" t="s">
        <v>166</v>
      </c>
      <c r="G675" s="197"/>
      <c r="H675" s="200">
        <v>5</v>
      </c>
      <c r="I675" s="201"/>
      <c r="J675" s="197"/>
      <c r="K675" s="197"/>
      <c r="L675" s="202"/>
      <c r="M675" s="203"/>
      <c r="N675" s="204"/>
      <c r="O675" s="204"/>
      <c r="P675" s="204"/>
      <c r="Q675" s="204"/>
      <c r="R675" s="204"/>
      <c r="S675" s="204"/>
      <c r="T675" s="205"/>
      <c r="AT675" s="206" t="s">
        <v>148</v>
      </c>
      <c r="AU675" s="206" t="s">
        <v>154</v>
      </c>
      <c r="AV675" s="13" t="s">
        <v>83</v>
      </c>
      <c r="AW675" s="13" t="s">
        <v>35</v>
      </c>
      <c r="AX675" s="13" t="s">
        <v>81</v>
      </c>
      <c r="AY675" s="206" t="s">
        <v>135</v>
      </c>
    </row>
    <row r="676" spans="1:65" s="12" customFormat="1" ht="22.9" customHeight="1">
      <c r="B676" s="160"/>
      <c r="C676" s="161"/>
      <c r="D676" s="162" t="s">
        <v>72</v>
      </c>
      <c r="E676" s="174" t="s">
        <v>945</v>
      </c>
      <c r="F676" s="174" t="s">
        <v>946</v>
      </c>
      <c r="G676" s="161"/>
      <c r="H676" s="161"/>
      <c r="I676" s="164"/>
      <c r="J676" s="175">
        <f>BK676</f>
        <v>0</v>
      </c>
      <c r="K676" s="161"/>
      <c r="L676" s="166"/>
      <c r="M676" s="167"/>
      <c r="N676" s="168"/>
      <c r="O676" s="168"/>
      <c r="P676" s="169">
        <f>SUM(P677:P723)</f>
        <v>0</v>
      </c>
      <c r="Q676" s="168"/>
      <c r="R676" s="169">
        <f>SUM(R677:R723)</f>
        <v>0</v>
      </c>
      <c r="S676" s="168"/>
      <c r="T676" s="170">
        <f>SUM(T677:T723)</f>
        <v>0</v>
      </c>
      <c r="AR676" s="171" t="s">
        <v>81</v>
      </c>
      <c r="AT676" s="172" t="s">
        <v>72</v>
      </c>
      <c r="AU676" s="172" t="s">
        <v>81</v>
      </c>
      <c r="AY676" s="171" t="s">
        <v>135</v>
      </c>
      <c r="BK676" s="173">
        <f>SUM(BK677:BK723)</f>
        <v>0</v>
      </c>
    </row>
    <row r="677" spans="1:65" s="2" customFormat="1" ht="21.75" customHeight="1">
      <c r="A677" s="37"/>
      <c r="B677" s="38"/>
      <c r="C677" s="176" t="s">
        <v>947</v>
      </c>
      <c r="D677" s="176" t="s">
        <v>137</v>
      </c>
      <c r="E677" s="177" t="s">
        <v>948</v>
      </c>
      <c r="F677" s="178" t="s">
        <v>949</v>
      </c>
      <c r="G677" s="179" t="s">
        <v>263</v>
      </c>
      <c r="H677" s="180">
        <v>178.43100000000001</v>
      </c>
      <c r="I677" s="181"/>
      <c r="J677" s="182">
        <f>ROUND(I677*H677,2)</f>
        <v>0</v>
      </c>
      <c r="K677" s="178" t="s">
        <v>141</v>
      </c>
      <c r="L677" s="42"/>
      <c r="M677" s="183" t="s">
        <v>28</v>
      </c>
      <c r="N677" s="184" t="s">
        <v>44</v>
      </c>
      <c r="O677" s="67"/>
      <c r="P677" s="185">
        <f>O677*H677</f>
        <v>0</v>
      </c>
      <c r="Q677" s="185">
        <v>0</v>
      </c>
      <c r="R677" s="185">
        <f>Q677*H677</f>
        <v>0</v>
      </c>
      <c r="S677" s="185">
        <v>0</v>
      </c>
      <c r="T677" s="186">
        <f>S677*H677</f>
        <v>0</v>
      </c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R677" s="187" t="s">
        <v>142</v>
      </c>
      <c r="AT677" s="187" t="s">
        <v>137</v>
      </c>
      <c r="AU677" s="187" t="s">
        <v>83</v>
      </c>
      <c r="AY677" s="20" t="s">
        <v>135</v>
      </c>
      <c r="BE677" s="188">
        <f>IF(N677="základní",J677,0)</f>
        <v>0</v>
      </c>
      <c r="BF677" s="188">
        <f>IF(N677="snížená",J677,0)</f>
        <v>0</v>
      </c>
      <c r="BG677" s="188">
        <f>IF(N677="zákl. přenesená",J677,0)</f>
        <v>0</v>
      </c>
      <c r="BH677" s="188">
        <f>IF(N677="sníž. přenesená",J677,0)</f>
        <v>0</v>
      </c>
      <c r="BI677" s="188">
        <f>IF(N677="nulová",J677,0)</f>
        <v>0</v>
      </c>
      <c r="BJ677" s="20" t="s">
        <v>81</v>
      </c>
      <c r="BK677" s="188">
        <f>ROUND(I677*H677,2)</f>
        <v>0</v>
      </c>
      <c r="BL677" s="20" t="s">
        <v>142</v>
      </c>
      <c r="BM677" s="187" t="s">
        <v>950</v>
      </c>
    </row>
    <row r="678" spans="1:65" s="2" customFormat="1" ht="19.5">
      <c r="A678" s="37"/>
      <c r="B678" s="38"/>
      <c r="C678" s="39"/>
      <c r="D678" s="189" t="s">
        <v>144</v>
      </c>
      <c r="E678" s="39"/>
      <c r="F678" s="190" t="s">
        <v>951</v>
      </c>
      <c r="G678" s="39"/>
      <c r="H678" s="39"/>
      <c r="I678" s="191"/>
      <c r="J678" s="39"/>
      <c r="K678" s="39"/>
      <c r="L678" s="42"/>
      <c r="M678" s="192"/>
      <c r="N678" s="193"/>
      <c r="O678" s="67"/>
      <c r="P678" s="67"/>
      <c r="Q678" s="67"/>
      <c r="R678" s="67"/>
      <c r="S678" s="67"/>
      <c r="T678" s="68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T678" s="20" t="s">
        <v>144</v>
      </c>
      <c r="AU678" s="20" t="s">
        <v>83</v>
      </c>
    </row>
    <row r="679" spans="1:65" s="2" customFormat="1">
      <c r="A679" s="37"/>
      <c r="B679" s="38"/>
      <c r="C679" s="39"/>
      <c r="D679" s="194" t="s">
        <v>146</v>
      </c>
      <c r="E679" s="39"/>
      <c r="F679" s="195" t="s">
        <v>952</v>
      </c>
      <c r="G679" s="39"/>
      <c r="H679" s="39"/>
      <c r="I679" s="191"/>
      <c r="J679" s="39"/>
      <c r="K679" s="39"/>
      <c r="L679" s="42"/>
      <c r="M679" s="192"/>
      <c r="N679" s="193"/>
      <c r="O679" s="67"/>
      <c r="P679" s="67"/>
      <c r="Q679" s="67"/>
      <c r="R679" s="67"/>
      <c r="S679" s="67"/>
      <c r="T679" s="68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T679" s="20" t="s">
        <v>146</v>
      </c>
      <c r="AU679" s="20" t="s">
        <v>83</v>
      </c>
    </row>
    <row r="680" spans="1:65" s="13" customFormat="1">
      <c r="B680" s="196"/>
      <c r="C680" s="197"/>
      <c r="D680" s="189" t="s">
        <v>148</v>
      </c>
      <c r="E680" s="198" t="s">
        <v>28</v>
      </c>
      <c r="F680" s="199" t="s">
        <v>953</v>
      </c>
      <c r="G680" s="197"/>
      <c r="H680" s="200">
        <v>9.9670000000000005</v>
      </c>
      <c r="I680" s="201"/>
      <c r="J680" s="197"/>
      <c r="K680" s="197"/>
      <c r="L680" s="202"/>
      <c r="M680" s="203"/>
      <c r="N680" s="204"/>
      <c r="O680" s="204"/>
      <c r="P680" s="204"/>
      <c r="Q680" s="204"/>
      <c r="R680" s="204"/>
      <c r="S680" s="204"/>
      <c r="T680" s="205"/>
      <c r="AT680" s="206" t="s">
        <v>148</v>
      </c>
      <c r="AU680" s="206" t="s">
        <v>83</v>
      </c>
      <c r="AV680" s="13" t="s">
        <v>83</v>
      </c>
      <c r="AW680" s="13" t="s">
        <v>35</v>
      </c>
      <c r="AX680" s="13" t="s">
        <v>73</v>
      </c>
      <c r="AY680" s="206" t="s">
        <v>135</v>
      </c>
    </row>
    <row r="681" spans="1:65" s="13" customFormat="1">
      <c r="B681" s="196"/>
      <c r="C681" s="197"/>
      <c r="D681" s="189" t="s">
        <v>148</v>
      </c>
      <c r="E681" s="198" t="s">
        <v>28</v>
      </c>
      <c r="F681" s="199" t="s">
        <v>954</v>
      </c>
      <c r="G681" s="197"/>
      <c r="H681" s="200">
        <v>168.464</v>
      </c>
      <c r="I681" s="201"/>
      <c r="J681" s="197"/>
      <c r="K681" s="197"/>
      <c r="L681" s="202"/>
      <c r="M681" s="203"/>
      <c r="N681" s="204"/>
      <c r="O681" s="204"/>
      <c r="P681" s="204"/>
      <c r="Q681" s="204"/>
      <c r="R681" s="204"/>
      <c r="S681" s="204"/>
      <c r="T681" s="205"/>
      <c r="AT681" s="206" t="s">
        <v>148</v>
      </c>
      <c r="AU681" s="206" t="s">
        <v>83</v>
      </c>
      <c r="AV681" s="13" t="s">
        <v>83</v>
      </c>
      <c r="AW681" s="13" t="s">
        <v>35</v>
      </c>
      <c r="AX681" s="13" t="s">
        <v>73</v>
      </c>
      <c r="AY681" s="206" t="s">
        <v>135</v>
      </c>
    </row>
    <row r="682" spans="1:65" s="14" customFormat="1">
      <c r="B682" s="207"/>
      <c r="C682" s="208"/>
      <c r="D682" s="189" t="s">
        <v>148</v>
      </c>
      <c r="E682" s="209" t="s">
        <v>28</v>
      </c>
      <c r="F682" s="210" t="s">
        <v>183</v>
      </c>
      <c r="G682" s="208"/>
      <c r="H682" s="211">
        <v>178.43100000000001</v>
      </c>
      <c r="I682" s="212"/>
      <c r="J682" s="208"/>
      <c r="K682" s="208"/>
      <c r="L682" s="213"/>
      <c r="M682" s="214"/>
      <c r="N682" s="215"/>
      <c r="O682" s="215"/>
      <c r="P682" s="215"/>
      <c r="Q682" s="215"/>
      <c r="R682" s="215"/>
      <c r="S682" s="215"/>
      <c r="T682" s="216"/>
      <c r="AT682" s="217" t="s">
        <v>148</v>
      </c>
      <c r="AU682" s="217" t="s">
        <v>83</v>
      </c>
      <c r="AV682" s="14" t="s">
        <v>142</v>
      </c>
      <c r="AW682" s="14" t="s">
        <v>35</v>
      </c>
      <c r="AX682" s="14" t="s">
        <v>81</v>
      </c>
      <c r="AY682" s="217" t="s">
        <v>135</v>
      </c>
    </row>
    <row r="683" spans="1:65" s="2" customFormat="1" ht="24.2" customHeight="1">
      <c r="A683" s="37"/>
      <c r="B683" s="38"/>
      <c r="C683" s="176" t="s">
        <v>955</v>
      </c>
      <c r="D683" s="176" t="s">
        <v>137</v>
      </c>
      <c r="E683" s="177" t="s">
        <v>956</v>
      </c>
      <c r="F683" s="178" t="s">
        <v>957</v>
      </c>
      <c r="G683" s="179" t="s">
        <v>263</v>
      </c>
      <c r="H683" s="180">
        <v>1605.8789999999999</v>
      </c>
      <c r="I683" s="181"/>
      <c r="J683" s="182">
        <f>ROUND(I683*H683,2)</f>
        <v>0</v>
      </c>
      <c r="K683" s="178" t="s">
        <v>141</v>
      </c>
      <c r="L683" s="42"/>
      <c r="M683" s="183" t="s">
        <v>28</v>
      </c>
      <c r="N683" s="184" t="s">
        <v>44</v>
      </c>
      <c r="O683" s="67"/>
      <c r="P683" s="185">
        <f>O683*H683</f>
        <v>0</v>
      </c>
      <c r="Q683" s="185">
        <v>0</v>
      </c>
      <c r="R683" s="185">
        <f>Q683*H683</f>
        <v>0</v>
      </c>
      <c r="S683" s="185">
        <v>0</v>
      </c>
      <c r="T683" s="186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187" t="s">
        <v>142</v>
      </c>
      <c r="AT683" s="187" t="s">
        <v>137</v>
      </c>
      <c r="AU683" s="187" t="s">
        <v>83</v>
      </c>
      <c r="AY683" s="20" t="s">
        <v>135</v>
      </c>
      <c r="BE683" s="188">
        <f>IF(N683="základní",J683,0)</f>
        <v>0</v>
      </c>
      <c r="BF683" s="188">
        <f>IF(N683="snížená",J683,0)</f>
        <v>0</v>
      </c>
      <c r="BG683" s="188">
        <f>IF(N683="zákl. přenesená",J683,0)</f>
        <v>0</v>
      </c>
      <c r="BH683" s="188">
        <f>IF(N683="sníž. přenesená",J683,0)</f>
        <v>0</v>
      </c>
      <c r="BI683" s="188">
        <f>IF(N683="nulová",J683,0)</f>
        <v>0</v>
      </c>
      <c r="BJ683" s="20" t="s">
        <v>81</v>
      </c>
      <c r="BK683" s="188">
        <f>ROUND(I683*H683,2)</f>
        <v>0</v>
      </c>
      <c r="BL683" s="20" t="s">
        <v>142</v>
      </c>
      <c r="BM683" s="187" t="s">
        <v>958</v>
      </c>
    </row>
    <row r="684" spans="1:65" s="2" customFormat="1" ht="29.25">
      <c r="A684" s="37"/>
      <c r="B684" s="38"/>
      <c r="C684" s="39"/>
      <c r="D684" s="189" t="s">
        <v>144</v>
      </c>
      <c r="E684" s="39"/>
      <c r="F684" s="190" t="s">
        <v>959</v>
      </c>
      <c r="G684" s="39"/>
      <c r="H684" s="39"/>
      <c r="I684" s="191"/>
      <c r="J684" s="39"/>
      <c r="K684" s="39"/>
      <c r="L684" s="42"/>
      <c r="M684" s="192"/>
      <c r="N684" s="193"/>
      <c r="O684" s="67"/>
      <c r="P684" s="67"/>
      <c r="Q684" s="67"/>
      <c r="R684" s="67"/>
      <c r="S684" s="67"/>
      <c r="T684" s="68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20" t="s">
        <v>144</v>
      </c>
      <c r="AU684" s="20" t="s">
        <v>83</v>
      </c>
    </row>
    <row r="685" spans="1:65" s="2" customFormat="1">
      <c r="A685" s="37"/>
      <c r="B685" s="38"/>
      <c r="C685" s="39"/>
      <c r="D685" s="194" t="s">
        <v>146</v>
      </c>
      <c r="E685" s="39"/>
      <c r="F685" s="195" t="s">
        <v>960</v>
      </c>
      <c r="G685" s="39"/>
      <c r="H685" s="39"/>
      <c r="I685" s="191"/>
      <c r="J685" s="39"/>
      <c r="K685" s="39"/>
      <c r="L685" s="42"/>
      <c r="M685" s="192"/>
      <c r="N685" s="193"/>
      <c r="O685" s="67"/>
      <c r="P685" s="67"/>
      <c r="Q685" s="67"/>
      <c r="R685" s="67"/>
      <c r="S685" s="67"/>
      <c r="T685" s="68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T685" s="20" t="s">
        <v>146</v>
      </c>
      <c r="AU685" s="20" t="s">
        <v>83</v>
      </c>
    </row>
    <row r="686" spans="1:65" s="2" customFormat="1" ht="19.5">
      <c r="A686" s="37"/>
      <c r="B686" s="38"/>
      <c r="C686" s="39"/>
      <c r="D686" s="189" t="s">
        <v>237</v>
      </c>
      <c r="E686" s="39"/>
      <c r="F686" s="228" t="s">
        <v>238</v>
      </c>
      <c r="G686" s="39"/>
      <c r="H686" s="39"/>
      <c r="I686" s="191"/>
      <c r="J686" s="39"/>
      <c r="K686" s="39"/>
      <c r="L686" s="42"/>
      <c r="M686" s="192"/>
      <c r="N686" s="193"/>
      <c r="O686" s="67"/>
      <c r="P686" s="67"/>
      <c r="Q686" s="67"/>
      <c r="R686" s="67"/>
      <c r="S686" s="67"/>
      <c r="T686" s="68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T686" s="20" t="s">
        <v>237</v>
      </c>
      <c r="AU686" s="20" t="s">
        <v>83</v>
      </c>
    </row>
    <row r="687" spans="1:65" s="13" customFormat="1">
      <c r="B687" s="196"/>
      <c r="C687" s="197"/>
      <c r="D687" s="189" t="s">
        <v>148</v>
      </c>
      <c r="E687" s="198" t="s">
        <v>28</v>
      </c>
      <c r="F687" s="199" t="s">
        <v>961</v>
      </c>
      <c r="G687" s="197"/>
      <c r="H687" s="200">
        <v>89.703000000000003</v>
      </c>
      <c r="I687" s="201"/>
      <c r="J687" s="197"/>
      <c r="K687" s="197"/>
      <c r="L687" s="202"/>
      <c r="M687" s="203"/>
      <c r="N687" s="204"/>
      <c r="O687" s="204"/>
      <c r="P687" s="204"/>
      <c r="Q687" s="204"/>
      <c r="R687" s="204"/>
      <c r="S687" s="204"/>
      <c r="T687" s="205"/>
      <c r="AT687" s="206" t="s">
        <v>148</v>
      </c>
      <c r="AU687" s="206" t="s">
        <v>83</v>
      </c>
      <c r="AV687" s="13" t="s">
        <v>83</v>
      </c>
      <c r="AW687" s="13" t="s">
        <v>35</v>
      </c>
      <c r="AX687" s="13" t="s">
        <v>73</v>
      </c>
      <c r="AY687" s="206" t="s">
        <v>135</v>
      </c>
    </row>
    <row r="688" spans="1:65" s="13" customFormat="1">
      <c r="B688" s="196"/>
      <c r="C688" s="197"/>
      <c r="D688" s="189" t="s">
        <v>148</v>
      </c>
      <c r="E688" s="198" t="s">
        <v>28</v>
      </c>
      <c r="F688" s="199" t="s">
        <v>962</v>
      </c>
      <c r="G688" s="197"/>
      <c r="H688" s="200">
        <v>1516.1759999999999</v>
      </c>
      <c r="I688" s="201"/>
      <c r="J688" s="197"/>
      <c r="K688" s="197"/>
      <c r="L688" s="202"/>
      <c r="M688" s="203"/>
      <c r="N688" s="204"/>
      <c r="O688" s="204"/>
      <c r="P688" s="204"/>
      <c r="Q688" s="204"/>
      <c r="R688" s="204"/>
      <c r="S688" s="204"/>
      <c r="T688" s="205"/>
      <c r="AT688" s="206" t="s">
        <v>148</v>
      </c>
      <c r="AU688" s="206" t="s">
        <v>83</v>
      </c>
      <c r="AV688" s="13" t="s">
        <v>83</v>
      </c>
      <c r="AW688" s="13" t="s">
        <v>35</v>
      </c>
      <c r="AX688" s="13" t="s">
        <v>73</v>
      </c>
      <c r="AY688" s="206" t="s">
        <v>135</v>
      </c>
    </row>
    <row r="689" spans="1:65" s="14" customFormat="1">
      <c r="B689" s="207"/>
      <c r="C689" s="208"/>
      <c r="D689" s="189" t="s">
        <v>148</v>
      </c>
      <c r="E689" s="209" t="s">
        <v>28</v>
      </c>
      <c r="F689" s="210" t="s">
        <v>183</v>
      </c>
      <c r="G689" s="208"/>
      <c r="H689" s="211">
        <v>1605.8789999999999</v>
      </c>
      <c r="I689" s="212"/>
      <c r="J689" s="208"/>
      <c r="K689" s="208"/>
      <c r="L689" s="213"/>
      <c r="M689" s="214"/>
      <c r="N689" s="215"/>
      <c r="O689" s="215"/>
      <c r="P689" s="215"/>
      <c r="Q689" s="215"/>
      <c r="R689" s="215"/>
      <c r="S689" s="215"/>
      <c r="T689" s="216"/>
      <c r="AT689" s="217" t="s">
        <v>148</v>
      </c>
      <c r="AU689" s="217" t="s">
        <v>83</v>
      </c>
      <c r="AV689" s="14" t="s">
        <v>142</v>
      </c>
      <c r="AW689" s="14" t="s">
        <v>35</v>
      </c>
      <c r="AX689" s="14" t="s">
        <v>81</v>
      </c>
      <c r="AY689" s="217" t="s">
        <v>135</v>
      </c>
    </row>
    <row r="690" spans="1:65" s="2" customFormat="1" ht="21.75" customHeight="1">
      <c r="A690" s="37"/>
      <c r="B690" s="38"/>
      <c r="C690" s="176" t="s">
        <v>963</v>
      </c>
      <c r="D690" s="176" t="s">
        <v>137</v>
      </c>
      <c r="E690" s="177" t="s">
        <v>964</v>
      </c>
      <c r="F690" s="178" t="s">
        <v>965</v>
      </c>
      <c r="G690" s="179" t="s">
        <v>263</v>
      </c>
      <c r="H690" s="180">
        <v>421.48399999999998</v>
      </c>
      <c r="I690" s="181"/>
      <c r="J690" s="182">
        <f>ROUND(I690*H690,2)</f>
        <v>0</v>
      </c>
      <c r="K690" s="178" t="s">
        <v>141</v>
      </c>
      <c r="L690" s="42"/>
      <c r="M690" s="183" t="s">
        <v>28</v>
      </c>
      <c r="N690" s="184" t="s">
        <v>44</v>
      </c>
      <c r="O690" s="67"/>
      <c r="P690" s="185">
        <f>O690*H690</f>
        <v>0</v>
      </c>
      <c r="Q690" s="185">
        <v>0</v>
      </c>
      <c r="R690" s="185">
        <f>Q690*H690</f>
        <v>0</v>
      </c>
      <c r="S690" s="185">
        <v>0</v>
      </c>
      <c r="T690" s="186">
        <f>S690*H690</f>
        <v>0</v>
      </c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R690" s="187" t="s">
        <v>142</v>
      </c>
      <c r="AT690" s="187" t="s">
        <v>137</v>
      </c>
      <c r="AU690" s="187" t="s">
        <v>83</v>
      </c>
      <c r="AY690" s="20" t="s">
        <v>135</v>
      </c>
      <c r="BE690" s="188">
        <f>IF(N690="základní",J690,0)</f>
        <v>0</v>
      </c>
      <c r="BF690" s="188">
        <f>IF(N690="snížená",J690,0)</f>
        <v>0</v>
      </c>
      <c r="BG690" s="188">
        <f>IF(N690="zákl. přenesená",J690,0)</f>
        <v>0</v>
      </c>
      <c r="BH690" s="188">
        <f>IF(N690="sníž. přenesená",J690,0)</f>
        <v>0</v>
      </c>
      <c r="BI690" s="188">
        <f>IF(N690="nulová",J690,0)</f>
        <v>0</v>
      </c>
      <c r="BJ690" s="20" t="s">
        <v>81</v>
      </c>
      <c r="BK690" s="188">
        <f>ROUND(I690*H690,2)</f>
        <v>0</v>
      </c>
      <c r="BL690" s="20" t="s">
        <v>142</v>
      </c>
      <c r="BM690" s="187" t="s">
        <v>966</v>
      </c>
    </row>
    <row r="691" spans="1:65" s="2" customFormat="1" ht="19.5">
      <c r="A691" s="37"/>
      <c r="B691" s="38"/>
      <c r="C691" s="39"/>
      <c r="D691" s="189" t="s">
        <v>144</v>
      </c>
      <c r="E691" s="39"/>
      <c r="F691" s="190" t="s">
        <v>967</v>
      </c>
      <c r="G691" s="39"/>
      <c r="H691" s="39"/>
      <c r="I691" s="191"/>
      <c r="J691" s="39"/>
      <c r="K691" s="39"/>
      <c r="L691" s="42"/>
      <c r="M691" s="192"/>
      <c r="N691" s="193"/>
      <c r="O691" s="67"/>
      <c r="P691" s="67"/>
      <c r="Q691" s="67"/>
      <c r="R691" s="67"/>
      <c r="S691" s="67"/>
      <c r="T691" s="68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T691" s="20" t="s">
        <v>144</v>
      </c>
      <c r="AU691" s="20" t="s">
        <v>83</v>
      </c>
    </row>
    <row r="692" spans="1:65" s="2" customFormat="1">
      <c r="A692" s="37"/>
      <c r="B692" s="38"/>
      <c r="C692" s="39"/>
      <c r="D692" s="194" t="s">
        <v>146</v>
      </c>
      <c r="E692" s="39"/>
      <c r="F692" s="195" t="s">
        <v>968</v>
      </c>
      <c r="G692" s="39"/>
      <c r="H692" s="39"/>
      <c r="I692" s="191"/>
      <c r="J692" s="39"/>
      <c r="K692" s="39"/>
      <c r="L692" s="42"/>
      <c r="M692" s="192"/>
      <c r="N692" s="193"/>
      <c r="O692" s="67"/>
      <c r="P692" s="67"/>
      <c r="Q692" s="67"/>
      <c r="R692" s="67"/>
      <c r="S692" s="67"/>
      <c r="T692" s="68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T692" s="20" t="s">
        <v>146</v>
      </c>
      <c r="AU692" s="20" t="s">
        <v>83</v>
      </c>
    </row>
    <row r="693" spans="1:65" s="13" customFormat="1" ht="33.75">
      <c r="B693" s="196"/>
      <c r="C693" s="197"/>
      <c r="D693" s="189" t="s">
        <v>148</v>
      </c>
      <c r="E693" s="198" t="s">
        <v>28</v>
      </c>
      <c r="F693" s="199" t="s">
        <v>969</v>
      </c>
      <c r="G693" s="197"/>
      <c r="H693" s="200">
        <v>209.81299999999999</v>
      </c>
      <c r="I693" s="201"/>
      <c r="J693" s="197"/>
      <c r="K693" s="197"/>
      <c r="L693" s="202"/>
      <c r="M693" s="203"/>
      <c r="N693" s="204"/>
      <c r="O693" s="204"/>
      <c r="P693" s="204"/>
      <c r="Q693" s="204"/>
      <c r="R693" s="204"/>
      <c r="S693" s="204"/>
      <c r="T693" s="205"/>
      <c r="AT693" s="206" t="s">
        <v>148</v>
      </c>
      <c r="AU693" s="206" t="s">
        <v>83</v>
      </c>
      <c r="AV693" s="13" t="s">
        <v>83</v>
      </c>
      <c r="AW693" s="13" t="s">
        <v>35</v>
      </c>
      <c r="AX693" s="13" t="s">
        <v>73</v>
      </c>
      <c r="AY693" s="206" t="s">
        <v>135</v>
      </c>
    </row>
    <row r="694" spans="1:65" s="13" customFormat="1">
      <c r="B694" s="196"/>
      <c r="C694" s="197"/>
      <c r="D694" s="189" t="s">
        <v>148</v>
      </c>
      <c r="E694" s="198" t="s">
        <v>28</v>
      </c>
      <c r="F694" s="199" t="s">
        <v>970</v>
      </c>
      <c r="G694" s="197"/>
      <c r="H694" s="200">
        <v>205.352</v>
      </c>
      <c r="I694" s="201"/>
      <c r="J694" s="197"/>
      <c r="K694" s="197"/>
      <c r="L694" s="202"/>
      <c r="M694" s="203"/>
      <c r="N694" s="204"/>
      <c r="O694" s="204"/>
      <c r="P694" s="204"/>
      <c r="Q694" s="204"/>
      <c r="R694" s="204"/>
      <c r="S694" s="204"/>
      <c r="T694" s="205"/>
      <c r="AT694" s="206" t="s">
        <v>148</v>
      </c>
      <c r="AU694" s="206" t="s">
        <v>83</v>
      </c>
      <c r="AV694" s="13" t="s">
        <v>83</v>
      </c>
      <c r="AW694" s="13" t="s">
        <v>35</v>
      </c>
      <c r="AX694" s="13" t="s">
        <v>73</v>
      </c>
      <c r="AY694" s="206" t="s">
        <v>135</v>
      </c>
    </row>
    <row r="695" spans="1:65" s="13" customFormat="1" ht="22.5">
      <c r="B695" s="196"/>
      <c r="C695" s="197"/>
      <c r="D695" s="189" t="s">
        <v>148</v>
      </c>
      <c r="E695" s="198" t="s">
        <v>28</v>
      </c>
      <c r="F695" s="199" t="s">
        <v>971</v>
      </c>
      <c r="G695" s="197"/>
      <c r="H695" s="200">
        <v>6.319</v>
      </c>
      <c r="I695" s="201"/>
      <c r="J695" s="197"/>
      <c r="K695" s="197"/>
      <c r="L695" s="202"/>
      <c r="M695" s="203"/>
      <c r="N695" s="204"/>
      <c r="O695" s="204"/>
      <c r="P695" s="204"/>
      <c r="Q695" s="204"/>
      <c r="R695" s="204"/>
      <c r="S695" s="204"/>
      <c r="T695" s="205"/>
      <c r="AT695" s="206" t="s">
        <v>148</v>
      </c>
      <c r="AU695" s="206" t="s">
        <v>83</v>
      </c>
      <c r="AV695" s="13" t="s">
        <v>83</v>
      </c>
      <c r="AW695" s="13" t="s">
        <v>35</v>
      </c>
      <c r="AX695" s="13" t="s">
        <v>73</v>
      </c>
      <c r="AY695" s="206" t="s">
        <v>135</v>
      </c>
    </row>
    <row r="696" spans="1:65" s="14" customFormat="1">
      <c r="B696" s="207"/>
      <c r="C696" s="208"/>
      <c r="D696" s="189" t="s">
        <v>148</v>
      </c>
      <c r="E696" s="209" t="s">
        <v>28</v>
      </c>
      <c r="F696" s="210" t="s">
        <v>183</v>
      </c>
      <c r="G696" s="208"/>
      <c r="H696" s="211">
        <v>421.48399999999998</v>
      </c>
      <c r="I696" s="212"/>
      <c r="J696" s="208"/>
      <c r="K696" s="208"/>
      <c r="L696" s="213"/>
      <c r="M696" s="214"/>
      <c r="N696" s="215"/>
      <c r="O696" s="215"/>
      <c r="P696" s="215"/>
      <c r="Q696" s="215"/>
      <c r="R696" s="215"/>
      <c r="S696" s="215"/>
      <c r="T696" s="216"/>
      <c r="AT696" s="217" t="s">
        <v>148</v>
      </c>
      <c r="AU696" s="217" t="s">
        <v>83</v>
      </c>
      <c r="AV696" s="14" t="s">
        <v>142</v>
      </c>
      <c r="AW696" s="14" t="s">
        <v>35</v>
      </c>
      <c r="AX696" s="14" t="s">
        <v>81</v>
      </c>
      <c r="AY696" s="217" t="s">
        <v>135</v>
      </c>
    </row>
    <row r="697" spans="1:65" s="2" customFormat="1" ht="24.2" customHeight="1">
      <c r="A697" s="37"/>
      <c r="B697" s="38"/>
      <c r="C697" s="176" t="s">
        <v>972</v>
      </c>
      <c r="D697" s="176" t="s">
        <v>137</v>
      </c>
      <c r="E697" s="177" t="s">
        <v>973</v>
      </c>
      <c r="F697" s="178" t="s">
        <v>974</v>
      </c>
      <c r="G697" s="179" t="s">
        <v>263</v>
      </c>
      <c r="H697" s="180">
        <v>3749.125</v>
      </c>
      <c r="I697" s="181"/>
      <c r="J697" s="182">
        <f>ROUND(I697*H697,2)</f>
        <v>0</v>
      </c>
      <c r="K697" s="178" t="s">
        <v>141</v>
      </c>
      <c r="L697" s="42"/>
      <c r="M697" s="183" t="s">
        <v>28</v>
      </c>
      <c r="N697" s="184" t="s">
        <v>44</v>
      </c>
      <c r="O697" s="67"/>
      <c r="P697" s="185">
        <f>O697*H697</f>
        <v>0</v>
      </c>
      <c r="Q697" s="185">
        <v>0</v>
      </c>
      <c r="R697" s="185">
        <f>Q697*H697</f>
        <v>0</v>
      </c>
      <c r="S697" s="185">
        <v>0</v>
      </c>
      <c r="T697" s="186">
        <f>S697*H697</f>
        <v>0</v>
      </c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R697" s="187" t="s">
        <v>142</v>
      </c>
      <c r="AT697" s="187" t="s">
        <v>137</v>
      </c>
      <c r="AU697" s="187" t="s">
        <v>83</v>
      </c>
      <c r="AY697" s="20" t="s">
        <v>135</v>
      </c>
      <c r="BE697" s="188">
        <f>IF(N697="základní",J697,0)</f>
        <v>0</v>
      </c>
      <c r="BF697" s="188">
        <f>IF(N697="snížená",J697,0)</f>
        <v>0</v>
      </c>
      <c r="BG697" s="188">
        <f>IF(N697="zákl. přenesená",J697,0)</f>
        <v>0</v>
      </c>
      <c r="BH697" s="188">
        <f>IF(N697="sníž. přenesená",J697,0)</f>
        <v>0</v>
      </c>
      <c r="BI697" s="188">
        <f>IF(N697="nulová",J697,0)</f>
        <v>0</v>
      </c>
      <c r="BJ697" s="20" t="s">
        <v>81</v>
      </c>
      <c r="BK697" s="188">
        <f>ROUND(I697*H697,2)</f>
        <v>0</v>
      </c>
      <c r="BL697" s="20" t="s">
        <v>142</v>
      </c>
      <c r="BM697" s="187" t="s">
        <v>975</v>
      </c>
    </row>
    <row r="698" spans="1:65" s="2" customFormat="1" ht="29.25">
      <c r="A698" s="37"/>
      <c r="B698" s="38"/>
      <c r="C698" s="39"/>
      <c r="D698" s="189" t="s">
        <v>144</v>
      </c>
      <c r="E698" s="39"/>
      <c r="F698" s="190" t="s">
        <v>976</v>
      </c>
      <c r="G698" s="39"/>
      <c r="H698" s="39"/>
      <c r="I698" s="191"/>
      <c r="J698" s="39"/>
      <c r="K698" s="39"/>
      <c r="L698" s="42"/>
      <c r="M698" s="192"/>
      <c r="N698" s="193"/>
      <c r="O698" s="67"/>
      <c r="P698" s="67"/>
      <c r="Q698" s="67"/>
      <c r="R698" s="67"/>
      <c r="S698" s="67"/>
      <c r="T698" s="68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T698" s="20" t="s">
        <v>144</v>
      </c>
      <c r="AU698" s="20" t="s">
        <v>83</v>
      </c>
    </row>
    <row r="699" spans="1:65" s="2" customFormat="1">
      <c r="A699" s="37"/>
      <c r="B699" s="38"/>
      <c r="C699" s="39"/>
      <c r="D699" s="194" t="s">
        <v>146</v>
      </c>
      <c r="E699" s="39"/>
      <c r="F699" s="195" t="s">
        <v>977</v>
      </c>
      <c r="G699" s="39"/>
      <c r="H699" s="39"/>
      <c r="I699" s="191"/>
      <c r="J699" s="39"/>
      <c r="K699" s="39"/>
      <c r="L699" s="42"/>
      <c r="M699" s="192"/>
      <c r="N699" s="193"/>
      <c r="O699" s="67"/>
      <c r="P699" s="67"/>
      <c r="Q699" s="67"/>
      <c r="R699" s="67"/>
      <c r="S699" s="67"/>
      <c r="T699" s="68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T699" s="20" t="s">
        <v>146</v>
      </c>
      <c r="AU699" s="20" t="s">
        <v>83</v>
      </c>
    </row>
    <row r="700" spans="1:65" s="2" customFormat="1" ht="19.5">
      <c r="A700" s="37"/>
      <c r="B700" s="38"/>
      <c r="C700" s="39"/>
      <c r="D700" s="189" t="s">
        <v>237</v>
      </c>
      <c r="E700" s="39"/>
      <c r="F700" s="228" t="s">
        <v>238</v>
      </c>
      <c r="G700" s="39"/>
      <c r="H700" s="39"/>
      <c r="I700" s="191"/>
      <c r="J700" s="39"/>
      <c r="K700" s="39"/>
      <c r="L700" s="42"/>
      <c r="M700" s="192"/>
      <c r="N700" s="193"/>
      <c r="O700" s="67"/>
      <c r="P700" s="67"/>
      <c r="Q700" s="67"/>
      <c r="R700" s="67"/>
      <c r="S700" s="67"/>
      <c r="T700" s="68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T700" s="20" t="s">
        <v>237</v>
      </c>
      <c r="AU700" s="20" t="s">
        <v>83</v>
      </c>
    </row>
    <row r="701" spans="1:65" s="13" customFormat="1" ht="33.75">
      <c r="B701" s="196"/>
      <c r="C701" s="197"/>
      <c r="D701" s="189" t="s">
        <v>148</v>
      </c>
      <c r="E701" s="198" t="s">
        <v>28</v>
      </c>
      <c r="F701" s="199" t="s">
        <v>978</v>
      </c>
      <c r="G701" s="197"/>
      <c r="H701" s="200">
        <v>1888.319</v>
      </c>
      <c r="I701" s="201"/>
      <c r="J701" s="197"/>
      <c r="K701" s="197"/>
      <c r="L701" s="202"/>
      <c r="M701" s="203"/>
      <c r="N701" s="204"/>
      <c r="O701" s="204"/>
      <c r="P701" s="204"/>
      <c r="Q701" s="204"/>
      <c r="R701" s="204"/>
      <c r="S701" s="204"/>
      <c r="T701" s="205"/>
      <c r="AT701" s="206" t="s">
        <v>148</v>
      </c>
      <c r="AU701" s="206" t="s">
        <v>83</v>
      </c>
      <c r="AV701" s="13" t="s">
        <v>83</v>
      </c>
      <c r="AW701" s="13" t="s">
        <v>35</v>
      </c>
      <c r="AX701" s="13" t="s">
        <v>73</v>
      </c>
      <c r="AY701" s="206" t="s">
        <v>135</v>
      </c>
    </row>
    <row r="702" spans="1:65" s="13" customFormat="1">
      <c r="B702" s="196"/>
      <c r="C702" s="197"/>
      <c r="D702" s="189" t="s">
        <v>148</v>
      </c>
      <c r="E702" s="198" t="s">
        <v>28</v>
      </c>
      <c r="F702" s="199" t="s">
        <v>979</v>
      </c>
      <c r="G702" s="197"/>
      <c r="H702" s="200">
        <v>1848.1679999999999</v>
      </c>
      <c r="I702" s="201"/>
      <c r="J702" s="197"/>
      <c r="K702" s="197"/>
      <c r="L702" s="202"/>
      <c r="M702" s="203"/>
      <c r="N702" s="204"/>
      <c r="O702" s="204"/>
      <c r="P702" s="204"/>
      <c r="Q702" s="204"/>
      <c r="R702" s="204"/>
      <c r="S702" s="204"/>
      <c r="T702" s="205"/>
      <c r="AT702" s="206" t="s">
        <v>148</v>
      </c>
      <c r="AU702" s="206" t="s">
        <v>83</v>
      </c>
      <c r="AV702" s="13" t="s">
        <v>83</v>
      </c>
      <c r="AW702" s="13" t="s">
        <v>35</v>
      </c>
      <c r="AX702" s="13" t="s">
        <v>73</v>
      </c>
      <c r="AY702" s="206" t="s">
        <v>135</v>
      </c>
    </row>
    <row r="703" spans="1:65" s="13" customFormat="1" ht="22.5">
      <c r="B703" s="196"/>
      <c r="C703" s="197"/>
      <c r="D703" s="189" t="s">
        <v>148</v>
      </c>
      <c r="E703" s="198" t="s">
        <v>28</v>
      </c>
      <c r="F703" s="199" t="s">
        <v>980</v>
      </c>
      <c r="G703" s="197"/>
      <c r="H703" s="200">
        <v>12.638</v>
      </c>
      <c r="I703" s="201"/>
      <c r="J703" s="197"/>
      <c r="K703" s="197"/>
      <c r="L703" s="202"/>
      <c r="M703" s="203"/>
      <c r="N703" s="204"/>
      <c r="O703" s="204"/>
      <c r="P703" s="204"/>
      <c r="Q703" s="204"/>
      <c r="R703" s="204"/>
      <c r="S703" s="204"/>
      <c r="T703" s="205"/>
      <c r="AT703" s="206" t="s">
        <v>148</v>
      </c>
      <c r="AU703" s="206" t="s">
        <v>83</v>
      </c>
      <c r="AV703" s="13" t="s">
        <v>83</v>
      </c>
      <c r="AW703" s="13" t="s">
        <v>35</v>
      </c>
      <c r="AX703" s="13" t="s">
        <v>73</v>
      </c>
      <c r="AY703" s="206" t="s">
        <v>135</v>
      </c>
    </row>
    <row r="704" spans="1:65" s="14" customFormat="1">
      <c r="B704" s="207"/>
      <c r="C704" s="208"/>
      <c r="D704" s="189" t="s">
        <v>148</v>
      </c>
      <c r="E704" s="209" t="s">
        <v>28</v>
      </c>
      <c r="F704" s="210" t="s">
        <v>183</v>
      </c>
      <c r="G704" s="208"/>
      <c r="H704" s="211">
        <v>3749.125</v>
      </c>
      <c r="I704" s="212"/>
      <c r="J704" s="208"/>
      <c r="K704" s="208"/>
      <c r="L704" s="213"/>
      <c r="M704" s="214"/>
      <c r="N704" s="215"/>
      <c r="O704" s="215"/>
      <c r="P704" s="215"/>
      <c r="Q704" s="215"/>
      <c r="R704" s="215"/>
      <c r="S704" s="215"/>
      <c r="T704" s="216"/>
      <c r="AT704" s="217" t="s">
        <v>148</v>
      </c>
      <c r="AU704" s="217" t="s">
        <v>83</v>
      </c>
      <c r="AV704" s="14" t="s">
        <v>142</v>
      </c>
      <c r="AW704" s="14" t="s">
        <v>35</v>
      </c>
      <c r="AX704" s="14" t="s">
        <v>81</v>
      </c>
      <c r="AY704" s="217" t="s">
        <v>135</v>
      </c>
    </row>
    <row r="705" spans="1:65" s="2" customFormat="1" ht="24.2" customHeight="1">
      <c r="A705" s="37"/>
      <c r="B705" s="38"/>
      <c r="C705" s="176" t="s">
        <v>981</v>
      </c>
      <c r="D705" s="176" t="s">
        <v>137</v>
      </c>
      <c r="E705" s="177" t="s">
        <v>982</v>
      </c>
      <c r="F705" s="178" t="s">
        <v>983</v>
      </c>
      <c r="G705" s="179" t="s">
        <v>263</v>
      </c>
      <c r="H705" s="180">
        <v>6.319</v>
      </c>
      <c r="I705" s="181"/>
      <c r="J705" s="182">
        <f>ROUND(I705*H705,2)</f>
        <v>0</v>
      </c>
      <c r="K705" s="178" t="s">
        <v>141</v>
      </c>
      <c r="L705" s="42"/>
      <c r="M705" s="183" t="s">
        <v>28</v>
      </c>
      <c r="N705" s="184" t="s">
        <v>44</v>
      </c>
      <c r="O705" s="67"/>
      <c r="P705" s="185">
        <f>O705*H705</f>
        <v>0</v>
      </c>
      <c r="Q705" s="185">
        <v>0</v>
      </c>
      <c r="R705" s="185">
        <f>Q705*H705</f>
        <v>0</v>
      </c>
      <c r="S705" s="185">
        <v>0</v>
      </c>
      <c r="T705" s="186">
        <f>S705*H705</f>
        <v>0</v>
      </c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R705" s="187" t="s">
        <v>142</v>
      </c>
      <c r="AT705" s="187" t="s">
        <v>137</v>
      </c>
      <c r="AU705" s="187" t="s">
        <v>83</v>
      </c>
      <c r="AY705" s="20" t="s">
        <v>135</v>
      </c>
      <c r="BE705" s="188">
        <f>IF(N705="základní",J705,0)</f>
        <v>0</v>
      </c>
      <c r="BF705" s="188">
        <f>IF(N705="snížená",J705,0)</f>
        <v>0</v>
      </c>
      <c r="BG705" s="188">
        <f>IF(N705="zákl. přenesená",J705,0)</f>
        <v>0</v>
      </c>
      <c r="BH705" s="188">
        <f>IF(N705="sníž. přenesená",J705,0)</f>
        <v>0</v>
      </c>
      <c r="BI705" s="188">
        <f>IF(N705="nulová",J705,0)</f>
        <v>0</v>
      </c>
      <c r="BJ705" s="20" t="s">
        <v>81</v>
      </c>
      <c r="BK705" s="188">
        <f>ROUND(I705*H705,2)</f>
        <v>0</v>
      </c>
      <c r="BL705" s="20" t="s">
        <v>142</v>
      </c>
      <c r="BM705" s="187" t="s">
        <v>984</v>
      </c>
    </row>
    <row r="706" spans="1:65" s="2" customFormat="1">
      <c r="A706" s="37"/>
      <c r="B706" s="38"/>
      <c r="C706" s="39"/>
      <c r="D706" s="189" t="s">
        <v>144</v>
      </c>
      <c r="E706" s="39"/>
      <c r="F706" s="190" t="s">
        <v>985</v>
      </c>
      <c r="G706" s="39"/>
      <c r="H706" s="39"/>
      <c r="I706" s="191"/>
      <c r="J706" s="39"/>
      <c r="K706" s="39"/>
      <c r="L706" s="42"/>
      <c r="M706" s="192"/>
      <c r="N706" s="193"/>
      <c r="O706" s="67"/>
      <c r="P706" s="67"/>
      <c r="Q706" s="67"/>
      <c r="R706" s="67"/>
      <c r="S706" s="67"/>
      <c r="T706" s="68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T706" s="20" t="s">
        <v>144</v>
      </c>
      <c r="AU706" s="20" t="s">
        <v>83</v>
      </c>
    </row>
    <row r="707" spans="1:65" s="2" customFormat="1">
      <c r="A707" s="37"/>
      <c r="B707" s="38"/>
      <c r="C707" s="39"/>
      <c r="D707" s="194" t="s">
        <v>146</v>
      </c>
      <c r="E707" s="39"/>
      <c r="F707" s="195" t="s">
        <v>986</v>
      </c>
      <c r="G707" s="39"/>
      <c r="H707" s="39"/>
      <c r="I707" s="191"/>
      <c r="J707" s="39"/>
      <c r="K707" s="39"/>
      <c r="L707" s="42"/>
      <c r="M707" s="192"/>
      <c r="N707" s="193"/>
      <c r="O707" s="67"/>
      <c r="P707" s="67"/>
      <c r="Q707" s="67"/>
      <c r="R707" s="67"/>
      <c r="S707" s="67"/>
      <c r="T707" s="68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T707" s="20" t="s">
        <v>146</v>
      </c>
      <c r="AU707" s="20" t="s">
        <v>83</v>
      </c>
    </row>
    <row r="708" spans="1:65" s="13" customFormat="1" ht="22.5">
      <c r="B708" s="196"/>
      <c r="C708" s="197"/>
      <c r="D708" s="189" t="s">
        <v>148</v>
      </c>
      <c r="E708" s="198" t="s">
        <v>28</v>
      </c>
      <c r="F708" s="199" t="s">
        <v>987</v>
      </c>
      <c r="G708" s="197"/>
      <c r="H708" s="200">
        <v>6.319</v>
      </c>
      <c r="I708" s="201"/>
      <c r="J708" s="197"/>
      <c r="K708" s="197"/>
      <c r="L708" s="202"/>
      <c r="M708" s="203"/>
      <c r="N708" s="204"/>
      <c r="O708" s="204"/>
      <c r="P708" s="204"/>
      <c r="Q708" s="204"/>
      <c r="R708" s="204"/>
      <c r="S708" s="204"/>
      <c r="T708" s="205"/>
      <c r="AT708" s="206" t="s">
        <v>148</v>
      </c>
      <c r="AU708" s="206" t="s">
        <v>83</v>
      </c>
      <c r="AV708" s="13" t="s">
        <v>83</v>
      </c>
      <c r="AW708" s="13" t="s">
        <v>35</v>
      </c>
      <c r="AX708" s="13" t="s">
        <v>81</v>
      </c>
      <c r="AY708" s="206" t="s">
        <v>135</v>
      </c>
    </row>
    <row r="709" spans="1:65" s="2" customFormat="1" ht="33" customHeight="1">
      <c r="A709" s="37"/>
      <c r="B709" s="38"/>
      <c r="C709" s="176" t="s">
        <v>988</v>
      </c>
      <c r="D709" s="176" t="s">
        <v>137</v>
      </c>
      <c r="E709" s="177" t="s">
        <v>989</v>
      </c>
      <c r="F709" s="178" t="s">
        <v>990</v>
      </c>
      <c r="G709" s="179" t="s">
        <v>263</v>
      </c>
      <c r="H709" s="180">
        <v>209.81299999999999</v>
      </c>
      <c r="I709" s="181"/>
      <c r="J709" s="182">
        <f>ROUND(I709*H709,2)</f>
        <v>0</v>
      </c>
      <c r="K709" s="178" t="s">
        <v>141</v>
      </c>
      <c r="L709" s="42"/>
      <c r="M709" s="183" t="s">
        <v>28</v>
      </c>
      <c r="N709" s="184" t="s">
        <v>44</v>
      </c>
      <c r="O709" s="67"/>
      <c r="P709" s="185">
        <f>O709*H709</f>
        <v>0</v>
      </c>
      <c r="Q709" s="185">
        <v>0</v>
      </c>
      <c r="R709" s="185">
        <f>Q709*H709</f>
        <v>0</v>
      </c>
      <c r="S709" s="185">
        <v>0</v>
      </c>
      <c r="T709" s="186">
        <f>S709*H709</f>
        <v>0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87" t="s">
        <v>142</v>
      </c>
      <c r="AT709" s="187" t="s">
        <v>137</v>
      </c>
      <c r="AU709" s="187" t="s">
        <v>83</v>
      </c>
      <c r="AY709" s="20" t="s">
        <v>135</v>
      </c>
      <c r="BE709" s="188">
        <f>IF(N709="základní",J709,0)</f>
        <v>0</v>
      </c>
      <c r="BF709" s="188">
        <f>IF(N709="snížená",J709,0)</f>
        <v>0</v>
      </c>
      <c r="BG709" s="188">
        <f>IF(N709="zákl. přenesená",J709,0)</f>
        <v>0</v>
      </c>
      <c r="BH709" s="188">
        <f>IF(N709="sníž. přenesená",J709,0)</f>
        <v>0</v>
      </c>
      <c r="BI709" s="188">
        <f>IF(N709="nulová",J709,0)</f>
        <v>0</v>
      </c>
      <c r="BJ709" s="20" t="s">
        <v>81</v>
      </c>
      <c r="BK709" s="188">
        <f>ROUND(I709*H709,2)</f>
        <v>0</v>
      </c>
      <c r="BL709" s="20" t="s">
        <v>142</v>
      </c>
      <c r="BM709" s="187" t="s">
        <v>991</v>
      </c>
    </row>
    <row r="710" spans="1:65" s="2" customFormat="1" ht="29.25">
      <c r="A710" s="37"/>
      <c r="B710" s="38"/>
      <c r="C710" s="39"/>
      <c r="D710" s="189" t="s">
        <v>144</v>
      </c>
      <c r="E710" s="39"/>
      <c r="F710" s="190" t="s">
        <v>992</v>
      </c>
      <c r="G710" s="39"/>
      <c r="H710" s="39"/>
      <c r="I710" s="191"/>
      <c r="J710" s="39"/>
      <c r="K710" s="39"/>
      <c r="L710" s="42"/>
      <c r="M710" s="192"/>
      <c r="N710" s="193"/>
      <c r="O710" s="67"/>
      <c r="P710" s="67"/>
      <c r="Q710" s="67"/>
      <c r="R710" s="67"/>
      <c r="S710" s="67"/>
      <c r="T710" s="68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T710" s="20" t="s">
        <v>144</v>
      </c>
      <c r="AU710" s="20" t="s">
        <v>83</v>
      </c>
    </row>
    <row r="711" spans="1:65" s="2" customFormat="1">
      <c r="A711" s="37"/>
      <c r="B711" s="38"/>
      <c r="C711" s="39"/>
      <c r="D711" s="194" t="s">
        <v>146</v>
      </c>
      <c r="E711" s="39"/>
      <c r="F711" s="195" t="s">
        <v>993</v>
      </c>
      <c r="G711" s="39"/>
      <c r="H711" s="39"/>
      <c r="I711" s="191"/>
      <c r="J711" s="39"/>
      <c r="K711" s="39"/>
      <c r="L711" s="42"/>
      <c r="M711" s="192"/>
      <c r="N711" s="193"/>
      <c r="O711" s="67"/>
      <c r="P711" s="67"/>
      <c r="Q711" s="67"/>
      <c r="R711" s="67"/>
      <c r="S711" s="67"/>
      <c r="T711" s="68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T711" s="20" t="s">
        <v>146</v>
      </c>
      <c r="AU711" s="20" t="s">
        <v>83</v>
      </c>
    </row>
    <row r="712" spans="1:65" s="13" customFormat="1" ht="22.5">
      <c r="B712" s="196"/>
      <c r="C712" s="197"/>
      <c r="D712" s="189" t="s">
        <v>148</v>
      </c>
      <c r="E712" s="198" t="s">
        <v>28</v>
      </c>
      <c r="F712" s="199" t="s">
        <v>994</v>
      </c>
      <c r="G712" s="197"/>
      <c r="H712" s="200">
        <v>209.81299999999999</v>
      </c>
      <c r="I712" s="201"/>
      <c r="J712" s="197"/>
      <c r="K712" s="197"/>
      <c r="L712" s="202"/>
      <c r="M712" s="203"/>
      <c r="N712" s="204"/>
      <c r="O712" s="204"/>
      <c r="P712" s="204"/>
      <c r="Q712" s="204"/>
      <c r="R712" s="204"/>
      <c r="S712" s="204"/>
      <c r="T712" s="205"/>
      <c r="AT712" s="206" t="s">
        <v>148</v>
      </c>
      <c r="AU712" s="206" t="s">
        <v>83</v>
      </c>
      <c r="AV712" s="13" t="s">
        <v>83</v>
      </c>
      <c r="AW712" s="13" t="s">
        <v>35</v>
      </c>
      <c r="AX712" s="13" t="s">
        <v>81</v>
      </c>
      <c r="AY712" s="206" t="s">
        <v>135</v>
      </c>
    </row>
    <row r="713" spans="1:65" s="2" customFormat="1" ht="24.2" customHeight="1">
      <c r="A713" s="37"/>
      <c r="B713" s="38"/>
      <c r="C713" s="176" t="s">
        <v>995</v>
      </c>
      <c r="D713" s="176" t="s">
        <v>137</v>
      </c>
      <c r="E713" s="177" t="s">
        <v>996</v>
      </c>
      <c r="F713" s="178" t="s">
        <v>262</v>
      </c>
      <c r="G713" s="179" t="s">
        <v>263</v>
      </c>
      <c r="H713" s="180">
        <v>9.9670000000000005</v>
      </c>
      <c r="I713" s="181"/>
      <c r="J713" s="182">
        <f>ROUND(I713*H713,2)</f>
        <v>0</v>
      </c>
      <c r="K713" s="178" t="s">
        <v>141</v>
      </c>
      <c r="L713" s="42"/>
      <c r="M713" s="183" t="s">
        <v>28</v>
      </c>
      <c r="N713" s="184" t="s">
        <v>44</v>
      </c>
      <c r="O713" s="67"/>
      <c r="P713" s="185">
        <f>O713*H713</f>
        <v>0</v>
      </c>
      <c r="Q713" s="185">
        <v>0</v>
      </c>
      <c r="R713" s="185">
        <f>Q713*H713</f>
        <v>0</v>
      </c>
      <c r="S713" s="185">
        <v>0</v>
      </c>
      <c r="T713" s="186">
        <f>S713*H713</f>
        <v>0</v>
      </c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R713" s="187" t="s">
        <v>142</v>
      </c>
      <c r="AT713" s="187" t="s">
        <v>137</v>
      </c>
      <c r="AU713" s="187" t="s">
        <v>83</v>
      </c>
      <c r="AY713" s="20" t="s">
        <v>135</v>
      </c>
      <c r="BE713" s="188">
        <f>IF(N713="základní",J713,0)</f>
        <v>0</v>
      </c>
      <c r="BF713" s="188">
        <f>IF(N713="snížená",J713,0)</f>
        <v>0</v>
      </c>
      <c r="BG713" s="188">
        <f>IF(N713="zákl. přenesená",J713,0)</f>
        <v>0</v>
      </c>
      <c r="BH713" s="188">
        <f>IF(N713="sníž. přenesená",J713,0)</f>
        <v>0</v>
      </c>
      <c r="BI713" s="188">
        <f>IF(N713="nulová",J713,0)</f>
        <v>0</v>
      </c>
      <c r="BJ713" s="20" t="s">
        <v>81</v>
      </c>
      <c r="BK713" s="188">
        <f>ROUND(I713*H713,2)</f>
        <v>0</v>
      </c>
      <c r="BL713" s="20" t="s">
        <v>142</v>
      </c>
      <c r="BM713" s="187" t="s">
        <v>997</v>
      </c>
    </row>
    <row r="714" spans="1:65" s="2" customFormat="1" ht="29.25">
      <c r="A714" s="37"/>
      <c r="B714" s="38"/>
      <c r="C714" s="39"/>
      <c r="D714" s="189" t="s">
        <v>144</v>
      </c>
      <c r="E714" s="39"/>
      <c r="F714" s="190" t="s">
        <v>998</v>
      </c>
      <c r="G714" s="39"/>
      <c r="H714" s="39"/>
      <c r="I714" s="191"/>
      <c r="J714" s="39"/>
      <c r="K714" s="39"/>
      <c r="L714" s="42"/>
      <c r="M714" s="192"/>
      <c r="N714" s="193"/>
      <c r="O714" s="67"/>
      <c r="P714" s="67"/>
      <c r="Q714" s="67"/>
      <c r="R714" s="67"/>
      <c r="S714" s="67"/>
      <c r="T714" s="68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T714" s="20" t="s">
        <v>144</v>
      </c>
      <c r="AU714" s="20" t="s">
        <v>83</v>
      </c>
    </row>
    <row r="715" spans="1:65" s="2" customFormat="1">
      <c r="A715" s="37"/>
      <c r="B715" s="38"/>
      <c r="C715" s="39"/>
      <c r="D715" s="194" t="s">
        <v>146</v>
      </c>
      <c r="E715" s="39"/>
      <c r="F715" s="195" t="s">
        <v>999</v>
      </c>
      <c r="G715" s="39"/>
      <c r="H715" s="39"/>
      <c r="I715" s="191"/>
      <c r="J715" s="39"/>
      <c r="K715" s="39"/>
      <c r="L715" s="42"/>
      <c r="M715" s="192"/>
      <c r="N715" s="193"/>
      <c r="O715" s="67"/>
      <c r="P715" s="67"/>
      <c r="Q715" s="67"/>
      <c r="R715" s="67"/>
      <c r="S715" s="67"/>
      <c r="T715" s="68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T715" s="20" t="s">
        <v>146</v>
      </c>
      <c r="AU715" s="20" t="s">
        <v>83</v>
      </c>
    </row>
    <row r="716" spans="1:65" s="13" customFormat="1">
      <c r="B716" s="196"/>
      <c r="C716" s="197"/>
      <c r="D716" s="189" t="s">
        <v>148</v>
      </c>
      <c r="E716" s="198" t="s">
        <v>28</v>
      </c>
      <c r="F716" s="199" t="s">
        <v>1000</v>
      </c>
      <c r="G716" s="197"/>
      <c r="H716" s="200">
        <v>9.9670000000000005</v>
      </c>
      <c r="I716" s="201"/>
      <c r="J716" s="197"/>
      <c r="K716" s="197"/>
      <c r="L716" s="202"/>
      <c r="M716" s="203"/>
      <c r="N716" s="204"/>
      <c r="O716" s="204"/>
      <c r="P716" s="204"/>
      <c r="Q716" s="204"/>
      <c r="R716" s="204"/>
      <c r="S716" s="204"/>
      <c r="T716" s="205"/>
      <c r="AT716" s="206" t="s">
        <v>148</v>
      </c>
      <c r="AU716" s="206" t="s">
        <v>83</v>
      </c>
      <c r="AV716" s="13" t="s">
        <v>83</v>
      </c>
      <c r="AW716" s="13" t="s">
        <v>35</v>
      </c>
      <c r="AX716" s="13" t="s">
        <v>73</v>
      </c>
      <c r="AY716" s="206" t="s">
        <v>135</v>
      </c>
    </row>
    <row r="717" spans="1:65" s="14" customFormat="1">
      <c r="B717" s="207"/>
      <c r="C717" s="208"/>
      <c r="D717" s="189" t="s">
        <v>148</v>
      </c>
      <c r="E717" s="209" t="s">
        <v>28</v>
      </c>
      <c r="F717" s="210" t="s">
        <v>183</v>
      </c>
      <c r="G717" s="208"/>
      <c r="H717" s="211">
        <v>9.9670000000000005</v>
      </c>
      <c r="I717" s="212"/>
      <c r="J717" s="208"/>
      <c r="K717" s="208"/>
      <c r="L717" s="213"/>
      <c r="M717" s="214"/>
      <c r="N717" s="215"/>
      <c r="O717" s="215"/>
      <c r="P717" s="215"/>
      <c r="Q717" s="215"/>
      <c r="R717" s="215"/>
      <c r="S717" s="215"/>
      <c r="T717" s="216"/>
      <c r="AT717" s="217" t="s">
        <v>148</v>
      </c>
      <c r="AU717" s="217" t="s">
        <v>83</v>
      </c>
      <c r="AV717" s="14" t="s">
        <v>142</v>
      </c>
      <c r="AW717" s="14" t="s">
        <v>35</v>
      </c>
      <c r="AX717" s="14" t="s">
        <v>81</v>
      </c>
      <c r="AY717" s="217" t="s">
        <v>135</v>
      </c>
    </row>
    <row r="718" spans="1:65" s="2" customFormat="1" ht="37.9" customHeight="1">
      <c r="A718" s="37"/>
      <c r="B718" s="38"/>
      <c r="C718" s="176" t="s">
        <v>1001</v>
      </c>
      <c r="D718" s="176" t="s">
        <v>137</v>
      </c>
      <c r="E718" s="177" t="s">
        <v>1002</v>
      </c>
      <c r="F718" s="178" t="s">
        <v>1003</v>
      </c>
      <c r="G718" s="179" t="s">
        <v>263</v>
      </c>
      <c r="H718" s="180">
        <v>373.81599999999997</v>
      </c>
      <c r="I718" s="181"/>
      <c r="J718" s="182">
        <f>ROUND(I718*H718,2)</f>
        <v>0</v>
      </c>
      <c r="K718" s="178" t="s">
        <v>141</v>
      </c>
      <c r="L718" s="42"/>
      <c r="M718" s="183" t="s">
        <v>28</v>
      </c>
      <c r="N718" s="184" t="s">
        <v>44</v>
      </c>
      <c r="O718" s="67"/>
      <c r="P718" s="185">
        <f>O718*H718</f>
        <v>0</v>
      </c>
      <c r="Q718" s="185">
        <v>0</v>
      </c>
      <c r="R718" s="185">
        <f>Q718*H718</f>
        <v>0</v>
      </c>
      <c r="S718" s="185">
        <v>0</v>
      </c>
      <c r="T718" s="186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7" t="s">
        <v>142</v>
      </c>
      <c r="AT718" s="187" t="s">
        <v>137</v>
      </c>
      <c r="AU718" s="187" t="s">
        <v>83</v>
      </c>
      <c r="AY718" s="20" t="s">
        <v>135</v>
      </c>
      <c r="BE718" s="188">
        <f>IF(N718="základní",J718,0)</f>
        <v>0</v>
      </c>
      <c r="BF718" s="188">
        <f>IF(N718="snížená",J718,0)</f>
        <v>0</v>
      </c>
      <c r="BG718" s="188">
        <f>IF(N718="zákl. přenesená",J718,0)</f>
        <v>0</v>
      </c>
      <c r="BH718" s="188">
        <f>IF(N718="sníž. přenesená",J718,0)</f>
        <v>0</v>
      </c>
      <c r="BI718" s="188">
        <f>IF(N718="nulová",J718,0)</f>
        <v>0</v>
      </c>
      <c r="BJ718" s="20" t="s">
        <v>81</v>
      </c>
      <c r="BK718" s="188">
        <f>ROUND(I718*H718,2)</f>
        <v>0</v>
      </c>
      <c r="BL718" s="20" t="s">
        <v>142</v>
      </c>
      <c r="BM718" s="187" t="s">
        <v>1004</v>
      </c>
    </row>
    <row r="719" spans="1:65" s="2" customFormat="1" ht="29.25">
      <c r="A719" s="37"/>
      <c r="B719" s="38"/>
      <c r="C719" s="39"/>
      <c r="D719" s="189" t="s">
        <v>144</v>
      </c>
      <c r="E719" s="39"/>
      <c r="F719" s="190" t="s">
        <v>1005</v>
      </c>
      <c r="G719" s="39"/>
      <c r="H719" s="39"/>
      <c r="I719" s="191"/>
      <c r="J719" s="39"/>
      <c r="K719" s="39"/>
      <c r="L719" s="42"/>
      <c r="M719" s="192"/>
      <c r="N719" s="193"/>
      <c r="O719" s="67"/>
      <c r="P719" s="67"/>
      <c r="Q719" s="67"/>
      <c r="R719" s="67"/>
      <c r="S719" s="67"/>
      <c r="T719" s="68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20" t="s">
        <v>144</v>
      </c>
      <c r="AU719" s="20" t="s">
        <v>83</v>
      </c>
    </row>
    <row r="720" spans="1:65" s="2" customFormat="1">
      <c r="A720" s="37"/>
      <c r="B720" s="38"/>
      <c r="C720" s="39"/>
      <c r="D720" s="194" t="s">
        <v>146</v>
      </c>
      <c r="E720" s="39"/>
      <c r="F720" s="195" t="s">
        <v>1006</v>
      </c>
      <c r="G720" s="39"/>
      <c r="H720" s="39"/>
      <c r="I720" s="191"/>
      <c r="J720" s="39"/>
      <c r="K720" s="39"/>
      <c r="L720" s="42"/>
      <c r="M720" s="192"/>
      <c r="N720" s="193"/>
      <c r="O720" s="67"/>
      <c r="P720" s="67"/>
      <c r="Q720" s="67"/>
      <c r="R720" s="67"/>
      <c r="S720" s="67"/>
      <c r="T720" s="68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T720" s="20" t="s">
        <v>146</v>
      </c>
      <c r="AU720" s="20" t="s">
        <v>83</v>
      </c>
    </row>
    <row r="721" spans="1:65" s="13" customFormat="1">
      <c r="B721" s="196"/>
      <c r="C721" s="197"/>
      <c r="D721" s="189" t="s">
        <v>148</v>
      </c>
      <c r="E721" s="198" t="s">
        <v>28</v>
      </c>
      <c r="F721" s="199" t="s">
        <v>1007</v>
      </c>
      <c r="G721" s="197"/>
      <c r="H721" s="200">
        <v>168.464</v>
      </c>
      <c r="I721" s="201"/>
      <c r="J721" s="197"/>
      <c r="K721" s="197"/>
      <c r="L721" s="202"/>
      <c r="M721" s="203"/>
      <c r="N721" s="204"/>
      <c r="O721" s="204"/>
      <c r="P721" s="204"/>
      <c r="Q721" s="204"/>
      <c r="R721" s="204"/>
      <c r="S721" s="204"/>
      <c r="T721" s="205"/>
      <c r="AT721" s="206" t="s">
        <v>148</v>
      </c>
      <c r="AU721" s="206" t="s">
        <v>83</v>
      </c>
      <c r="AV721" s="13" t="s">
        <v>83</v>
      </c>
      <c r="AW721" s="13" t="s">
        <v>35</v>
      </c>
      <c r="AX721" s="13" t="s">
        <v>73</v>
      </c>
      <c r="AY721" s="206" t="s">
        <v>135</v>
      </c>
    </row>
    <row r="722" spans="1:65" s="13" customFormat="1">
      <c r="B722" s="196"/>
      <c r="C722" s="197"/>
      <c r="D722" s="189" t="s">
        <v>148</v>
      </c>
      <c r="E722" s="198" t="s">
        <v>28</v>
      </c>
      <c r="F722" s="199" t="s">
        <v>1008</v>
      </c>
      <c r="G722" s="197"/>
      <c r="H722" s="200">
        <v>205.352</v>
      </c>
      <c r="I722" s="201"/>
      <c r="J722" s="197"/>
      <c r="K722" s="197"/>
      <c r="L722" s="202"/>
      <c r="M722" s="203"/>
      <c r="N722" s="204"/>
      <c r="O722" s="204"/>
      <c r="P722" s="204"/>
      <c r="Q722" s="204"/>
      <c r="R722" s="204"/>
      <c r="S722" s="204"/>
      <c r="T722" s="205"/>
      <c r="AT722" s="206" t="s">
        <v>148</v>
      </c>
      <c r="AU722" s="206" t="s">
        <v>83</v>
      </c>
      <c r="AV722" s="13" t="s">
        <v>83</v>
      </c>
      <c r="AW722" s="13" t="s">
        <v>35</v>
      </c>
      <c r="AX722" s="13" t="s">
        <v>73</v>
      </c>
      <c r="AY722" s="206" t="s">
        <v>135</v>
      </c>
    </row>
    <row r="723" spans="1:65" s="14" customFormat="1">
      <c r="B723" s="207"/>
      <c r="C723" s="208"/>
      <c r="D723" s="189" t="s">
        <v>148</v>
      </c>
      <c r="E723" s="209" t="s">
        <v>28</v>
      </c>
      <c r="F723" s="210" t="s">
        <v>183</v>
      </c>
      <c r="G723" s="208"/>
      <c r="H723" s="211">
        <v>373.81600000000003</v>
      </c>
      <c r="I723" s="212"/>
      <c r="J723" s="208"/>
      <c r="K723" s="208"/>
      <c r="L723" s="213"/>
      <c r="M723" s="214"/>
      <c r="N723" s="215"/>
      <c r="O723" s="215"/>
      <c r="P723" s="215"/>
      <c r="Q723" s="215"/>
      <c r="R723" s="215"/>
      <c r="S723" s="215"/>
      <c r="T723" s="216"/>
      <c r="AT723" s="217" t="s">
        <v>148</v>
      </c>
      <c r="AU723" s="217" t="s">
        <v>83</v>
      </c>
      <c r="AV723" s="14" t="s">
        <v>142</v>
      </c>
      <c r="AW723" s="14" t="s">
        <v>35</v>
      </c>
      <c r="AX723" s="14" t="s">
        <v>81</v>
      </c>
      <c r="AY723" s="217" t="s">
        <v>135</v>
      </c>
    </row>
    <row r="724" spans="1:65" s="12" customFormat="1" ht="22.9" customHeight="1">
      <c r="B724" s="160"/>
      <c r="C724" s="161"/>
      <c r="D724" s="162" t="s">
        <v>72</v>
      </c>
      <c r="E724" s="174" t="s">
        <v>1009</v>
      </c>
      <c r="F724" s="174" t="s">
        <v>1010</v>
      </c>
      <c r="G724" s="161"/>
      <c r="H724" s="161"/>
      <c r="I724" s="164"/>
      <c r="J724" s="175">
        <f>BK724</f>
        <v>0</v>
      </c>
      <c r="K724" s="161"/>
      <c r="L724" s="166"/>
      <c r="M724" s="167"/>
      <c r="N724" s="168"/>
      <c r="O724" s="168"/>
      <c r="P724" s="169">
        <f>SUM(P725:P727)</f>
        <v>0</v>
      </c>
      <c r="Q724" s="168"/>
      <c r="R724" s="169">
        <f>SUM(R725:R727)</f>
        <v>0</v>
      </c>
      <c r="S724" s="168"/>
      <c r="T724" s="170">
        <f>SUM(T725:T727)</f>
        <v>0</v>
      </c>
      <c r="AR724" s="171" t="s">
        <v>81</v>
      </c>
      <c r="AT724" s="172" t="s">
        <v>72</v>
      </c>
      <c r="AU724" s="172" t="s">
        <v>81</v>
      </c>
      <c r="AY724" s="171" t="s">
        <v>135</v>
      </c>
      <c r="BK724" s="173">
        <f>SUM(BK725:BK727)</f>
        <v>0</v>
      </c>
    </row>
    <row r="725" spans="1:65" s="2" customFormat="1" ht="24.2" customHeight="1">
      <c r="A725" s="37"/>
      <c r="B725" s="38"/>
      <c r="C725" s="176" t="s">
        <v>1011</v>
      </c>
      <c r="D725" s="176" t="s">
        <v>137</v>
      </c>
      <c r="E725" s="177" t="s">
        <v>1012</v>
      </c>
      <c r="F725" s="178" t="s">
        <v>1013</v>
      </c>
      <c r="G725" s="179" t="s">
        <v>263</v>
      </c>
      <c r="H725" s="180">
        <v>544.37300000000005</v>
      </c>
      <c r="I725" s="181"/>
      <c r="J725" s="182">
        <f>ROUND(I725*H725,2)</f>
        <v>0</v>
      </c>
      <c r="K725" s="178" t="s">
        <v>141</v>
      </c>
      <c r="L725" s="42"/>
      <c r="M725" s="183" t="s">
        <v>28</v>
      </c>
      <c r="N725" s="184" t="s">
        <v>44</v>
      </c>
      <c r="O725" s="67"/>
      <c r="P725" s="185">
        <f>O725*H725</f>
        <v>0</v>
      </c>
      <c r="Q725" s="185">
        <v>0</v>
      </c>
      <c r="R725" s="185">
        <f>Q725*H725</f>
        <v>0</v>
      </c>
      <c r="S725" s="185">
        <v>0</v>
      </c>
      <c r="T725" s="186">
        <f>S725*H725</f>
        <v>0</v>
      </c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R725" s="187" t="s">
        <v>142</v>
      </c>
      <c r="AT725" s="187" t="s">
        <v>137</v>
      </c>
      <c r="AU725" s="187" t="s">
        <v>83</v>
      </c>
      <c r="AY725" s="20" t="s">
        <v>135</v>
      </c>
      <c r="BE725" s="188">
        <f>IF(N725="základní",J725,0)</f>
        <v>0</v>
      </c>
      <c r="BF725" s="188">
        <f>IF(N725="snížená",J725,0)</f>
        <v>0</v>
      </c>
      <c r="BG725" s="188">
        <f>IF(N725="zákl. přenesená",J725,0)</f>
        <v>0</v>
      </c>
      <c r="BH725" s="188">
        <f>IF(N725="sníž. přenesená",J725,0)</f>
        <v>0</v>
      </c>
      <c r="BI725" s="188">
        <f>IF(N725="nulová",J725,0)</f>
        <v>0</v>
      </c>
      <c r="BJ725" s="20" t="s">
        <v>81</v>
      </c>
      <c r="BK725" s="188">
        <f>ROUND(I725*H725,2)</f>
        <v>0</v>
      </c>
      <c r="BL725" s="20" t="s">
        <v>142</v>
      </c>
      <c r="BM725" s="187" t="s">
        <v>1014</v>
      </c>
    </row>
    <row r="726" spans="1:65" s="2" customFormat="1" ht="19.5">
      <c r="A726" s="37"/>
      <c r="B726" s="38"/>
      <c r="C726" s="39"/>
      <c r="D726" s="189" t="s">
        <v>144</v>
      </c>
      <c r="E726" s="39"/>
      <c r="F726" s="190" t="s">
        <v>1015</v>
      </c>
      <c r="G726" s="39"/>
      <c r="H726" s="39"/>
      <c r="I726" s="191"/>
      <c r="J726" s="39"/>
      <c r="K726" s="39"/>
      <c r="L726" s="42"/>
      <c r="M726" s="192"/>
      <c r="N726" s="193"/>
      <c r="O726" s="67"/>
      <c r="P726" s="67"/>
      <c r="Q726" s="67"/>
      <c r="R726" s="67"/>
      <c r="S726" s="67"/>
      <c r="T726" s="68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T726" s="20" t="s">
        <v>144</v>
      </c>
      <c r="AU726" s="20" t="s">
        <v>83</v>
      </c>
    </row>
    <row r="727" spans="1:65" s="2" customFormat="1">
      <c r="A727" s="37"/>
      <c r="B727" s="38"/>
      <c r="C727" s="39"/>
      <c r="D727" s="194" t="s">
        <v>146</v>
      </c>
      <c r="E727" s="39"/>
      <c r="F727" s="195" t="s">
        <v>1016</v>
      </c>
      <c r="G727" s="39"/>
      <c r="H727" s="39"/>
      <c r="I727" s="191"/>
      <c r="J727" s="39"/>
      <c r="K727" s="39"/>
      <c r="L727" s="42"/>
      <c r="M727" s="192"/>
      <c r="N727" s="193"/>
      <c r="O727" s="67"/>
      <c r="P727" s="67"/>
      <c r="Q727" s="67"/>
      <c r="R727" s="67"/>
      <c r="S727" s="67"/>
      <c r="T727" s="68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T727" s="20" t="s">
        <v>146</v>
      </c>
      <c r="AU727" s="20" t="s">
        <v>83</v>
      </c>
    </row>
    <row r="728" spans="1:65" s="12" customFormat="1" ht="25.9" customHeight="1">
      <c r="B728" s="160"/>
      <c r="C728" s="161"/>
      <c r="D728" s="162" t="s">
        <v>72</v>
      </c>
      <c r="E728" s="163" t="s">
        <v>1017</v>
      </c>
      <c r="F728" s="163" t="s">
        <v>1018</v>
      </c>
      <c r="G728" s="161"/>
      <c r="H728" s="161"/>
      <c r="I728" s="164"/>
      <c r="J728" s="165">
        <f>BK728</f>
        <v>0</v>
      </c>
      <c r="K728" s="161"/>
      <c r="L728" s="166"/>
      <c r="M728" s="167"/>
      <c r="N728" s="168"/>
      <c r="O728" s="168"/>
      <c r="P728" s="169">
        <f>P729</f>
        <v>0</v>
      </c>
      <c r="Q728" s="168"/>
      <c r="R728" s="169">
        <f>R729</f>
        <v>0</v>
      </c>
      <c r="S728" s="168"/>
      <c r="T728" s="170">
        <f>T729</f>
        <v>7.8799999999999999E-3</v>
      </c>
      <c r="AR728" s="171" t="s">
        <v>83</v>
      </c>
      <c r="AT728" s="172" t="s">
        <v>72</v>
      </c>
      <c r="AU728" s="172" t="s">
        <v>73</v>
      </c>
      <c r="AY728" s="171" t="s">
        <v>135</v>
      </c>
      <c r="BK728" s="173">
        <f>BK729</f>
        <v>0</v>
      </c>
    </row>
    <row r="729" spans="1:65" s="12" customFormat="1" ht="22.9" customHeight="1">
      <c r="B729" s="160"/>
      <c r="C729" s="161"/>
      <c r="D729" s="162" t="s">
        <v>72</v>
      </c>
      <c r="E729" s="174" t="s">
        <v>1019</v>
      </c>
      <c r="F729" s="174" t="s">
        <v>1020</v>
      </c>
      <c r="G729" s="161"/>
      <c r="H729" s="161"/>
      <c r="I729" s="164"/>
      <c r="J729" s="175">
        <f>BK729</f>
        <v>0</v>
      </c>
      <c r="K729" s="161"/>
      <c r="L729" s="166"/>
      <c r="M729" s="167"/>
      <c r="N729" s="168"/>
      <c r="O729" s="168"/>
      <c r="P729" s="169">
        <f>SUM(P730:P732)</f>
        <v>0</v>
      </c>
      <c r="Q729" s="168"/>
      <c r="R729" s="169">
        <f>SUM(R730:R732)</f>
        <v>0</v>
      </c>
      <c r="S729" s="168"/>
      <c r="T729" s="170">
        <f>SUM(T730:T732)</f>
        <v>7.8799999999999999E-3</v>
      </c>
      <c r="AR729" s="171" t="s">
        <v>83</v>
      </c>
      <c r="AT729" s="172" t="s">
        <v>72</v>
      </c>
      <c r="AU729" s="172" t="s">
        <v>81</v>
      </c>
      <c r="AY729" s="171" t="s">
        <v>135</v>
      </c>
      <c r="BK729" s="173">
        <f>SUM(BK730:BK732)</f>
        <v>0</v>
      </c>
    </row>
    <row r="730" spans="1:65" s="2" customFormat="1" ht="16.5" customHeight="1">
      <c r="A730" s="37"/>
      <c r="B730" s="38"/>
      <c r="C730" s="176" t="s">
        <v>1021</v>
      </c>
      <c r="D730" s="176" t="s">
        <v>137</v>
      </c>
      <c r="E730" s="177" t="s">
        <v>1022</v>
      </c>
      <c r="F730" s="178" t="s">
        <v>1023</v>
      </c>
      <c r="G730" s="179" t="s">
        <v>140</v>
      </c>
      <c r="H730" s="180">
        <v>2</v>
      </c>
      <c r="I730" s="181"/>
      <c r="J730" s="182">
        <f>ROUND(I730*H730,2)</f>
        <v>0</v>
      </c>
      <c r="K730" s="178" t="s">
        <v>28</v>
      </c>
      <c r="L730" s="42"/>
      <c r="M730" s="183" t="s">
        <v>28</v>
      </c>
      <c r="N730" s="184" t="s">
        <v>44</v>
      </c>
      <c r="O730" s="67"/>
      <c r="P730" s="185">
        <f>O730*H730</f>
        <v>0</v>
      </c>
      <c r="Q730" s="185">
        <v>0</v>
      </c>
      <c r="R730" s="185">
        <f>Q730*H730</f>
        <v>0</v>
      </c>
      <c r="S730" s="185">
        <v>3.9399999999999999E-3</v>
      </c>
      <c r="T730" s="186">
        <f>S730*H730</f>
        <v>7.8799999999999999E-3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7" t="s">
        <v>247</v>
      </c>
      <c r="AT730" s="187" t="s">
        <v>137</v>
      </c>
      <c r="AU730" s="187" t="s">
        <v>83</v>
      </c>
      <c r="AY730" s="20" t="s">
        <v>135</v>
      </c>
      <c r="BE730" s="188">
        <f>IF(N730="základní",J730,0)</f>
        <v>0</v>
      </c>
      <c r="BF730" s="188">
        <f>IF(N730="snížená",J730,0)</f>
        <v>0</v>
      </c>
      <c r="BG730" s="188">
        <f>IF(N730="zákl. přenesená",J730,0)</f>
        <v>0</v>
      </c>
      <c r="BH730" s="188">
        <f>IF(N730="sníž. přenesená",J730,0)</f>
        <v>0</v>
      </c>
      <c r="BI730" s="188">
        <f>IF(N730="nulová",J730,0)</f>
        <v>0</v>
      </c>
      <c r="BJ730" s="20" t="s">
        <v>81</v>
      </c>
      <c r="BK730" s="188">
        <f>ROUND(I730*H730,2)</f>
        <v>0</v>
      </c>
      <c r="BL730" s="20" t="s">
        <v>247</v>
      </c>
      <c r="BM730" s="187" t="s">
        <v>1024</v>
      </c>
    </row>
    <row r="731" spans="1:65" s="2" customFormat="1">
      <c r="A731" s="37"/>
      <c r="B731" s="38"/>
      <c r="C731" s="39"/>
      <c r="D731" s="189" t="s">
        <v>144</v>
      </c>
      <c r="E731" s="39"/>
      <c r="F731" s="190" t="s">
        <v>1023</v>
      </c>
      <c r="G731" s="39"/>
      <c r="H731" s="39"/>
      <c r="I731" s="191"/>
      <c r="J731" s="39"/>
      <c r="K731" s="39"/>
      <c r="L731" s="42"/>
      <c r="M731" s="192"/>
      <c r="N731" s="193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T731" s="20" t="s">
        <v>144</v>
      </c>
      <c r="AU731" s="20" t="s">
        <v>83</v>
      </c>
    </row>
    <row r="732" spans="1:65" s="13" customFormat="1">
      <c r="B732" s="196"/>
      <c r="C732" s="197"/>
      <c r="D732" s="189" t="s">
        <v>148</v>
      </c>
      <c r="E732" s="198" t="s">
        <v>28</v>
      </c>
      <c r="F732" s="199" t="s">
        <v>83</v>
      </c>
      <c r="G732" s="197"/>
      <c r="H732" s="200">
        <v>2</v>
      </c>
      <c r="I732" s="201"/>
      <c r="J732" s="197"/>
      <c r="K732" s="197"/>
      <c r="L732" s="202"/>
      <c r="M732" s="203"/>
      <c r="N732" s="204"/>
      <c r="O732" s="204"/>
      <c r="P732" s="204"/>
      <c r="Q732" s="204"/>
      <c r="R732" s="204"/>
      <c r="S732" s="204"/>
      <c r="T732" s="205"/>
      <c r="AT732" s="206" t="s">
        <v>148</v>
      </c>
      <c r="AU732" s="206" t="s">
        <v>83</v>
      </c>
      <c r="AV732" s="13" t="s">
        <v>83</v>
      </c>
      <c r="AW732" s="13" t="s">
        <v>35</v>
      </c>
      <c r="AX732" s="13" t="s">
        <v>81</v>
      </c>
      <c r="AY732" s="206" t="s">
        <v>135</v>
      </c>
    </row>
    <row r="733" spans="1:65" s="12" customFormat="1" ht="25.9" customHeight="1">
      <c r="B733" s="160"/>
      <c r="C733" s="161"/>
      <c r="D733" s="162" t="s">
        <v>72</v>
      </c>
      <c r="E733" s="163" t="s">
        <v>281</v>
      </c>
      <c r="F733" s="163" t="s">
        <v>1025</v>
      </c>
      <c r="G733" s="161"/>
      <c r="H733" s="161"/>
      <c r="I733" s="164"/>
      <c r="J733" s="165">
        <f>BK733</f>
        <v>0</v>
      </c>
      <c r="K733" s="161"/>
      <c r="L733" s="166"/>
      <c r="M733" s="167"/>
      <c r="N733" s="168"/>
      <c r="O733" s="168"/>
      <c r="P733" s="169">
        <f>P734+P744</f>
        <v>0</v>
      </c>
      <c r="Q733" s="168"/>
      <c r="R733" s="169">
        <f>R734+R744</f>
        <v>7.6612499999999999</v>
      </c>
      <c r="S733" s="168"/>
      <c r="T733" s="170">
        <f>T734+T744</f>
        <v>0</v>
      </c>
      <c r="AR733" s="171" t="s">
        <v>154</v>
      </c>
      <c r="AT733" s="172" t="s">
        <v>72</v>
      </c>
      <c r="AU733" s="172" t="s">
        <v>73</v>
      </c>
      <c r="AY733" s="171" t="s">
        <v>135</v>
      </c>
      <c r="BK733" s="173">
        <f>BK734+BK744</f>
        <v>0</v>
      </c>
    </row>
    <row r="734" spans="1:65" s="12" customFormat="1" ht="22.9" customHeight="1">
      <c r="B734" s="160"/>
      <c r="C734" s="161"/>
      <c r="D734" s="162" t="s">
        <v>72</v>
      </c>
      <c r="E734" s="174" t="s">
        <v>1026</v>
      </c>
      <c r="F734" s="174" t="s">
        <v>1027</v>
      </c>
      <c r="G734" s="161"/>
      <c r="H734" s="161"/>
      <c r="I734" s="164"/>
      <c r="J734" s="175">
        <f>BK734</f>
        <v>0</v>
      </c>
      <c r="K734" s="161"/>
      <c r="L734" s="166"/>
      <c r="M734" s="167"/>
      <c r="N734" s="168"/>
      <c r="O734" s="168"/>
      <c r="P734" s="169">
        <f>SUM(P735:P743)</f>
        <v>0</v>
      </c>
      <c r="Q734" s="168"/>
      <c r="R734" s="169">
        <f>SUM(R735:R743)</f>
        <v>0</v>
      </c>
      <c r="S734" s="168"/>
      <c r="T734" s="170">
        <f>SUM(T735:T743)</f>
        <v>0</v>
      </c>
      <c r="AR734" s="171" t="s">
        <v>154</v>
      </c>
      <c r="AT734" s="172" t="s">
        <v>72</v>
      </c>
      <c r="AU734" s="172" t="s">
        <v>81</v>
      </c>
      <c r="AY734" s="171" t="s">
        <v>135</v>
      </c>
      <c r="BK734" s="173">
        <f>SUM(BK735:BK743)</f>
        <v>0</v>
      </c>
    </row>
    <row r="735" spans="1:65" s="2" customFormat="1" ht="16.5" customHeight="1">
      <c r="A735" s="37"/>
      <c r="B735" s="38"/>
      <c r="C735" s="176" t="s">
        <v>1028</v>
      </c>
      <c r="D735" s="176" t="s">
        <v>137</v>
      </c>
      <c r="E735" s="177" t="s">
        <v>1029</v>
      </c>
      <c r="F735" s="178" t="s">
        <v>1030</v>
      </c>
      <c r="G735" s="179" t="s">
        <v>140</v>
      </c>
      <c r="H735" s="180">
        <v>1</v>
      </c>
      <c r="I735" s="181"/>
      <c r="J735" s="182">
        <f>ROUND(I735*H735,2)</f>
        <v>0</v>
      </c>
      <c r="K735" s="178" t="s">
        <v>141</v>
      </c>
      <c r="L735" s="42"/>
      <c r="M735" s="183" t="s">
        <v>28</v>
      </c>
      <c r="N735" s="184" t="s">
        <v>44</v>
      </c>
      <c r="O735" s="67"/>
      <c r="P735" s="185">
        <f>O735*H735</f>
        <v>0</v>
      </c>
      <c r="Q735" s="185">
        <v>0</v>
      </c>
      <c r="R735" s="185">
        <f>Q735*H735</f>
        <v>0</v>
      </c>
      <c r="S735" s="185">
        <v>0</v>
      </c>
      <c r="T735" s="186">
        <f>S735*H735</f>
        <v>0</v>
      </c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R735" s="187" t="s">
        <v>572</v>
      </c>
      <c r="AT735" s="187" t="s">
        <v>137</v>
      </c>
      <c r="AU735" s="187" t="s">
        <v>83</v>
      </c>
      <c r="AY735" s="20" t="s">
        <v>135</v>
      </c>
      <c r="BE735" s="188">
        <f>IF(N735="základní",J735,0)</f>
        <v>0</v>
      </c>
      <c r="BF735" s="188">
        <f>IF(N735="snížená",J735,0)</f>
        <v>0</v>
      </c>
      <c r="BG735" s="188">
        <f>IF(N735="zákl. přenesená",J735,0)</f>
        <v>0</v>
      </c>
      <c r="BH735" s="188">
        <f>IF(N735="sníž. přenesená",J735,0)</f>
        <v>0</v>
      </c>
      <c r="BI735" s="188">
        <f>IF(N735="nulová",J735,0)</f>
        <v>0</v>
      </c>
      <c r="BJ735" s="20" t="s">
        <v>81</v>
      </c>
      <c r="BK735" s="188">
        <f>ROUND(I735*H735,2)</f>
        <v>0</v>
      </c>
      <c r="BL735" s="20" t="s">
        <v>572</v>
      </c>
      <c r="BM735" s="187" t="s">
        <v>1031</v>
      </c>
    </row>
    <row r="736" spans="1:65" s="2" customFormat="1" ht="39">
      <c r="A736" s="37"/>
      <c r="B736" s="38"/>
      <c r="C736" s="39"/>
      <c r="D736" s="189" t="s">
        <v>144</v>
      </c>
      <c r="E736" s="39"/>
      <c r="F736" s="190" t="s">
        <v>1032</v>
      </c>
      <c r="G736" s="39"/>
      <c r="H736" s="39"/>
      <c r="I736" s="191"/>
      <c r="J736" s="39"/>
      <c r="K736" s="39"/>
      <c r="L736" s="42"/>
      <c r="M736" s="192"/>
      <c r="N736" s="193"/>
      <c r="O736" s="67"/>
      <c r="P736" s="67"/>
      <c r="Q736" s="67"/>
      <c r="R736" s="67"/>
      <c r="S736" s="67"/>
      <c r="T736" s="68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T736" s="20" t="s">
        <v>144</v>
      </c>
      <c r="AU736" s="20" t="s">
        <v>83</v>
      </c>
    </row>
    <row r="737" spans="1:65" s="2" customFormat="1">
      <c r="A737" s="37"/>
      <c r="B737" s="38"/>
      <c r="C737" s="39"/>
      <c r="D737" s="194" t="s">
        <v>146</v>
      </c>
      <c r="E737" s="39"/>
      <c r="F737" s="195" t="s">
        <v>1033</v>
      </c>
      <c r="G737" s="39"/>
      <c r="H737" s="39"/>
      <c r="I737" s="191"/>
      <c r="J737" s="39"/>
      <c r="K737" s="39"/>
      <c r="L737" s="42"/>
      <c r="M737" s="192"/>
      <c r="N737" s="193"/>
      <c r="O737" s="67"/>
      <c r="P737" s="67"/>
      <c r="Q737" s="67"/>
      <c r="R737" s="67"/>
      <c r="S737" s="67"/>
      <c r="T737" s="68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T737" s="20" t="s">
        <v>146</v>
      </c>
      <c r="AU737" s="20" t="s">
        <v>83</v>
      </c>
    </row>
    <row r="738" spans="1:65" s="2" customFormat="1" ht="19.5">
      <c r="A738" s="37"/>
      <c r="B738" s="38"/>
      <c r="C738" s="39"/>
      <c r="D738" s="189" t="s">
        <v>237</v>
      </c>
      <c r="E738" s="39"/>
      <c r="F738" s="228" t="s">
        <v>1034</v>
      </c>
      <c r="G738" s="39"/>
      <c r="H738" s="39"/>
      <c r="I738" s="191"/>
      <c r="J738" s="39"/>
      <c r="K738" s="39"/>
      <c r="L738" s="42"/>
      <c r="M738" s="192"/>
      <c r="N738" s="193"/>
      <c r="O738" s="67"/>
      <c r="P738" s="67"/>
      <c r="Q738" s="67"/>
      <c r="R738" s="67"/>
      <c r="S738" s="67"/>
      <c r="T738" s="68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T738" s="20" t="s">
        <v>237</v>
      </c>
      <c r="AU738" s="20" t="s">
        <v>83</v>
      </c>
    </row>
    <row r="739" spans="1:65" s="13" customFormat="1">
      <c r="B739" s="196"/>
      <c r="C739" s="197"/>
      <c r="D739" s="189" t="s">
        <v>148</v>
      </c>
      <c r="E739" s="198" t="s">
        <v>28</v>
      </c>
      <c r="F739" s="199" t="s">
        <v>81</v>
      </c>
      <c r="G739" s="197"/>
      <c r="H739" s="200">
        <v>1</v>
      </c>
      <c r="I739" s="201"/>
      <c r="J739" s="197"/>
      <c r="K739" s="197"/>
      <c r="L739" s="202"/>
      <c r="M739" s="203"/>
      <c r="N739" s="204"/>
      <c r="O739" s="204"/>
      <c r="P739" s="204"/>
      <c r="Q739" s="204"/>
      <c r="R739" s="204"/>
      <c r="S739" s="204"/>
      <c r="T739" s="205"/>
      <c r="AT739" s="206" t="s">
        <v>148</v>
      </c>
      <c r="AU739" s="206" t="s">
        <v>83</v>
      </c>
      <c r="AV739" s="13" t="s">
        <v>83</v>
      </c>
      <c r="AW739" s="13" t="s">
        <v>35</v>
      </c>
      <c r="AX739" s="13" t="s">
        <v>81</v>
      </c>
      <c r="AY739" s="206" t="s">
        <v>135</v>
      </c>
    </row>
    <row r="740" spans="1:65" s="2" customFormat="1" ht="37.9" customHeight="1">
      <c r="A740" s="37"/>
      <c r="B740" s="38"/>
      <c r="C740" s="176" t="s">
        <v>1035</v>
      </c>
      <c r="D740" s="176" t="s">
        <v>137</v>
      </c>
      <c r="E740" s="177" t="s">
        <v>1036</v>
      </c>
      <c r="F740" s="178" t="s">
        <v>1037</v>
      </c>
      <c r="G740" s="179" t="s">
        <v>357</v>
      </c>
      <c r="H740" s="180">
        <v>36</v>
      </c>
      <c r="I740" s="181"/>
      <c r="J740" s="182">
        <f>ROUND(I740*H740,2)</f>
        <v>0</v>
      </c>
      <c r="K740" s="178" t="s">
        <v>141</v>
      </c>
      <c r="L740" s="42"/>
      <c r="M740" s="183" t="s">
        <v>28</v>
      </c>
      <c r="N740" s="184" t="s">
        <v>44</v>
      </c>
      <c r="O740" s="67"/>
      <c r="P740" s="185">
        <f>O740*H740</f>
        <v>0</v>
      </c>
      <c r="Q740" s="185">
        <v>0</v>
      </c>
      <c r="R740" s="185">
        <f>Q740*H740</f>
        <v>0</v>
      </c>
      <c r="S740" s="185">
        <v>0</v>
      </c>
      <c r="T740" s="186">
        <f>S740*H740</f>
        <v>0</v>
      </c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R740" s="187" t="s">
        <v>572</v>
      </c>
      <c r="AT740" s="187" t="s">
        <v>137</v>
      </c>
      <c r="AU740" s="187" t="s">
        <v>83</v>
      </c>
      <c r="AY740" s="20" t="s">
        <v>135</v>
      </c>
      <c r="BE740" s="188">
        <f>IF(N740="základní",J740,0)</f>
        <v>0</v>
      </c>
      <c r="BF740" s="188">
        <f>IF(N740="snížená",J740,0)</f>
        <v>0</v>
      </c>
      <c r="BG740" s="188">
        <f>IF(N740="zákl. přenesená",J740,0)</f>
        <v>0</v>
      </c>
      <c r="BH740" s="188">
        <f>IF(N740="sníž. přenesená",J740,0)</f>
        <v>0</v>
      </c>
      <c r="BI740" s="188">
        <f>IF(N740="nulová",J740,0)</f>
        <v>0</v>
      </c>
      <c r="BJ740" s="20" t="s">
        <v>81</v>
      </c>
      <c r="BK740" s="188">
        <f>ROUND(I740*H740,2)</f>
        <v>0</v>
      </c>
      <c r="BL740" s="20" t="s">
        <v>572</v>
      </c>
      <c r="BM740" s="187" t="s">
        <v>1038</v>
      </c>
    </row>
    <row r="741" spans="1:65" s="2" customFormat="1" ht="29.25">
      <c r="A741" s="37"/>
      <c r="B741" s="38"/>
      <c r="C741" s="39"/>
      <c r="D741" s="189" t="s">
        <v>144</v>
      </c>
      <c r="E741" s="39"/>
      <c r="F741" s="190" t="s">
        <v>1039</v>
      </c>
      <c r="G741" s="39"/>
      <c r="H741" s="39"/>
      <c r="I741" s="191"/>
      <c r="J741" s="39"/>
      <c r="K741" s="39"/>
      <c r="L741" s="42"/>
      <c r="M741" s="192"/>
      <c r="N741" s="193"/>
      <c r="O741" s="67"/>
      <c r="P741" s="67"/>
      <c r="Q741" s="67"/>
      <c r="R741" s="67"/>
      <c r="S741" s="67"/>
      <c r="T741" s="68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T741" s="20" t="s">
        <v>144</v>
      </c>
      <c r="AU741" s="20" t="s">
        <v>83</v>
      </c>
    </row>
    <row r="742" spans="1:65" s="2" customFormat="1">
      <c r="A742" s="37"/>
      <c r="B742" s="38"/>
      <c r="C742" s="39"/>
      <c r="D742" s="194" t="s">
        <v>146</v>
      </c>
      <c r="E742" s="39"/>
      <c r="F742" s="195" t="s">
        <v>1040</v>
      </c>
      <c r="G742" s="39"/>
      <c r="H742" s="39"/>
      <c r="I742" s="191"/>
      <c r="J742" s="39"/>
      <c r="K742" s="39"/>
      <c r="L742" s="42"/>
      <c r="M742" s="192"/>
      <c r="N742" s="193"/>
      <c r="O742" s="67"/>
      <c r="P742" s="67"/>
      <c r="Q742" s="67"/>
      <c r="R742" s="67"/>
      <c r="S742" s="67"/>
      <c r="T742" s="68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T742" s="20" t="s">
        <v>146</v>
      </c>
      <c r="AU742" s="20" t="s">
        <v>83</v>
      </c>
    </row>
    <row r="743" spans="1:65" s="13" customFormat="1">
      <c r="B743" s="196"/>
      <c r="C743" s="197"/>
      <c r="D743" s="189" t="s">
        <v>148</v>
      </c>
      <c r="E743" s="198" t="s">
        <v>28</v>
      </c>
      <c r="F743" s="199" t="s">
        <v>1041</v>
      </c>
      <c r="G743" s="197"/>
      <c r="H743" s="200">
        <v>36</v>
      </c>
      <c r="I743" s="201"/>
      <c r="J743" s="197"/>
      <c r="K743" s="197"/>
      <c r="L743" s="202"/>
      <c r="M743" s="203"/>
      <c r="N743" s="204"/>
      <c r="O743" s="204"/>
      <c r="P743" s="204"/>
      <c r="Q743" s="204"/>
      <c r="R743" s="204"/>
      <c r="S743" s="204"/>
      <c r="T743" s="205"/>
      <c r="AT743" s="206" t="s">
        <v>148</v>
      </c>
      <c r="AU743" s="206" t="s">
        <v>83</v>
      </c>
      <c r="AV743" s="13" t="s">
        <v>83</v>
      </c>
      <c r="AW743" s="13" t="s">
        <v>35</v>
      </c>
      <c r="AX743" s="13" t="s">
        <v>81</v>
      </c>
      <c r="AY743" s="206" t="s">
        <v>135</v>
      </c>
    </row>
    <row r="744" spans="1:65" s="12" customFormat="1" ht="22.9" customHeight="1">
      <c r="B744" s="160"/>
      <c r="C744" s="161"/>
      <c r="D744" s="162" t="s">
        <v>72</v>
      </c>
      <c r="E744" s="174" t="s">
        <v>1042</v>
      </c>
      <c r="F744" s="174" t="s">
        <v>1043</v>
      </c>
      <c r="G744" s="161"/>
      <c r="H744" s="161"/>
      <c r="I744" s="164"/>
      <c r="J744" s="175">
        <f>BK744</f>
        <v>0</v>
      </c>
      <c r="K744" s="161"/>
      <c r="L744" s="166"/>
      <c r="M744" s="167"/>
      <c r="N744" s="168"/>
      <c r="O744" s="168"/>
      <c r="P744" s="169">
        <f>SUM(P745:P792)</f>
        <v>0</v>
      </c>
      <c r="Q744" s="168"/>
      <c r="R744" s="169">
        <f>SUM(R745:R792)</f>
        <v>7.6612499999999999</v>
      </c>
      <c r="S744" s="168"/>
      <c r="T744" s="170">
        <f>SUM(T745:T792)</f>
        <v>0</v>
      </c>
      <c r="AR744" s="171" t="s">
        <v>154</v>
      </c>
      <c r="AT744" s="172" t="s">
        <v>72</v>
      </c>
      <c r="AU744" s="172" t="s">
        <v>81</v>
      </c>
      <c r="AY744" s="171" t="s">
        <v>135</v>
      </c>
      <c r="BK744" s="173">
        <f>SUM(BK745:BK792)</f>
        <v>0</v>
      </c>
    </row>
    <row r="745" spans="1:65" s="2" customFormat="1" ht="24.2" customHeight="1">
      <c r="A745" s="37"/>
      <c r="B745" s="38"/>
      <c r="C745" s="176" t="s">
        <v>1044</v>
      </c>
      <c r="D745" s="176" t="s">
        <v>137</v>
      </c>
      <c r="E745" s="177" t="s">
        <v>1045</v>
      </c>
      <c r="F745" s="178" t="s">
        <v>1046</v>
      </c>
      <c r="G745" s="179" t="s">
        <v>357</v>
      </c>
      <c r="H745" s="180">
        <v>125</v>
      </c>
      <c r="I745" s="181"/>
      <c r="J745" s="182">
        <f>ROUND(I745*H745,2)</f>
        <v>0</v>
      </c>
      <c r="K745" s="178" t="s">
        <v>141</v>
      </c>
      <c r="L745" s="42"/>
      <c r="M745" s="183" t="s">
        <v>28</v>
      </c>
      <c r="N745" s="184" t="s">
        <v>44</v>
      </c>
      <c r="O745" s="67"/>
      <c r="P745" s="185">
        <f>O745*H745</f>
        <v>0</v>
      </c>
      <c r="Q745" s="185">
        <v>0</v>
      </c>
      <c r="R745" s="185">
        <f>Q745*H745</f>
        <v>0</v>
      </c>
      <c r="S745" s="185">
        <v>0</v>
      </c>
      <c r="T745" s="186">
        <f>S745*H745</f>
        <v>0</v>
      </c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R745" s="187" t="s">
        <v>572</v>
      </c>
      <c r="AT745" s="187" t="s">
        <v>137</v>
      </c>
      <c r="AU745" s="187" t="s">
        <v>83</v>
      </c>
      <c r="AY745" s="20" t="s">
        <v>135</v>
      </c>
      <c r="BE745" s="188">
        <f>IF(N745="základní",J745,0)</f>
        <v>0</v>
      </c>
      <c r="BF745" s="188">
        <f>IF(N745="snížená",J745,0)</f>
        <v>0</v>
      </c>
      <c r="BG745" s="188">
        <f>IF(N745="zákl. přenesená",J745,0)</f>
        <v>0</v>
      </c>
      <c r="BH745" s="188">
        <f>IF(N745="sníž. přenesená",J745,0)</f>
        <v>0</v>
      </c>
      <c r="BI745" s="188">
        <f>IF(N745="nulová",J745,0)</f>
        <v>0</v>
      </c>
      <c r="BJ745" s="20" t="s">
        <v>81</v>
      </c>
      <c r="BK745" s="188">
        <f>ROUND(I745*H745,2)</f>
        <v>0</v>
      </c>
      <c r="BL745" s="20" t="s">
        <v>572</v>
      </c>
      <c r="BM745" s="187" t="s">
        <v>1047</v>
      </c>
    </row>
    <row r="746" spans="1:65" s="2" customFormat="1" ht="39">
      <c r="A746" s="37"/>
      <c r="B746" s="38"/>
      <c r="C746" s="39"/>
      <c r="D746" s="189" t="s">
        <v>144</v>
      </c>
      <c r="E746" s="39"/>
      <c r="F746" s="190" t="s">
        <v>1048</v>
      </c>
      <c r="G746" s="39"/>
      <c r="H746" s="39"/>
      <c r="I746" s="191"/>
      <c r="J746" s="39"/>
      <c r="K746" s="39"/>
      <c r="L746" s="42"/>
      <c r="M746" s="192"/>
      <c r="N746" s="193"/>
      <c r="O746" s="67"/>
      <c r="P746" s="67"/>
      <c r="Q746" s="67"/>
      <c r="R746" s="67"/>
      <c r="S746" s="67"/>
      <c r="T746" s="68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T746" s="20" t="s">
        <v>144</v>
      </c>
      <c r="AU746" s="20" t="s">
        <v>83</v>
      </c>
    </row>
    <row r="747" spans="1:65" s="2" customFormat="1">
      <c r="A747" s="37"/>
      <c r="B747" s="38"/>
      <c r="C747" s="39"/>
      <c r="D747" s="194" t="s">
        <v>146</v>
      </c>
      <c r="E747" s="39"/>
      <c r="F747" s="195" t="s">
        <v>1049</v>
      </c>
      <c r="G747" s="39"/>
      <c r="H747" s="39"/>
      <c r="I747" s="191"/>
      <c r="J747" s="39"/>
      <c r="K747" s="39"/>
      <c r="L747" s="42"/>
      <c r="M747" s="192"/>
      <c r="N747" s="193"/>
      <c r="O747" s="67"/>
      <c r="P747" s="67"/>
      <c r="Q747" s="67"/>
      <c r="R747" s="67"/>
      <c r="S747" s="67"/>
      <c r="T747" s="68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T747" s="20" t="s">
        <v>146</v>
      </c>
      <c r="AU747" s="20" t="s">
        <v>83</v>
      </c>
    </row>
    <row r="748" spans="1:65" s="13" customFormat="1">
      <c r="B748" s="196"/>
      <c r="C748" s="197"/>
      <c r="D748" s="189" t="s">
        <v>148</v>
      </c>
      <c r="E748" s="198" t="s">
        <v>28</v>
      </c>
      <c r="F748" s="199" t="s">
        <v>955</v>
      </c>
      <c r="G748" s="197"/>
      <c r="H748" s="200">
        <v>125</v>
      </c>
      <c r="I748" s="201"/>
      <c r="J748" s="197"/>
      <c r="K748" s="197"/>
      <c r="L748" s="202"/>
      <c r="M748" s="203"/>
      <c r="N748" s="204"/>
      <c r="O748" s="204"/>
      <c r="P748" s="204"/>
      <c r="Q748" s="204"/>
      <c r="R748" s="204"/>
      <c r="S748" s="204"/>
      <c r="T748" s="205"/>
      <c r="AT748" s="206" t="s">
        <v>148</v>
      </c>
      <c r="AU748" s="206" t="s">
        <v>83</v>
      </c>
      <c r="AV748" s="13" t="s">
        <v>83</v>
      </c>
      <c r="AW748" s="13" t="s">
        <v>35</v>
      </c>
      <c r="AX748" s="13" t="s">
        <v>73</v>
      </c>
      <c r="AY748" s="206" t="s">
        <v>135</v>
      </c>
    </row>
    <row r="749" spans="1:65" s="14" customFormat="1">
      <c r="B749" s="207"/>
      <c r="C749" s="208"/>
      <c r="D749" s="189" t="s">
        <v>148</v>
      </c>
      <c r="E749" s="209" t="s">
        <v>28</v>
      </c>
      <c r="F749" s="210" t="s">
        <v>183</v>
      </c>
      <c r="G749" s="208"/>
      <c r="H749" s="211">
        <v>125</v>
      </c>
      <c r="I749" s="212"/>
      <c r="J749" s="208"/>
      <c r="K749" s="208"/>
      <c r="L749" s="213"/>
      <c r="M749" s="214"/>
      <c r="N749" s="215"/>
      <c r="O749" s="215"/>
      <c r="P749" s="215"/>
      <c r="Q749" s="215"/>
      <c r="R749" s="215"/>
      <c r="S749" s="215"/>
      <c r="T749" s="216"/>
      <c r="AT749" s="217" t="s">
        <v>148</v>
      </c>
      <c r="AU749" s="217" t="s">
        <v>83</v>
      </c>
      <c r="AV749" s="14" t="s">
        <v>142</v>
      </c>
      <c r="AW749" s="14" t="s">
        <v>35</v>
      </c>
      <c r="AX749" s="14" t="s">
        <v>81</v>
      </c>
      <c r="AY749" s="217" t="s">
        <v>135</v>
      </c>
    </row>
    <row r="750" spans="1:65" s="2" customFormat="1" ht="37.9" customHeight="1">
      <c r="A750" s="37"/>
      <c r="B750" s="38"/>
      <c r="C750" s="176" t="s">
        <v>1050</v>
      </c>
      <c r="D750" s="176" t="s">
        <v>137</v>
      </c>
      <c r="E750" s="177" t="s">
        <v>1051</v>
      </c>
      <c r="F750" s="178" t="s">
        <v>1052</v>
      </c>
      <c r="G750" s="179" t="s">
        <v>169</v>
      </c>
      <c r="H750" s="180">
        <v>13.9</v>
      </c>
      <c r="I750" s="181"/>
      <c r="J750" s="182">
        <f>ROUND(I750*H750,2)</f>
        <v>0</v>
      </c>
      <c r="K750" s="178" t="s">
        <v>141</v>
      </c>
      <c r="L750" s="42"/>
      <c r="M750" s="183" t="s">
        <v>28</v>
      </c>
      <c r="N750" s="184" t="s">
        <v>44</v>
      </c>
      <c r="O750" s="67"/>
      <c r="P750" s="185">
        <f>O750*H750</f>
        <v>0</v>
      </c>
      <c r="Q750" s="185">
        <v>0</v>
      </c>
      <c r="R750" s="185">
        <f>Q750*H750</f>
        <v>0</v>
      </c>
      <c r="S750" s="185">
        <v>0</v>
      </c>
      <c r="T750" s="186">
        <f>S750*H750</f>
        <v>0</v>
      </c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R750" s="187" t="s">
        <v>572</v>
      </c>
      <c r="AT750" s="187" t="s">
        <v>137</v>
      </c>
      <c r="AU750" s="187" t="s">
        <v>83</v>
      </c>
      <c r="AY750" s="20" t="s">
        <v>135</v>
      </c>
      <c r="BE750" s="188">
        <f>IF(N750="základní",J750,0)</f>
        <v>0</v>
      </c>
      <c r="BF750" s="188">
        <f>IF(N750="snížená",J750,0)</f>
        <v>0</v>
      </c>
      <c r="BG750" s="188">
        <f>IF(N750="zákl. přenesená",J750,0)</f>
        <v>0</v>
      </c>
      <c r="BH750" s="188">
        <f>IF(N750="sníž. přenesená",J750,0)</f>
        <v>0</v>
      </c>
      <c r="BI750" s="188">
        <f>IF(N750="nulová",J750,0)</f>
        <v>0</v>
      </c>
      <c r="BJ750" s="20" t="s">
        <v>81</v>
      </c>
      <c r="BK750" s="188">
        <f>ROUND(I750*H750,2)</f>
        <v>0</v>
      </c>
      <c r="BL750" s="20" t="s">
        <v>572</v>
      </c>
      <c r="BM750" s="187" t="s">
        <v>1053</v>
      </c>
    </row>
    <row r="751" spans="1:65" s="2" customFormat="1" ht="29.25">
      <c r="A751" s="37"/>
      <c r="B751" s="38"/>
      <c r="C751" s="39"/>
      <c r="D751" s="189" t="s">
        <v>144</v>
      </c>
      <c r="E751" s="39"/>
      <c r="F751" s="190" t="s">
        <v>1054</v>
      </c>
      <c r="G751" s="39"/>
      <c r="H751" s="39"/>
      <c r="I751" s="191"/>
      <c r="J751" s="39"/>
      <c r="K751" s="39"/>
      <c r="L751" s="42"/>
      <c r="M751" s="192"/>
      <c r="N751" s="193"/>
      <c r="O751" s="67"/>
      <c r="P751" s="67"/>
      <c r="Q751" s="67"/>
      <c r="R751" s="67"/>
      <c r="S751" s="67"/>
      <c r="T751" s="68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T751" s="20" t="s">
        <v>144</v>
      </c>
      <c r="AU751" s="20" t="s">
        <v>83</v>
      </c>
    </row>
    <row r="752" spans="1:65" s="2" customFormat="1">
      <c r="A752" s="37"/>
      <c r="B752" s="38"/>
      <c r="C752" s="39"/>
      <c r="D752" s="194" t="s">
        <v>146</v>
      </c>
      <c r="E752" s="39"/>
      <c r="F752" s="195" t="s">
        <v>1055</v>
      </c>
      <c r="G752" s="39"/>
      <c r="H752" s="39"/>
      <c r="I752" s="191"/>
      <c r="J752" s="39"/>
      <c r="K752" s="39"/>
      <c r="L752" s="42"/>
      <c r="M752" s="192"/>
      <c r="N752" s="193"/>
      <c r="O752" s="67"/>
      <c r="P752" s="67"/>
      <c r="Q752" s="67"/>
      <c r="R752" s="67"/>
      <c r="S752" s="67"/>
      <c r="T752" s="68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T752" s="20" t="s">
        <v>146</v>
      </c>
      <c r="AU752" s="20" t="s">
        <v>83</v>
      </c>
    </row>
    <row r="753" spans="1:65" s="13" customFormat="1">
      <c r="B753" s="196"/>
      <c r="C753" s="197"/>
      <c r="D753" s="189" t="s">
        <v>148</v>
      </c>
      <c r="E753" s="198" t="s">
        <v>28</v>
      </c>
      <c r="F753" s="199" t="s">
        <v>1056</v>
      </c>
      <c r="G753" s="197"/>
      <c r="H753" s="200">
        <v>13.9</v>
      </c>
      <c r="I753" s="201"/>
      <c r="J753" s="197"/>
      <c r="K753" s="197"/>
      <c r="L753" s="202"/>
      <c r="M753" s="203"/>
      <c r="N753" s="204"/>
      <c r="O753" s="204"/>
      <c r="P753" s="204"/>
      <c r="Q753" s="204"/>
      <c r="R753" s="204"/>
      <c r="S753" s="204"/>
      <c r="T753" s="205"/>
      <c r="AT753" s="206" t="s">
        <v>148</v>
      </c>
      <c r="AU753" s="206" t="s">
        <v>83</v>
      </c>
      <c r="AV753" s="13" t="s">
        <v>83</v>
      </c>
      <c r="AW753" s="13" t="s">
        <v>35</v>
      </c>
      <c r="AX753" s="13" t="s">
        <v>73</v>
      </c>
      <c r="AY753" s="206" t="s">
        <v>135</v>
      </c>
    </row>
    <row r="754" spans="1:65" s="14" customFormat="1">
      <c r="B754" s="207"/>
      <c r="C754" s="208"/>
      <c r="D754" s="189" t="s">
        <v>148</v>
      </c>
      <c r="E754" s="209" t="s">
        <v>28</v>
      </c>
      <c r="F754" s="210" t="s">
        <v>183</v>
      </c>
      <c r="G754" s="208"/>
      <c r="H754" s="211">
        <v>13.9</v>
      </c>
      <c r="I754" s="212"/>
      <c r="J754" s="208"/>
      <c r="K754" s="208"/>
      <c r="L754" s="213"/>
      <c r="M754" s="214"/>
      <c r="N754" s="215"/>
      <c r="O754" s="215"/>
      <c r="P754" s="215"/>
      <c r="Q754" s="215"/>
      <c r="R754" s="215"/>
      <c r="S754" s="215"/>
      <c r="T754" s="216"/>
      <c r="AT754" s="217" t="s">
        <v>148</v>
      </c>
      <c r="AU754" s="217" t="s">
        <v>83</v>
      </c>
      <c r="AV754" s="14" t="s">
        <v>142</v>
      </c>
      <c r="AW754" s="14" t="s">
        <v>35</v>
      </c>
      <c r="AX754" s="14" t="s">
        <v>81</v>
      </c>
      <c r="AY754" s="217" t="s">
        <v>135</v>
      </c>
    </row>
    <row r="755" spans="1:65" s="2" customFormat="1" ht="37.9" customHeight="1">
      <c r="A755" s="37"/>
      <c r="B755" s="38"/>
      <c r="C755" s="176" t="s">
        <v>1057</v>
      </c>
      <c r="D755" s="176" t="s">
        <v>137</v>
      </c>
      <c r="E755" s="177" t="s">
        <v>1058</v>
      </c>
      <c r="F755" s="178" t="s">
        <v>1059</v>
      </c>
      <c r="G755" s="179" t="s">
        <v>169</v>
      </c>
      <c r="H755" s="180">
        <v>125.1</v>
      </c>
      <c r="I755" s="181"/>
      <c r="J755" s="182">
        <f>ROUND(I755*H755,2)</f>
        <v>0</v>
      </c>
      <c r="K755" s="178" t="s">
        <v>141</v>
      </c>
      <c r="L755" s="42"/>
      <c r="M755" s="183" t="s">
        <v>28</v>
      </c>
      <c r="N755" s="184" t="s">
        <v>44</v>
      </c>
      <c r="O755" s="67"/>
      <c r="P755" s="185">
        <f>O755*H755</f>
        <v>0</v>
      </c>
      <c r="Q755" s="185">
        <v>0</v>
      </c>
      <c r="R755" s="185">
        <f>Q755*H755</f>
        <v>0</v>
      </c>
      <c r="S755" s="185">
        <v>0</v>
      </c>
      <c r="T755" s="186">
        <f>S755*H755</f>
        <v>0</v>
      </c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R755" s="187" t="s">
        <v>572</v>
      </c>
      <c r="AT755" s="187" t="s">
        <v>137</v>
      </c>
      <c r="AU755" s="187" t="s">
        <v>83</v>
      </c>
      <c r="AY755" s="20" t="s">
        <v>135</v>
      </c>
      <c r="BE755" s="188">
        <f>IF(N755="základní",J755,0)</f>
        <v>0</v>
      </c>
      <c r="BF755" s="188">
        <f>IF(N755="snížená",J755,0)</f>
        <v>0</v>
      </c>
      <c r="BG755" s="188">
        <f>IF(N755="zákl. přenesená",J755,0)</f>
        <v>0</v>
      </c>
      <c r="BH755" s="188">
        <f>IF(N755="sníž. přenesená",J755,0)</f>
        <v>0</v>
      </c>
      <c r="BI755" s="188">
        <f>IF(N755="nulová",J755,0)</f>
        <v>0</v>
      </c>
      <c r="BJ755" s="20" t="s">
        <v>81</v>
      </c>
      <c r="BK755" s="188">
        <f>ROUND(I755*H755,2)</f>
        <v>0</v>
      </c>
      <c r="BL755" s="20" t="s">
        <v>572</v>
      </c>
      <c r="BM755" s="187" t="s">
        <v>1060</v>
      </c>
    </row>
    <row r="756" spans="1:65" s="2" customFormat="1" ht="39">
      <c r="A756" s="37"/>
      <c r="B756" s="38"/>
      <c r="C756" s="39"/>
      <c r="D756" s="189" t="s">
        <v>144</v>
      </c>
      <c r="E756" s="39"/>
      <c r="F756" s="190" t="s">
        <v>1061</v>
      </c>
      <c r="G756" s="39"/>
      <c r="H756" s="39"/>
      <c r="I756" s="191"/>
      <c r="J756" s="39"/>
      <c r="K756" s="39"/>
      <c r="L756" s="42"/>
      <c r="M756" s="192"/>
      <c r="N756" s="193"/>
      <c r="O756" s="67"/>
      <c r="P756" s="67"/>
      <c r="Q756" s="67"/>
      <c r="R756" s="67"/>
      <c r="S756" s="67"/>
      <c r="T756" s="68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T756" s="20" t="s">
        <v>144</v>
      </c>
      <c r="AU756" s="20" t="s">
        <v>83</v>
      </c>
    </row>
    <row r="757" spans="1:65" s="2" customFormat="1">
      <c r="A757" s="37"/>
      <c r="B757" s="38"/>
      <c r="C757" s="39"/>
      <c r="D757" s="194" t="s">
        <v>146</v>
      </c>
      <c r="E757" s="39"/>
      <c r="F757" s="195" t="s">
        <v>1062</v>
      </c>
      <c r="G757" s="39"/>
      <c r="H757" s="39"/>
      <c r="I757" s="191"/>
      <c r="J757" s="39"/>
      <c r="K757" s="39"/>
      <c r="L757" s="42"/>
      <c r="M757" s="192"/>
      <c r="N757" s="193"/>
      <c r="O757" s="67"/>
      <c r="P757" s="67"/>
      <c r="Q757" s="67"/>
      <c r="R757" s="67"/>
      <c r="S757" s="67"/>
      <c r="T757" s="68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T757" s="20" t="s">
        <v>146</v>
      </c>
      <c r="AU757" s="20" t="s">
        <v>83</v>
      </c>
    </row>
    <row r="758" spans="1:65" s="13" customFormat="1">
      <c r="B758" s="196"/>
      <c r="C758" s="197"/>
      <c r="D758" s="189" t="s">
        <v>148</v>
      </c>
      <c r="E758" s="198" t="s">
        <v>28</v>
      </c>
      <c r="F758" s="199" t="s">
        <v>1063</v>
      </c>
      <c r="G758" s="197"/>
      <c r="H758" s="200">
        <v>125.1</v>
      </c>
      <c r="I758" s="201"/>
      <c r="J758" s="197"/>
      <c r="K758" s="197"/>
      <c r="L758" s="202"/>
      <c r="M758" s="203"/>
      <c r="N758" s="204"/>
      <c r="O758" s="204"/>
      <c r="P758" s="204"/>
      <c r="Q758" s="204"/>
      <c r="R758" s="204"/>
      <c r="S758" s="204"/>
      <c r="T758" s="205"/>
      <c r="AT758" s="206" t="s">
        <v>148</v>
      </c>
      <c r="AU758" s="206" t="s">
        <v>83</v>
      </c>
      <c r="AV758" s="13" t="s">
        <v>83</v>
      </c>
      <c r="AW758" s="13" t="s">
        <v>35</v>
      </c>
      <c r="AX758" s="13" t="s">
        <v>73</v>
      </c>
      <c r="AY758" s="206" t="s">
        <v>135</v>
      </c>
    </row>
    <row r="759" spans="1:65" s="14" customFormat="1">
      <c r="B759" s="207"/>
      <c r="C759" s="208"/>
      <c r="D759" s="189" t="s">
        <v>148</v>
      </c>
      <c r="E759" s="209" t="s">
        <v>28</v>
      </c>
      <c r="F759" s="210" t="s">
        <v>183</v>
      </c>
      <c r="G759" s="208"/>
      <c r="H759" s="211">
        <v>125.1</v>
      </c>
      <c r="I759" s="212"/>
      <c r="J759" s="208"/>
      <c r="K759" s="208"/>
      <c r="L759" s="213"/>
      <c r="M759" s="214"/>
      <c r="N759" s="215"/>
      <c r="O759" s="215"/>
      <c r="P759" s="215"/>
      <c r="Q759" s="215"/>
      <c r="R759" s="215"/>
      <c r="S759" s="215"/>
      <c r="T759" s="216"/>
      <c r="AT759" s="217" t="s">
        <v>148</v>
      </c>
      <c r="AU759" s="217" t="s">
        <v>83</v>
      </c>
      <c r="AV759" s="14" t="s">
        <v>142</v>
      </c>
      <c r="AW759" s="14" t="s">
        <v>35</v>
      </c>
      <c r="AX759" s="14" t="s">
        <v>81</v>
      </c>
      <c r="AY759" s="217" t="s">
        <v>135</v>
      </c>
    </row>
    <row r="760" spans="1:65" s="2" customFormat="1" ht="24.2" customHeight="1">
      <c r="A760" s="37"/>
      <c r="B760" s="38"/>
      <c r="C760" s="176" t="s">
        <v>1064</v>
      </c>
      <c r="D760" s="176" t="s">
        <v>137</v>
      </c>
      <c r="E760" s="177" t="s">
        <v>1065</v>
      </c>
      <c r="F760" s="178" t="s">
        <v>262</v>
      </c>
      <c r="G760" s="179" t="s">
        <v>263</v>
      </c>
      <c r="H760" s="180">
        <v>25.02</v>
      </c>
      <c r="I760" s="181"/>
      <c r="J760" s="182">
        <f>ROUND(I760*H760,2)</f>
        <v>0</v>
      </c>
      <c r="K760" s="178" t="s">
        <v>141</v>
      </c>
      <c r="L760" s="42"/>
      <c r="M760" s="183" t="s">
        <v>28</v>
      </c>
      <c r="N760" s="184" t="s">
        <v>44</v>
      </c>
      <c r="O760" s="67"/>
      <c r="P760" s="185">
        <f>O760*H760</f>
        <v>0</v>
      </c>
      <c r="Q760" s="185">
        <v>0</v>
      </c>
      <c r="R760" s="185">
        <f>Q760*H760</f>
        <v>0</v>
      </c>
      <c r="S760" s="185">
        <v>0</v>
      </c>
      <c r="T760" s="186">
        <f>S760*H760</f>
        <v>0</v>
      </c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R760" s="187" t="s">
        <v>572</v>
      </c>
      <c r="AT760" s="187" t="s">
        <v>137</v>
      </c>
      <c r="AU760" s="187" t="s">
        <v>83</v>
      </c>
      <c r="AY760" s="20" t="s">
        <v>135</v>
      </c>
      <c r="BE760" s="188">
        <f>IF(N760="základní",J760,0)</f>
        <v>0</v>
      </c>
      <c r="BF760" s="188">
        <f>IF(N760="snížená",J760,0)</f>
        <v>0</v>
      </c>
      <c r="BG760" s="188">
        <f>IF(N760="zákl. přenesená",J760,0)</f>
        <v>0</v>
      </c>
      <c r="BH760" s="188">
        <f>IF(N760="sníž. přenesená",J760,0)</f>
        <v>0</v>
      </c>
      <c r="BI760" s="188">
        <f>IF(N760="nulová",J760,0)</f>
        <v>0</v>
      </c>
      <c r="BJ760" s="20" t="s">
        <v>81</v>
      </c>
      <c r="BK760" s="188">
        <f>ROUND(I760*H760,2)</f>
        <v>0</v>
      </c>
      <c r="BL760" s="20" t="s">
        <v>572</v>
      </c>
      <c r="BM760" s="187" t="s">
        <v>1066</v>
      </c>
    </row>
    <row r="761" spans="1:65" s="2" customFormat="1" ht="19.5">
      <c r="A761" s="37"/>
      <c r="B761" s="38"/>
      <c r="C761" s="39"/>
      <c r="D761" s="189" t="s">
        <v>144</v>
      </c>
      <c r="E761" s="39"/>
      <c r="F761" s="190" t="s">
        <v>265</v>
      </c>
      <c r="G761" s="39"/>
      <c r="H761" s="39"/>
      <c r="I761" s="191"/>
      <c r="J761" s="39"/>
      <c r="K761" s="39"/>
      <c r="L761" s="42"/>
      <c r="M761" s="192"/>
      <c r="N761" s="193"/>
      <c r="O761" s="67"/>
      <c r="P761" s="67"/>
      <c r="Q761" s="67"/>
      <c r="R761" s="67"/>
      <c r="S761" s="67"/>
      <c r="T761" s="68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T761" s="20" t="s">
        <v>144</v>
      </c>
      <c r="AU761" s="20" t="s">
        <v>83</v>
      </c>
    </row>
    <row r="762" spans="1:65" s="2" customFormat="1">
      <c r="A762" s="37"/>
      <c r="B762" s="38"/>
      <c r="C762" s="39"/>
      <c r="D762" s="194" t="s">
        <v>146</v>
      </c>
      <c r="E762" s="39"/>
      <c r="F762" s="195" t="s">
        <v>1067</v>
      </c>
      <c r="G762" s="39"/>
      <c r="H762" s="39"/>
      <c r="I762" s="191"/>
      <c r="J762" s="39"/>
      <c r="K762" s="39"/>
      <c r="L762" s="42"/>
      <c r="M762" s="192"/>
      <c r="N762" s="193"/>
      <c r="O762" s="67"/>
      <c r="P762" s="67"/>
      <c r="Q762" s="67"/>
      <c r="R762" s="67"/>
      <c r="S762" s="67"/>
      <c r="T762" s="68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T762" s="20" t="s">
        <v>146</v>
      </c>
      <c r="AU762" s="20" t="s">
        <v>83</v>
      </c>
    </row>
    <row r="763" spans="1:65" s="13" customFormat="1">
      <c r="B763" s="196"/>
      <c r="C763" s="197"/>
      <c r="D763" s="189" t="s">
        <v>148</v>
      </c>
      <c r="E763" s="198" t="s">
        <v>28</v>
      </c>
      <c r="F763" s="199" t="s">
        <v>1056</v>
      </c>
      <c r="G763" s="197"/>
      <c r="H763" s="200">
        <v>13.9</v>
      </c>
      <c r="I763" s="201"/>
      <c r="J763" s="197"/>
      <c r="K763" s="197"/>
      <c r="L763" s="202"/>
      <c r="M763" s="203"/>
      <c r="N763" s="204"/>
      <c r="O763" s="204"/>
      <c r="P763" s="204"/>
      <c r="Q763" s="204"/>
      <c r="R763" s="204"/>
      <c r="S763" s="204"/>
      <c r="T763" s="205"/>
      <c r="AT763" s="206" t="s">
        <v>148</v>
      </c>
      <c r="AU763" s="206" t="s">
        <v>83</v>
      </c>
      <c r="AV763" s="13" t="s">
        <v>83</v>
      </c>
      <c r="AW763" s="13" t="s">
        <v>35</v>
      </c>
      <c r="AX763" s="13" t="s">
        <v>73</v>
      </c>
      <c r="AY763" s="206" t="s">
        <v>135</v>
      </c>
    </row>
    <row r="764" spans="1:65" s="14" customFormat="1">
      <c r="B764" s="207"/>
      <c r="C764" s="208"/>
      <c r="D764" s="189" t="s">
        <v>148</v>
      </c>
      <c r="E764" s="209" t="s">
        <v>28</v>
      </c>
      <c r="F764" s="210" t="s">
        <v>183</v>
      </c>
      <c r="G764" s="208"/>
      <c r="H764" s="211">
        <v>13.9</v>
      </c>
      <c r="I764" s="212"/>
      <c r="J764" s="208"/>
      <c r="K764" s="208"/>
      <c r="L764" s="213"/>
      <c r="M764" s="214"/>
      <c r="N764" s="215"/>
      <c r="O764" s="215"/>
      <c r="P764" s="215"/>
      <c r="Q764" s="215"/>
      <c r="R764" s="215"/>
      <c r="S764" s="215"/>
      <c r="T764" s="216"/>
      <c r="AT764" s="217" t="s">
        <v>148</v>
      </c>
      <c r="AU764" s="217" t="s">
        <v>83</v>
      </c>
      <c r="AV764" s="14" t="s">
        <v>142</v>
      </c>
      <c r="AW764" s="14" t="s">
        <v>35</v>
      </c>
      <c r="AX764" s="14" t="s">
        <v>81</v>
      </c>
      <c r="AY764" s="217" t="s">
        <v>135</v>
      </c>
    </row>
    <row r="765" spans="1:65" s="13" customFormat="1">
      <c r="B765" s="196"/>
      <c r="C765" s="197"/>
      <c r="D765" s="189" t="s">
        <v>148</v>
      </c>
      <c r="E765" s="197"/>
      <c r="F765" s="199" t="s">
        <v>1068</v>
      </c>
      <c r="G765" s="197"/>
      <c r="H765" s="200">
        <v>25.02</v>
      </c>
      <c r="I765" s="201"/>
      <c r="J765" s="197"/>
      <c r="K765" s="197"/>
      <c r="L765" s="202"/>
      <c r="M765" s="203"/>
      <c r="N765" s="204"/>
      <c r="O765" s="204"/>
      <c r="P765" s="204"/>
      <c r="Q765" s="204"/>
      <c r="R765" s="204"/>
      <c r="S765" s="204"/>
      <c r="T765" s="205"/>
      <c r="AT765" s="206" t="s">
        <v>148</v>
      </c>
      <c r="AU765" s="206" t="s">
        <v>83</v>
      </c>
      <c r="AV765" s="13" t="s">
        <v>83</v>
      </c>
      <c r="AW765" s="13" t="s">
        <v>4</v>
      </c>
      <c r="AX765" s="13" t="s">
        <v>81</v>
      </c>
      <c r="AY765" s="206" t="s">
        <v>135</v>
      </c>
    </row>
    <row r="766" spans="1:65" s="2" customFormat="1" ht="24.2" customHeight="1">
      <c r="A766" s="37"/>
      <c r="B766" s="38"/>
      <c r="C766" s="176" t="s">
        <v>1069</v>
      </c>
      <c r="D766" s="176" t="s">
        <v>137</v>
      </c>
      <c r="E766" s="177" t="s">
        <v>1070</v>
      </c>
      <c r="F766" s="178" t="s">
        <v>1071</v>
      </c>
      <c r="G766" s="179" t="s">
        <v>357</v>
      </c>
      <c r="H766" s="180">
        <v>125</v>
      </c>
      <c r="I766" s="181"/>
      <c r="J766" s="182">
        <f>ROUND(I766*H766,2)</f>
        <v>0</v>
      </c>
      <c r="K766" s="178" t="s">
        <v>141</v>
      </c>
      <c r="L766" s="42"/>
      <c r="M766" s="183" t="s">
        <v>28</v>
      </c>
      <c r="N766" s="184" t="s">
        <v>44</v>
      </c>
      <c r="O766" s="67"/>
      <c r="P766" s="185">
        <f>O766*H766</f>
        <v>0</v>
      </c>
      <c r="Q766" s="185">
        <v>0</v>
      </c>
      <c r="R766" s="185">
        <f>Q766*H766</f>
        <v>0</v>
      </c>
      <c r="S766" s="185">
        <v>0</v>
      </c>
      <c r="T766" s="186">
        <f>S766*H766</f>
        <v>0</v>
      </c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R766" s="187" t="s">
        <v>572</v>
      </c>
      <c r="AT766" s="187" t="s">
        <v>137</v>
      </c>
      <c r="AU766" s="187" t="s">
        <v>83</v>
      </c>
      <c r="AY766" s="20" t="s">
        <v>135</v>
      </c>
      <c r="BE766" s="188">
        <f>IF(N766="základní",J766,0)</f>
        <v>0</v>
      </c>
      <c r="BF766" s="188">
        <f>IF(N766="snížená",J766,0)</f>
        <v>0</v>
      </c>
      <c r="BG766" s="188">
        <f>IF(N766="zákl. přenesená",J766,0)</f>
        <v>0</v>
      </c>
      <c r="BH766" s="188">
        <f>IF(N766="sníž. přenesená",J766,0)</f>
        <v>0</v>
      </c>
      <c r="BI766" s="188">
        <f>IF(N766="nulová",J766,0)</f>
        <v>0</v>
      </c>
      <c r="BJ766" s="20" t="s">
        <v>81</v>
      </c>
      <c r="BK766" s="188">
        <f>ROUND(I766*H766,2)</f>
        <v>0</v>
      </c>
      <c r="BL766" s="20" t="s">
        <v>572</v>
      </c>
      <c r="BM766" s="187" t="s">
        <v>1072</v>
      </c>
    </row>
    <row r="767" spans="1:65" s="2" customFormat="1" ht="39">
      <c r="A767" s="37"/>
      <c r="B767" s="38"/>
      <c r="C767" s="39"/>
      <c r="D767" s="189" t="s">
        <v>144</v>
      </c>
      <c r="E767" s="39"/>
      <c r="F767" s="190" t="s">
        <v>1073</v>
      </c>
      <c r="G767" s="39"/>
      <c r="H767" s="39"/>
      <c r="I767" s="191"/>
      <c r="J767" s="39"/>
      <c r="K767" s="39"/>
      <c r="L767" s="42"/>
      <c r="M767" s="192"/>
      <c r="N767" s="193"/>
      <c r="O767" s="67"/>
      <c r="P767" s="67"/>
      <c r="Q767" s="67"/>
      <c r="R767" s="67"/>
      <c r="S767" s="67"/>
      <c r="T767" s="68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T767" s="20" t="s">
        <v>144</v>
      </c>
      <c r="AU767" s="20" t="s">
        <v>83</v>
      </c>
    </row>
    <row r="768" spans="1:65" s="2" customFormat="1">
      <c r="A768" s="37"/>
      <c r="B768" s="38"/>
      <c r="C768" s="39"/>
      <c r="D768" s="194" t="s">
        <v>146</v>
      </c>
      <c r="E768" s="39"/>
      <c r="F768" s="195" t="s">
        <v>1074</v>
      </c>
      <c r="G768" s="39"/>
      <c r="H768" s="39"/>
      <c r="I768" s="191"/>
      <c r="J768" s="39"/>
      <c r="K768" s="39"/>
      <c r="L768" s="42"/>
      <c r="M768" s="192"/>
      <c r="N768" s="193"/>
      <c r="O768" s="67"/>
      <c r="P768" s="67"/>
      <c r="Q768" s="67"/>
      <c r="R768" s="67"/>
      <c r="S768" s="67"/>
      <c r="T768" s="68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T768" s="20" t="s">
        <v>146</v>
      </c>
      <c r="AU768" s="20" t="s">
        <v>83</v>
      </c>
    </row>
    <row r="769" spans="1:65" s="13" customFormat="1">
      <c r="B769" s="196"/>
      <c r="C769" s="197"/>
      <c r="D769" s="189" t="s">
        <v>148</v>
      </c>
      <c r="E769" s="198" t="s">
        <v>28</v>
      </c>
      <c r="F769" s="199" t="s">
        <v>955</v>
      </c>
      <c r="G769" s="197"/>
      <c r="H769" s="200">
        <v>125</v>
      </c>
      <c r="I769" s="201"/>
      <c r="J769" s="197"/>
      <c r="K769" s="197"/>
      <c r="L769" s="202"/>
      <c r="M769" s="203"/>
      <c r="N769" s="204"/>
      <c r="O769" s="204"/>
      <c r="P769" s="204"/>
      <c r="Q769" s="204"/>
      <c r="R769" s="204"/>
      <c r="S769" s="204"/>
      <c r="T769" s="205"/>
      <c r="AT769" s="206" t="s">
        <v>148</v>
      </c>
      <c r="AU769" s="206" t="s">
        <v>83</v>
      </c>
      <c r="AV769" s="13" t="s">
        <v>83</v>
      </c>
      <c r="AW769" s="13" t="s">
        <v>35</v>
      </c>
      <c r="AX769" s="13" t="s">
        <v>81</v>
      </c>
      <c r="AY769" s="206" t="s">
        <v>135</v>
      </c>
    </row>
    <row r="770" spans="1:65" s="2" customFormat="1" ht="24.2" customHeight="1">
      <c r="A770" s="37"/>
      <c r="B770" s="38"/>
      <c r="C770" s="176" t="s">
        <v>1075</v>
      </c>
      <c r="D770" s="176" t="s">
        <v>137</v>
      </c>
      <c r="E770" s="177" t="s">
        <v>1076</v>
      </c>
      <c r="F770" s="178" t="s">
        <v>1077</v>
      </c>
      <c r="G770" s="179" t="s">
        <v>357</v>
      </c>
      <c r="H770" s="180">
        <v>125</v>
      </c>
      <c r="I770" s="181"/>
      <c r="J770" s="182">
        <f>ROUND(I770*H770,2)</f>
        <v>0</v>
      </c>
      <c r="K770" s="178" t="s">
        <v>141</v>
      </c>
      <c r="L770" s="42"/>
      <c r="M770" s="183" t="s">
        <v>28</v>
      </c>
      <c r="N770" s="184" t="s">
        <v>44</v>
      </c>
      <c r="O770" s="67"/>
      <c r="P770" s="185">
        <f>O770*H770</f>
        <v>0</v>
      </c>
      <c r="Q770" s="185">
        <v>0</v>
      </c>
      <c r="R770" s="185">
        <f>Q770*H770</f>
        <v>0</v>
      </c>
      <c r="S770" s="185">
        <v>0</v>
      </c>
      <c r="T770" s="186">
        <f>S770*H770</f>
        <v>0</v>
      </c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R770" s="187" t="s">
        <v>572</v>
      </c>
      <c r="AT770" s="187" t="s">
        <v>137</v>
      </c>
      <c r="AU770" s="187" t="s">
        <v>83</v>
      </c>
      <c r="AY770" s="20" t="s">
        <v>135</v>
      </c>
      <c r="BE770" s="188">
        <f>IF(N770="základní",J770,0)</f>
        <v>0</v>
      </c>
      <c r="BF770" s="188">
        <f>IF(N770="snížená",J770,0)</f>
        <v>0</v>
      </c>
      <c r="BG770" s="188">
        <f>IF(N770="zákl. přenesená",J770,0)</f>
        <v>0</v>
      </c>
      <c r="BH770" s="188">
        <f>IF(N770="sníž. přenesená",J770,0)</f>
        <v>0</v>
      </c>
      <c r="BI770" s="188">
        <f>IF(N770="nulová",J770,0)</f>
        <v>0</v>
      </c>
      <c r="BJ770" s="20" t="s">
        <v>81</v>
      </c>
      <c r="BK770" s="188">
        <f>ROUND(I770*H770,2)</f>
        <v>0</v>
      </c>
      <c r="BL770" s="20" t="s">
        <v>572</v>
      </c>
      <c r="BM770" s="187" t="s">
        <v>1078</v>
      </c>
    </row>
    <row r="771" spans="1:65" s="2" customFormat="1" ht="19.5">
      <c r="A771" s="37"/>
      <c r="B771" s="38"/>
      <c r="C771" s="39"/>
      <c r="D771" s="189" t="s">
        <v>144</v>
      </c>
      <c r="E771" s="39"/>
      <c r="F771" s="190" t="s">
        <v>1079</v>
      </c>
      <c r="G771" s="39"/>
      <c r="H771" s="39"/>
      <c r="I771" s="191"/>
      <c r="J771" s="39"/>
      <c r="K771" s="39"/>
      <c r="L771" s="42"/>
      <c r="M771" s="192"/>
      <c r="N771" s="193"/>
      <c r="O771" s="67"/>
      <c r="P771" s="67"/>
      <c r="Q771" s="67"/>
      <c r="R771" s="67"/>
      <c r="S771" s="67"/>
      <c r="T771" s="68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T771" s="20" t="s">
        <v>144</v>
      </c>
      <c r="AU771" s="20" t="s">
        <v>83</v>
      </c>
    </row>
    <row r="772" spans="1:65" s="2" customFormat="1">
      <c r="A772" s="37"/>
      <c r="B772" s="38"/>
      <c r="C772" s="39"/>
      <c r="D772" s="194" t="s">
        <v>146</v>
      </c>
      <c r="E772" s="39"/>
      <c r="F772" s="195" t="s">
        <v>1080</v>
      </c>
      <c r="G772" s="39"/>
      <c r="H772" s="39"/>
      <c r="I772" s="191"/>
      <c r="J772" s="39"/>
      <c r="K772" s="39"/>
      <c r="L772" s="42"/>
      <c r="M772" s="192"/>
      <c r="N772" s="193"/>
      <c r="O772" s="67"/>
      <c r="P772" s="67"/>
      <c r="Q772" s="67"/>
      <c r="R772" s="67"/>
      <c r="S772" s="67"/>
      <c r="T772" s="68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20" t="s">
        <v>146</v>
      </c>
      <c r="AU772" s="20" t="s">
        <v>83</v>
      </c>
    </row>
    <row r="773" spans="1:65" s="13" customFormat="1">
      <c r="B773" s="196"/>
      <c r="C773" s="197"/>
      <c r="D773" s="189" t="s">
        <v>148</v>
      </c>
      <c r="E773" s="198" t="s">
        <v>28</v>
      </c>
      <c r="F773" s="199" t="s">
        <v>955</v>
      </c>
      <c r="G773" s="197"/>
      <c r="H773" s="200">
        <v>125</v>
      </c>
      <c r="I773" s="201"/>
      <c r="J773" s="197"/>
      <c r="K773" s="197"/>
      <c r="L773" s="202"/>
      <c r="M773" s="203"/>
      <c r="N773" s="204"/>
      <c r="O773" s="204"/>
      <c r="P773" s="204"/>
      <c r="Q773" s="204"/>
      <c r="R773" s="204"/>
      <c r="S773" s="204"/>
      <c r="T773" s="205"/>
      <c r="AT773" s="206" t="s">
        <v>148</v>
      </c>
      <c r="AU773" s="206" t="s">
        <v>83</v>
      </c>
      <c r="AV773" s="13" t="s">
        <v>83</v>
      </c>
      <c r="AW773" s="13" t="s">
        <v>35</v>
      </c>
      <c r="AX773" s="13" t="s">
        <v>73</v>
      </c>
      <c r="AY773" s="206" t="s">
        <v>135</v>
      </c>
    </row>
    <row r="774" spans="1:65" s="14" customFormat="1">
      <c r="B774" s="207"/>
      <c r="C774" s="208"/>
      <c r="D774" s="189" t="s">
        <v>148</v>
      </c>
      <c r="E774" s="209" t="s">
        <v>28</v>
      </c>
      <c r="F774" s="210" t="s">
        <v>183</v>
      </c>
      <c r="G774" s="208"/>
      <c r="H774" s="211">
        <v>125</v>
      </c>
      <c r="I774" s="212"/>
      <c r="J774" s="208"/>
      <c r="K774" s="208"/>
      <c r="L774" s="213"/>
      <c r="M774" s="214"/>
      <c r="N774" s="215"/>
      <c r="O774" s="215"/>
      <c r="P774" s="215"/>
      <c r="Q774" s="215"/>
      <c r="R774" s="215"/>
      <c r="S774" s="215"/>
      <c r="T774" s="216"/>
      <c r="AT774" s="217" t="s">
        <v>148</v>
      </c>
      <c r="AU774" s="217" t="s">
        <v>83</v>
      </c>
      <c r="AV774" s="14" t="s">
        <v>142</v>
      </c>
      <c r="AW774" s="14" t="s">
        <v>35</v>
      </c>
      <c r="AX774" s="14" t="s">
        <v>81</v>
      </c>
      <c r="AY774" s="217" t="s">
        <v>135</v>
      </c>
    </row>
    <row r="775" spans="1:65" s="2" customFormat="1" ht="21.75" customHeight="1">
      <c r="A775" s="37"/>
      <c r="B775" s="38"/>
      <c r="C775" s="176" t="s">
        <v>1081</v>
      </c>
      <c r="D775" s="176" t="s">
        <v>137</v>
      </c>
      <c r="E775" s="177" t="s">
        <v>1082</v>
      </c>
      <c r="F775" s="178" t="s">
        <v>1083</v>
      </c>
      <c r="G775" s="179" t="s">
        <v>357</v>
      </c>
      <c r="H775" s="180">
        <v>125</v>
      </c>
      <c r="I775" s="181"/>
      <c r="J775" s="182">
        <f>ROUND(I775*H775,2)</f>
        <v>0</v>
      </c>
      <c r="K775" s="178" t="s">
        <v>141</v>
      </c>
      <c r="L775" s="42"/>
      <c r="M775" s="183" t="s">
        <v>28</v>
      </c>
      <c r="N775" s="184" t="s">
        <v>44</v>
      </c>
      <c r="O775" s="67"/>
      <c r="P775" s="185">
        <f>O775*H775</f>
        <v>0</v>
      </c>
      <c r="Q775" s="185">
        <v>9.0000000000000006E-5</v>
      </c>
      <c r="R775" s="185">
        <f>Q775*H775</f>
        <v>1.1250000000000001E-2</v>
      </c>
      <c r="S775" s="185">
        <v>0</v>
      </c>
      <c r="T775" s="186">
        <f>S775*H775</f>
        <v>0</v>
      </c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R775" s="187" t="s">
        <v>572</v>
      </c>
      <c r="AT775" s="187" t="s">
        <v>137</v>
      </c>
      <c r="AU775" s="187" t="s">
        <v>83</v>
      </c>
      <c r="AY775" s="20" t="s">
        <v>135</v>
      </c>
      <c r="BE775" s="188">
        <f>IF(N775="základní",J775,0)</f>
        <v>0</v>
      </c>
      <c r="BF775" s="188">
        <f>IF(N775="snížená",J775,0)</f>
        <v>0</v>
      </c>
      <c r="BG775" s="188">
        <f>IF(N775="zákl. přenesená",J775,0)</f>
        <v>0</v>
      </c>
      <c r="BH775" s="188">
        <f>IF(N775="sníž. přenesená",J775,0)</f>
        <v>0</v>
      </c>
      <c r="BI775" s="188">
        <f>IF(N775="nulová",J775,0)</f>
        <v>0</v>
      </c>
      <c r="BJ775" s="20" t="s">
        <v>81</v>
      </c>
      <c r="BK775" s="188">
        <f>ROUND(I775*H775,2)</f>
        <v>0</v>
      </c>
      <c r="BL775" s="20" t="s">
        <v>572</v>
      </c>
      <c r="BM775" s="187" t="s">
        <v>1084</v>
      </c>
    </row>
    <row r="776" spans="1:65" s="2" customFormat="1" ht="19.5">
      <c r="A776" s="37"/>
      <c r="B776" s="38"/>
      <c r="C776" s="39"/>
      <c r="D776" s="189" t="s">
        <v>144</v>
      </c>
      <c r="E776" s="39"/>
      <c r="F776" s="190" t="s">
        <v>1085</v>
      </c>
      <c r="G776" s="39"/>
      <c r="H776" s="39"/>
      <c r="I776" s="191"/>
      <c r="J776" s="39"/>
      <c r="K776" s="39"/>
      <c r="L776" s="42"/>
      <c r="M776" s="192"/>
      <c r="N776" s="193"/>
      <c r="O776" s="67"/>
      <c r="P776" s="67"/>
      <c r="Q776" s="67"/>
      <c r="R776" s="67"/>
      <c r="S776" s="67"/>
      <c r="T776" s="68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T776" s="20" t="s">
        <v>144</v>
      </c>
      <c r="AU776" s="20" t="s">
        <v>83</v>
      </c>
    </row>
    <row r="777" spans="1:65" s="2" customFormat="1">
      <c r="A777" s="37"/>
      <c r="B777" s="38"/>
      <c r="C777" s="39"/>
      <c r="D777" s="194" t="s">
        <v>146</v>
      </c>
      <c r="E777" s="39"/>
      <c r="F777" s="195" t="s">
        <v>1086</v>
      </c>
      <c r="G777" s="39"/>
      <c r="H777" s="39"/>
      <c r="I777" s="191"/>
      <c r="J777" s="39"/>
      <c r="K777" s="39"/>
      <c r="L777" s="42"/>
      <c r="M777" s="192"/>
      <c r="N777" s="193"/>
      <c r="O777" s="67"/>
      <c r="P777" s="67"/>
      <c r="Q777" s="67"/>
      <c r="R777" s="67"/>
      <c r="S777" s="67"/>
      <c r="T777" s="68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T777" s="20" t="s">
        <v>146</v>
      </c>
      <c r="AU777" s="20" t="s">
        <v>83</v>
      </c>
    </row>
    <row r="778" spans="1:65" s="13" customFormat="1">
      <c r="B778" s="196"/>
      <c r="C778" s="197"/>
      <c r="D778" s="189" t="s">
        <v>148</v>
      </c>
      <c r="E778" s="198" t="s">
        <v>28</v>
      </c>
      <c r="F778" s="199" t="s">
        <v>955</v>
      </c>
      <c r="G778" s="197"/>
      <c r="H778" s="200">
        <v>125</v>
      </c>
      <c r="I778" s="201"/>
      <c r="J778" s="197"/>
      <c r="K778" s="197"/>
      <c r="L778" s="202"/>
      <c r="M778" s="203"/>
      <c r="N778" s="204"/>
      <c r="O778" s="204"/>
      <c r="P778" s="204"/>
      <c r="Q778" s="204"/>
      <c r="R778" s="204"/>
      <c r="S778" s="204"/>
      <c r="T778" s="205"/>
      <c r="AT778" s="206" t="s">
        <v>148</v>
      </c>
      <c r="AU778" s="206" t="s">
        <v>83</v>
      </c>
      <c r="AV778" s="13" t="s">
        <v>83</v>
      </c>
      <c r="AW778" s="13" t="s">
        <v>35</v>
      </c>
      <c r="AX778" s="13" t="s">
        <v>73</v>
      </c>
      <c r="AY778" s="206" t="s">
        <v>135</v>
      </c>
    </row>
    <row r="779" spans="1:65" s="14" customFormat="1">
      <c r="B779" s="207"/>
      <c r="C779" s="208"/>
      <c r="D779" s="189" t="s">
        <v>148</v>
      </c>
      <c r="E779" s="209" t="s">
        <v>28</v>
      </c>
      <c r="F779" s="210" t="s">
        <v>183</v>
      </c>
      <c r="G779" s="208"/>
      <c r="H779" s="211">
        <v>125</v>
      </c>
      <c r="I779" s="212"/>
      <c r="J779" s="208"/>
      <c r="K779" s="208"/>
      <c r="L779" s="213"/>
      <c r="M779" s="214"/>
      <c r="N779" s="215"/>
      <c r="O779" s="215"/>
      <c r="P779" s="215"/>
      <c r="Q779" s="215"/>
      <c r="R779" s="215"/>
      <c r="S779" s="215"/>
      <c r="T779" s="216"/>
      <c r="AT779" s="217" t="s">
        <v>148</v>
      </c>
      <c r="AU779" s="217" t="s">
        <v>83</v>
      </c>
      <c r="AV779" s="14" t="s">
        <v>142</v>
      </c>
      <c r="AW779" s="14" t="s">
        <v>35</v>
      </c>
      <c r="AX779" s="14" t="s">
        <v>81</v>
      </c>
      <c r="AY779" s="217" t="s">
        <v>135</v>
      </c>
    </row>
    <row r="780" spans="1:65" s="2" customFormat="1" ht="33" customHeight="1">
      <c r="A780" s="37"/>
      <c r="B780" s="38"/>
      <c r="C780" s="176" t="s">
        <v>1087</v>
      </c>
      <c r="D780" s="176" t="s">
        <v>137</v>
      </c>
      <c r="E780" s="177" t="s">
        <v>1088</v>
      </c>
      <c r="F780" s="178" t="s">
        <v>1089</v>
      </c>
      <c r="G780" s="179" t="s">
        <v>357</v>
      </c>
      <c r="H780" s="180">
        <v>125</v>
      </c>
      <c r="I780" s="181"/>
      <c r="J780" s="182">
        <f>ROUND(I780*H780,2)</f>
        <v>0</v>
      </c>
      <c r="K780" s="178" t="s">
        <v>141</v>
      </c>
      <c r="L780" s="42"/>
      <c r="M780" s="183" t="s">
        <v>28</v>
      </c>
      <c r="N780" s="184" t="s">
        <v>44</v>
      </c>
      <c r="O780" s="67"/>
      <c r="P780" s="185">
        <f>O780*H780</f>
        <v>0</v>
      </c>
      <c r="Q780" s="185">
        <v>0</v>
      </c>
      <c r="R780" s="185">
        <f>Q780*H780</f>
        <v>0</v>
      </c>
      <c r="S780" s="185">
        <v>0</v>
      </c>
      <c r="T780" s="186">
        <f>S780*H780</f>
        <v>0</v>
      </c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R780" s="187" t="s">
        <v>572</v>
      </c>
      <c r="AT780" s="187" t="s">
        <v>137</v>
      </c>
      <c r="AU780" s="187" t="s">
        <v>83</v>
      </c>
      <c r="AY780" s="20" t="s">
        <v>135</v>
      </c>
      <c r="BE780" s="188">
        <f>IF(N780="základní",J780,0)</f>
        <v>0</v>
      </c>
      <c r="BF780" s="188">
        <f>IF(N780="snížená",J780,0)</f>
        <v>0</v>
      </c>
      <c r="BG780" s="188">
        <f>IF(N780="zákl. přenesená",J780,0)</f>
        <v>0</v>
      </c>
      <c r="BH780" s="188">
        <f>IF(N780="sníž. přenesená",J780,0)</f>
        <v>0</v>
      </c>
      <c r="BI780" s="188">
        <f>IF(N780="nulová",J780,0)</f>
        <v>0</v>
      </c>
      <c r="BJ780" s="20" t="s">
        <v>81</v>
      </c>
      <c r="BK780" s="188">
        <f>ROUND(I780*H780,2)</f>
        <v>0</v>
      </c>
      <c r="BL780" s="20" t="s">
        <v>572</v>
      </c>
      <c r="BM780" s="187" t="s">
        <v>1090</v>
      </c>
    </row>
    <row r="781" spans="1:65" s="2" customFormat="1" ht="29.25">
      <c r="A781" s="37"/>
      <c r="B781" s="38"/>
      <c r="C781" s="39"/>
      <c r="D781" s="189" t="s">
        <v>144</v>
      </c>
      <c r="E781" s="39"/>
      <c r="F781" s="190" t="s">
        <v>1091</v>
      </c>
      <c r="G781" s="39"/>
      <c r="H781" s="39"/>
      <c r="I781" s="191"/>
      <c r="J781" s="39"/>
      <c r="K781" s="39"/>
      <c r="L781" s="42"/>
      <c r="M781" s="192"/>
      <c r="N781" s="193"/>
      <c r="O781" s="67"/>
      <c r="P781" s="67"/>
      <c r="Q781" s="67"/>
      <c r="R781" s="67"/>
      <c r="S781" s="67"/>
      <c r="T781" s="68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T781" s="20" t="s">
        <v>144</v>
      </c>
      <c r="AU781" s="20" t="s">
        <v>83</v>
      </c>
    </row>
    <row r="782" spans="1:65" s="2" customFormat="1">
      <c r="A782" s="37"/>
      <c r="B782" s="38"/>
      <c r="C782" s="39"/>
      <c r="D782" s="194" t="s">
        <v>146</v>
      </c>
      <c r="E782" s="39"/>
      <c r="F782" s="195" t="s">
        <v>1092</v>
      </c>
      <c r="G782" s="39"/>
      <c r="H782" s="39"/>
      <c r="I782" s="191"/>
      <c r="J782" s="39"/>
      <c r="K782" s="39"/>
      <c r="L782" s="42"/>
      <c r="M782" s="192"/>
      <c r="N782" s="193"/>
      <c r="O782" s="67"/>
      <c r="P782" s="67"/>
      <c r="Q782" s="67"/>
      <c r="R782" s="67"/>
      <c r="S782" s="67"/>
      <c r="T782" s="68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T782" s="20" t="s">
        <v>146</v>
      </c>
      <c r="AU782" s="20" t="s">
        <v>83</v>
      </c>
    </row>
    <row r="783" spans="1:65" s="13" customFormat="1">
      <c r="B783" s="196"/>
      <c r="C783" s="197"/>
      <c r="D783" s="189" t="s">
        <v>148</v>
      </c>
      <c r="E783" s="198" t="s">
        <v>28</v>
      </c>
      <c r="F783" s="199" t="s">
        <v>955</v>
      </c>
      <c r="G783" s="197"/>
      <c r="H783" s="200">
        <v>125</v>
      </c>
      <c r="I783" s="201"/>
      <c r="J783" s="197"/>
      <c r="K783" s="197"/>
      <c r="L783" s="202"/>
      <c r="M783" s="203"/>
      <c r="N783" s="204"/>
      <c r="O783" s="204"/>
      <c r="P783" s="204"/>
      <c r="Q783" s="204"/>
      <c r="R783" s="204"/>
      <c r="S783" s="204"/>
      <c r="T783" s="205"/>
      <c r="AT783" s="206" t="s">
        <v>148</v>
      </c>
      <c r="AU783" s="206" t="s">
        <v>83</v>
      </c>
      <c r="AV783" s="13" t="s">
        <v>83</v>
      </c>
      <c r="AW783" s="13" t="s">
        <v>35</v>
      </c>
      <c r="AX783" s="13" t="s">
        <v>73</v>
      </c>
      <c r="AY783" s="206" t="s">
        <v>135</v>
      </c>
    </row>
    <row r="784" spans="1:65" s="14" customFormat="1">
      <c r="B784" s="207"/>
      <c r="C784" s="208"/>
      <c r="D784" s="189" t="s">
        <v>148</v>
      </c>
      <c r="E784" s="209" t="s">
        <v>28</v>
      </c>
      <c r="F784" s="210" t="s">
        <v>183</v>
      </c>
      <c r="G784" s="208"/>
      <c r="H784" s="211">
        <v>125</v>
      </c>
      <c r="I784" s="212"/>
      <c r="J784" s="208"/>
      <c r="K784" s="208"/>
      <c r="L784" s="213"/>
      <c r="M784" s="214"/>
      <c r="N784" s="215"/>
      <c r="O784" s="215"/>
      <c r="P784" s="215"/>
      <c r="Q784" s="215"/>
      <c r="R784" s="215"/>
      <c r="S784" s="215"/>
      <c r="T784" s="216"/>
      <c r="AT784" s="217" t="s">
        <v>148</v>
      </c>
      <c r="AU784" s="217" t="s">
        <v>83</v>
      </c>
      <c r="AV784" s="14" t="s">
        <v>142</v>
      </c>
      <c r="AW784" s="14" t="s">
        <v>35</v>
      </c>
      <c r="AX784" s="14" t="s">
        <v>81</v>
      </c>
      <c r="AY784" s="217" t="s">
        <v>135</v>
      </c>
    </row>
    <row r="785" spans="1:65" s="2" customFormat="1" ht="24.2" customHeight="1">
      <c r="A785" s="37"/>
      <c r="B785" s="38"/>
      <c r="C785" s="240" t="s">
        <v>1093</v>
      </c>
      <c r="D785" s="240" t="s">
        <v>281</v>
      </c>
      <c r="E785" s="241" t="s">
        <v>1094</v>
      </c>
      <c r="F785" s="242" t="s">
        <v>1095</v>
      </c>
      <c r="G785" s="243" t="s">
        <v>357</v>
      </c>
      <c r="H785" s="244">
        <v>127.5</v>
      </c>
      <c r="I785" s="245"/>
      <c r="J785" s="246">
        <f>ROUND(I785*H785,2)</f>
        <v>0</v>
      </c>
      <c r="K785" s="242" t="s">
        <v>141</v>
      </c>
      <c r="L785" s="247"/>
      <c r="M785" s="248" t="s">
        <v>28</v>
      </c>
      <c r="N785" s="249" t="s">
        <v>44</v>
      </c>
      <c r="O785" s="67"/>
      <c r="P785" s="185">
        <f>O785*H785</f>
        <v>0</v>
      </c>
      <c r="Q785" s="185">
        <v>0.06</v>
      </c>
      <c r="R785" s="185">
        <f>Q785*H785</f>
        <v>7.6499999999999995</v>
      </c>
      <c r="S785" s="185">
        <v>0</v>
      </c>
      <c r="T785" s="186">
        <f>S785*H785</f>
        <v>0</v>
      </c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R785" s="187" t="s">
        <v>981</v>
      </c>
      <c r="AT785" s="187" t="s">
        <v>281</v>
      </c>
      <c r="AU785" s="187" t="s">
        <v>83</v>
      </c>
      <c r="AY785" s="20" t="s">
        <v>135</v>
      </c>
      <c r="BE785" s="188">
        <f>IF(N785="základní",J785,0)</f>
        <v>0</v>
      </c>
      <c r="BF785" s="188">
        <f>IF(N785="snížená",J785,0)</f>
        <v>0</v>
      </c>
      <c r="BG785" s="188">
        <f>IF(N785="zákl. přenesená",J785,0)</f>
        <v>0</v>
      </c>
      <c r="BH785" s="188">
        <f>IF(N785="sníž. přenesená",J785,0)</f>
        <v>0</v>
      </c>
      <c r="BI785" s="188">
        <f>IF(N785="nulová",J785,0)</f>
        <v>0</v>
      </c>
      <c r="BJ785" s="20" t="s">
        <v>81</v>
      </c>
      <c r="BK785" s="188">
        <f>ROUND(I785*H785,2)</f>
        <v>0</v>
      </c>
      <c r="BL785" s="20" t="s">
        <v>981</v>
      </c>
      <c r="BM785" s="187" t="s">
        <v>1096</v>
      </c>
    </row>
    <row r="786" spans="1:65" s="2" customFormat="1" ht="19.5">
      <c r="A786" s="37"/>
      <c r="B786" s="38"/>
      <c r="C786" s="39"/>
      <c r="D786" s="189" t="s">
        <v>144</v>
      </c>
      <c r="E786" s="39"/>
      <c r="F786" s="190" t="s">
        <v>1095</v>
      </c>
      <c r="G786" s="39"/>
      <c r="H786" s="39"/>
      <c r="I786" s="191"/>
      <c r="J786" s="39"/>
      <c r="K786" s="39"/>
      <c r="L786" s="42"/>
      <c r="M786" s="192"/>
      <c r="N786" s="193"/>
      <c r="O786" s="67"/>
      <c r="P786" s="67"/>
      <c r="Q786" s="67"/>
      <c r="R786" s="67"/>
      <c r="S786" s="67"/>
      <c r="T786" s="68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T786" s="20" t="s">
        <v>144</v>
      </c>
      <c r="AU786" s="20" t="s">
        <v>83</v>
      </c>
    </row>
    <row r="787" spans="1:65" s="13" customFormat="1">
      <c r="B787" s="196"/>
      <c r="C787" s="197"/>
      <c r="D787" s="189" t="s">
        <v>148</v>
      </c>
      <c r="E787" s="198" t="s">
        <v>28</v>
      </c>
      <c r="F787" s="199" t="s">
        <v>955</v>
      </c>
      <c r="G787" s="197"/>
      <c r="H787" s="200">
        <v>125</v>
      </c>
      <c r="I787" s="201"/>
      <c r="J787" s="197"/>
      <c r="K787" s="197"/>
      <c r="L787" s="202"/>
      <c r="M787" s="203"/>
      <c r="N787" s="204"/>
      <c r="O787" s="204"/>
      <c r="P787" s="204"/>
      <c r="Q787" s="204"/>
      <c r="R787" s="204"/>
      <c r="S787" s="204"/>
      <c r="T787" s="205"/>
      <c r="AT787" s="206" t="s">
        <v>148</v>
      </c>
      <c r="AU787" s="206" t="s">
        <v>83</v>
      </c>
      <c r="AV787" s="13" t="s">
        <v>83</v>
      </c>
      <c r="AW787" s="13" t="s">
        <v>35</v>
      </c>
      <c r="AX787" s="13" t="s">
        <v>73</v>
      </c>
      <c r="AY787" s="206" t="s">
        <v>135</v>
      </c>
    </row>
    <row r="788" spans="1:65" s="14" customFormat="1">
      <c r="B788" s="207"/>
      <c r="C788" s="208"/>
      <c r="D788" s="189" t="s">
        <v>148</v>
      </c>
      <c r="E788" s="209" t="s">
        <v>28</v>
      </c>
      <c r="F788" s="210" t="s">
        <v>183</v>
      </c>
      <c r="G788" s="208"/>
      <c r="H788" s="211">
        <v>125</v>
      </c>
      <c r="I788" s="212"/>
      <c r="J788" s="208"/>
      <c r="K788" s="208"/>
      <c r="L788" s="213"/>
      <c r="M788" s="214"/>
      <c r="N788" s="215"/>
      <c r="O788" s="215"/>
      <c r="P788" s="215"/>
      <c r="Q788" s="215"/>
      <c r="R788" s="215"/>
      <c r="S788" s="215"/>
      <c r="T788" s="216"/>
      <c r="AT788" s="217" t="s">
        <v>148</v>
      </c>
      <c r="AU788" s="217" t="s">
        <v>83</v>
      </c>
      <c r="AV788" s="14" t="s">
        <v>142</v>
      </c>
      <c r="AW788" s="14" t="s">
        <v>35</v>
      </c>
      <c r="AX788" s="14" t="s">
        <v>81</v>
      </c>
      <c r="AY788" s="217" t="s">
        <v>135</v>
      </c>
    </row>
    <row r="789" spans="1:65" s="13" customFormat="1">
      <c r="B789" s="196"/>
      <c r="C789" s="197"/>
      <c r="D789" s="189" t="s">
        <v>148</v>
      </c>
      <c r="E789" s="197"/>
      <c r="F789" s="199" t="s">
        <v>1097</v>
      </c>
      <c r="G789" s="197"/>
      <c r="H789" s="200">
        <v>127.5</v>
      </c>
      <c r="I789" s="201"/>
      <c r="J789" s="197"/>
      <c r="K789" s="197"/>
      <c r="L789" s="202"/>
      <c r="M789" s="203"/>
      <c r="N789" s="204"/>
      <c r="O789" s="204"/>
      <c r="P789" s="204"/>
      <c r="Q789" s="204"/>
      <c r="R789" s="204"/>
      <c r="S789" s="204"/>
      <c r="T789" s="205"/>
      <c r="AT789" s="206" t="s">
        <v>148</v>
      </c>
      <c r="AU789" s="206" t="s">
        <v>83</v>
      </c>
      <c r="AV789" s="13" t="s">
        <v>83</v>
      </c>
      <c r="AW789" s="13" t="s">
        <v>4</v>
      </c>
      <c r="AX789" s="13" t="s">
        <v>81</v>
      </c>
      <c r="AY789" s="206" t="s">
        <v>135</v>
      </c>
    </row>
    <row r="790" spans="1:65" s="2" customFormat="1" ht="24.2" customHeight="1">
      <c r="A790" s="37"/>
      <c r="B790" s="38"/>
      <c r="C790" s="176" t="s">
        <v>1098</v>
      </c>
      <c r="D790" s="176" t="s">
        <v>137</v>
      </c>
      <c r="E790" s="177" t="s">
        <v>1099</v>
      </c>
      <c r="F790" s="178" t="s">
        <v>1100</v>
      </c>
      <c r="G790" s="179" t="s">
        <v>263</v>
      </c>
      <c r="H790" s="180">
        <v>7.6609999999999996</v>
      </c>
      <c r="I790" s="181"/>
      <c r="J790" s="182">
        <f>ROUND(I790*H790,2)</f>
        <v>0</v>
      </c>
      <c r="K790" s="178" t="s">
        <v>141</v>
      </c>
      <c r="L790" s="42"/>
      <c r="M790" s="183" t="s">
        <v>28</v>
      </c>
      <c r="N790" s="184" t="s">
        <v>44</v>
      </c>
      <c r="O790" s="67"/>
      <c r="P790" s="185">
        <f>O790*H790</f>
        <v>0</v>
      </c>
      <c r="Q790" s="185">
        <v>0</v>
      </c>
      <c r="R790" s="185">
        <f>Q790*H790</f>
        <v>0</v>
      </c>
      <c r="S790" s="185">
        <v>0</v>
      </c>
      <c r="T790" s="186">
        <f>S790*H790</f>
        <v>0</v>
      </c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R790" s="187" t="s">
        <v>572</v>
      </c>
      <c r="AT790" s="187" t="s">
        <v>137</v>
      </c>
      <c r="AU790" s="187" t="s">
        <v>83</v>
      </c>
      <c r="AY790" s="20" t="s">
        <v>135</v>
      </c>
      <c r="BE790" s="188">
        <f>IF(N790="základní",J790,0)</f>
        <v>0</v>
      </c>
      <c r="BF790" s="188">
        <f>IF(N790="snížená",J790,0)</f>
        <v>0</v>
      </c>
      <c r="BG790" s="188">
        <f>IF(N790="zákl. přenesená",J790,0)</f>
        <v>0</v>
      </c>
      <c r="BH790" s="188">
        <f>IF(N790="sníž. přenesená",J790,0)</f>
        <v>0</v>
      </c>
      <c r="BI790" s="188">
        <f>IF(N790="nulová",J790,0)</f>
        <v>0</v>
      </c>
      <c r="BJ790" s="20" t="s">
        <v>81</v>
      </c>
      <c r="BK790" s="188">
        <f>ROUND(I790*H790,2)</f>
        <v>0</v>
      </c>
      <c r="BL790" s="20" t="s">
        <v>572</v>
      </c>
      <c r="BM790" s="187" t="s">
        <v>1101</v>
      </c>
    </row>
    <row r="791" spans="1:65" s="2" customFormat="1" ht="19.5">
      <c r="A791" s="37"/>
      <c r="B791" s="38"/>
      <c r="C791" s="39"/>
      <c r="D791" s="189" t="s">
        <v>144</v>
      </c>
      <c r="E791" s="39"/>
      <c r="F791" s="190" t="s">
        <v>1102</v>
      </c>
      <c r="G791" s="39"/>
      <c r="H791" s="39"/>
      <c r="I791" s="191"/>
      <c r="J791" s="39"/>
      <c r="K791" s="39"/>
      <c r="L791" s="42"/>
      <c r="M791" s="192"/>
      <c r="N791" s="193"/>
      <c r="O791" s="67"/>
      <c r="P791" s="67"/>
      <c r="Q791" s="67"/>
      <c r="R791" s="67"/>
      <c r="S791" s="67"/>
      <c r="T791" s="68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T791" s="20" t="s">
        <v>144</v>
      </c>
      <c r="AU791" s="20" t="s">
        <v>83</v>
      </c>
    </row>
    <row r="792" spans="1:65" s="2" customFormat="1">
      <c r="A792" s="37"/>
      <c r="B792" s="38"/>
      <c r="C792" s="39"/>
      <c r="D792" s="194" t="s">
        <v>146</v>
      </c>
      <c r="E792" s="39"/>
      <c r="F792" s="195" t="s">
        <v>1103</v>
      </c>
      <c r="G792" s="39"/>
      <c r="H792" s="39"/>
      <c r="I792" s="191"/>
      <c r="J792" s="39"/>
      <c r="K792" s="39"/>
      <c r="L792" s="42"/>
      <c r="M792" s="250"/>
      <c r="N792" s="251"/>
      <c r="O792" s="252"/>
      <c r="P792" s="252"/>
      <c r="Q792" s="252"/>
      <c r="R792" s="252"/>
      <c r="S792" s="252"/>
      <c r="T792" s="253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T792" s="20" t="s">
        <v>146</v>
      </c>
      <c r="AU792" s="20" t="s">
        <v>83</v>
      </c>
    </row>
    <row r="793" spans="1:65" s="2" customFormat="1" ht="6.95" customHeight="1">
      <c r="A793" s="37"/>
      <c r="B793" s="50"/>
      <c r="C793" s="51"/>
      <c r="D793" s="51"/>
      <c r="E793" s="51"/>
      <c r="F793" s="51"/>
      <c r="G793" s="51"/>
      <c r="H793" s="51"/>
      <c r="I793" s="51"/>
      <c r="J793" s="51"/>
      <c r="K793" s="51"/>
      <c r="L793" s="42"/>
      <c r="M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</row>
  </sheetData>
  <sheetProtection algorithmName="SHA-512" hashValue="j51Kk1lgIwA8YA+WI2+YP2682HlqTKuf7kQIboFxfCUqmBEPWeInFIfMSLvag0LopK5yDMYogupdM1OXI4vqnA==" saltValue="zeVIxTbIB4xnO++8Xn9CXg==" spinCount="100000" sheet="1" objects="1" scenarios="1"/>
  <autoFilter ref="C93:K792" xr:uid="{00000000-0009-0000-0000-000001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100-000000000000}"/>
    <hyperlink ref="F103" r:id="rId2" xr:uid="{00000000-0004-0000-0100-000001000000}"/>
    <hyperlink ref="F107" r:id="rId3" xr:uid="{00000000-0004-0000-0100-000002000000}"/>
    <hyperlink ref="F111" r:id="rId4" xr:uid="{00000000-0004-0000-0100-000003000000}"/>
    <hyperlink ref="F115" r:id="rId5" xr:uid="{00000000-0004-0000-0100-000004000000}"/>
    <hyperlink ref="F119" r:id="rId6" xr:uid="{00000000-0004-0000-0100-000005000000}"/>
    <hyperlink ref="F126" r:id="rId7" xr:uid="{00000000-0004-0000-0100-000006000000}"/>
    <hyperlink ref="F130" r:id="rId8" xr:uid="{00000000-0004-0000-0100-000007000000}"/>
    <hyperlink ref="F134" r:id="rId9" xr:uid="{00000000-0004-0000-0100-000008000000}"/>
    <hyperlink ref="F139" r:id="rId10" xr:uid="{00000000-0004-0000-0100-000009000000}"/>
    <hyperlink ref="F144" r:id="rId11" xr:uid="{00000000-0004-0000-0100-00000A000000}"/>
    <hyperlink ref="F148" r:id="rId12" xr:uid="{00000000-0004-0000-0100-00000B000000}"/>
    <hyperlink ref="F152" r:id="rId13" xr:uid="{00000000-0004-0000-0100-00000C000000}"/>
    <hyperlink ref="F156" r:id="rId14" xr:uid="{00000000-0004-0000-0100-00000D000000}"/>
    <hyperlink ref="F162" r:id="rId15" xr:uid="{00000000-0004-0000-0100-00000E000000}"/>
    <hyperlink ref="F167" r:id="rId16" xr:uid="{00000000-0004-0000-0100-00000F000000}"/>
    <hyperlink ref="F172" r:id="rId17" xr:uid="{00000000-0004-0000-0100-000010000000}"/>
    <hyperlink ref="F177" r:id="rId18" xr:uid="{00000000-0004-0000-0100-000011000000}"/>
    <hyperlink ref="F183" r:id="rId19" xr:uid="{00000000-0004-0000-0100-000012000000}"/>
    <hyperlink ref="F210" r:id="rId20" xr:uid="{00000000-0004-0000-0100-000013000000}"/>
    <hyperlink ref="F220" r:id="rId21" xr:uid="{00000000-0004-0000-0100-000014000000}"/>
    <hyperlink ref="F225" r:id="rId22" xr:uid="{00000000-0004-0000-0100-000015000000}"/>
    <hyperlink ref="F234" r:id="rId23" xr:uid="{00000000-0004-0000-0100-000016000000}"/>
    <hyperlink ref="F242" r:id="rId24" xr:uid="{00000000-0004-0000-0100-000017000000}"/>
    <hyperlink ref="F247" r:id="rId25" xr:uid="{00000000-0004-0000-0100-000018000000}"/>
    <hyperlink ref="F257" r:id="rId26" xr:uid="{00000000-0004-0000-0100-000019000000}"/>
    <hyperlink ref="F262" r:id="rId27" xr:uid="{00000000-0004-0000-0100-00001A000000}"/>
    <hyperlink ref="F267" r:id="rId28" xr:uid="{00000000-0004-0000-0100-00001B000000}"/>
    <hyperlink ref="F272" r:id="rId29" xr:uid="{00000000-0004-0000-0100-00001C000000}"/>
    <hyperlink ref="F282" r:id="rId30" xr:uid="{00000000-0004-0000-0100-00001D000000}"/>
    <hyperlink ref="F292" r:id="rId31" xr:uid="{00000000-0004-0000-0100-00001E000000}"/>
    <hyperlink ref="F297" r:id="rId32" xr:uid="{00000000-0004-0000-0100-00001F000000}"/>
    <hyperlink ref="F303" r:id="rId33" xr:uid="{00000000-0004-0000-0100-000020000000}"/>
    <hyperlink ref="F307" r:id="rId34" xr:uid="{00000000-0004-0000-0100-000021000000}"/>
    <hyperlink ref="F314" r:id="rId35" xr:uid="{00000000-0004-0000-0100-000022000000}"/>
    <hyperlink ref="F318" r:id="rId36" xr:uid="{00000000-0004-0000-0100-000023000000}"/>
    <hyperlink ref="F322" r:id="rId37" xr:uid="{00000000-0004-0000-0100-000024000000}"/>
    <hyperlink ref="F326" r:id="rId38" xr:uid="{00000000-0004-0000-0100-000025000000}"/>
    <hyperlink ref="F330" r:id="rId39" xr:uid="{00000000-0004-0000-0100-000026000000}"/>
    <hyperlink ref="F334" r:id="rId40" xr:uid="{00000000-0004-0000-0100-000027000000}"/>
    <hyperlink ref="F353" r:id="rId41" xr:uid="{00000000-0004-0000-0100-000028000000}"/>
    <hyperlink ref="F385" r:id="rId42" xr:uid="{00000000-0004-0000-0100-000029000000}"/>
    <hyperlink ref="F401" r:id="rId43" xr:uid="{00000000-0004-0000-0100-00002A000000}"/>
    <hyperlink ref="F409" r:id="rId44" xr:uid="{00000000-0004-0000-0100-00002B000000}"/>
    <hyperlink ref="F416" r:id="rId45" xr:uid="{00000000-0004-0000-0100-00002C000000}"/>
    <hyperlink ref="F424" r:id="rId46" xr:uid="{00000000-0004-0000-0100-00002D000000}"/>
    <hyperlink ref="F432" r:id="rId47" xr:uid="{00000000-0004-0000-0100-00002E000000}"/>
    <hyperlink ref="F437" r:id="rId48" xr:uid="{00000000-0004-0000-0100-00002F000000}"/>
    <hyperlink ref="F441" r:id="rId49" xr:uid="{00000000-0004-0000-0100-000030000000}"/>
    <hyperlink ref="F445" r:id="rId50" xr:uid="{00000000-0004-0000-0100-000031000000}"/>
    <hyperlink ref="F459" r:id="rId51" xr:uid="{00000000-0004-0000-0100-000032000000}"/>
    <hyperlink ref="F468" r:id="rId52" xr:uid="{00000000-0004-0000-0100-000033000000}"/>
    <hyperlink ref="F478" r:id="rId53" xr:uid="{00000000-0004-0000-0100-000034000000}"/>
    <hyperlink ref="F487" r:id="rId54" xr:uid="{00000000-0004-0000-0100-000035000000}"/>
    <hyperlink ref="F496" r:id="rId55" xr:uid="{00000000-0004-0000-0100-000036000000}"/>
    <hyperlink ref="F500" r:id="rId56" xr:uid="{00000000-0004-0000-0100-000037000000}"/>
    <hyperlink ref="F504" r:id="rId57" xr:uid="{00000000-0004-0000-0100-000038000000}"/>
    <hyperlink ref="F508" r:id="rId58" xr:uid="{00000000-0004-0000-0100-000039000000}"/>
    <hyperlink ref="F517" r:id="rId59" xr:uid="{00000000-0004-0000-0100-00003A000000}"/>
    <hyperlink ref="F527" r:id="rId60" xr:uid="{00000000-0004-0000-0100-00003B000000}"/>
    <hyperlink ref="F580" r:id="rId61" xr:uid="{00000000-0004-0000-0100-00003C000000}"/>
    <hyperlink ref="F585" r:id="rId62" xr:uid="{00000000-0004-0000-0100-00003D000000}"/>
    <hyperlink ref="F589" r:id="rId63" xr:uid="{00000000-0004-0000-0100-00003E000000}"/>
    <hyperlink ref="F593" r:id="rId64" xr:uid="{00000000-0004-0000-0100-00003F000000}"/>
    <hyperlink ref="F613" r:id="rId65" xr:uid="{00000000-0004-0000-0100-000040000000}"/>
    <hyperlink ref="F622" r:id="rId66" xr:uid="{00000000-0004-0000-0100-000041000000}"/>
    <hyperlink ref="F626" r:id="rId67" xr:uid="{00000000-0004-0000-0100-000042000000}"/>
    <hyperlink ref="F630" r:id="rId68" xr:uid="{00000000-0004-0000-0100-000043000000}"/>
    <hyperlink ref="F634" r:id="rId69" xr:uid="{00000000-0004-0000-0100-000044000000}"/>
    <hyperlink ref="F638" r:id="rId70" xr:uid="{00000000-0004-0000-0100-000045000000}"/>
    <hyperlink ref="F642" r:id="rId71" xr:uid="{00000000-0004-0000-0100-000046000000}"/>
    <hyperlink ref="F646" r:id="rId72" xr:uid="{00000000-0004-0000-0100-000047000000}"/>
    <hyperlink ref="F650" r:id="rId73" xr:uid="{00000000-0004-0000-0100-000048000000}"/>
    <hyperlink ref="F654" r:id="rId74" xr:uid="{00000000-0004-0000-0100-000049000000}"/>
    <hyperlink ref="F658" r:id="rId75" xr:uid="{00000000-0004-0000-0100-00004A000000}"/>
    <hyperlink ref="F662" r:id="rId76" xr:uid="{00000000-0004-0000-0100-00004B000000}"/>
    <hyperlink ref="F666" r:id="rId77" xr:uid="{00000000-0004-0000-0100-00004C000000}"/>
    <hyperlink ref="F670" r:id="rId78" xr:uid="{00000000-0004-0000-0100-00004D000000}"/>
    <hyperlink ref="F679" r:id="rId79" xr:uid="{00000000-0004-0000-0100-00004E000000}"/>
    <hyperlink ref="F685" r:id="rId80" xr:uid="{00000000-0004-0000-0100-00004F000000}"/>
    <hyperlink ref="F692" r:id="rId81" xr:uid="{00000000-0004-0000-0100-000050000000}"/>
    <hyperlink ref="F699" r:id="rId82" xr:uid="{00000000-0004-0000-0100-000051000000}"/>
    <hyperlink ref="F707" r:id="rId83" xr:uid="{00000000-0004-0000-0100-000052000000}"/>
    <hyperlink ref="F711" r:id="rId84" xr:uid="{00000000-0004-0000-0100-000053000000}"/>
    <hyperlink ref="F715" r:id="rId85" xr:uid="{00000000-0004-0000-0100-000054000000}"/>
    <hyperlink ref="F720" r:id="rId86" xr:uid="{00000000-0004-0000-0100-000055000000}"/>
    <hyperlink ref="F727" r:id="rId87" xr:uid="{00000000-0004-0000-0100-000056000000}"/>
    <hyperlink ref="F737" r:id="rId88" xr:uid="{00000000-0004-0000-0100-000057000000}"/>
    <hyperlink ref="F742" r:id="rId89" xr:uid="{00000000-0004-0000-0100-000058000000}"/>
    <hyperlink ref="F747" r:id="rId90" xr:uid="{00000000-0004-0000-0100-000059000000}"/>
    <hyperlink ref="F752" r:id="rId91" xr:uid="{00000000-0004-0000-0100-00005A000000}"/>
    <hyperlink ref="F757" r:id="rId92" xr:uid="{00000000-0004-0000-0100-00005B000000}"/>
    <hyperlink ref="F762" r:id="rId93" xr:uid="{00000000-0004-0000-0100-00005C000000}"/>
    <hyperlink ref="F768" r:id="rId94" xr:uid="{00000000-0004-0000-0100-00005D000000}"/>
    <hyperlink ref="F772" r:id="rId95" xr:uid="{00000000-0004-0000-0100-00005E000000}"/>
    <hyperlink ref="F777" r:id="rId96" xr:uid="{00000000-0004-0000-0100-00005F000000}"/>
    <hyperlink ref="F782" r:id="rId97" xr:uid="{00000000-0004-0000-0100-000060000000}"/>
    <hyperlink ref="F792" r:id="rId98" xr:uid="{00000000-0004-0000-0100-00006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2:BM13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0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97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7" t="str">
        <f>'Rekapitulace stavby'!K6</f>
        <v>Teplice - Rekonstrukce ul. Čelakovského</v>
      </c>
      <c r="F7" s="388"/>
      <c r="G7" s="388"/>
      <c r="H7" s="388"/>
      <c r="L7" s="23"/>
    </row>
    <row r="8" spans="1:46" s="2" customFormat="1" ht="12" customHeight="1">
      <c r="A8" s="37"/>
      <c r="B8" s="42"/>
      <c r="C8" s="37"/>
      <c r="D8" s="108" t="s">
        <v>98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9" t="s">
        <v>1104</v>
      </c>
      <c r="F9" s="390"/>
      <c r="G9" s="390"/>
      <c r="H9" s="39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28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13. 12. 2025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tr">
        <f>IF('Rekapitulace stavby'!AN10="","",'Rekapitulace stavby'!AN10)</f>
        <v/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tr">
        <f>IF('Rekapitulace stavby'!E11="","",'Rekapitulace stavby'!E11)</f>
        <v xml:space="preserve"> </v>
      </c>
      <c r="F15" s="37"/>
      <c r="G15" s="37"/>
      <c r="H15" s="37"/>
      <c r="I15" s="108" t="s">
        <v>30</v>
      </c>
      <c r="J15" s="110" t="str">
        <f>IF('Rekapitulace stavby'!AN11="","",'Rekapitulace stavby'!AN11)</f>
        <v/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1" t="str">
        <f>'Rekapitulace stavby'!E14</f>
        <v>Vyplň údaj</v>
      </c>
      <c r="F18" s="392"/>
      <c r="G18" s="392"/>
      <c r="H18" s="39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27</v>
      </c>
      <c r="J20" s="110" t="s">
        <v>28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34</v>
      </c>
      <c r="F21" s="37"/>
      <c r="G21" s="37"/>
      <c r="H21" s="37"/>
      <c r="I21" s="108" t="s">
        <v>30</v>
      </c>
      <c r="J21" s="110" t="s">
        <v>28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27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30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3" t="s">
        <v>28</v>
      </c>
      <c r="F27" s="393"/>
      <c r="G27" s="393"/>
      <c r="H27" s="39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ROUND(J84,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ROUND((SUM(BE84:BE129)),  2)</f>
        <v>0</v>
      </c>
      <c r="G33" s="37"/>
      <c r="H33" s="37"/>
      <c r="I33" s="121">
        <v>0.21</v>
      </c>
      <c r="J33" s="120">
        <f>ROUND(((SUM(BE84:BE129))*I33),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ROUND((SUM(BF84:BF129)),  2)</f>
        <v>0</v>
      </c>
      <c r="G34" s="37"/>
      <c r="H34" s="37"/>
      <c r="I34" s="121">
        <v>0.12</v>
      </c>
      <c r="J34" s="120">
        <f>ROUND(((SUM(BF84:BF129))*I34),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ROUND((SUM(BG84:BG129)),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ROUND((SUM(BH84:BH129)),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ROUND((SUM(BI84:BI129)),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Teplice - Rekonstrukce ul. Čelakovského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98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3" t="str">
        <f>E9</f>
        <v>SO 101s - Sanace aktivní zóny a zemní pláně</v>
      </c>
      <c r="F50" s="384"/>
      <c r="G50" s="384"/>
      <c r="H50" s="38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Teplice</v>
      </c>
      <c r="G52" s="39"/>
      <c r="H52" s="39"/>
      <c r="I52" s="32" t="s">
        <v>24</v>
      </c>
      <c r="J52" s="62" t="str">
        <f>IF(J12="","",J12)</f>
        <v>13. 12. 2025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26</v>
      </c>
      <c r="D54" s="39"/>
      <c r="E54" s="39"/>
      <c r="F54" s="30" t="str">
        <f>E15</f>
        <v xml:space="preserve"> </v>
      </c>
      <c r="G54" s="39"/>
      <c r="H54" s="39"/>
      <c r="I54" s="32" t="s">
        <v>33</v>
      </c>
      <c r="J54" s="35" t="str">
        <f>E21</f>
        <v>Projekce dopravní Filip,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102</v>
      </c>
      <c r="D57" s="134"/>
      <c r="E57" s="134"/>
      <c r="F57" s="134"/>
      <c r="G57" s="134"/>
      <c r="H57" s="134"/>
      <c r="I57" s="134"/>
      <c r="J57" s="135" t="s">
        <v>103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J84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104</v>
      </c>
    </row>
    <row r="60" spans="1:47" s="9" customFormat="1" ht="24.95" customHeight="1">
      <c r="B60" s="137"/>
      <c r="C60" s="138"/>
      <c r="D60" s="139" t="s">
        <v>105</v>
      </c>
      <c r="E60" s="140"/>
      <c r="F60" s="140"/>
      <c r="G60" s="140"/>
      <c r="H60" s="140"/>
      <c r="I60" s="140"/>
      <c r="J60" s="141">
        <f>J85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106</v>
      </c>
      <c r="E61" s="146"/>
      <c r="F61" s="146"/>
      <c r="G61" s="146"/>
      <c r="H61" s="146"/>
      <c r="I61" s="146"/>
      <c r="J61" s="147">
        <f>J86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109</v>
      </c>
      <c r="E62" s="146"/>
      <c r="F62" s="146"/>
      <c r="G62" s="146"/>
      <c r="H62" s="146"/>
      <c r="I62" s="146"/>
      <c r="J62" s="147">
        <f>J112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111</v>
      </c>
      <c r="E63" s="146"/>
      <c r="F63" s="146"/>
      <c r="G63" s="146"/>
      <c r="H63" s="146"/>
      <c r="I63" s="146"/>
      <c r="J63" s="147">
        <f>J121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114</v>
      </c>
      <c r="E64" s="146"/>
      <c r="F64" s="146"/>
      <c r="G64" s="146"/>
      <c r="H64" s="146"/>
      <c r="I64" s="146"/>
      <c r="J64" s="147">
        <f>J126</f>
        <v>0</v>
      </c>
      <c r="K64" s="144"/>
      <c r="L64" s="148"/>
    </row>
    <row r="65" spans="1:31" s="2" customFormat="1" ht="21.75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s="2" customFormat="1" ht="6.95" customHeight="1">
      <c r="A66" s="37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pans="1:31" s="2" customFormat="1" ht="6.95" customHeight="1">
      <c r="A70" s="37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24.95" customHeight="1">
      <c r="A71" s="37"/>
      <c r="B71" s="38"/>
      <c r="C71" s="26" t="s">
        <v>120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16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85" t="str">
        <f>E7</f>
        <v>Teplice - Rekonstrukce ul. Čelakovského</v>
      </c>
      <c r="F74" s="386"/>
      <c r="G74" s="386"/>
      <c r="H74" s="386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98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373" t="str">
        <f>E9</f>
        <v>SO 101s - Sanace aktivní zóny a zemní pláně</v>
      </c>
      <c r="F76" s="384"/>
      <c r="G76" s="384"/>
      <c r="H76" s="384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22</v>
      </c>
      <c r="D78" s="39"/>
      <c r="E78" s="39"/>
      <c r="F78" s="30" t="str">
        <f>F12</f>
        <v>Teplice</v>
      </c>
      <c r="G78" s="39"/>
      <c r="H78" s="39"/>
      <c r="I78" s="32" t="s">
        <v>24</v>
      </c>
      <c r="J78" s="62" t="str">
        <f>IF(J12="","",J12)</f>
        <v>13. 12. 2025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5.7" customHeight="1">
      <c r="A80" s="37"/>
      <c r="B80" s="38"/>
      <c r="C80" s="32" t="s">
        <v>26</v>
      </c>
      <c r="D80" s="39"/>
      <c r="E80" s="39"/>
      <c r="F80" s="30" t="str">
        <f>E15</f>
        <v xml:space="preserve"> </v>
      </c>
      <c r="G80" s="39"/>
      <c r="H80" s="39"/>
      <c r="I80" s="32" t="s">
        <v>33</v>
      </c>
      <c r="J80" s="35" t="str">
        <f>E21</f>
        <v>Projekce dopravní Filip, s.r.o.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5.2" customHeight="1">
      <c r="A81" s="37"/>
      <c r="B81" s="38"/>
      <c r="C81" s="32" t="s">
        <v>31</v>
      </c>
      <c r="D81" s="39"/>
      <c r="E81" s="39"/>
      <c r="F81" s="30" t="str">
        <f>IF(E18="","",E18)</f>
        <v>Vyplň údaj</v>
      </c>
      <c r="G81" s="39"/>
      <c r="H81" s="39"/>
      <c r="I81" s="32" t="s">
        <v>36</v>
      </c>
      <c r="J81" s="35" t="str">
        <f>E24</f>
        <v xml:space="preserve"> 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0.3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11" customFormat="1" ht="29.25" customHeight="1">
      <c r="A83" s="149"/>
      <c r="B83" s="150"/>
      <c r="C83" s="151" t="s">
        <v>121</v>
      </c>
      <c r="D83" s="152" t="s">
        <v>58</v>
      </c>
      <c r="E83" s="152" t="s">
        <v>54</v>
      </c>
      <c r="F83" s="152" t="s">
        <v>55</v>
      </c>
      <c r="G83" s="152" t="s">
        <v>122</v>
      </c>
      <c r="H83" s="152" t="s">
        <v>123</v>
      </c>
      <c r="I83" s="152" t="s">
        <v>124</v>
      </c>
      <c r="J83" s="152" t="s">
        <v>103</v>
      </c>
      <c r="K83" s="153" t="s">
        <v>125</v>
      </c>
      <c r="L83" s="154"/>
      <c r="M83" s="71" t="s">
        <v>28</v>
      </c>
      <c r="N83" s="72" t="s">
        <v>43</v>
      </c>
      <c r="O83" s="72" t="s">
        <v>126</v>
      </c>
      <c r="P83" s="72" t="s">
        <v>127</v>
      </c>
      <c r="Q83" s="72" t="s">
        <v>128</v>
      </c>
      <c r="R83" s="72" t="s">
        <v>129</v>
      </c>
      <c r="S83" s="72" t="s">
        <v>130</v>
      </c>
      <c r="T83" s="73" t="s">
        <v>131</v>
      </c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</row>
    <row r="84" spans="1:65" s="2" customFormat="1" ht="22.9" customHeight="1">
      <c r="A84" s="37"/>
      <c r="B84" s="38"/>
      <c r="C84" s="78" t="s">
        <v>132</v>
      </c>
      <c r="D84" s="39"/>
      <c r="E84" s="39"/>
      <c r="F84" s="39"/>
      <c r="G84" s="39"/>
      <c r="H84" s="39"/>
      <c r="I84" s="39"/>
      <c r="J84" s="155">
        <f>BK84</f>
        <v>0</v>
      </c>
      <c r="K84" s="39"/>
      <c r="L84" s="42"/>
      <c r="M84" s="74"/>
      <c r="N84" s="156"/>
      <c r="O84" s="75"/>
      <c r="P84" s="157">
        <f>P85</f>
        <v>0</v>
      </c>
      <c r="Q84" s="75"/>
      <c r="R84" s="157">
        <f>R85</f>
        <v>0.79897180000000001</v>
      </c>
      <c r="S84" s="75"/>
      <c r="T84" s="158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20" t="s">
        <v>72</v>
      </c>
      <c r="AU84" s="20" t="s">
        <v>104</v>
      </c>
      <c r="BK84" s="159">
        <f>BK85</f>
        <v>0</v>
      </c>
    </row>
    <row r="85" spans="1:65" s="12" customFormat="1" ht="25.9" customHeight="1">
      <c r="B85" s="160"/>
      <c r="C85" s="161"/>
      <c r="D85" s="162" t="s">
        <v>72</v>
      </c>
      <c r="E85" s="163" t="s">
        <v>133</v>
      </c>
      <c r="F85" s="163" t="s">
        <v>134</v>
      </c>
      <c r="G85" s="161"/>
      <c r="H85" s="161"/>
      <c r="I85" s="164"/>
      <c r="J85" s="165">
        <f>BK85</f>
        <v>0</v>
      </c>
      <c r="K85" s="161"/>
      <c r="L85" s="166"/>
      <c r="M85" s="167"/>
      <c r="N85" s="168"/>
      <c r="O85" s="168"/>
      <c r="P85" s="169">
        <f>P86+P112+P121+P126</f>
        <v>0</v>
      </c>
      <c r="Q85" s="168"/>
      <c r="R85" s="169">
        <f>R86+R112+R121+R126</f>
        <v>0.79897180000000001</v>
      </c>
      <c r="S85" s="168"/>
      <c r="T85" s="170">
        <f>T86+T112+T121+T126</f>
        <v>0</v>
      </c>
      <c r="AR85" s="171" t="s">
        <v>81</v>
      </c>
      <c r="AT85" s="172" t="s">
        <v>72</v>
      </c>
      <c r="AU85" s="172" t="s">
        <v>73</v>
      </c>
      <c r="AY85" s="171" t="s">
        <v>135</v>
      </c>
      <c r="BK85" s="173">
        <f>BK86+BK112+BK121+BK126</f>
        <v>0</v>
      </c>
    </row>
    <row r="86" spans="1:65" s="12" customFormat="1" ht="22.9" customHeight="1">
      <c r="B86" s="160"/>
      <c r="C86" s="161"/>
      <c r="D86" s="162" t="s">
        <v>72</v>
      </c>
      <c r="E86" s="174" t="s">
        <v>81</v>
      </c>
      <c r="F86" s="174" t="s">
        <v>136</v>
      </c>
      <c r="G86" s="161"/>
      <c r="H86" s="161"/>
      <c r="I86" s="164"/>
      <c r="J86" s="175">
        <f>BK86</f>
        <v>0</v>
      </c>
      <c r="K86" s="161"/>
      <c r="L86" s="166"/>
      <c r="M86" s="167"/>
      <c r="N86" s="168"/>
      <c r="O86" s="168"/>
      <c r="P86" s="169">
        <f>SUM(P87:P111)</f>
        <v>0</v>
      </c>
      <c r="Q86" s="168"/>
      <c r="R86" s="169">
        <f>SUM(R87:R111)</f>
        <v>0</v>
      </c>
      <c r="S86" s="168"/>
      <c r="T86" s="170">
        <f>SUM(T87:T111)</f>
        <v>0</v>
      </c>
      <c r="AR86" s="171" t="s">
        <v>81</v>
      </c>
      <c r="AT86" s="172" t="s">
        <v>72</v>
      </c>
      <c r="AU86" s="172" t="s">
        <v>81</v>
      </c>
      <c r="AY86" s="171" t="s">
        <v>135</v>
      </c>
      <c r="BK86" s="173">
        <f>SUM(BK87:BK111)</f>
        <v>0</v>
      </c>
    </row>
    <row r="87" spans="1:65" s="2" customFormat="1" ht="33" customHeight="1">
      <c r="A87" s="37"/>
      <c r="B87" s="38"/>
      <c r="C87" s="176" t="s">
        <v>81</v>
      </c>
      <c r="D87" s="176" t="s">
        <v>137</v>
      </c>
      <c r="E87" s="177" t="s">
        <v>175</v>
      </c>
      <c r="F87" s="178" t="s">
        <v>176</v>
      </c>
      <c r="G87" s="179" t="s">
        <v>169</v>
      </c>
      <c r="H87" s="180">
        <v>526.91200000000003</v>
      </c>
      <c r="I87" s="181"/>
      <c r="J87" s="182">
        <f>ROUND(I87*H87,2)</f>
        <v>0</v>
      </c>
      <c r="K87" s="178" t="s">
        <v>141</v>
      </c>
      <c r="L87" s="42"/>
      <c r="M87" s="183" t="s">
        <v>28</v>
      </c>
      <c r="N87" s="184" t="s">
        <v>44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142</v>
      </c>
      <c r="AT87" s="187" t="s">
        <v>137</v>
      </c>
      <c r="AU87" s="187" t="s">
        <v>83</v>
      </c>
      <c r="AY87" s="20" t="s">
        <v>135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81</v>
      </c>
      <c r="BK87" s="188">
        <f>ROUND(I87*H87,2)</f>
        <v>0</v>
      </c>
      <c r="BL87" s="20" t="s">
        <v>142</v>
      </c>
      <c r="BM87" s="187" t="s">
        <v>1105</v>
      </c>
    </row>
    <row r="88" spans="1:65" s="2" customFormat="1" ht="19.5">
      <c r="A88" s="37"/>
      <c r="B88" s="38"/>
      <c r="C88" s="39"/>
      <c r="D88" s="189" t="s">
        <v>144</v>
      </c>
      <c r="E88" s="39"/>
      <c r="F88" s="190" t="s">
        <v>178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144</v>
      </c>
      <c r="AU88" s="20" t="s">
        <v>83</v>
      </c>
    </row>
    <row r="89" spans="1:65" s="2" customFormat="1">
      <c r="A89" s="37"/>
      <c r="B89" s="38"/>
      <c r="C89" s="39"/>
      <c r="D89" s="194" t="s">
        <v>146</v>
      </c>
      <c r="E89" s="39"/>
      <c r="F89" s="195" t="s">
        <v>179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146</v>
      </c>
      <c r="AU89" s="20" t="s">
        <v>83</v>
      </c>
    </row>
    <row r="90" spans="1:65" s="13" customFormat="1">
      <c r="B90" s="196"/>
      <c r="C90" s="197"/>
      <c r="D90" s="189" t="s">
        <v>148</v>
      </c>
      <c r="E90" s="198" t="s">
        <v>28</v>
      </c>
      <c r="F90" s="199" t="s">
        <v>1106</v>
      </c>
      <c r="G90" s="197"/>
      <c r="H90" s="200">
        <v>253.16800000000001</v>
      </c>
      <c r="I90" s="201"/>
      <c r="J90" s="197"/>
      <c r="K90" s="197"/>
      <c r="L90" s="202"/>
      <c r="M90" s="203"/>
      <c r="N90" s="204"/>
      <c r="O90" s="204"/>
      <c r="P90" s="204"/>
      <c r="Q90" s="204"/>
      <c r="R90" s="204"/>
      <c r="S90" s="204"/>
      <c r="T90" s="205"/>
      <c r="AT90" s="206" t="s">
        <v>148</v>
      </c>
      <c r="AU90" s="206" t="s">
        <v>83</v>
      </c>
      <c r="AV90" s="13" t="s">
        <v>83</v>
      </c>
      <c r="AW90" s="13" t="s">
        <v>35</v>
      </c>
      <c r="AX90" s="13" t="s">
        <v>73</v>
      </c>
      <c r="AY90" s="206" t="s">
        <v>135</v>
      </c>
    </row>
    <row r="91" spans="1:65" s="13" customFormat="1">
      <c r="B91" s="196"/>
      <c r="C91" s="197"/>
      <c r="D91" s="189" t="s">
        <v>148</v>
      </c>
      <c r="E91" s="198" t="s">
        <v>28</v>
      </c>
      <c r="F91" s="199" t="s">
        <v>1107</v>
      </c>
      <c r="G91" s="197"/>
      <c r="H91" s="200">
        <v>273.74400000000003</v>
      </c>
      <c r="I91" s="201"/>
      <c r="J91" s="197"/>
      <c r="K91" s="197"/>
      <c r="L91" s="202"/>
      <c r="M91" s="203"/>
      <c r="N91" s="204"/>
      <c r="O91" s="204"/>
      <c r="P91" s="204"/>
      <c r="Q91" s="204"/>
      <c r="R91" s="204"/>
      <c r="S91" s="204"/>
      <c r="T91" s="205"/>
      <c r="AT91" s="206" t="s">
        <v>148</v>
      </c>
      <c r="AU91" s="206" t="s">
        <v>83</v>
      </c>
      <c r="AV91" s="13" t="s">
        <v>83</v>
      </c>
      <c r="AW91" s="13" t="s">
        <v>35</v>
      </c>
      <c r="AX91" s="13" t="s">
        <v>73</v>
      </c>
      <c r="AY91" s="206" t="s">
        <v>135</v>
      </c>
    </row>
    <row r="92" spans="1:65" s="14" customFormat="1">
      <c r="B92" s="207"/>
      <c r="C92" s="208"/>
      <c r="D92" s="189" t="s">
        <v>148</v>
      </c>
      <c r="E92" s="209" t="s">
        <v>28</v>
      </c>
      <c r="F92" s="210" t="s">
        <v>183</v>
      </c>
      <c r="G92" s="208"/>
      <c r="H92" s="211">
        <v>526.91200000000003</v>
      </c>
      <c r="I92" s="212"/>
      <c r="J92" s="208"/>
      <c r="K92" s="208"/>
      <c r="L92" s="213"/>
      <c r="M92" s="214"/>
      <c r="N92" s="215"/>
      <c r="O92" s="215"/>
      <c r="P92" s="215"/>
      <c r="Q92" s="215"/>
      <c r="R92" s="215"/>
      <c r="S92" s="215"/>
      <c r="T92" s="216"/>
      <c r="AT92" s="217" t="s">
        <v>148</v>
      </c>
      <c r="AU92" s="217" t="s">
        <v>83</v>
      </c>
      <c r="AV92" s="14" t="s">
        <v>142</v>
      </c>
      <c r="AW92" s="14" t="s">
        <v>35</v>
      </c>
      <c r="AX92" s="14" t="s">
        <v>81</v>
      </c>
      <c r="AY92" s="217" t="s">
        <v>135</v>
      </c>
    </row>
    <row r="93" spans="1:65" s="2" customFormat="1" ht="37.9" customHeight="1">
      <c r="A93" s="37"/>
      <c r="B93" s="38"/>
      <c r="C93" s="176" t="s">
        <v>83</v>
      </c>
      <c r="D93" s="176" t="s">
        <v>137</v>
      </c>
      <c r="E93" s="177" t="s">
        <v>254</v>
      </c>
      <c r="F93" s="178" t="s">
        <v>255</v>
      </c>
      <c r="G93" s="179" t="s">
        <v>169</v>
      </c>
      <c r="H93" s="180">
        <v>526.91200000000003</v>
      </c>
      <c r="I93" s="181"/>
      <c r="J93" s="182">
        <f>ROUND(I93*H93,2)</f>
        <v>0</v>
      </c>
      <c r="K93" s="178" t="s">
        <v>141</v>
      </c>
      <c r="L93" s="42"/>
      <c r="M93" s="183" t="s">
        <v>28</v>
      </c>
      <c r="N93" s="184" t="s">
        <v>44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142</v>
      </c>
      <c r="AT93" s="187" t="s">
        <v>137</v>
      </c>
      <c r="AU93" s="187" t="s">
        <v>83</v>
      </c>
      <c r="AY93" s="20" t="s">
        <v>135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81</v>
      </c>
      <c r="BK93" s="188">
        <f>ROUND(I93*H93,2)</f>
        <v>0</v>
      </c>
      <c r="BL93" s="20" t="s">
        <v>142</v>
      </c>
      <c r="BM93" s="187" t="s">
        <v>1108</v>
      </c>
    </row>
    <row r="94" spans="1:65" s="2" customFormat="1" ht="39">
      <c r="A94" s="37"/>
      <c r="B94" s="38"/>
      <c r="C94" s="39"/>
      <c r="D94" s="189" t="s">
        <v>144</v>
      </c>
      <c r="E94" s="39"/>
      <c r="F94" s="190" t="s">
        <v>257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144</v>
      </c>
      <c r="AU94" s="20" t="s">
        <v>83</v>
      </c>
    </row>
    <row r="95" spans="1:65" s="2" customFormat="1">
      <c r="A95" s="37"/>
      <c r="B95" s="38"/>
      <c r="C95" s="39"/>
      <c r="D95" s="194" t="s">
        <v>146</v>
      </c>
      <c r="E95" s="39"/>
      <c r="F95" s="195" t="s">
        <v>258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146</v>
      </c>
      <c r="AU95" s="20" t="s">
        <v>83</v>
      </c>
    </row>
    <row r="96" spans="1:65" s="2" customFormat="1" ht="19.5">
      <c r="A96" s="37"/>
      <c r="B96" s="38"/>
      <c r="C96" s="39"/>
      <c r="D96" s="189" t="s">
        <v>237</v>
      </c>
      <c r="E96" s="39"/>
      <c r="F96" s="228" t="s">
        <v>238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237</v>
      </c>
      <c r="AU96" s="20" t="s">
        <v>83</v>
      </c>
    </row>
    <row r="97" spans="1:65" s="13" customFormat="1">
      <c r="B97" s="196"/>
      <c r="C97" s="197"/>
      <c r="D97" s="189" t="s">
        <v>148</v>
      </c>
      <c r="E97" s="198" t="s">
        <v>28</v>
      </c>
      <c r="F97" s="199" t="s">
        <v>1106</v>
      </c>
      <c r="G97" s="197"/>
      <c r="H97" s="200">
        <v>253.16800000000001</v>
      </c>
      <c r="I97" s="201"/>
      <c r="J97" s="197"/>
      <c r="K97" s="197"/>
      <c r="L97" s="202"/>
      <c r="M97" s="203"/>
      <c r="N97" s="204"/>
      <c r="O97" s="204"/>
      <c r="P97" s="204"/>
      <c r="Q97" s="204"/>
      <c r="R97" s="204"/>
      <c r="S97" s="204"/>
      <c r="T97" s="205"/>
      <c r="AT97" s="206" t="s">
        <v>148</v>
      </c>
      <c r="AU97" s="206" t="s">
        <v>83</v>
      </c>
      <c r="AV97" s="13" t="s">
        <v>83</v>
      </c>
      <c r="AW97" s="13" t="s">
        <v>35</v>
      </c>
      <c r="AX97" s="13" t="s">
        <v>73</v>
      </c>
      <c r="AY97" s="206" t="s">
        <v>135</v>
      </c>
    </row>
    <row r="98" spans="1:65" s="13" customFormat="1">
      <c r="B98" s="196"/>
      <c r="C98" s="197"/>
      <c r="D98" s="189" t="s">
        <v>148</v>
      </c>
      <c r="E98" s="198" t="s">
        <v>28</v>
      </c>
      <c r="F98" s="199" t="s">
        <v>1107</v>
      </c>
      <c r="G98" s="197"/>
      <c r="H98" s="200">
        <v>273.74400000000003</v>
      </c>
      <c r="I98" s="201"/>
      <c r="J98" s="197"/>
      <c r="K98" s="197"/>
      <c r="L98" s="202"/>
      <c r="M98" s="203"/>
      <c r="N98" s="204"/>
      <c r="O98" s="204"/>
      <c r="P98" s="204"/>
      <c r="Q98" s="204"/>
      <c r="R98" s="204"/>
      <c r="S98" s="204"/>
      <c r="T98" s="205"/>
      <c r="AT98" s="206" t="s">
        <v>148</v>
      </c>
      <c r="AU98" s="206" t="s">
        <v>83</v>
      </c>
      <c r="AV98" s="13" t="s">
        <v>83</v>
      </c>
      <c r="AW98" s="13" t="s">
        <v>35</v>
      </c>
      <c r="AX98" s="13" t="s">
        <v>73</v>
      </c>
      <c r="AY98" s="206" t="s">
        <v>135</v>
      </c>
    </row>
    <row r="99" spans="1:65" s="14" customFormat="1">
      <c r="B99" s="207"/>
      <c r="C99" s="208"/>
      <c r="D99" s="189" t="s">
        <v>148</v>
      </c>
      <c r="E99" s="209" t="s">
        <v>28</v>
      </c>
      <c r="F99" s="210" t="s">
        <v>183</v>
      </c>
      <c r="G99" s="208"/>
      <c r="H99" s="211">
        <v>526.91200000000003</v>
      </c>
      <c r="I99" s="212"/>
      <c r="J99" s="208"/>
      <c r="K99" s="208"/>
      <c r="L99" s="213"/>
      <c r="M99" s="214"/>
      <c r="N99" s="215"/>
      <c r="O99" s="215"/>
      <c r="P99" s="215"/>
      <c r="Q99" s="215"/>
      <c r="R99" s="215"/>
      <c r="S99" s="215"/>
      <c r="T99" s="216"/>
      <c r="AT99" s="217" t="s">
        <v>148</v>
      </c>
      <c r="AU99" s="217" t="s">
        <v>83</v>
      </c>
      <c r="AV99" s="14" t="s">
        <v>142</v>
      </c>
      <c r="AW99" s="14" t="s">
        <v>35</v>
      </c>
      <c r="AX99" s="14" t="s">
        <v>81</v>
      </c>
      <c r="AY99" s="217" t="s">
        <v>135</v>
      </c>
    </row>
    <row r="100" spans="1:65" s="2" customFormat="1" ht="24.2" customHeight="1">
      <c r="A100" s="37"/>
      <c r="B100" s="38"/>
      <c r="C100" s="176" t="s">
        <v>154</v>
      </c>
      <c r="D100" s="176" t="s">
        <v>137</v>
      </c>
      <c r="E100" s="177" t="s">
        <v>261</v>
      </c>
      <c r="F100" s="178" t="s">
        <v>262</v>
      </c>
      <c r="G100" s="179" t="s">
        <v>263</v>
      </c>
      <c r="H100" s="180">
        <v>948.44200000000001</v>
      </c>
      <c r="I100" s="181"/>
      <c r="J100" s="182">
        <f>ROUND(I100*H100,2)</f>
        <v>0</v>
      </c>
      <c r="K100" s="178" t="s">
        <v>141</v>
      </c>
      <c r="L100" s="42"/>
      <c r="M100" s="183" t="s">
        <v>28</v>
      </c>
      <c r="N100" s="184" t="s">
        <v>44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142</v>
      </c>
      <c r="AT100" s="187" t="s">
        <v>137</v>
      </c>
      <c r="AU100" s="187" t="s">
        <v>83</v>
      </c>
      <c r="AY100" s="20" t="s">
        <v>135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81</v>
      </c>
      <c r="BK100" s="188">
        <f>ROUND(I100*H100,2)</f>
        <v>0</v>
      </c>
      <c r="BL100" s="20" t="s">
        <v>142</v>
      </c>
      <c r="BM100" s="187" t="s">
        <v>1109</v>
      </c>
    </row>
    <row r="101" spans="1:65" s="2" customFormat="1" ht="19.5">
      <c r="A101" s="37"/>
      <c r="B101" s="38"/>
      <c r="C101" s="39"/>
      <c r="D101" s="189" t="s">
        <v>144</v>
      </c>
      <c r="E101" s="39"/>
      <c r="F101" s="190" t="s">
        <v>265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144</v>
      </c>
      <c r="AU101" s="20" t="s">
        <v>83</v>
      </c>
    </row>
    <row r="102" spans="1:65" s="2" customFormat="1">
      <c r="A102" s="37"/>
      <c r="B102" s="38"/>
      <c r="C102" s="39"/>
      <c r="D102" s="194" t="s">
        <v>146</v>
      </c>
      <c r="E102" s="39"/>
      <c r="F102" s="195" t="s">
        <v>266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146</v>
      </c>
      <c r="AU102" s="20" t="s">
        <v>83</v>
      </c>
    </row>
    <row r="103" spans="1:65" s="13" customFormat="1">
      <c r="B103" s="196"/>
      <c r="C103" s="197"/>
      <c r="D103" s="189" t="s">
        <v>148</v>
      </c>
      <c r="E103" s="198" t="s">
        <v>28</v>
      </c>
      <c r="F103" s="199" t="s">
        <v>1106</v>
      </c>
      <c r="G103" s="197"/>
      <c r="H103" s="200">
        <v>253.16800000000001</v>
      </c>
      <c r="I103" s="201"/>
      <c r="J103" s="197"/>
      <c r="K103" s="197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148</v>
      </c>
      <c r="AU103" s="206" t="s">
        <v>83</v>
      </c>
      <c r="AV103" s="13" t="s">
        <v>83</v>
      </c>
      <c r="AW103" s="13" t="s">
        <v>35</v>
      </c>
      <c r="AX103" s="13" t="s">
        <v>73</v>
      </c>
      <c r="AY103" s="206" t="s">
        <v>135</v>
      </c>
    </row>
    <row r="104" spans="1:65" s="13" customFormat="1">
      <c r="B104" s="196"/>
      <c r="C104" s="197"/>
      <c r="D104" s="189" t="s">
        <v>148</v>
      </c>
      <c r="E104" s="198" t="s">
        <v>28</v>
      </c>
      <c r="F104" s="199" t="s">
        <v>1107</v>
      </c>
      <c r="G104" s="197"/>
      <c r="H104" s="200">
        <v>273.74400000000003</v>
      </c>
      <c r="I104" s="201"/>
      <c r="J104" s="197"/>
      <c r="K104" s="197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148</v>
      </c>
      <c r="AU104" s="206" t="s">
        <v>83</v>
      </c>
      <c r="AV104" s="13" t="s">
        <v>83</v>
      </c>
      <c r="AW104" s="13" t="s">
        <v>35</v>
      </c>
      <c r="AX104" s="13" t="s">
        <v>73</v>
      </c>
      <c r="AY104" s="206" t="s">
        <v>135</v>
      </c>
    </row>
    <row r="105" spans="1:65" s="14" customFormat="1">
      <c r="B105" s="207"/>
      <c r="C105" s="208"/>
      <c r="D105" s="189" t="s">
        <v>148</v>
      </c>
      <c r="E105" s="209" t="s">
        <v>28</v>
      </c>
      <c r="F105" s="210" t="s">
        <v>183</v>
      </c>
      <c r="G105" s="208"/>
      <c r="H105" s="211">
        <v>526.91200000000003</v>
      </c>
      <c r="I105" s="212"/>
      <c r="J105" s="208"/>
      <c r="K105" s="208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148</v>
      </c>
      <c r="AU105" s="217" t="s">
        <v>83</v>
      </c>
      <c r="AV105" s="14" t="s">
        <v>142</v>
      </c>
      <c r="AW105" s="14" t="s">
        <v>35</v>
      </c>
      <c r="AX105" s="14" t="s">
        <v>81</v>
      </c>
      <c r="AY105" s="217" t="s">
        <v>135</v>
      </c>
    </row>
    <row r="106" spans="1:65" s="13" customFormat="1">
      <c r="B106" s="196"/>
      <c r="C106" s="197"/>
      <c r="D106" s="189" t="s">
        <v>148</v>
      </c>
      <c r="E106" s="197"/>
      <c r="F106" s="199" t="s">
        <v>1110</v>
      </c>
      <c r="G106" s="197"/>
      <c r="H106" s="200">
        <v>948.44200000000001</v>
      </c>
      <c r="I106" s="201"/>
      <c r="J106" s="197"/>
      <c r="K106" s="197"/>
      <c r="L106" s="202"/>
      <c r="M106" s="203"/>
      <c r="N106" s="204"/>
      <c r="O106" s="204"/>
      <c r="P106" s="204"/>
      <c r="Q106" s="204"/>
      <c r="R106" s="204"/>
      <c r="S106" s="204"/>
      <c r="T106" s="205"/>
      <c r="AT106" s="206" t="s">
        <v>148</v>
      </c>
      <c r="AU106" s="206" t="s">
        <v>83</v>
      </c>
      <c r="AV106" s="13" t="s">
        <v>83</v>
      </c>
      <c r="AW106" s="13" t="s">
        <v>4</v>
      </c>
      <c r="AX106" s="13" t="s">
        <v>81</v>
      </c>
      <c r="AY106" s="206" t="s">
        <v>135</v>
      </c>
    </row>
    <row r="107" spans="1:65" s="2" customFormat="1" ht="24.2" customHeight="1">
      <c r="A107" s="37"/>
      <c r="B107" s="38"/>
      <c r="C107" s="176" t="s">
        <v>142</v>
      </c>
      <c r="D107" s="176" t="s">
        <v>137</v>
      </c>
      <c r="E107" s="177" t="s">
        <v>348</v>
      </c>
      <c r="F107" s="178" t="s">
        <v>349</v>
      </c>
      <c r="G107" s="179" t="s">
        <v>317</v>
      </c>
      <c r="H107" s="180">
        <v>1545.4</v>
      </c>
      <c r="I107" s="181"/>
      <c r="J107" s="182">
        <f>ROUND(I107*H107,2)</f>
        <v>0</v>
      </c>
      <c r="K107" s="178" t="s">
        <v>141</v>
      </c>
      <c r="L107" s="42"/>
      <c r="M107" s="183" t="s">
        <v>28</v>
      </c>
      <c r="N107" s="184" t="s">
        <v>44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142</v>
      </c>
      <c r="AT107" s="187" t="s">
        <v>137</v>
      </c>
      <c r="AU107" s="187" t="s">
        <v>83</v>
      </c>
      <c r="AY107" s="20" t="s">
        <v>135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81</v>
      </c>
      <c r="BK107" s="188">
        <f>ROUND(I107*H107,2)</f>
        <v>0</v>
      </c>
      <c r="BL107" s="20" t="s">
        <v>142</v>
      </c>
      <c r="BM107" s="187" t="s">
        <v>1111</v>
      </c>
    </row>
    <row r="108" spans="1:65" s="2" customFormat="1" ht="19.5">
      <c r="A108" s="37"/>
      <c r="B108" s="38"/>
      <c r="C108" s="39"/>
      <c r="D108" s="189" t="s">
        <v>144</v>
      </c>
      <c r="E108" s="39"/>
      <c r="F108" s="190" t="s">
        <v>351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144</v>
      </c>
      <c r="AU108" s="20" t="s">
        <v>83</v>
      </c>
    </row>
    <row r="109" spans="1:65" s="2" customFormat="1">
      <c r="A109" s="37"/>
      <c r="B109" s="38"/>
      <c r="C109" s="39"/>
      <c r="D109" s="194" t="s">
        <v>146</v>
      </c>
      <c r="E109" s="39"/>
      <c r="F109" s="195" t="s">
        <v>352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146</v>
      </c>
      <c r="AU109" s="20" t="s">
        <v>83</v>
      </c>
    </row>
    <row r="110" spans="1:65" s="13" customFormat="1" ht="22.5">
      <c r="B110" s="196"/>
      <c r="C110" s="197"/>
      <c r="D110" s="189" t="s">
        <v>148</v>
      </c>
      <c r="E110" s="198" t="s">
        <v>28</v>
      </c>
      <c r="F110" s="199" t="s">
        <v>1112</v>
      </c>
      <c r="G110" s="197"/>
      <c r="H110" s="200">
        <v>1545.4</v>
      </c>
      <c r="I110" s="201"/>
      <c r="J110" s="197"/>
      <c r="K110" s="197"/>
      <c r="L110" s="202"/>
      <c r="M110" s="203"/>
      <c r="N110" s="204"/>
      <c r="O110" s="204"/>
      <c r="P110" s="204"/>
      <c r="Q110" s="204"/>
      <c r="R110" s="204"/>
      <c r="S110" s="204"/>
      <c r="T110" s="205"/>
      <c r="AT110" s="206" t="s">
        <v>148</v>
      </c>
      <c r="AU110" s="206" t="s">
        <v>83</v>
      </c>
      <c r="AV110" s="13" t="s">
        <v>83</v>
      </c>
      <c r="AW110" s="13" t="s">
        <v>35</v>
      </c>
      <c r="AX110" s="13" t="s">
        <v>73</v>
      </c>
      <c r="AY110" s="206" t="s">
        <v>135</v>
      </c>
    </row>
    <row r="111" spans="1:65" s="14" customFormat="1">
      <c r="B111" s="207"/>
      <c r="C111" s="208"/>
      <c r="D111" s="189" t="s">
        <v>148</v>
      </c>
      <c r="E111" s="209" t="s">
        <v>28</v>
      </c>
      <c r="F111" s="210" t="s">
        <v>183</v>
      </c>
      <c r="G111" s="208"/>
      <c r="H111" s="211">
        <v>1545.4</v>
      </c>
      <c r="I111" s="212"/>
      <c r="J111" s="208"/>
      <c r="K111" s="208"/>
      <c r="L111" s="213"/>
      <c r="M111" s="214"/>
      <c r="N111" s="215"/>
      <c r="O111" s="215"/>
      <c r="P111" s="215"/>
      <c r="Q111" s="215"/>
      <c r="R111" s="215"/>
      <c r="S111" s="215"/>
      <c r="T111" s="216"/>
      <c r="AT111" s="217" t="s">
        <v>148</v>
      </c>
      <c r="AU111" s="217" t="s">
        <v>83</v>
      </c>
      <c r="AV111" s="14" t="s">
        <v>142</v>
      </c>
      <c r="AW111" s="14" t="s">
        <v>35</v>
      </c>
      <c r="AX111" s="14" t="s">
        <v>81</v>
      </c>
      <c r="AY111" s="217" t="s">
        <v>135</v>
      </c>
    </row>
    <row r="112" spans="1:65" s="12" customFormat="1" ht="22.9" customHeight="1">
      <c r="B112" s="160"/>
      <c r="C112" s="161"/>
      <c r="D112" s="162" t="s">
        <v>72</v>
      </c>
      <c r="E112" s="174" t="s">
        <v>166</v>
      </c>
      <c r="F112" s="174" t="s">
        <v>429</v>
      </c>
      <c r="G112" s="161"/>
      <c r="H112" s="161"/>
      <c r="I112" s="164"/>
      <c r="J112" s="175">
        <f>BK112</f>
        <v>0</v>
      </c>
      <c r="K112" s="161"/>
      <c r="L112" s="166"/>
      <c r="M112" s="167"/>
      <c r="N112" s="168"/>
      <c r="O112" s="168"/>
      <c r="P112" s="169">
        <f>SUM(P113:P120)</f>
        <v>0</v>
      </c>
      <c r="Q112" s="168"/>
      <c r="R112" s="169">
        <f>SUM(R113:R120)</f>
        <v>0</v>
      </c>
      <c r="S112" s="168"/>
      <c r="T112" s="170">
        <f>SUM(T113:T120)</f>
        <v>0</v>
      </c>
      <c r="AR112" s="171" t="s">
        <v>81</v>
      </c>
      <c r="AT112" s="172" t="s">
        <v>72</v>
      </c>
      <c r="AU112" s="172" t="s">
        <v>81</v>
      </c>
      <c r="AY112" s="171" t="s">
        <v>135</v>
      </c>
      <c r="BK112" s="173">
        <f>SUM(BK113:BK120)</f>
        <v>0</v>
      </c>
    </row>
    <row r="113" spans="1:65" s="2" customFormat="1" ht="24.2" customHeight="1">
      <c r="A113" s="37"/>
      <c r="B113" s="38"/>
      <c r="C113" s="176" t="s">
        <v>166</v>
      </c>
      <c r="D113" s="176" t="s">
        <v>137</v>
      </c>
      <c r="E113" s="177" t="s">
        <v>1113</v>
      </c>
      <c r="F113" s="178" t="s">
        <v>1114</v>
      </c>
      <c r="G113" s="179" t="s">
        <v>317</v>
      </c>
      <c r="H113" s="180">
        <v>1824.96</v>
      </c>
      <c r="I113" s="181"/>
      <c r="J113" s="182">
        <f>ROUND(I113*H113,2)</f>
        <v>0</v>
      </c>
      <c r="K113" s="178" t="s">
        <v>141</v>
      </c>
      <c r="L113" s="42"/>
      <c r="M113" s="183" t="s">
        <v>28</v>
      </c>
      <c r="N113" s="184" t="s">
        <v>44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142</v>
      </c>
      <c r="AT113" s="187" t="s">
        <v>137</v>
      </c>
      <c r="AU113" s="187" t="s">
        <v>83</v>
      </c>
      <c r="AY113" s="20" t="s">
        <v>135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81</v>
      </c>
      <c r="BK113" s="188">
        <f>ROUND(I113*H113,2)</f>
        <v>0</v>
      </c>
      <c r="BL113" s="20" t="s">
        <v>142</v>
      </c>
      <c r="BM113" s="187" t="s">
        <v>1115</v>
      </c>
    </row>
    <row r="114" spans="1:65" s="2" customFormat="1" ht="19.5">
      <c r="A114" s="37"/>
      <c r="B114" s="38"/>
      <c r="C114" s="39"/>
      <c r="D114" s="189" t="s">
        <v>144</v>
      </c>
      <c r="E114" s="39"/>
      <c r="F114" s="190" t="s">
        <v>1116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144</v>
      </c>
      <c r="AU114" s="20" t="s">
        <v>83</v>
      </c>
    </row>
    <row r="115" spans="1:65" s="2" customFormat="1">
      <c r="A115" s="37"/>
      <c r="B115" s="38"/>
      <c r="C115" s="39"/>
      <c r="D115" s="194" t="s">
        <v>146</v>
      </c>
      <c r="E115" s="39"/>
      <c r="F115" s="195" t="s">
        <v>1117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146</v>
      </c>
      <c r="AU115" s="20" t="s">
        <v>83</v>
      </c>
    </row>
    <row r="116" spans="1:65" s="13" customFormat="1">
      <c r="B116" s="196"/>
      <c r="C116" s="197"/>
      <c r="D116" s="189" t="s">
        <v>148</v>
      </c>
      <c r="E116" s="198" t="s">
        <v>28</v>
      </c>
      <c r="F116" s="199" t="s">
        <v>1118</v>
      </c>
      <c r="G116" s="197"/>
      <c r="H116" s="200">
        <v>1824.96</v>
      </c>
      <c r="I116" s="201"/>
      <c r="J116" s="197"/>
      <c r="K116" s="197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148</v>
      </c>
      <c r="AU116" s="206" t="s">
        <v>83</v>
      </c>
      <c r="AV116" s="13" t="s">
        <v>83</v>
      </c>
      <c r="AW116" s="13" t="s">
        <v>35</v>
      </c>
      <c r="AX116" s="13" t="s">
        <v>81</v>
      </c>
      <c r="AY116" s="206" t="s">
        <v>135</v>
      </c>
    </row>
    <row r="117" spans="1:65" s="2" customFormat="1" ht="24.2" customHeight="1">
      <c r="A117" s="37"/>
      <c r="B117" s="38"/>
      <c r="C117" s="176" t="s">
        <v>174</v>
      </c>
      <c r="D117" s="176" t="s">
        <v>137</v>
      </c>
      <c r="E117" s="177" t="s">
        <v>1119</v>
      </c>
      <c r="F117" s="178" t="s">
        <v>1120</v>
      </c>
      <c r="G117" s="179" t="s">
        <v>317</v>
      </c>
      <c r="H117" s="180">
        <v>1265.8399999999999</v>
      </c>
      <c r="I117" s="181"/>
      <c r="J117" s="182">
        <f>ROUND(I117*H117,2)</f>
        <v>0</v>
      </c>
      <c r="K117" s="178" t="s">
        <v>141</v>
      </c>
      <c r="L117" s="42"/>
      <c r="M117" s="183" t="s">
        <v>28</v>
      </c>
      <c r="N117" s="184" t="s">
        <v>44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142</v>
      </c>
      <c r="AT117" s="187" t="s">
        <v>137</v>
      </c>
      <c r="AU117" s="187" t="s">
        <v>83</v>
      </c>
      <c r="AY117" s="20" t="s">
        <v>135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81</v>
      </c>
      <c r="BK117" s="188">
        <f>ROUND(I117*H117,2)</f>
        <v>0</v>
      </c>
      <c r="BL117" s="20" t="s">
        <v>142</v>
      </c>
      <c r="BM117" s="187" t="s">
        <v>1121</v>
      </c>
    </row>
    <row r="118" spans="1:65" s="2" customFormat="1" ht="19.5">
      <c r="A118" s="37"/>
      <c r="B118" s="38"/>
      <c r="C118" s="39"/>
      <c r="D118" s="189" t="s">
        <v>144</v>
      </c>
      <c r="E118" s="39"/>
      <c r="F118" s="190" t="s">
        <v>1122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144</v>
      </c>
      <c r="AU118" s="20" t="s">
        <v>83</v>
      </c>
    </row>
    <row r="119" spans="1:65" s="2" customFormat="1">
      <c r="A119" s="37"/>
      <c r="B119" s="38"/>
      <c r="C119" s="39"/>
      <c r="D119" s="194" t="s">
        <v>146</v>
      </c>
      <c r="E119" s="39"/>
      <c r="F119" s="195" t="s">
        <v>1123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146</v>
      </c>
      <c r="AU119" s="20" t="s">
        <v>83</v>
      </c>
    </row>
    <row r="120" spans="1:65" s="13" customFormat="1">
      <c r="B120" s="196"/>
      <c r="C120" s="197"/>
      <c r="D120" s="189" t="s">
        <v>148</v>
      </c>
      <c r="E120" s="198" t="s">
        <v>28</v>
      </c>
      <c r="F120" s="199" t="s">
        <v>1124</v>
      </c>
      <c r="G120" s="197"/>
      <c r="H120" s="200">
        <v>1265.8399999999999</v>
      </c>
      <c r="I120" s="201"/>
      <c r="J120" s="197"/>
      <c r="K120" s="197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148</v>
      </c>
      <c r="AU120" s="206" t="s">
        <v>83</v>
      </c>
      <c r="AV120" s="13" t="s">
        <v>83</v>
      </c>
      <c r="AW120" s="13" t="s">
        <v>35</v>
      </c>
      <c r="AX120" s="13" t="s">
        <v>81</v>
      </c>
      <c r="AY120" s="206" t="s">
        <v>135</v>
      </c>
    </row>
    <row r="121" spans="1:65" s="12" customFormat="1" ht="22.9" customHeight="1">
      <c r="B121" s="160"/>
      <c r="C121" s="161"/>
      <c r="D121" s="162" t="s">
        <v>72</v>
      </c>
      <c r="E121" s="174" t="s">
        <v>198</v>
      </c>
      <c r="F121" s="174" t="s">
        <v>643</v>
      </c>
      <c r="G121" s="161"/>
      <c r="H121" s="161"/>
      <c r="I121" s="164"/>
      <c r="J121" s="175">
        <f>BK121</f>
        <v>0</v>
      </c>
      <c r="K121" s="161"/>
      <c r="L121" s="166"/>
      <c r="M121" s="167"/>
      <c r="N121" s="168"/>
      <c r="O121" s="168"/>
      <c r="P121" s="169">
        <f>SUM(P122:P125)</f>
        <v>0</v>
      </c>
      <c r="Q121" s="168"/>
      <c r="R121" s="169">
        <f>SUM(R122:R125)</f>
        <v>0.79897180000000001</v>
      </c>
      <c r="S121" s="168"/>
      <c r="T121" s="170">
        <f>SUM(T122:T125)</f>
        <v>0</v>
      </c>
      <c r="AR121" s="171" t="s">
        <v>81</v>
      </c>
      <c r="AT121" s="172" t="s">
        <v>72</v>
      </c>
      <c r="AU121" s="172" t="s">
        <v>81</v>
      </c>
      <c r="AY121" s="171" t="s">
        <v>135</v>
      </c>
      <c r="BK121" s="173">
        <f>SUM(BK122:BK125)</f>
        <v>0</v>
      </c>
    </row>
    <row r="122" spans="1:65" s="2" customFormat="1" ht="24.2" customHeight="1">
      <c r="A122" s="37"/>
      <c r="B122" s="38"/>
      <c r="C122" s="176" t="s">
        <v>184</v>
      </c>
      <c r="D122" s="176" t="s">
        <v>137</v>
      </c>
      <c r="E122" s="177" t="s">
        <v>1125</v>
      </c>
      <c r="F122" s="178" t="s">
        <v>1126</v>
      </c>
      <c r="G122" s="179" t="s">
        <v>317</v>
      </c>
      <c r="H122" s="180">
        <v>1699.94</v>
      </c>
      <c r="I122" s="181"/>
      <c r="J122" s="182">
        <f>ROUND(I122*H122,2)</f>
        <v>0</v>
      </c>
      <c r="K122" s="178" t="s">
        <v>141</v>
      </c>
      <c r="L122" s="42"/>
      <c r="M122" s="183" t="s">
        <v>28</v>
      </c>
      <c r="N122" s="184" t="s">
        <v>44</v>
      </c>
      <c r="O122" s="67"/>
      <c r="P122" s="185">
        <f>O122*H122</f>
        <v>0</v>
      </c>
      <c r="Q122" s="185">
        <v>4.6999999999999999E-4</v>
      </c>
      <c r="R122" s="185">
        <f>Q122*H122</f>
        <v>0.79897180000000001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142</v>
      </c>
      <c r="AT122" s="187" t="s">
        <v>137</v>
      </c>
      <c r="AU122" s="187" t="s">
        <v>83</v>
      </c>
      <c r="AY122" s="20" t="s">
        <v>135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20" t="s">
        <v>81</v>
      </c>
      <c r="BK122" s="188">
        <f>ROUND(I122*H122,2)</f>
        <v>0</v>
      </c>
      <c r="BL122" s="20" t="s">
        <v>142</v>
      </c>
      <c r="BM122" s="187" t="s">
        <v>1127</v>
      </c>
    </row>
    <row r="123" spans="1:65" s="2" customFormat="1" ht="19.5">
      <c r="A123" s="37"/>
      <c r="B123" s="38"/>
      <c r="C123" s="39"/>
      <c r="D123" s="189" t="s">
        <v>144</v>
      </c>
      <c r="E123" s="39"/>
      <c r="F123" s="190" t="s">
        <v>1128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144</v>
      </c>
      <c r="AU123" s="20" t="s">
        <v>83</v>
      </c>
    </row>
    <row r="124" spans="1:65" s="2" customFormat="1">
      <c r="A124" s="37"/>
      <c r="B124" s="38"/>
      <c r="C124" s="39"/>
      <c r="D124" s="194" t="s">
        <v>146</v>
      </c>
      <c r="E124" s="39"/>
      <c r="F124" s="195" t="s">
        <v>1129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146</v>
      </c>
      <c r="AU124" s="20" t="s">
        <v>83</v>
      </c>
    </row>
    <row r="125" spans="1:65" s="13" customFormat="1">
      <c r="B125" s="196"/>
      <c r="C125" s="197"/>
      <c r="D125" s="189" t="s">
        <v>148</v>
      </c>
      <c r="E125" s="198" t="s">
        <v>28</v>
      </c>
      <c r="F125" s="199" t="s">
        <v>1130</v>
      </c>
      <c r="G125" s="197"/>
      <c r="H125" s="200">
        <v>1699.94</v>
      </c>
      <c r="I125" s="201"/>
      <c r="J125" s="197"/>
      <c r="K125" s="197"/>
      <c r="L125" s="202"/>
      <c r="M125" s="203"/>
      <c r="N125" s="204"/>
      <c r="O125" s="204"/>
      <c r="P125" s="204"/>
      <c r="Q125" s="204"/>
      <c r="R125" s="204"/>
      <c r="S125" s="204"/>
      <c r="T125" s="205"/>
      <c r="AT125" s="206" t="s">
        <v>148</v>
      </c>
      <c r="AU125" s="206" t="s">
        <v>83</v>
      </c>
      <c r="AV125" s="13" t="s">
        <v>83</v>
      </c>
      <c r="AW125" s="13" t="s">
        <v>35</v>
      </c>
      <c r="AX125" s="13" t="s">
        <v>81</v>
      </c>
      <c r="AY125" s="206" t="s">
        <v>135</v>
      </c>
    </row>
    <row r="126" spans="1:65" s="12" customFormat="1" ht="22.9" customHeight="1">
      <c r="B126" s="160"/>
      <c r="C126" s="161"/>
      <c r="D126" s="162" t="s">
        <v>72</v>
      </c>
      <c r="E126" s="174" t="s">
        <v>1009</v>
      </c>
      <c r="F126" s="174" t="s">
        <v>1010</v>
      </c>
      <c r="G126" s="161"/>
      <c r="H126" s="161"/>
      <c r="I126" s="164"/>
      <c r="J126" s="175">
        <f>BK126</f>
        <v>0</v>
      </c>
      <c r="K126" s="161"/>
      <c r="L126" s="166"/>
      <c r="M126" s="167"/>
      <c r="N126" s="168"/>
      <c r="O126" s="168"/>
      <c r="P126" s="169">
        <f>SUM(P127:P129)</f>
        <v>0</v>
      </c>
      <c r="Q126" s="168"/>
      <c r="R126" s="169">
        <f>SUM(R127:R129)</f>
        <v>0</v>
      </c>
      <c r="S126" s="168"/>
      <c r="T126" s="170">
        <f>SUM(T127:T129)</f>
        <v>0</v>
      </c>
      <c r="AR126" s="171" t="s">
        <v>81</v>
      </c>
      <c r="AT126" s="172" t="s">
        <v>72</v>
      </c>
      <c r="AU126" s="172" t="s">
        <v>81</v>
      </c>
      <c r="AY126" s="171" t="s">
        <v>135</v>
      </c>
      <c r="BK126" s="173">
        <f>SUM(BK127:BK129)</f>
        <v>0</v>
      </c>
    </row>
    <row r="127" spans="1:65" s="2" customFormat="1" ht="33" customHeight="1">
      <c r="A127" s="37"/>
      <c r="B127" s="38"/>
      <c r="C127" s="176" t="s">
        <v>191</v>
      </c>
      <c r="D127" s="176" t="s">
        <v>137</v>
      </c>
      <c r="E127" s="177" t="s">
        <v>1131</v>
      </c>
      <c r="F127" s="178" t="s">
        <v>1132</v>
      </c>
      <c r="G127" s="179" t="s">
        <v>263</v>
      </c>
      <c r="H127" s="180">
        <v>0.79900000000000004</v>
      </c>
      <c r="I127" s="181"/>
      <c r="J127" s="182">
        <f>ROUND(I127*H127,2)</f>
        <v>0</v>
      </c>
      <c r="K127" s="178" t="s">
        <v>141</v>
      </c>
      <c r="L127" s="42"/>
      <c r="M127" s="183" t="s">
        <v>28</v>
      </c>
      <c r="N127" s="184" t="s">
        <v>44</v>
      </c>
      <c r="O127" s="67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142</v>
      </c>
      <c r="AT127" s="187" t="s">
        <v>137</v>
      </c>
      <c r="AU127" s="187" t="s">
        <v>83</v>
      </c>
      <c r="AY127" s="20" t="s">
        <v>135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20" t="s">
        <v>81</v>
      </c>
      <c r="BK127" s="188">
        <f>ROUND(I127*H127,2)</f>
        <v>0</v>
      </c>
      <c r="BL127" s="20" t="s">
        <v>142</v>
      </c>
      <c r="BM127" s="187" t="s">
        <v>1133</v>
      </c>
    </row>
    <row r="128" spans="1:65" s="2" customFormat="1" ht="29.25">
      <c r="A128" s="37"/>
      <c r="B128" s="38"/>
      <c r="C128" s="39"/>
      <c r="D128" s="189" t="s">
        <v>144</v>
      </c>
      <c r="E128" s="39"/>
      <c r="F128" s="190" t="s">
        <v>1134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144</v>
      </c>
      <c r="AU128" s="20" t="s">
        <v>83</v>
      </c>
    </row>
    <row r="129" spans="1:47" s="2" customFormat="1">
      <c r="A129" s="37"/>
      <c r="B129" s="38"/>
      <c r="C129" s="39"/>
      <c r="D129" s="194" t="s">
        <v>146</v>
      </c>
      <c r="E129" s="39"/>
      <c r="F129" s="195" t="s">
        <v>1135</v>
      </c>
      <c r="G129" s="39"/>
      <c r="H129" s="39"/>
      <c r="I129" s="191"/>
      <c r="J129" s="39"/>
      <c r="K129" s="39"/>
      <c r="L129" s="42"/>
      <c r="M129" s="250"/>
      <c r="N129" s="251"/>
      <c r="O129" s="252"/>
      <c r="P129" s="252"/>
      <c r="Q129" s="252"/>
      <c r="R129" s="252"/>
      <c r="S129" s="252"/>
      <c r="T129" s="253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146</v>
      </c>
      <c r="AU129" s="20" t="s">
        <v>83</v>
      </c>
    </row>
    <row r="130" spans="1:47" s="2" customFormat="1" ht="6.95" customHeight="1">
      <c r="A130" s="37"/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42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sheetProtection algorithmName="SHA-512" hashValue="O//Ub9y5NYYY5wqR596ZIPrtc0ChGuNBKVbC2gsy2nBnOShy5O2b86OLbESVmFV0trIJKWDF+ALJBLK5Zns86w==" saltValue="4h5i/0tFvb1e7zDNMYkJtgdMuBqh31/WC0gzxEtvasczHMHZtXmTNvwfmBaKa0tMUgPstwrgD7QSFLtBrO28uw==" spinCount="100000" sheet="1" objects="1" scenarios="1" formatColumns="0" formatRows="0" autoFilter="0"/>
  <autoFilter ref="C83:K129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5" r:id="rId2" xr:uid="{00000000-0004-0000-0200-000001000000}"/>
    <hyperlink ref="F102" r:id="rId3" xr:uid="{00000000-0004-0000-0200-000002000000}"/>
    <hyperlink ref="F109" r:id="rId4" xr:uid="{00000000-0004-0000-0200-000003000000}"/>
    <hyperlink ref="F115" r:id="rId5" xr:uid="{00000000-0004-0000-0200-000004000000}"/>
    <hyperlink ref="F119" r:id="rId6" xr:uid="{00000000-0004-0000-0200-000005000000}"/>
    <hyperlink ref="F124" r:id="rId7" xr:uid="{00000000-0004-0000-0200-000006000000}"/>
    <hyperlink ref="F129" r:id="rId8" xr:uid="{00000000-0004-0000-02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2:BM59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0" t="s">
        <v>89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97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7" t="str">
        <f>'Rekapitulace stavby'!K6</f>
        <v>Teplice - Rekonstrukce ul. Čelakovského</v>
      </c>
      <c r="F7" s="388"/>
      <c r="G7" s="388"/>
      <c r="H7" s="388"/>
      <c r="L7" s="23"/>
    </row>
    <row r="8" spans="1:46" s="2" customFormat="1" ht="12" customHeight="1">
      <c r="A8" s="37"/>
      <c r="B8" s="42"/>
      <c r="C8" s="37"/>
      <c r="D8" s="108" t="s">
        <v>98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9" t="s">
        <v>1136</v>
      </c>
      <c r="F9" s="390"/>
      <c r="G9" s="390"/>
      <c r="H9" s="39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28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13. 12. 2025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tr">
        <f>IF('Rekapitulace stavby'!AN10="","",'Rekapitulace stavby'!AN10)</f>
        <v/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tr">
        <f>IF('Rekapitulace stavby'!E11="","",'Rekapitulace stavby'!E11)</f>
        <v xml:space="preserve"> </v>
      </c>
      <c r="F15" s="37"/>
      <c r="G15" s="37"/>
      <c r="H15" s="37"/>
      <c r="I15" s="108" t="s">
        <v>30</v>
      </c>
      <c r="J15" s="110" t="str">
        <f>IF('Rekapitulace stavby'!AN11="","",'Rekapitulace stavby'!AN11)</f>
        <v/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1" t="str">
        <f>'Rekapitulace stavby'!E14</f>
        <v>Vyplň údaj</v>
      </c>
      <c r="F18" s="392"/>
      <c r="G18" s="392"/>
      <c r="H18" s="39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27</v>
      </c>
      <c r="J20" s="110" t="s">
        <v>28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34</v>
      </c>
      <c r="F21" s="37"/>
      <c r="G21" s="37"/>
      <c r="H21" s="37"/>
      <c r="I21" s="108" t="s">
        <v>30</v>
      </c>
      <c r="J21" s="110" t="s">
        <v>28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27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30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3" t="s">
        <v>28</v>
      </c>
      <c r="F27" s="393"/>
      <c r="G27" s="393"/>
      <c r="H27" s="39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ROUND(J91,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ROUND((SUM(BE91:BE596)),  2)</f>
        <v>0</v>
      </c>
      <c r="G33" s="37"/>
      <c r="H33" s="37"/>
      <c r="I33" s="121">
        <v>0.21</v>
      </c>
      <c r="J33" s="120">
        <f>ROUND(((SUM(BE91:BE596))*I33),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ROUND((SUM(BF91:BF596)),  2)</f>
        <v>0</v>
      </c>
      <c r="G34" s="37"/>
      <c r="H34" s="37"/>
      <c r="I34" s="121">
        <v>0.12</v>
      </c>
      <c r="J34" s="120">
        <f>ROUND(((SUM(BF91:BF596))*I34),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ROUND((SUM(BG91:BG596)),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ROUND((SUM(BH91:BH596)),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ROUND((SUM(BI91:BI596)),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Teplice - Rekonstrukce ul. Čelakovského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98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3" t="str">
        <f>E9</f>
        <v>SO 201 - Opěrná stěna</v>
      </c>
      <c r="F50" s="384"/>
      <c r="G50" s="384"/>
      <c r="H50" s="38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Teplice</v>
      </c>
      <c r="G52" s="39"/>
      <c r="H52" s="39"/>
      <c r="I52" s="32" t="s">
        <v>24</v>
      </c>
      <c r="J52" s="62" t="str">
        <f>IF(J12="","",J12)</f>
        <v>13. 12. 2025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26</v>
      </c>
      <c r="D54" s="39"/>
      <c r="E54" s="39"/>
      <c r="F54" s="30" t="str">
        <f>E15</f>
        <v xml:space="preserve"> </v>
      </c>
      <c r="G54" s="39"/>
      <c r="H54" s="39"/>
      <c r="I54" s="32" t="s">
        <v>33</v>
      </c>
      <c r="J54" s="35" t="str">
        <f>E21</f>
        <v>Projekce dopravní Filip,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102</v>
      </c>
      <c r="D57" s="134"/>
      <c r="E57" s="134"/>
      <c r="F57" s="134"/>
      <c r="G57" s="134"/>
      <c r="H57" s="134"/>
      <c r="I57" s="134"/>
      <c r="J57" s="135" t="s">
        <v>103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J91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104</v>
      </c>
    </row>
    <row r="60" spans="1:47" s="9" customFormat="1" ht="24.95" customHeight="1">
      <c r="B60" s="137"/>
      <c r="C60" s="138"/>
      <c r="D60" s="139" t="s">
        <v>105</v>
      </c>
      <c r="E60" s="140"/>
      <c r="F60" s="140"/>
      <c r="G60" s="140"/>
      <c r="H60" s="140"/>
      <c r="I60" s="140"/>
      <c r="J60" s="141">
        <f>J92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106</v>
      </c>
      <c r="E61" s="146"/>
      <c r="F61" s="146"/>
      <c r="G61" s="146"/>
      <c r="H61" s="146"/>
      <c r="I61" s="146"/>
      <c r="J61" s="147">
        <f>J93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107</v>
      </c>
      <c r="E62" s="146"/>
      <c r="F62" s="146"/>
      <c r="G62" s="146"/>
      <c r="H62" s="146"/>
      <c r="I62" s="146"/>
      <c r="J62" s="147">
        <f>J173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1137</v>
      </c>
      <c r="E63" s="146"/>
      <c r="F63" s="146"/>
      <c r="G63" s="146"/>
      <c r="H63" s="146"/>
      <c r="I63" s="146"/>
      <c r="J63" s="147">
        <f>J199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1138</v>
      </c>
      <c r="E64" s="146"/>
      <c r="F64" s="146"/>
      <c r="G64" s="146"/>
      <c r="H64" s="146"/>
      <c r="I64" s="146"/>
      <c r="J64" s="147">
        <f>J359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111</v>
      </c>
      <c r="E65" s="146"/>
      <c r="F65" s="146"/>
      <c r="G65" s="146"/>
      <c r="H65" s="146"/>
      <c r="I65" s="146"/>
      <c r="J65" s="147">
        <f>J389</f>
        <v>0</v>
      </c>
      <c r="K65" s="144"/>
      <c r="L65" s="148"/>
    </row>
    <row r="66" spans="1:31" s="10" customFormat="1" ht="14.85" customHeight="1">
      <c r="B66" s="143"/>
      <c r="C66" s="144"/>
      <c r="D66" s="145" t="s">
        <v>112</v>
      </c>
      <c r="E66" s="146"/>
      <c r="F66" s="146"/>
      <c r="G66" s="146"/>
      <c r="H66" s="146"/>
      <c r="I66" s="146"/>
      <c r="J66" s="147">
        <f>J428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113</v>
      </c>
      <c r="E67" s="146"/>
      <c r="F67" s="146"/>
      <c r="G67" s="146"/>
      <c r="H67" s="146"/>
      <c r="I67" s="146"/>
      <c r="J67" s="147">
        <f>J456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114</v>
      </c>
      <c r="E68" s="146"/>
      <c r="F68" s="146"/>
      <c r="G68" s="146"/>
      <c r="H68" s="146"/>
      <c r="I68" s="146"/>
      <c r="J68" s="147">
        <f>J481</f>
        <v>0</v>
      </c>
      <c r="K68" s="144"/>
      <c r="L68" s="148"/>
    </row>
    <row r="69" spans="1:31" s="9" customFormat="1" ht="24.95" customHeight="1">
      <c r="B69" s="137"/>
      <c r="C69" s="138"/>
      <c r="D69" s="139" t="s">
        <v>115</v>
      </c>
      <c r="E69" s="140"/>
      <c r="F69" s="140"/>
      <c r="G69" s="140"/>
      <c r="H69" s="140"/>
      <c r="I69" s="140"/>
      <c r="J69" s="141">
        <f>J485</f>
        <v>0</v>
      </c>
      <c r="K69" s="138"/>
      <c r="L69" s="142"/>
    </row>
    <row r="70" spans="1:31" s="10" customFormat="1" ht="19.899999999999999" customHeight="1">
      <c r="B70" s="143"/>
      <c r="C70" s="144"/>
      <c r="D70" s="145" t="s">
        <v>1139</v>
      </c>
      <c r="E70" s="146"/>
      <c r="F70" s="146"/>
      <c r="G70" s="146"/>
      <c r="H70" s="146"/>
      <c r="I70" s="146"/>
      <c r="J70" s="147">
        <f>J486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1140</v>
      </c>
      <c r="E71" s="146"/>
      <c r="F71" s="146"/>
      <c r="G71" s="146"/>
      <c r="H71" s="146"/>
      <c r="I71" s="146"/>
      <c r="J71" s="147">
        <f>J588</f>
        <v>0</v>
      </c>
      <c r="K71" s="144"/>
      <c r="L71" s="148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6" t="s">
        <v>120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85" t="str">
        <f>E7</f>
        <v>Teplice - Rekonstrukce ul. Čelakovského</v>
      </c>
      <c r="F81" s="386"/>
      <c r="G81" s="386"/>
      <c r="H81" s="386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98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73" t="str">
        <f>E9</f>
        <v>SO 201 - Opěrná stěna</v>
      </c>
      <c r="F83" s="384"/>
      <c r="G83" s="384"/>
      <c r="H83" s="384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22</v>
      </c>
      <c r="D85" s="39"/>
      <c r="E85" s="39"/>
      <c r="F85" s="30" t="str">
        <f>F12</f>
        <v>Teplice</v>
      </c>
      <c r="G85" s="39"/>
      <c r="H85" s="39"/>
      <c r="I85" s="32" t="s">
        <v>24</v>
      </c>
      <c r="J85" s="62" t="str">
        <f>IF(J12="","",J12)</f>
        <v>13. 12. 2025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25.7" customHeight="1">
      <c r="A87" s="37"/>
      <c r="B87" s="38"/>
      <c r="C87" s="32" t="s">
        <v>26</v>
      </c>
      <c r="D87" s="39"/>
      <c r="E87" s="39"/>
      <c r="F87" s="30" t="str">
        <f>E15</f>
        <v xml:space="preserve"> </v>
      </c>
      <c r="G87" s="39"/>
      <c r="H87" s="39"/>
      <c r="I87" s="32" t="s">
        <v>33</v>
      </c>
      <c r="J87" s="35" t="str">
        <f>E21</f>
        <v>Projekce dopravní Filip, s.r.o.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31</v>
      </c>
      <c r="D88" s="39"/>
      <c r="E88" s="39"/>
      <c r="F88" s="30" t="str">
        <f>IF(E18="","",E18)</f>
        <v>Vyplň údaj</v>
      </c>
      <c r="G88" s="39"/>
      <c r="H88" s="39"/>
      <c r="I88" s="32" t="s">
        <v>36</v>
      </c>
      <c r="J88" s="35" t="str">
        <f>E24</f>
        <v xml:space="preserve"> 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49"/>
      <c r="B90" s="150"/>
      <c r="C90" s="151" t="s">
        <v>121</v>
      </c>
      <c r="D90" s="152" t="s">
        <v>58</v>
      </c>
      <c r="E90" s="152" t="s">
        <v>54</v>
      </c>
      <c r="F90" s="152" t="s">
        <v>55</v>
      </c>
      <c r="G90" s="152" t="s">
        <v>122</v>
      </c>
      <c r="H90" s="152" t="s">
        <v>123</v>
      </c>
      <c r="I90" s="152" t="s">
        <v>124</v>
      </c>
      <c r="J90" s="152" t="s">
        <v>103</v>
      </c>
      <c r="K90" s="153" t="s">
        <v>125</v>
      </c>
      <c r="L90" s="154"/>
      <c r="M90" s="71" t="s">
        <v>28</v>
      </c>
      <c r="N90" s="72" t="s">
        <v>43</v>
      </c>
      <c r="O90" s="72" t="s">
        <v>126</v>
      </c>
      <c r="P90" s="72" t="s">
        <v>127</v>
      </c>
      <c r="Q90" s="72" t="s">
        <v>128</v>
      </c>
      <c r="R90" s="72" t="s">
        <v>129</v>
      </c>
      <c r="S90" s="72" t="s">
        <v>130</v>
      </c>
      <c r="T90" s="73" t="s">
        <v>131</v>
      </c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65" s="2" customFormat="1" ht="22.9" customHeight="1">
      <c r="A91" s="37"/>
      <c r="B91" s="38"/>
      <c r="C91" s="78" t="s">
        <v>132</v>
      </c>
      <c r="D91" s="39"/>
      <c r="E91" s="39"/>
      <c r="F91" s="39"/>
      <c r="G91" s="39"/>
      <c r="H91" s="39"/>
      <c r="I91" s="39"/>
      <c r="J91" s="155">
        <f>BK91</f>
        <v>0</v>
      </c>
      <c r="K91" s="39"/>
      <c r="L91" s="42"/>
      <c r="M91" s="74"/>
      <c r="N91" s="156"/>
      <c r="O91" s="75"/>
      <c r="P91" s="157">
        <f>P92+P485</f>
        <v>0</v>
      </c>
      <c r="Q91" s="75"/>
      <c r="R91" s="157">
        <f>R92+R485</f>
        <v>195.67234829</v>
      </c>
      <c r="S91" s="75"/>
      <c r="T91" s="158">
        <f>T92+T485</f>
        <v>55.986400000000003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72</v>
      </c>
      <c r="AU91" s="20" t="s">
        <v>104</v>
      </c>
      <c r="BK91" s="159">
        <f>BK92+BK485</f>
        <v>0</v>
      </c>
    </row>
    <row r="92" spans="1:65" s="12" customFormat="1" ht="25.9" customHeight="1">
      <c r="B92" s="160"/>
      <c r="C92" s="161"/>
      <c r="D92" s="162" t="s">
        <v>72</v>
      </c>
      <c r="E92" s="163" t="s">
        <v>133</v>
      </c>
      <c r="F92" s="163" t="s">
        <v>134</v>
      </c>
      <c r="G92" s="161"/>
      <c r="H92" s="161"/>
      <c r="I92" s="164"/>
      <c r="J92" s="165">
        <f>BK92</f>
        <v>0</v>
      </c>
      <c r="K92" s="161"/>
      <c r="L92" s="166"/>
      <c r="M92" s="167"/>
      <c r="N92" s="168"/>
      <c r="O92" s="168"/>
      <c r="P92" s="169">
        <f>P93+P173+P199+P359+P389+P456+P481</f>
        <v>0</v>
      </c>
      <c r="Q92" s="168"/>
      <c r="R92" s="169">
        <f>R93+R173+R199+R359+R389+R456+R481</f>
        <v>195.05532549</v>
      </c>
      <c r="S92" s="168"/>
      <c r="T92" s="170">
        <f>T93+T173+T199+T359+T389+T456+T481</f>
        <v>55.986400000000003</v>
      </c>
      <c r="AR92" s="171" t="s">
        <v>81</v>
      </c>
      <c r="AT92" s="172" t="s">
        <v>72</v>
      </c>
      <c r="AU92" s="172" t="s">
        <v>73</v>
      </c>
      <c r="AY92" s="171" t="s">
        <v>135</v>
      </c>
      <c r="BK92" s="173">
        <f>BK93+BK173+BK199+BK359+BK389+BK456+BK481</f>
        <v>0</v>
      </c>
    </row>
    <row r="93" spans="1:65" s="12" customFormat="1" ht="22.9" customHeight="1">
      <c r="B93" s="160"/>
      <c r="C93" s="161"/>
      <c r="D93" s="162" t="s">
        <v>72</v>
      </c>
      <c r="E93" s="174" t="s">
        <v>81</v>
      </c>
      <c r="F93" s="174" t="s">
        <v>136</v>
      </c>
      <c r="G93" s="161"/>
      <c r="H93" s="161"/>
      <c r="I93" s="164"/>
      <c r="J93" s="175">
        <f>BK93</f>
        <v>0</v>
      </c>
      <c r="K93" s="161"/>
      <c r="L93" s="166"/>
      <c r="M93" s="167"/>
      <c r="N93" s="168"/>
      <c r="O93" s="168"/>
      <c r="P93" s="169">
        <f>SUM(P94:P172)</f>
        <v>0</v>
      </c>
      <c r="Q93" s="168"/>
      <c r="R93" s="169">
        <f>SUM(R94:R172)</f>
        <v>0.22010049999999998</v>
      </c>
      <c r="S93" s="168"/>
      <c r="T93" s="170">
        <f>SUM(T94:T172)</f>
        <v>0</v>
      </c>
      <c r="AR93" s="171" t="s">
        <v>81</v>
      </c>
      <c r="AT93" s="172" t="s">
        <v>72</v>
      </c>
      <c r="AU93" s="172" t="s">
        <v>81</v>
      </c>
      <c r="AY93" s="171" t="s">
        <v>135</v>
      </c>
      <c r="BK93" s="173">
        <f>SUM(BK94:BK172)</f>
        <v>0</v>
      </c>
    </row>
    <row r="94" spans="1:65" s="2" customFormat="1" ht="24.2" customHeight="1">
      <c r="A94" s="37"/>
      <c r="B94" s="38"/>
      <c r="C94" s="176" t="s">
        <v>81</v>
      </c>
      <c r="D94" s="176" t="s">
        <v>137</v>
      </c>
      <c r="E94" s="177" t="s">
        <v>1141</v>
      </c>
      <c r="F94" s="178" t="s">
        <v>1142</v>
      </c>
      <c r="G94" s="179" t="s">
        <v>1143</v>
      </c>
      <c r="H94" s="180">
        <v>480</v>
      </c>
      <c r="I94" s="181"/>
      <c r="J94" s="182">
        <f>ROUND(I94*H94,2)</f>
        <v>0</v>
      </c>
      <c r="K94" s="178" t="s">
        <v>141</v>
      </c>
      <c r="L94" s="42"/>
      <c r="M94" s="183" t="s">
        <v>28</v>
      </c>
      <c r="N94" s="184" t="s">
        <v>44</v>
      </c>
      <c r="O94" s="67"/>
      <c r="P94" s="185">
        <f>O94*H94</f>
        <v>0</v>
      </c>
      <c r="Q94" s="185">
        <v>3.0000000000000001E-5</v>
      </c>
      <c r="R94" s="185">
        <f>Q94*H94</f>
        <v>1.44E-2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142</v>
      </c>
      <c r="AT94" s="187" t="s">
        <v>137</v>
      </c>
      <c r="AU94" s="187" t="s">
        <v>83</v>
      </c>
      <c r="AY94" s="20" t="s">
        <v>135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81</v>
      </c>
      <c r="BK94" s="188">
        <f>ROUND(I94*H94,2)</f>
        <v>0</v>
      </c>
      <c r="BL94" s="20" t="s">
        <v>142</v>
      </c>
      <c r="BM94" s="187" t="s">
        <v>1144</v>
      </c>
    </row>
    <row r="95" spans="1:65" s="2" customFormat="1" ht="19.5">
      <c r="A95" s="37"/>
      <c r="B95" s="38"/>
      <c r="C95" s="39"/>
      <c r="D95" s="189" t="s">
        <v>144</v>
      </c>
      <c r="E95" s="39"/>
      <c r="F95" s="190" t="s">
        <v>1145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144</v>
      </c>
      <c r="AU95" s="20" t="s">
        <v>83</v>
      </c>
    </row>
    <row r="96" spans="1:65" s="2" customFormat="1">
      <c r="A96" s="37"/>
      <c r="B96" s="38"/>
      <c r="C96" s="39"/>
      <c r="D96" s="194" t="s">
        <v>146</v>
      </c>
      <c r="E96" s="39"/>
      <c r="F96" s="195" t="s">
        <v>1146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146</v>
      </c>
      <c r="AU96" s="20" t="s">
        <v>83</v>
      </c>
    </row>
    <row r="97" spans="1:65" s="13" customFormat="1">
      <c r="B97" s="196"/>
      <c r="C97" s="197"/>
      <c r="D97" s="189" t="s">
        <v>148</v>
      </c>
      <c r="E97" s="198" t="s">
        <v>28</v>
      </c>
      <c r="F97" s="199" t="s">
        <v>1147</v>
      </c>
      <c r="G97" s="197"/>
      <c r="H97" s="200">
        <v>480</v>
      </c>
      <c r="I97" s="201"/>
      <c r="J97" s="197"/>
      <c r="K97" s="197"/>
      <c r="L97" s="202"/>
      <c r="M97" s="203"/>
      <c r="N97" s="204"/>
      <c r="O97" s="204"/>
      <c r="P97" s="204"/>
      <c r="Q97" s="204"/>
      <c r="R97" s="204"/>
      <c r="S97" s="204"/>
      <c r="T97" s="205"/>
      <c r="AT97" s="206" t="s">
        <v>148</v>
      </c>
      <c r="AU97" s="206" t="s">
        <v>83</v>
      </c>
      <c r="AV97" s="13" t="s">
        <v>83</v>
      </c>
      <c r="AW97" s="13" t="s">
        <v>35</v>
      </c>
      <c r="AX97" s="13" t="s">
        <v>81</v>
      </c>
      <c r="AY97" s="206" t="s">
        <v>135</v>
      </c>
    </row>
    <row r="98" spans="1:65" s="2" customFormat="1" ht="24.2" customHeight="1">
      <c r="A98" s="37"/>
      <c r="B98" s="38"/>
      <c r="C98" s="176" t="s">
        <v>83</v>
      </c>
      <c r="D98" s="176" t="s">
        <v>137</v>
      </c>
      <c r="E98" s="177" t="s">
        <v>1148</v>
      </c>
      <c r="F98" s="178" t="s">
        <v>1149</v>
      </c>
      <c r="G98" s="179" t="s">
        <v>1150</v>
      </c>
      <c r="H98" s="180">
        <v>60</v>
      </c>
      <c r="I98" s="181"/>
      <c r="J98" s="182">
        <f>ROUND(I98*H98,2)</f>
        <v>0</v>
      </c>
      <c r="K98" s="178" t="s">
        <v>141</v>
      </c>
      <c r="L98" s="42"/>
      <c r="M98" s="183" t="s">
        <v>28</v>
      </c>
      <c r="N98" s="184" t="s">
        <v>44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142</v>
      </c>
      <c r="AT98" s="187" t="s">
        <v>137</v>
      </c>
      <c r="AU98" s="187" t="s">
        <v>83</v>
      </c>
      <c r="AY98" s="20" t="s">
        <v>135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81</v>
      </c>
      <c r="BK98" s="188">
        <f>ROUND(I98*H98,2)</f>
        <v>0</v>
      </c>
      <c r="BL98" s="20" t="s">
        <v>142</v>
      </c>
      <c r="BM98" s="187" t="s">
        <v>1151</v>
      </c>
    </row>
    <row r="99" spans="1:65" s="2" customFormat="1" ht="19.5">
      <c r="A99" s="37"/>
      <c r="B99" s="38"/>
      <c r="C99" s="39"/>
      <c r="D99" s="189" t="s">
        <v>144</v>
      </c>
      <c r="E99" s="39"/>
      <c r="F99" s="190" t="s">
        <v>1152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144</v>
      </c>
      <c r="AU99" s="20" t="s">
        <v>83</v>
      </c>
    </row>
    <row r="100" spans="1:65" s="2" customFormat="1">
      <c r="A100" s="37"/>
      <c r="B100" s="38"/>
      <c r="C100" s="39"/>
      <c r="D100" s="194" t="s">
        <v>146</v>
      </c>
      <c r="E100" s="39"/>
      <c r="F100" s="195" t="s">
        <v>1153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146</v>
      </c>
      <c r="AU100" s="20" t="s">
        <v>83</v>
      </c>
    </row>
    <row r="101" spans="1:65" s="13" customFormat="1">
      <c r="B101" s="196"/>
      <c r="C101" s="197"/>
      <c r="D101" s="189" t="s">
        <v>148</v>
      </c>
      <c r="E101" s="198" t="s">
        <v>28</v>
      </c>
      <c r="F101" s="199" t="s">
        <v>550</v>
      </c>
      <c r="G101" s="197"/>
      <c r="H101" s="200">
        <v>60</v>
      </c>
      <c r="I101" s="201"/>
      <c r="J101" s="197"/>
      <c r="K101" s="197"/>
      <c r="L101" s="202"/>
      <c r="M101" s="203"/>
      <c r="N101" s="204"/>
      <c r="O101" s="204"/>
      <c r="P101" s="204"/>
      <c r="Q101" s="204"/>
      <c r="R101" s="204"/>
      <c r="S101" s="204"/>
      <c r="T101" s="205"/>
      <c r="AT101" s="206" t="s">
        <v>148</v>
      </c>
      <c r="AU101" s="206" t="s">
        <v>83</v>
      </c>
      <c r="AV101" s="13" t="s">
        <v>83</v>
      </c>
      <c r="AW101" s="13" t="s">
        <v>35</v>
      </c>
      <c r="AX101" s="13" t="s">
        <v>81</v>
      </c>
      <c r="AY101" s="206" t="s">
        <v>135</v>
      </c>
    </row>
    <row r="102" spans="1:65" s="2" customFormat="1" ht="24.2" customHeight="1">
      <c r="A102" s="37"/>
      <c r="B102" s="38"/>
      <c r="C102" s="176" t="s">
        <v>154</v>
      </c>
      <c r="D102" s="176" t="s">
        <v>137</v>
      </c>
      <c r="E102" s="177" t="s">
        <v>1154</v>
      </c>
      <c r="F102" s="178" t="s">
        <v>1155</v>
      </c>
      <c r="G102" s="179" t="s">
        <v>169</v>
      </c>
      <c r="H102" s="180">
        <v>158.42500000000001</v>
      </c>
      <c r="I102" s="181"/>
      <c r="J102" s="182">
        <f>ROUND(I102*H102,2)</f>
        <v>0</v>
      </c>
      <c r="K102" s="178" t="s">
        <v>28</v>
      </c>
      <c r="L102" s="42"/>
      <c r="M102" s="183" t="s">
        <v>28</v>
      </c>
      <c r="N102" s="184" t="s">
        <v>44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142</v>
      </c>
      <c r="AT102" s="187" t="s">
        <v>137</v>
      </c>
      <c r="AU102" s="187" t="s">
        <v>83</v>
      </c>
      <c r="AY102" s="20" t="s">
        <v>135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81</v>
      </c>
      <c r="BK102" s="188">
        <f>ROUND(I102*H102,2)</f>
        <v>0</v>
      </c>
      <c r="BL102" s="20" t="s">
        <v>142</v>
      </c>
      <c r="BM102" s="187" t="s">
        <v>1156</v>
      </c>
    </row>
    <row r="103" spans="1:65" s="2" customFormat="1" ht="19.5">
      <c r="A103" s="37"/>
      <c r="B103" s="38"/>
      <c r="C103" s="39"/>
      <c r="D103" s="189" t="s">
        <v>144</v>
      </c>
      <c r="E103" s="39"/>
      <c r="F103" s="190" t="s">
        <v>1157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144</v>
      </c>
      <c r="AU103" s="20" t="s">
        <v>83</v>
      </c>
    </row>
    <row r="104" spans="1:65" s="13" customFormat="1">
      <c r="B104" s="196"/>
      <c r="C104" s="197"/>
      <c r="D104" s="189" t="s">
        <v>148</v>
      </c>
      <c r="E104" s="198" t="s">
        <v>28</v>
      </c>
      <c r="F104" s="199" t="s">
        <v>1158</v>
      </c>
      <c r="G104" s="197"/>
      <c r="H104" s="200">
        <v>158.42500000000001</v>
      </c>
      <c r="I104" s="201"/>
      <c r="J104" s="197"/>
      <c r="K104" s="197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148</v>
      </c>
      <c r="AU104" s="206" t="s">
        <v>83</v>
      </c>
      <c r="AV104" s="13" t="s">
        <v>83</v>
      </c>
      <c r="AW104" s="13" t="s">
        <v>35</v>
      </c>
      <c r="AX104" s="13" t="s">
        <v>81</v>
      </c>
      <c r="AY104" s="206" t="s">
        <v>135</v>
      </c>
    </row>
    <row r="105" spans="1:65" s="2" customFormat="1" ht="33" customHeight="1">
      <c r="A105" s="37"/>
      <c r="B105" s="38"/>
      <c r="C105" s="176" t="s">
        <v>142</v>
      </c>
      <c r="D105" s="176" t="s">
        <v>137</v>
      </c>
      <c r="E105" s="177" t="s">
        <v>1159</v>
      </c>
      <c r="F105" s="178" t="s">
        <v>1160</v>
      </c>
      <c r="G105" s="179" t="s">
        <v>169</v>
      </c>
      <c r="H105" s="180">
        <v>316.85000000000002</v>
      </c>
      <c r="I105" s="181"/>
      <c r="J105" s="182">
        <f>ROUND(I105*H105,2)</f>
        <v>0</v>
      </c>
      <c r="K105" s="178" t="s">
        <v>141</v>
      </c>
      <c r="L105" s="42"/>
      <c r="M105" s="183" t="s">
        <v>28</v>
      </c>
      <c r="N105" s="184" t="s">
        <v>44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142</v>
      </c>
      <c r="AT105" s="187" t="s">
        <v>137</v>
      </c>
      <c r="AU105" s="187" t="s">
        <v>83</v>
      </c>
      <c r="AY105" s="20" t="s">
        <v>135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81</v>
      </c>
      <c r="BK105" s="188">
        <f>ROUND(I105*H105,2)</f>
        <v>0</v>
      </c>
      <c r="BL105" s="20" t="s">
        <v>142</v>
      </c>
      <c r="BM105" s="187" t="s">
        <v>1161</v>
      </c>
    </row>
    <row r="106" spans="1:65" s="2" customFormat="1" ht="29.25">
      <c r="A106" s="37"/>
      <c r="B106" s="38"/>
      <c r="C106" s="39"/>
      <c r="D106" s="189" t="s">
        <v>144</v>
      </c>
      <c r="E106" s="39"/>
      <c r="F106" s="190" t="s">
        <v>1162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144</v>
      </c>
      <c r="AU106" s="20" t="s">
        <v>83</v>
      </c>
    </row>
    <row r="107" spans="1:65" s="2" customFormat="1">
      <c r="A107" s="37"/>
      <c r="B107" s="38"/>
      <c r="C107" s="39"/>
      <c r="D107" s="194" t="s">
        <v>146</v>
      </c>
      <c r="E107" s="39"/>
      <c r="F107" s="195" t="s">
        <v>1163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146</v>
      </c>
      <c r="AU107" s="20" t="s">
        <v>83</v>
      </c>
    </row>
    <row r="108" spans="1:65" s="13" customFormat="1">
      <c r="B108" s="196"/>
      <c r="C108" s="197"/>
      <c r="D108" s="189" t="s">
        <v>148</v>
      </c>
      <c r="E108" s="198" t="s">
        <v>28</v>
      </c>
      <c r="F108" s="199" t="s">
        <v>1164</v>
      </c>
      <c r="G108" s="197"/>
      <c r="H108" s="200">
        <v>316.85000000000002</v>
      </c>
      <c r="I108" s="201"/>
      <c r="J108" s="197"/>
      <c r="K108" s="197"/>
      <c r="L108" s="202"/>
      <c r="M108" s="203"/>
      <c r="N108" s="204"/>
      <c r="O108" s="204"/>
      <c r="P108" s="204"/>
      <c r="Q108" s="204"/>
      <c r="R108" s="204"/>
      <c r="S108" s="204"/>
      <c r="T108" s="205"/>
      <c r="AT108" s="206" t="s">
        <v>148</v>
      </c>
      <c r="AU108" s="206" t="s">
        <v>83</v>
      </c>
      <c r="AV108" s="13" t="s">
        <v>83</v>
      </c>
      <c r="AW108" s="13" t="s">
        <v>35</v>
      </c>
      <c r="AX108" s="13" t="s">
        <v>81</v>
      </c>
      <c r="AY108" s="206" t="s">
        <v>135</v>
      </c>
    </row>
    <row r="109" spans="1:65" s="2" customFormat="1" ht="21.75" customHeight="1">
      <c r="A109" s="37"/>
      <c r="B109" s="38"/>
      <c r="C109" s="176" t="s">
        <v>166</v>
      </c>
      <c r="D109" s="176" t="s">
        <v>137</v>
      </c>
      <c r="E109" s="177" t="s">
        <v>1165</v>
      </c>
      <c r="F109" s="178" t="s">
        <v>1166</v>
      </c>
      <c r="G109" s="179" t="s">
        <v>317</v>
      </c>
      <c r="H109" s="180">
        <v>82.75</v>
      </c>
      <c r="I109" s="181"/>
      <c r="J109" s="182">
        <f>ROUND(I109*H109,2)</f>
        <v>0</v>
      </c>
      <c r="K109" s="178" t="s">
        <v>141</v>
      </c>
      <c r="L109" s="42"/>
      <c r="M109" s="183" t="s">
        <v>28</v>
      </c>
      <c r="N109" s="184" t="s">
        <v>44</v>
      </c>
      <c r="O109" s="67"/>
      <c r="P109" s="185">
        <f>O109*H109</f>
        <v>0</v>
      </c>
      <c r="Q109" s="185">
        <v>6.9999999999999999E-4</v>
      </c>
      <c r="R109" s="185">
        <f>Q109*H109</f>
        <v>5.7924999999999997E-2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142</v>
      </c>
      <c r="AT109" s="187" t="s">
        <v>137</v>
      </c>
      <c r="AU109" s="187" t="s">
        <v>83</v>
      </c>
      <c r="AY109" s="20" t="s">
        <v>135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81</v>
      </c>
      <c r="BK109" s="188">
        <f>ROUND(I109*H109,2)</f>
        <v>0</v>
      </c>
      <c r="BL109" s="20" t="s">
        <v>142</v>
      </c>
      <c r="BM109" s="187" t="s">
        <v>1167</v>
      </c>
    </row>
    <row r="110" spans="1:65" s="2" customFormat="1" ht="19.5">
      <c r="A110" s="37"/>
      <c r="B110" s="38"/>
      <c r="C110" s="39"/>
      <c r="D110" s="189" t="s">
        <v>144</v>
      </c>
      <c r="E110" s="39"/>
      <c r="F110" s="190" t="s">
        <v>1168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144</v>
      </c>
      <c r="AU110" s="20" t="s">
        <v>83</v>
      </c>
    </row>
    <row r="111" spans="1:65" s="2" customFormat="1">
      <c r="A111" s="37"/>
      <c r="B111" s="38"/>
      <c r="C111" s="39"/>
      <c r="D111" s="194" t="s">
        <v>146</v>
      </c>
      <c r="E111" s="39"/>
      <c r="F111" s="195" t="s">
        <v>1169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146</v>
      </c>
      <c r="AU111" s="20" t="s">
        <v>83</v>
      </c>
    </row>
    <row r="112" spans="1:65" s="2" customFormat="1" ht="19.5">
      <c r="A112" s="37"/>
      <c r="B112" s="38"/>
      <c r="C112" s="39"/>
      <c r="D112" s="189" t="s">
        <v>237</v>
      </c>
      <c r="E112" s="39"/>
      <c r="F112" s="228" t="s">
        <v>1170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237</v>
      </c>
      <c r="AU112" s="20" t="s">
        <v>83</v>
      </c>
    </row>
    <row r="113" spans="1:65" s="13" customFormat="1">
      <c r="B113" s="196"/>
      <c r="C113" s="197"/>
      <c r="D113" s="189" t="s">
        <v>148</v>
      </c>
      <c r="E113" s="198" t="s">
        <v>28</v>
      </c>
      <c r="F113" s="199" t="s">
        <v>1171</v>
      </c>
      <c r="G113" s="197"/>
      <c r="H113" s="200">
        <v>25.9</v>
      </c>
      <c r="I113" s="201"/>
      <c r="J113" s="197"/>
      <c r="K113" s="197"/>
      <c r="L113" s="202"/>
      <c r="M113" s="203"/>
      <c r="N113" s="204"/>
      <c r="O113" s="204"/>
      <c r="P113" s="204"/>
      <c r="Q113" s="204"/>
      <c r="R113" s="204"/>
      <c r="S113" s="204"/>
      <c r="T113" s="205"/>
      <c r="AT113" s="206" t="s">
        <v>148</v>
      </c>
      <c r="AU113" s="206" t="s">
        <v>83</v>
      </c>
      <c r="AV113" s="13" t="s">
        <v>83</v>
      </c>
      <c r="AW113" s="13" t="s">
        <v>35</v>
      </c>
      <c r="AX113" s="13" t="s">
        <v>73</v>
      </c>
      <c r="AY113" s="206" t="s">
        <v>135</v>
      </c>
    </row>
    <row r="114" spans="1:65" s="13" customFormat="1">
      <c r="B114" s="196"/>
      <c r="C114" s="197"/>
      <c r="D114" s="189" t="s">
        <v>148</v>
      </c>
      <c r="E114" s="198" t="s">
        <v>28</v>
      </c>
      <c r="F114" s="199" t="s">
        <v>1172</v>
      </c>
      <c r="G114" s="197"/>
      <c r="H114" s="200">
        <v>26.25</v>
      </c>
      <c r="I114" s="201"/>
      <c r="J114" s="197"/>
      <c r="K114" s="197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148</v>
      </c>
      <c r="AU114" s="206" t="s">
        <v>83</v>
      </c>
      <c r="AV114" s="13" t="s">
        <v>83</v>
      </c>
      <c r="AW114" s="13" t="s">
        <v>35</v>
      </c>
      <c r="AX114" s="13" t="s">
        <v>73</v>
      </c>
      <c r="AY114" s="206" t="s">
        <v>135</v>
      </c>
    </row>
    <row r="115" spans="1:65" s="13" customFormat="1">
      <c r="B115" s="196"/>
      <c r="C115" s="197"/>
      <c r="D115" s="189" t="s">
        <v>148</v>
      </c>
      <c r="E115" s="198" t="s">
        <v>28</v>
      </c>
      <c r="F115" s="199" t="s">
        <v>1173</v>
      </c>
      <c r="G115" s="197"/>
      <c r="H115" s="200">
        <v>30.6</v>
      </c>
      <c r="I115" s="201"/>
      <c r="J115" s="197"/>
      <c r="K115" s="197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148</v>
      </c>
      <c r="AU115" s="206" t="s">
        <v>83</v>
      </c>
      <c r="AV115" s="13" t="s">
        <v>83</v>
      </c>
      <c r="AW115" s="13" t="s">
        <v>35</v>
      </c>
      <c r="AX115" s="13" t="s">
        <v>73</v>
      </c>
      <c r="AY115" s="206" t="s">
        <v>135</v>
      </c>
    </row>
    <row r="116" spans="1:65" s="14" customFormat="1">
      <c r="B116" s="207"/>
      <c r="C116" s="208"/>
      <c r="D116" s="189" t="s">
        <v>148</v>
      </c>
      <c r="E116" s="209" t="s">
        <v>28</v>
      </c>
      <c r="F116" s="210" t="s">
        <v>183</v>
      </c>
      <c r="G116" s="208"/>
      <c r="H116" s="211">
        <v>82.75</v>
      </c>
      <c r="I116" s="212"/>
      <c r="J116" s="208"/>
      <c r="K116" s="208"/>
      <c r="L116" s="213"/>
      <c r="M116" s="214"/>
      <c r="N116" s="215"/>
      <c r="O116" s="215"/>
      <c r="P116" s="215"/>
      <c r="Q116" s="215"/>
      <c r="R116" s="215"/>
      <c r="S116" s="215"/>
      <c r="T116" s="216"/>
      <c r="AT116" s="217" t="s">
        <v>148</v>
      </c>
      <c r="AU116" s="217" t="s">
        <v>83</v>
      </c>
      <c r="AV116" s="14" t="s">
        <v>142</v>
      </c>
      <c r="AW116" s="14" t="s">
        <v>35</v>
      </c>
      <c r="AX116" s="14" t="s">
        <v>81</v>
      </c>
      <c r="AY116" s="217" t="s">
        <v>135</v>
      </c>
    </row>
    <row r="117" spans="1:65" s="2" customFormat="1" ht="16.5" customHeight="1">
      <c r="A117" s="37"/>
      <c r="B117" s="38"/>
      <c r="C117" s="176" t="s">
        <v>174</v>
      </c>
      <c r="D117" s="176" t="s">
        <v>137</v>
      </c>
      <c r="E117" s="177" t="s">
        <v>1174</v>
      </c>
      <c r="F117" s="178" t="s">
        <v>1175</v>
      </c>
      <c r="G117" s="179" t="s">
        <v>317</v>
      </c>
      <c r="H117" s="180">
        <v>82.75</v>
      </c>
      <c r="I117" s="181"/>
      <c r="J117" s="182">
        <f>ROUND(I117*H117,2)</f>
        <v>0</v>
      </c>
      <c r="K117" s="178" t="s">
        <v>141</v>
      </c>
      <c r="L117" s="42"/>
      <c r="M117" s="183" t="s">
        <v>28</v>
      </c>
      <c r="N117" s="184" t="s">
        <v>44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142</v>
      </c>
      <c r="AT117" s="187" t="s">
        <v>137</v>
      </c>
      <c r="AU117" s="187" t="s">
        <v>83</v>
      </c>
      <c r="AY117" s="20" t="s">
        <v>135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81</v>
      </c>
      <c r="BK117" s="188">
        <f>ROUND(I117*H117,2)</f>
        <v>0</v>
      </c>
      <c r="BL117" s="20" t="s">
        <v>142</v>
      </c>
      <c r="BM117" s="187" t="s">
        <v>1176</v>
      </c>
    </row>
    <row r="118" spans="1:65" s="2" customFormat="1" ht="29.25">
      <c r="A118" s="37"/>
      <c r="B118" s="38"/>
      <c r="C118" s="39"/>
      <c r="D118" s="189" t="s">
        <v>144</v>
      </c>
      <c r="E118" s="39"/>
      <c r="F118" s="190" t="s">
        <v>1177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144</v>
      </c>
      <c r="AU118" s="20" t="s">
        <v>83</v>
      </c>
    </row>
    <row r="119" spans="1:65" s="2" customFormat="1">
      <c r="A119" s="37"/>
      <c r="B119" s="38"/>
      <c r="C119" s="39"/>
      <c r="D119" s="194" t="s">
        <v>146</v>
      </c>
      <c r="E119" s="39"/>
      <c r="F119" s="195" t="s">
        <v>1178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146</v>
      </c>
      <c r="AU119" s="20" t="s">
        <v>83</v>
      </c>
    </row>
    <row r="120" spans="1:65" s="13" customFormat="1">
      <c r="B120" s="196"/>
      <c r="C120" s="197"/>
      <c r="D120" s="189" t="s">
        <v>148</v>
      </c>
      <c r="E120" s="198" t="s">
        <v>28</v>
      </c>
      <c r="F120" s="199" t="s">
        <v>1179</v>
      </c>
      <c r="G120" s="197"/>
      <c r="H120" s="200">
        <v>82.75</v>
      </c>
      <c r="I120" s="201"/>
      <c r="J120" s="197"/>
      <c r="K120" s="197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148</v>
      </c>
      <c r="AU120" s="206" t="s">
        <v>83</v>
      </c>
      <c r="AV120" s="13" t="s">
        <v>83</v>
      </c>
      <c r="AW120" s="13" t="s">
        <v>35</v>
      </c>
      <c r="AX120" s="13" t="s">
        <v>81</v>
      </c>
      <c r="AY120" s="206" t="s">
        <v>135</v>
      </c>
    </row>
    <row r="121" spans="1:65" s="2" customFormat="1" ht="21.75" customHeight="1">
      <c r="A121" s="37"/>
      <c r="B121" s="38"/>
      <c r="C121" s="176" t="s">
        <v>184</v>
      </c>
      <c r="D121" s="176" t="s">
        <v>137</v>
      </c>
      <c r="E121" s="177" t="s">
        <v>1180</v>
      </c>
      <c r="F121" s="178" t="s">
        <v>1181</v>
      </c>
      <c r="G121" s="179" t="s">
        <v>169</v>
      </c>
      <c r="H121" s="180">
        <v>223.42500000000001</v>
      </c>
      <c r="I121" s="181"/>
      <c r="J121" s="182">
        <f>ROUND(I121*H121,2)</f>
        <v>0</v>
      </c>
      <c r="K121" s="178" t="s">
        <v>141</v>
      </c>
      <c r="L121" s="42"/>
      <c r="M121" s="183" t="s">
        <v>28</v>
      </c>
      <c r="N121" s="184" t="s">
        <v>44</v>
      </c>
      <c r="O121" s="67"/>
      <c r="P121" s="185">
        <f>O121*H121</f>
        <v>0</v>
      </c>
      <c r="Q121" s="185">
        <v>4.6000000000000001E-4</v>
      </c>
      <c r="R121" s="185">
        <f>Q121*H121</f>
        <v>0.10277550000000001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142</v>
      </c>
      <c r="AT121" s="187" t="s">
        <v>137</v>
      </c>
      <c r="AU121" s="187" t="s">
        <v>83</v>
      </c>
      <c r="AY121" s="20" t="s">
        <v>135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81</v>
      </c>
      <c r="BK121" s="188">
        <f>ROUND(I121*H121,2)</f>
        <v>0</v>
      </c>
      <c r="BL121" s="20" t="s">
        <v>142</v>
      </c>
      <c r="BM121" s="187" t="s">
        <v>1182</v>
      </c>
    </row>
    <row r="122" spans="1:65" s="2" customFormat="1" ht="19.5">
      <c r="A122" s="37"/>
      <c r="B122" s="38"/>
      <c r="C122" s="39"/>
      <c r="D122" s="189" t="s">
        <v>144</v>
      </c>
      <c r="E122" s="39"/>
      <c r="F122" s="190" t="s">
        <v>1183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144</v>
      </c>
      <c r="AU122" s="20" t="s">
        <v>83</v>
      </c>
    </row>
    <row r="123" spans="1:65" s="2" customFormat="1">
      <c r="A123" s="37"/>
      <c r="B123" s="38"/>
      <c r="C123" s="39"/>
      <c r="D123" s="194" t="s">
        <v>146</v>
      </c>
      <c r="E123" s="39"/>
      <c r="F123" s="195" t="s">
        <v>1184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146</v>
      </c>
      <c r="AU123" s="20" t="s">
        <v>83</v>
      </c>
    </row>
    <row r="124" spans="1:65" s="13" customFormat="1">
      <c r="B124" s="196"/>
      <c r="C124" s="197"/>
      <c r="D124" s="189" t="s">
        <v>148</v>
      </c>
      <c r="E124" s="198" t="s">
        <v>28</v>
      </c>
      <c r="F124" s="199" t="s">
        <v>1185</v>
      </c>
      <c r="G124" s="197"/>
      <c r="H124" s="200">
        <v>69.930000000000007</v>
      </c>
      <c r="I124" s="201"/>
      <c r="J124" s="197"/>
      <c r="K124" s="197"/>
      <c r="L124" s="202"/>
      <c r="M124" s="203"/>
      <c r="N124" s="204"/>
      <c r="O124" s="204"/>
      <c r="P124" s="204"/>
      <c r="Q124" s="204"/>
      <c r="R124" s="204"/>
      <c r="S124" s="204"/>
      <c r="T124" s="205"/>
      <c r="AT124" s="206" t="s">
        <v>148</v>
      </c>
      <c r="AU124" s="206" t="s">
        <v>83</v>
      </c>
      <c r="AV124" s="13" t="s">
        <v>83</v>
      </c>
      <c r="AW124" s="13" t="s">
        <v>35</v>
      </c>
      <c r="AX124" s="13" t="s">
        <v>73</v>
      </c>
      <c r="AY124" s="206" t="s">
        <v>135</v>
      </c>
    </row>
    <row r="125" spans="1:65" s="13" customFormat="1">
      <c r="B125" s="196"/>
      <c r="C125" s="197"/>
      <c r="D125" s="189" t="s">
        <v>148</v>
      </c>
      <c r="E125" s="198" t="s">
        <v>28</v>
      </c>
      <c r="F125" s="199" t="s">
        <v>1186</v>
      </c>
      <c r="G125" s="197"/>
      <c r="H125" s="200">
        <v>70.875</v>
      </c>
      <c r="I125" s="201"/>
      <c r="J125" s="197"/>
      <c r="K125" s="197"/>
      <c r="L125" s="202"/>
      <c r="M125" s="203"/>
      <c r="N125" s="204"/>
      <c r="O125" s="204"/>
      <c r="P125" s="204"/>
      <c r="Q125" s="204"/>
      <c r="R125" s="204"/>
      <c r="S125" s="204"/>
      <c r="T125" s="205"/>
      <c r="AT125" s="206" t="s">
        <v>148</v>
      </c>
      <c r="AU125" s="206" t="s">
        <v>83</v>
      </c>
      <c r="AV125" s="13" t="s">
        <v>83</v>
      </c>
      <c r="AW125" s="13" t="s">
        <v>35</v>
      </c>
      <c r="AX125" s="13" t="s">
        <v>73</v>
      </c>
      <c r="AY125" s="206" t="s">
        <v>135</v>
      </c>
    </row>
    <row r="126" spans="1:65" s="13" customFormat="1">
      <c r="B126" s="196"/>
      <c r="C126" s="197"/>
      <c r="D126" s="189" t="s">
        <v>148</v>
      </c>
      <c r="E126" s="198" t="s">
        <v>28</v>
      </c>
      <c r="F126" s="199" t="s">
        <v>1187</v>
      </c>
      <c r="G126" s="197"/>
      <c r="H126" s="200">
        <v>82.62</v>
      </c>
      <c r="I126" s="201"/>
      <c r="J126" s="197"/>
      <c r="K126" s="197"/>
      <c r="L126" s="202"/>
      <c r="M126" s="203"/>
      <c r="N126" s="204"/>
      <c r="O126" s="204"/>
      <c r="P126" s="204"/>
      <c r="Q126" s="204"/>
      <c r="R126" s="204"/>
      <c r="S126" s="204"/>
      <c r="T126" s="205"/>
      <c r="AT126" s="206" t="s">
        <v>148</v>
      </c>
      <c r="AU126" s="206" t="s">
        <v>83</v>
      </c>
      <c r="AV126" s="13" t="s">
        <v>83</v>
      </c>
      <c r="AW126" s="13" t="s">
        <v>35</v>
      </c>
      <c r="AX126" s="13" t="s">
        <v>73</v>
      </c>
      <c r="AY126" s="206" t="s">
        <v>135</v>
      </c>
    </row>
    <row r="127" spans="1:65" s="14" customFormat="1">
      <c r="B127" s="207"/>
      <c r="C127" s="208"/>
      <c r="D127" s="189" t="s">
        <v>148</v>
      </c>
      <c r="E127" s="209" t="s">
        <v>28</v>
      </c>
      <c r="F127" s="210" t="s">
        <v>183</v>
      </c>
      <c r="G127" s="208"/>
      <c r="H127" s="211">
        <v>223.42500000000001</v>
      </c>
      <c r="I127" s="212"/>
      <c r="J127" s="208"/>
      <c r="K127" s="208"/>
      <c r="L127" s="213"/>
      <c r="M127" s="214"/>
      <c r="N127" s="215"/>
      <c r="O127" s="215"/>
      <c r="P127" s="215"/>
      <c r="Q127" s="215"/>
      <c r="R127" s="215"/>
      <c r="S127" s="215"/>
      <c r="T127" s="216"/>
      <c r="AT127" s="217" t="s">
        <v>148</v>
      </c>
      <c r="AU127" s="217" t="s">
        <v>83</v>
      </c>
      <c r="AV127" s="14" t="s">
        <v>142</v>
      </c>
      <c r="AW127" s="14" t="s">
        <v>35</v>
      </c>
      <c r="AX127" s="14" t="s">
        <v>81</v>
      </c>
      <c r="AY127" s="217" t="s">
        <v>135</v>
      </c>
    </row>
    <row r="128" spans="1:65" s="2" customFormat="1" ht="24.2" customHeight="1">
      <c r="A128" s="37"/>
      <c r="B128" s="38"/>
      <c r="C128" s="176" t="s">
        <v>191</v>
      </c>
      <c r="D128" s="176" t="s">
        <v>137</v>
      </c>
      <c r="E128" s="177" t="s">
        <v>1188</v>
      </c>
      <c r="F128" s="178" t="s">
        <v>1189</v>
      </c>
      <c r="G128" s="179" t="s">
        <v>169</v>
      </c>
      <c r="H128" s="180">
        <v>223.42500000000001</v>
      </c>
      <c r="I128" s="181"/>
      <c r="J128" s="182">
        <f>ROUND(I128*H128,2)</f>
        <v>0</v>
      </c>
      <c r="K128" s="178" t="s">
        <v>141</v>
      </c>
      <c r="L128" s="42"/>
      <c r="M128" s="183" t="s">
        <v>28</v>
      </c>
      <c r="N128" s="184" t="s">
        <v>44</v>
      </c>
      <c r="O128" s="67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142</v>
      </c>
      <c r="AT128" s="187" t="s">
        <v>137</v>
      </c>
      <c r="AU128" s="187" t="s">
        <v>83</v>
      </c>
      <c r="AY128" s="20" t="s">
        <v>135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0" t="s">
        <v>81</v>
      </c>
      <c r="BK128" s="188">
        <f>ROUND(I128*H128,2)</f>
        <v>0</v>
      </c>
      <c r="BL128" s="20" t="s">
        <v>142</v>
      </c>
      <c r="BM128" s="187" t="s">
        <v>1190</v>
      </c>
    </row>
    <row r="129" spans="1:65" s="2" customFormat="1" ht="29.25">
      <c r="A129" s="37"/>
      <c r="B129" s="38"/>
      <c r="C129" s="39"/>
      <c r="D129" s="189" t="s">
        <v>144</v>
      </c>
      <c r="E129" s="39"/>
      <c r="F129" s="190" t="s">
        <v>1191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144</v>
      </c>
      <c r="AU129" s="20" t="s">
        <v>83</v>
      </c>
    </row>
    <row r="130" spans="1:65" s="2" customFormat="1">
      <c r="A130" s="37"/>
      <c r="B130" s="38"/>
      <c r="C130" s="39"/>
      <c r="D130" s="194" t="s">
        <v>146</v>
      </c>
      <c r="E130" s="39"/>
      <c r="F130" s="195" t="s">
        <v>1192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146</v>
      </c>
      <c r="AU130" s="20" t="s">
        <v>83</v>
      </c>
    </row>
    <row r="131" spans="1:65" s="13" customFormat="1">
      <c r="B131" s="196"/>
      <c r="C131" s="197"/>
      <c r="D131" s="189" t="s">
        <v>148</v>
      </c>
      <c r="E131" s="198" t="s">
        <v>28</v>
      </c>
      <c r="F131" s="199" t="s">
        <v>1193</v>
      </c>
      <c r="G131" s="197"/>
      <c r="H131" s="200">
        <v>223.42500000000001</v>
      </c>
      <c r="I131" s="201"/>
      <c r="J131" s="197"/>
      <c r="K131" s="197"/>
      <c r="L131" s="202"/>
      <c r="M131" s="203"/>
      <c r="N131" s="204"/>
      <c r="O131" s="204"/>
      <c r="P131" s="204"/>
      <c r="Q131" s="204"/>
      <c r="R131" s="204"/>
      <c r="S131" s="204"/>
      <c r="T131" s="205"/>
      <c r="AT131" s="206" t="s">
        <v>148</v>
      </c>
      <c r="AU131" s="206" t="s">
        <v>83</v>
      </c>
      <c r="AV131" s="13" t="s">
        <v>83</v>
      </c>
      <c r="AW131" s="13" t="s">
        <v>35</v>
      </c>
      <c r="AX131" s="13" t="s">
        <v>81</v>
      </c>
      <c r="AY131" s="206" t="s">
        <v>135</v>
      </c>
    </row>
    <row r="132" spans="1:65" s="2" customFormat="1" ht="37.9" customHeight="1">
      <c r="A132" s="37"/>
      <c r="B132" s="38"/>
      <c r="C132" s="176" t="s">
        <v>198</v>
      </c>
      <c r="D132" s="176" t="s">
        <v>137</v>
      </c>
      <c r="E132" s="177" t="s">
        <v>1194</v>
      </c>
      <c r="F132" s="178" t="s">
        <v>1195</v>
      </c>
      <c r="G132" s="179" t="s">
        <v>169</v>
      </c>
      <c r="H132" s="180">
        <v>323.72000000000003</v>
      </c>
      <c r="I132" s="181"/>
      <c r="J132" s="182">
        <f>ROUND(I132*H132,2)</f>
        <v>0</v>
      </c>
      <c r="K132" s="178" t="s">
        <v>141</v>
      </c>
      <c r="L132" s="42"/>
      <c r="M132" s="183" t="s">
        <v>28</v>
      </c>
      <c r="N132" s="184" t="s">
        <v>44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142</v>
      </c>
      <c r="AT132" s="187" t="s">
        <v>137</v>
      </c>
      <c r="AU132" s="187" t="s">
        <v>83</v>
      </c>
      <c r="AY132" s="20" t="s">
        <v>135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81</v>
      </c>
      <c r="BK132" s="188">
        <f>ROUND(I132*H132,2)</f>
        <v>0</v>
      </c>
      <c r="BL132" s="20" t="s">
        <v>142</v>
      </c>
      <c r="BM132" s="187" t="s">
        <v>1196</v>
      </c>
    </row>
    <row r="133" spans="1:65" s="2" customFormat="1" ht="39">
      <c r="A133" s="37"/>
      <c r="B133" s="38"/>
      <c r="C133" s="39"/>
      <c r="D133" s="189" t="s">
        <v>144</v>
      </c>
      <c r="E133" s="39"/>
      <c r="F133" s="190" t="s">
        <v>1197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144</v>
      </c>
      <c r="AU133" s="20" t="s">
        <v>83</v>
      </c>
    </row>
    <row r="134" spans="1:65" s="2" customFormat="1">
      <c r="A134" s="37"/>
      <c r="B134" s="38"/>
      <c r="C134" s="39"/>
      <c r="D134" s="194" t="s">
        <v>146</v>
      </c>
      <c r="E134" s="39"/>
      <c r="F134" s="195" t="s">
        <v>1198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146</v>
      </c>
      <c r="AU134" s="20" t="s">
        <v>83</v>
      </c>
    </row>
    <row r="135" spans="1:65" s="13" customFormat="1">
      <c r="B135" s="196"/>
      <c r="C135" s="197"/>
      <c r="D135" s="189" t="s">
        <v>148</v>
      </c>
      <c r="E135" s="198" t="s">
        <v>28</v>
      </c>
      <c r="F135" s="199" t="s">
        <v>1199</v>
      </c>
      <c r="G135" s="197"/>
      <c r="H135" s="200">
        <v>161.86000000000001</v>
      </c>
      <c r="I135" s="201"/>
      <c r="J135" s="197"/>
      <c r="K135" s="197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148</v>
      </c>
      <c r="AU135" s="206" t="s">
        <v>83</v>
      </c>
      <c r="AV135" s="13" t="s">
        <v>83</v>
      </c>
      <c r="AW135" s="13" t="s">
        <v>35</v>
      </c>
      <c r="AX135" s="13" t="s">
        <v>73</v>
      </c>
      <c r="AY135" s="206" t="s">
        <v>135</v>
      </c>
    </row>
    <row r="136" spans="1:65" s="13" customFormat="1" ht="22.5">
      <c r="B136" s="196"/>
      <c r="C136" s="197"/>
      <c r="D136" s="189" t="s">
        <v>148</v>
      </c>
      <c r="E136" s="198" t="s">
        <v>28</v>
      </c>
      <c r="F136" s="199" t="s">
        <v>1200</v>
      </c>
      <c r="G136" s="197"/>
      <c r="H136" s="200">
        <v>161.86000000000001</v>
      </c>
      <c r="I136" s="201"/>
      <c r="J136" s="197"/>
      <c r="K136" s="197"/>
      <c r="L136" s="202"/>
      <c r="M136" s="203"/>
      <c r="N136" s="204"/>
      <c r="O136" s="204"/>
      <c r="P136" s="204"/>
      <c r="Q136" s="204"/>
      <c r="R136" s="204"/>
      <c r="S136" s="204"/>
      <c r="T136" s="205"/>
      <c r="AT136" s="206" t="s">
        <v>148</v>
      </c>
      <c r="AU136" s="206" t="s">
        <v>83</v>
      </c>
      <c r="AV136" s="13" t="s">
        <v>83</v>
      </c>
      <c r="AW136" s="13" t="s">
        <v>35</v>
      </c>
      <c r="AX136" s="13" t="s">
        <v>73</v>
      </c>
      <c r="AY136" s="206" t="s">
        <v>135</v>
      </c>
    </row>
    <row r="137" spans="1:65" s="14" customFormat="1">
      <c r="B137" s="207"/>
      <c r="C137" s="208"/>
      <c r="D137" s="189" t="s">
        <v>148</v>
      </c>
      <c r="E137" s="209" t="s">
        <v>28</v>
      </c>
      <c r="F137" s="210" t="s">
        <v>183</v>
      </c>
      <c r="G137" s="208"/>
      <c r="H137" s="211">
        <v>323.72000000000003</v>
      </c>
      <c r="I137" s="212"/>
      <c r="J137" s="208"/>
      <c r="K137" s="208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148</v>
      </c>
      <c r="AU137" s="217" t="s">
        <v>83</v>
      </c>
      <c r="AV137" s="14" t="s">
        <v>142</v>
      </c>
      <c r="AW137" s="14" t="s">
        <v>35</v>
      </c>
      <c r="AX137" s="14" t="s">
        <v>81</v>
      </c>
      <c r="AY137" s="217" t="s">
        <v>135</v>
      </c>
    </row>
    <row r="138" spans="1:65" s="2" customFormat="1" ht="37.9" customHeight="1">
      <c r="A138" s="37"/>
      <c r="B138" s="38"/>
      <c r="C138" s="176" t="s">
        <v>205</v>
      </c>
      <c r="D138" s="176" t="s">
        <v>137</v>
      </c>
      <c r="E138" s="177" t="s">
        <v>254</v>
      </c>
      <c r="F138" s="178" t="s">
        <v>255</v>
      </c>
      <c r="G138" s="179" t="s">
        <v>169</v>
      </c>
      <c r="H138" s="180">
        <v>154.99</v>
      </c>
      <c r="I138" s="181"/>
      <c r="J138" s="182">
        <f>ROUND(I138*H138,2)</f>
        <v>0</v>
      </c>
      <c r="K138" s="178" t="s">
        <v>141</v>
      </c>
      <c r="L138" s="42"/>
      <c r="M138" s="183" t="s">
        <v>28</v>
      </c>
      <c r="N138" s="184" t="s">
        <v>44</v>
      </c>
      <c r="O138" s="67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142</v>
      </c>
      <c r="AT138" s="187" t="s">
        <v>137</v>
      </c>
      <c r="AU138" s="187" t="s">
        <v>83</v>
      </c>
      <c r="AY138" s="20" t="s">
        <v>135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0" t="s">
        <v>81</v>
      </c>
      <c r="BK138" s="188">
        <f>ROUND(I138*H138,2)</f>
        <v>0</v>
      </c>
      <c r="BL138" s="20" t="s">
        <v>142</v>
      </c>
      <c r="BM138" s="187" t="s">
        <v>1201</v>
      </c>
    </row>
    <row r="139" spans="1:65" s="2" customFormat="1" ht="39">
      <c r="A139" s="37"/>
      <c r="B139" s="38"/>
      <c r="C139" s="39"/>
      <c r="D139" s="189" t="s">
        <v>144</v>
      </c>
      <c r="E139" s="39"/>
      <c r="F139" s="190" t="s">
        <v>257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144</v>
      </c>
      <c r="AU139" s="20" t="s">
        <v>83</v>
      </c>
    </row>
    <row r="140" spans="1:65" s="2" customFormat="1">
      <c r="A140" s="37"/>
      <c r="B140" s="38"/>
      <c r="C140" s="39"/>
      <c r="D140" s="194" t="s">
        <v>146</v>
      </c>
      <c r="E140" s="39"/>
      <c r="F140" s="195" t="s">
        <v>258</v>
      </c>
      <c r="G140" s="39"/>
      <c r="H140" s="39"/>
      <c r="I140" s="191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146</v>
      </c>
      <c r="AU140" s="20" t="s">
        <v>83</v>
      </c>
    </row>
    <row r="141" spans="1:65" s="2" customFormat="1" ht="19.5">
      <c r="A141" s="37"/>
      <c r="B141" s="38"/>
      <c r="C141" s="39"/>
      <c r="D141" s="189" t="s">
        <v>237</v>
      </c>
      <c r="E141" s="39"/>
      <c r="F141" s="228" t="s">
        <v>238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237</v>
      </c>
      <c r="AU141" s="20" t="s">
        <v>83</v>
      </c>
    </row>
    <row r="142" spans="1:65" s="13" customFormat="1">
      <c r="B142" s="196"/>
      <c r="C142" s="197"/>
      <c r="D142" s="189" t="s">
        <v>148</v>
      </c>
      <c r="E142" s="198" t="s">
        <v>28</v>
      </c>
      <c r="F142" s="199" t="s">
        <v>1202</v>
      </c>
      <c r="G142" s="197"/>
      <c r="H142" s="200">
        <v>154.99</v>
      </c>
      <c r="I142" s="201"/>
      <c r="J142" s="197"/>
      <c r="K142" s="197"/>
      <c r="L142" s="202"/>
      <c r="M142" s="203"/>
      <c r="N142" s="204"/>
      <c r="O142" s="204"/>
      <c r="P142" s="204"/>
      <c r="Q142" s="204"/>
      <c r="R142" s="204"/>
      <c r="S142" s="204"/>
      <c r="T142" s="205"/>
      <c r="AT142" s="206" t="s">
        <v>148</v>
      </c>
      <c r="AU142" s="206" t="s">
        <v>83</v>
      </c>
      <c r="AV142" s="13" t="s">
        <v>83</v>
      </c>
      <c r="AW142" s="13" t="s">
        <v>35</v>
      </c>
      <c r="AX142" s="13" t="s">
        <v>81</v>
      </c>
      <c r="AY142" s="206" t="s">
        <v>135</v>
      </c>
    </row>
    <row r="143" spans="1:65" s="2" customFormat="1" ht="24.2" customHeight="1">
      <c r="A143" s="37"/>
      <c r="B143" s="38"/>
      <c r="C143" s="176" t="s">
        <v>213</v>
      </c>
      <c r="D143" s="176" t="s">
        <v>137</v>
      </c>
      <c r="E143" s="177" t="s">
        <v>1203</v>
      </c>
      <c r="F143" s="178" t="s">
        <v>1204</v>
      </c>
      <c r="G143" s="179" t="s">
        <v>169</v>
      </c>
      <c r="H143" s="180">
        <v>161.86000000000001</v>
      </c>
      <c r="I143" s="181"/>
      <c r="J143" s="182">
        <f>ROUND(I143*H143,2)</f>
        <v>0</v>
      </c>
      <c r="K143" s="178" t="s">
        <v>141</v>
      </c>
      <c r="L143" s="42"/>
      <c r="M143" s="183" t="s">
        <v>28</v>
      </c>
      <c r="N143" s="184" t="s">
        <v>44</v>
      </c>
      <c r="O143" s="67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142</v>
      </c>
      <c r="AT143" s="187" t="s">
        <v>137</v>
      </c>
      <c r="AU143" s="187" t="s">
        <v>83</v>
      </c>
      <c r="AY143" s="20" t="s">
        <v>135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20" t="s">
        <v>81</v>
      </c>
      <c r="BK143" s="188">
        <f>ROUND(I143*H143,2)</f>
        <v>0</v>
      </c>
      <c r="BL143" s="20" t="s">
        <v>142</v>
      </c>
      <c r="BM143" s="187" t="s">
        <v>1205</v>
      </c>
    </row>
    <row r="144" spans="1:65" s="2" customFormat="1" ht="29.25">
      <c r="A144" s="37"/>
      <c r="B144" s="38"/>
      <c r="C144" s="39"/>
      <c r="D144" s="189" t="s">
        <v>144</v>
      </c>
      <c r="E144" s="39"/>
      <c r="F144" s="190" t="s">
        <v>1206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144</v>
      </c>
      <c r="AU144" s="20" t="s">
        <v>83</v>
      </c>
    </row>
    <row r="145" spans="1:65" s="2" customFormat="1">
      <c r="A145" s="37"/>
      <c r="B145" s="38"/>
      <c r="C145" s="39"/>
      <c r="D145" s="194" t="s">
        <v>146</v>
      </c>
      <c r="E145" s="39"/>
      <c r="F145" s="195" t="s">
        <v>1207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146</v>
      </c>
      <c r="AU145" s="20" t="s">
        <v>83</v>
      </c>
    </row>
    <row r="146" spans="1:65" s="13" customFormat="1">
      <c r="B146" s="196"/>
      <c r="C146" s="197"/>
      <c r="D146" s="189" t="s">
        <v>148</v>
      </c>
      <c r="E146" s="198" t="s">
        <v>28</v>
      </c>
      <c r="F146" s="199" t="s">
        <v>1208</v>
      </c>
      <c r="G146" s="197"/>
      <c r="H146" s="200">
        <v>161.86000000000001</v>
      </c>
      <c r="I146" s="201"/>
      <c r="J146" s="197"/>
      <c r="K146" s="197"/>
      <c r="L146" s="202"/>
      <c r="M146" s="203"/>
      <c r="N146" s="204"/>
      <c r="O146" s="204"/>
      <c r="P146" s="204"/>
      <c r="Q146" s="204"/>
      <c r="R146" s="204"/>
      <c r="S146" s="204"/>
      <c r="T146" s="205"/>
      <c r="AT146" s="206" t="s">
        <v>148</v>
      </c>
      <c r="AU146" s="206" t="s">
        <v>83</v>
      </c>
      <c r="AV146" s="13" t="s">
        <v>83</v>
      </c>
      <c r="AW146" s="13" t="s">
        <v>35</v>
      </c>
      <c r="AX146" s="13" t="s">
        <v>81</v>
      </c>
      <c r="AY146" s="206" t="s">
        <v>135</v>
      </c>
    </row>
    <row r="147" spans="1:65" s="2" customFormat="1" ht="24.2" customHeight="1">
      <c r="A147" s="37"/>
      <c r="B147" s="38"/>
      <c r="C147" s="176" t="s">
        <v>8</v>
      </c>
      <c r="D147" s="176" t="s">
        <v>137</v>
      </c>
      <c r="E147" s="177" t="s">
        <v>261</v>
      </c>
      <c r="F147" s="178" t="s">
        <v>262</v>
      </c>
      <c r="G147" s="179" t="s">
        <v>263</v>
      </c>
      <c r="H147" s="180">
        <v>278.98200000000003</v>
      </c>
      <c r="I147" s="181"/>
      <c r="J147" s="182">
        <f>ROUND(I147*H147,2)</f>
        <v>0</v>
      </c>
      <c r="K147" s="178" t="s">
        <v>141</v>
      </c>
      <c r="L147" s="42"/>
      <c r="M147" s="183" t="s">
        <v>28</v>
      </c>
      <c r="N147" s="184" t="s">
        <v>44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142</v>
      </c>
      <c r="AT147" s="187" t="s">
        <v>137</v>
      </c>
      <c r="AU147" s="187" t="s">
        <v>83</v>
      </c>
      <c r="AY147" s="20" t="s">
        <v>135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81</v>
      </c>
      <c r="BK147" s="188">
        <f>ROUND(I147*H147,2)</f>
        <v>0</v>
      </c>
      <c r="BL147" s="20" t="s">
        <v>142</v>
      </c>
      <c r="BM147" s="187" t="s">
        <v>1209</v>
      </c>
    </row>
    <row r="148" spans="1:65" s="2" customFormat="1" ht="19.5">
      <c r="A148" s="37"/>
      <c r="B148" s="38"/>
      <c r="C148" s="39"/>
      <c r="D148" s="189" t="s">
        <v>144</v>
      </c>
      <c r="E148" s="39"/>
      <c r="F148" s="190" t="s">
        <v>265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144</v>
      </c>
      <c r="AU148" s="20" t="s">
        <v>83</v>
      </c>
    </row>
    <row r="149" spans="1:65" s="2" customFormat="1">
      <c r="A149" s="37"/>
      <c r="B149" s="38"/>
      <c r="C149" s="39"/>
      <c r="D149" s="194" t="s">
        <v>146</v>
      </c>
      <c r="E149" s="39"/>
      <c r="F149" s="195" t="s">
        <v>266</v>
      </c>
      <c r="G149" s="39"/>
      <c r="H149" s="39"/>
      <c r="I149" s="191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146</v>
      </c>
      <c r="AU149" s="20" t="s">
        <v>83</v>
      </c>
    </row>
    <row r="150" spans="1:65" s="13" customFormat="1">
      <c r="B150" s="196"/>
      <c r="C150" s="197"/>
      <c r="D150" s="189" t="s">
        <v>148</v>
      </c>
      <c r="E150" s="198" t="s">
        <v>28</v>
      </c>
      <c r="F150" s="199" t="s">
        <v>1210</v>
      </c>
      <c r="G150" s="197"/>
      <c r="H150" s="200">
        <v>154.99</v>
      </c>
      <c r="I150" s="201"/>
      <c r="J150" s="197"/>
      <c r="K150" s="197"/>
      <c r="L150" s="202"/>
      <c r="M150" s="203"/>
      <c r="N150" s="204"/>
      <c r="O150" s="204"/>
      <c r="P150" s="204"/>
      <c r="Q150" s="204"/>
      <c r="R150" s="204"/>
      <c r="S150" s="204"/>
      <c r="T150" s="205"/>
      <c r="AT150" s="206" t="s">
        <v>148</v>
      </c>
      <c r="AU150" s="206" t="s">
        <v>83</v>
      </c>
      <c r="AV150" s="13" t="s">
        <v>83</v>
      </c>
      <c r="AW150" s="13" t="s">
        <v>35</v>
      </c>
      <c r="AX150" s="13" t="s">
        <v>73</v>
      </c>
      <c r="AY150" s="206" t="s">
        <v>135</v>
      </c>
    </row>
    <row r="151" spans="1:65" s="14" customFormat="1">
      <c r="B151" s="207"/>
      <c r="C151" s="208"/>
      <c r="D151" s="189" t="s">
        <v>148</v>
      </c>
      <c r="E151" s="209" t="s">
        <v>28</v>
      </c>
      <c r="F151" s="210" t="s">
        <v>183</v>
      </c>
      <c r="G151" s="208"/>
      <c r="H151" s="211">
        <v>154.99</v>
      </c>
      <c r="I151" s="212"/>
      <c r="J151" s="208"/>
      <c r="K151" s="208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148</v>
      </c>
      <c r="AU151" s="217" t="s">
        <v>83</v>
      </c>
      <c r="AV151" s="14" t="s">
        <v>142</v>
      </c>
      <c r="AW151" s="14" t="s">
        <v>35</v>
      </c>
      <c r="AX151" s="14" t="s">
        <v>81</v>
      </c>
      <c r="AY151" s="217" t="s">
        <v>135</v>
      </c>
    </row>
    <row r="152" spans="1:65" s="13" customFormat="1">
      <c r="B152" s="196"/>
      <c r="C152" s="197"/>
      <c r="D152" s="189" t="s">
        <v>148</v>
      </c>
      <c r="E152" s="197"/>
      <c r="F152" s="199" t="s">
        <v>1211</v>
      </c>
      <c r="G152" s="197"/>
      <c r="H152" s="200">
        <v>278.98200000000003</v>
      </c>
      <c r="I152" s="201"/>
      <c r="J152" s="197"/>
      <c r="K152" s="197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148</v>
      </c>
      <c r="AU152" s="206" t="s">
        <v>83</v>
      </c>
      <c r="AV152" s="13" t="s">
        <v>83</v>
      </c>
      <c r="AW152" s="13" t="s">
        <v>4</v>
      </c>
      <c r="AX152" s="13" t="s">
        <v>81</v>
      </c>
      <c r="AY152" s="206" t="s">
        <v>135</v>
      </c>
    </row>
    <row r="153" spans="1:65" s="2" customFormat="1" ht="24.2" customHeight="1">
      <c r="A153" s="37"/>
      <c r="B153" s="38"/>
      <c r="C153" s="176" t="s">
        <v>225</v>
      </c>
      <c r="D153" s="176" t="s">
        <v>137</v>
      </c>
      <c r="E153" s="177" t="s">
        <v>270</v>
      </c>
      <c r="F153" s="178" t="s">
        <v>271</v>
      </c>
      <c r="G153" s="179" t="s">
        <v>169</v>
      </c>
      <c r="H153" s="180">
        <v>161.86000000000001</v>
      </c>
      <c r="I153" s="181"/>
      <c r="J153" s="182">
        <f>ROUND(I153*H153,2)</f>
        <v>0</v>
      </c>
      <c r="K153" s="178" t="s">
        <v>141</v>
      </c>
      <c r="L153" s="42"/>
      <c r="M153" s="183" t="s">
        <v>28</v>
      </c>
      <c r="N153" s="184" t="s">
        <v>44</v>
      </c>
      <c r="O153" s="67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142</v>
      </c>
      <c r="AT153" s="187" t="s">
        <v>137</v>
      </c>
      <c r="AU153" s="187" t="s">
        <v>83</v>
      </c>
      <c r="AY153" s="20" t="s">
        <v>135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20" t="s">
        <v>81</v>
      </c>
      <c r="BK153" s="188">
        <f>ROUND(I153*H153,2)</f>
        <v>0</v>
      </c>
      <c r="BL153" s="20" t="s">
        <v>142</v>
      </c>
      <c r="BM153" s="187" t="s">
        <v>1212</v>
      </c>
    </row>
    <row r="154" spans="1:65" s="2" customFormat="1" ht="29.25">
      <c r="A154" s="37"/>
      <c r="B154" s="38"/>
      <c r="C154" s="39"/>
      <c r="D154" s="189" t="s">
        <v>144</v>
      </c>
      <c r="E154" s="39"/>
      <c r="F154" s="190" t="s">
        <v>273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144</v>
      </c>
      <c r="AU154" s="20" t="s">
        <v>83</v>
      </c>
    </row>
    <row r="155" spans="1:65" s="2" customFormat="1">
      <c r="A155" s="37"/>
      <c r="B155" s="38"/>
      <c r="C155" s="39"/>
      <c r="D155" s="194" t="s">
        <v>146</v>
      </c>
      <c r="E155" s="39"/>
      <c r="F155" s="195" t="s">
        <v>274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146</v>
      </c>
      <c r="AU155" s="20" t="s">
        <v>83</v>
      </c>
    </row>
    <row r="156" spans="1:65" s="13" customFormat="1">
      <c r="B156" s="196"/>
      <c r="C156" s="197"/>
      <c r="D156" s="189" t="s">
        <v>148</v>
      </c>
      <c r="E156" s="198" t="s">
        <v>28</v>
      </c>
      <c r="F156" s="199" t="s">
        <v>1213</v>
      </c>
      <c r="G156" s="197"/>
      <c r="H156" s="200">
        <v>161.86000000000001</v>
      </c>
      <c r="I156" s="201"/>
      <c r="J156" s="197"/>
      <c r="K156" s="197"/>
      <c r="L156" s="202"/>
      <c r="M156" s="203"/>
      <c r="N156" s="204"/>
      <c r="O156" s="204"/>
      <c r="P156" s="204"/>
      <c r="Q156" s="204"/>
      <c r="R156" s="204"/>
      <c r="S156" s="204"/>
      <c r="T156" s="205"/>
      <c r="AT156" s="206" t="s">
        <v>148</v>
      </c>
      <c r="AU156" s="206" t="s">
        <v>83</v>
      </c>
      <c r="AV156" s="13" t="s">
        <v>83</v>
      </c>
      <c r="AW156" s="13" t="s">
        <v>35</v>
      </c>
      <c r="AX156" s="13" t="s">
        <v>81</v>
      </c>
      <c r="AY156" s="206" t="s">
        <v>135</v>
      </c>
    </row>
    <row r="157" spans="1:65" s="2" customFormat="1" ht="24.2" customHeight="1">
      <c r="A157" s="37"/>
      <c r="B157" s="38"/>
      <c r="C157" s="176" t="s">
        <v>231</v>
      </c>
      <c r="D157" s="176" t="s">
        <v>137</v>
      </c>
      <c r="E157" s="177" t="s">
        <v>1214</v>
      </c>
      <c r="F157" s="178" t="s">
        <v>1215</v>
      </c>
      <c r="G157" s="179" t="s">
        <v>317</v>
      </c>
      <c r="H157" s="180">
        <v>120</v>
      </c>
      <c r="I157" s="181"/>
      <c r="J157" s="182">
        <f>ROUND(I157*H157,2)</f>
        <v>0</v>
      </c>
      <c r="K157" s="178" t="s">
        <v>141</v>
      </c>
      <c r="L157" s="42"/>
      <c r="M157" s="183" t="s">
        <v>28</v>
      </c>
      <c r="N157" s="184" t="s">
        <v>44</v>
      </c>
      <c r="O157" s="67"/>
      <c r="P157" s="185">
        <f>O157*H157</f>
        <v>0</v>
      </c>
      <c r="Q157" s="185">
        <v>0</v>
      </c>
      <c r="R157" s="185">
        <f>Q157*H157</f>
        <v>0</v>
      </c>
      <c r="S157" s="185">
        <v>0</v>
      </c>
      <c r="T157" s="18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142</v>
      </c>
      <c r="AT157" s="187" t="s">
        <v>137</v>
      </c>
      <c r="AU157" s="187" t="s">
        <v>83</v>
      </c>
      <c r="AY157" s="20" t="s">
        <v>135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20" t="s">
        <v>81</v>
      </c>
      <c r="BK157" s="188">
        <f>ROUND(I157*H157,2)</f>
        <v>0</v>
      </c>
      <c r="BL157" s="20" t="s">
        <v>142</v>
      </c>
      <c r="BM157" s="187" t="s">
        <v>1216</v>
      </c>
    </row>
    <row r="158" spans="1:65" s="2" customFormat="1" ht="19.5">
      <c r="A158" s="37"/>
      <c r="B158" s="38"/>
      <c r="C158" s="39"/>
      <c r="D158" s="189" t="s">
        <v>144</v>
      </c>
      <c r="E158" s="39"/>
      <c r="F158" s="190" t="s">
        <v>1217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144</v>
      </c>
      <c r="AU158" s="20" t="s">
        <v>83</v>
      </c>
    </row>
    <row r="159" spans="1:65" s="2" customFormat="1">
      <c r="A159" s="37"/>
      <c r="B159" s="38"/>
      <c r="C159" s="39"/>
      <c r="D159" s="194" t="s">
        <v>146</v>
      </c>
      <c r="E159" s="39"/>
      <c r="F159" s="195" t="s">
        <v>1218</v>
      </c>
      <c r="G159" s="39"/>
      <c r="H159" s="39"/>
      <c r="I159" s="191"/>
      <c r="J159" s="39"/>
      <c r="K159" s="39"/>
      <c r="L159" s="42"/>
      <c r="M159" s="192"/>
      <c r="N159" s="193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146</v>
      </c>
      <c r="AU159" s="20" t="s">
        <v>83</v>
      </c>
    </row>
    <row r="160" spans="1:65" s="13" customFormat="1">
      <c r="B160" s="196"/>
      <c r="C160" s="197"/>
      <c r="D160" s="189" t="s">
        <v>148</v>
      </c>
      <c r="E160" s="198" t="s">
        <v>28</v>
      </c>
      <c r="F160" s="199" t="s">
        <v>920</v>
      </c>
      <c r="G160" s="197"/>
      <c r="H160" s="200">
        <v>120</v>
      </c>
      <c r="I160" s="201"/>
      <c r="J160" s="197"/>
      <c r="K160" s="197"/>
      <c r="L160" s="202"/>
      <c r="M160" s="203"/>
      <c r="N160" s="204"/>
      <c r="O160" s="204"/>
      <c r="P160" s="204"/>
      <c r="Q160" s="204"/>
      <c r="R160" s="204"/>
      <c r="S160" s="204"/>
      <c r="T160" s="205"/>
      <c r="AT160" s="206" t="s">
        <v>148</v>
      </c>
      <c r="AU160" s="206" t="s">
        <v>83</v>
      </c>
      <c r="AV160" s="13" t="s">
        <v>83</v>
      </c>
      <c r="AW160" s="13" t="s">
        <v>35</v>
      </c>
      <c r="AX160" s="13" t="s">
        <v>81</v>
      </c>
      <c r="AY160" s="206" t="s">
        <v>135</v>
      </c>
    </row>
    <row r="161" spans="1:65" s="2" customFormat="1" ht="24.2" customHeight="1">
      <c r="A161" s="37"/>
      <c r="B161" s="38"/>
      <c r="C161" s="176" t="s">
        <v>240</v>
      </c>
      <c r="D161" s="176" t="s">
        <v>137</v>
      </c>
      <c r="E161" s="177" t="s">
        <v>1219</v>
      </c>
      <c r="F161" s="178" t="s">
        <v>1220</v>
      </c>
      <c r="G161" s="179" t="s">
        <v>140</v>
      </c>
      <c r="H161" s="180">
        <v>3</v>
      </c>
      <c r="I161" s="181"/>
      <c r="J161" s="182">
        <f>ROUND(I161*H161,2)</f>
        <v>0</v>
      </c>
      <c r="K161" s="178" t="s">
        <v>28</v>
      </c>
      <c r="L161" s="42"/>
      <c r="M161" s="183" t="s">
        <v>28</v>
      </c>
      <c r="N161" s="184" t="s">
        <v>44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142</v>
      </c>
      <c r="AT161" s="187" t="s">
        <v>137</v>
      </c>
      <c r="AU161" s="187" t="s">
        <v>83</v>
      </c>
      <c r="AY161" s="20" t="s">
        <v>135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81</v>
      </c>
      <c r="BK161" s="188">
        <f>ROUND(I161*H161,2)</f>
        <v>0</v>
      </c>
      <c r="BL161" s="20" t="s">
        <v>142</v>
      </c>
      <c r="BM161" s="187" t="s">
        <v>1221</v>
      </c>
    </row>
    <row r="162" spans="1:65" s="2" customFormat="1" ht="19.5">
      <c r="A162" s="37"/>
      <c r="B162" s="38"/>
      <c r="C162" s="39"/>
      <c r="D162" s="189" t="s">
        <v>144</v>
      </c>
      <c r="E162" s="39"/>
      <c r="F162" s="190" t="s">
        <v>1220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144</v>
      </c>
      <c r="AU162" s="20" t="s">
        <v>83</v>
      </c>
    </row>
    <row r="163" spans="1:65" s="2" customFormat="1" ht="29.25">
      <c r="A163" s="37"/>
      <c r="B163" s="38"/>
      <c r="C163" s="39"/>
      <c r="D163" s="189" t="s">
        <v>237</v>
      </c>
      <c r="E163" s="39"/>
      <c r="F163" s="228" t="s">
        <v>1222</v>
      </c>
      <c r="G163" s="39"/>
      <c r="H163" s="39"/>
      <c r="I163" s="191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237</v>
      </c>
      <c r="AU163" s="20" t="s">
        <v>83</v>
      </c>
    </row>
    <row r="164" spans="1:65" s="13" customFormat="1">
      <c r="B164" s="196"/>
      <c r="C164" s="197"/>
      <c r="D164" s="189" t="s">
        <v>148</v>
      </c>
      <c r="E164" s="198" t="s">
        <v>28</v>
      </c>
      <c r="F164" s="199" t="s">
        <v>154</v>
      </c>
      <c r="G164" s="197"/>
      <c r="H164" s="200">
        <v>3</v>
      </c>
      <c r="I164" s="201"/>
      <c r="J164" s="197"/>
      <c r="K164" s="197"/>
      <c r="L164" s="202"/>
      <c r="M164" s="203"/>
      <c r="N164" s="204"/>
      <c r="O164" s="204"/>
      <c r="P164" s="204"/>
      <c r="Q164" s="204"/>
      <c r="R164" s="204"/>
      <c r="S164" s="204"/>
      <c r="T164" s="205"/>
      <c r="AT164" s="206" t="s">
        <v>148</v>
      </c>
      <c r="AU164" s="206" t="s">
        <v>83</v>
      </c>
      <c r="AV164" s="13" t="s">
        <v>83</v>
      </c>
      <c r="AW164" s="13" t="s">
        <v>35</v>
      </c>
      <c r="AX164" s="13" t="s">
        <v>81</v>
      </c>
      <c r="AY164" s="206" t="s">
        <v>135</v>
      </c>
    </row>
    <row r="165" spans="1:65" s="2" customFormat="1" ht="24.2" customHeight="1">
      <c r="A165" s="37"/>
      <c r="B165" s="38"/>
      <c r="C165" s="176" t="s">
        <v>247</v>
      </c>
      <c r="D165" s="176" t="s">
        <v>137</v>
      </c>
      <c r="E165" s="177" t="s">
        <v>1223</v>
      </c>
      <c r="F165" s="178" t="s">
        <v>1224</v>
      </c>
      <c r="G165" s="179" t="s">
        <v>140</v>
      </c>
      <c r="H165" s="180">
        <v>3</v>
      </c>
      <c r="I165" s="181"/>
      <c r="J165" s="182">
        <f>ROUND(I165*H165,2)</f>
        <v>0</v>
      </c>
      <c r="K165" s="178" t="s">
        <v>141</v>
      </c>
      <c r="L165" s="42"/>
      <c r="M165" s="183" t="s">
        <v>28</v>
      </c>
      <c r="N165" s="184" t="s">
        <v>44</v>
      </c>
      <c r="O165" s="67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142</v>
      </c>
      <c r="AT165" s="187" t="s">
        <v>137</v>
      </c>
      <c r="AU165" s="187" t="s">
        <v>83</v>
      </c>
      <c r="AY165" s="20" t="s">
        <v>135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20" t="s">
        <v>81</v>
      </c>
      <c r="BK165" s="188">
        <f>ROUND(I165*H165,2)</f>
        <v>0</v>
      </c>
      <c r="BL165" s="20" t="s">
        <v>142</v>
      </c>
      <c r="BM165" s="187" t="s">
        <v>1225</v>
      </c>
    </row>
    <row r="166" spans="1:65" s="2" customFormat="1" ht="19.5">
      <c r="A166" s="37"/>
      <c r="B166" s="38"/>
      <c r="C166" s="39"/>
      <c r="D166" s="189" t="s">
        <v>144</v>
      </c>
      <c r="E166" s="39"/>
      <c r="F166" s="190" t="s">
        <v>1226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144</v>
      </c>
      <c r="AU166" s="20" t="s">
        <v>83</v>
      </c>
    </row>
    <row r="167" spans="1:65" s="2" customFormat="1">
      <c r="A167" s="37"/>
      <c r="B167" s="38"/>
      <c r="C167" s="39"/>
      <c r="D167" s="194" t="s">
        <v>146</v>
      </c>
      <c r="E167" s="39"/>
      <c r="F167" s="195" t="s">
        <v>1227</v>
      </c>
      <c r="G167" s="39"/>
      <c r="H167" s="39"/>
      <c r="I167" s="191"/>
      <c r="J167" s="39"/>
      <c r="K167" s="39"/>
      <c r="L167" s="42"/>
      <c r="M167" s="192"/>
      <c r="N167" s="193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146</v>
      </c>
      <c r="AU167" s="20" t="s">
        <v>83</v>
      </c>
    </row>
    <row r="168" spans="1:65" s="2" customFormat="1" ht="29.25">
      <c r="A168" s="37"/>
      <c r="B168" s="38"/>
      <c r="C168" s="39"/>
      <c r="D168" s="189" t="s">
        <v>237</v>
      </c>
      <c r="E168" s="39"/>
      <c r="F168" s="228" t="s">
        <v>1228</v>
      </c>
      <c r="G168" s="39"/>
      <c r="H168" s="39"/>
      <c r="I168" s="191"/>
      <c r="J168" s="39"/>
      <c r="K168" s="39"/>
      <c r="L168" s="42"/>
      <c r="M168" s="192"/>
      <c r="N168" s="193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237</v>
      </c>
      <c r="AU168" s="20" t="s">
        <v>83</v>
      </c>
    </row>
    <row r="169" spans="1:65" s="13" customFormat="1">
      <c r="B169" s="196"/>
      <c r="C169" s="197"/>
      <c r="D169" s="189" t="s">
        <v>148</v>
      </c>
      <c r="E169" s="198" t="s">
        <v>28</v>
      </c>
      <c r="F169" s="199" t="s">
        <v>154</v>
      </c>
      <c r="G169" s="197"/>
      <c r="H169" s="200">
        <v>3</v>
      </c>
      <c r="I169" s="201"/>
      <c r="J169" s="197"/>
      <c r="K169" s="197"/>
      <c r="L169" s="202"/>
      <c r="M169" s="203"/>
      <c r="N169" s="204"/>
      <c r="O169" s="204"/>
      <c r="P169" s="204"/>
      <c r="Q169" s="204"/>
      <c r="R169" s="204"/>
      <c r="S169" s="204"/>
      <c r="T169" s="205"/>
      <c r="AT169" s="206" t="s">
        <v>148</v>
      </c>
      <c r="AU169" s="206" t="s">
        <v>83</v>
      </c>
      <c r="AV169" s="13" t="s">
        <v>83</v>
      </c>
      <c r="AW169" s="13" t="s">
        <v>35</v>
      </c>
      <c r="AX169" s="13" t="s">
        <v>81</v>
      </c>
      <c r="AY169" s="206" t="s">
        <v>135</v>
      </c>
    </row>
    <row r="170" spans="1:65" s="2" customFormat="1" ht="21.75" customHeight="1">
      <c r="A170" s="37"/>
      <c r="B170" s="38"/>
      <c r="C170" s="240" t="s">
        <v>253</v>
      </c>
      <c r="D170" s="240" t="s">
        <v>281</v>
      </c>
      <c r="E170" s="241" t="s">
        <v>1229</v>
      </c>
      <c r="F170" s="242" t="s">
        <v>1230</v>
      </c>
      <c r="G170" s="243" t="s">
        <v>1231</v>
      </c>
      <c r="H170" s="244">
        <v>3</v>
      </c>
      <c r="I170" s="245"/>
      <c r="J170" s="246">
        <f>ROUND(I170*H170,2)</f>
        <v>0</v>
      </c>
      <c r="K170" s="242" t="s">
        <v>141</v>
      </c>
      <c r="L170" s="247"/>
      <c r="M170" s="248" t="s">
        <v>28</v>
      </c>
      <c r="N170" s="249" t="s">
        <v>44</v>
      </c>
      <c r="O170" s="67"/>
      <c r="P170" s="185">
        <f>O170*H170</f>
        <v>0</v>
      </c>
      <c r="Q170" s="185">
        <v>1.4999999999999999E-2</v>
      </c>
      <c r="R170" s="185">
        <f>Q170*H170</f>
        <v>4.4999999999999998E-2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191</v>
      </c>
      <c r="AT170" s="187" t="s">
        <v>281</v>
      </c>
      <c r="AU170" s="187" t="s">
        <v>83</v>
      </c>
      <c r="AY170" s="20" t="s">
        <v>135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81</v>
      </c>
      <c r="BK170" s="188">
        <f>ROUND(I170*H170,2)</f>
        <v>0</v>
      </c>
      <c r="BL170" s="20" t="s">
        <v>142</v>
      </c>
      <c r="BM170" s="187" t="s">
        <v>1232</v>
      </c>
    </row>
    <row r="171" spans="1:65" s="2" customFormat="1">
      <c r="A171" s="37"/>
      <c r="B171" s="38"/>
      <c r="C171" s="39"/>
      <c r="D171" s="189" t="s">
        <v>144</v>
      </c>
      <c r="E171" s="39"/>
      <c r="F171" s="190" t="s">
        <v>1230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144</v>
      </c>
      <c r="AU171" s="20" t="s">
        <v>83</v>
      </c>
    </row>
    <row r="172" spans="1:65" s="13" customFormat="1">
      <c r="B172" s="196"/>
      <c r="C172" s="197"/>
      <c r="D172" s="189" t="s">
        <v>148</v>
      </c>
      <c r="E172" s="198" t="s">
        <v>28</v>
      </c>
      <c r="F172" s="199" t="s">
        <v>154</v>
      </c>
      <c r="G172" s="197"/>
      <c r="H172" s="200">
        <v>3</v>
      </c>
      <c r="I172" s="201"/>
      <c r="J172" s="197"/>
      <c r="K172" s="197"/>
      <c r="L172" s="202"/>
      <c r="M172" s="203"/>
      <c r="N172" s="204"/>
      <c r="O172" s="204"/>
      <c r="P172" s="204"/>
      <c r="Q172" s="204"/>
      <c r="R172" s="204"/>
      <c r="S172" s="204"/>
      <c r="T172" s="205"/>
      <c r="AT172" s="206" t="s">
        <v>148</v>
      </c>
      <c r="AU172" s="206" t="s">
        <v>83</v>
      </c>
      <c r="AV172" s="13" t="s">
        <v>83</v>
      </c>
      <c r="AW172" s="13" t="s">
        <v>35</v>
      </c>
      <c r="AX172" s="13" t="s">
        <v>81</v>
      </c>
      <c r="AY172" s="206" t="s">
        <v>135</v>
      </c>
    </row>
    <row r="173" spans="1:65" s="12" customFormat="1" ht="22.9" customHeight="1">
      <c r="B173" s="160"/>
      <c r="C173" s="161"/>
      <c r="D173" s="162" t="s">
        <v>72</v>
      </c>
      <c r="E173" s="174" t="s">
        <v>83</v>
      </c>
      <c r="F173" s="174" t="s">
        <v>387</v>
      </c>
      <c r="G173" s="161"/>
      <c r="H173" s="161"/>
      <c r="I173" s="164"/>
      <c r="J173" s="175">
        <f>BK173</f>
        <v>0</v>
      </c>
      <c r="K173" s="161"/>
      <c r="L173" s="166"/>
      <c r="M173" s="167"/>
      <c r="N173" s="168"/>
      <c r="O173" s="168"/>
      <c r="P173" s="169">
        <f>SUM(P174:P198)</f>
        <v>0</v>
      </c>
      <c r="Q173" s="168"/>
      <c r="R173" s="169">
        <f>SUM(R174:R198)</f>
        <v>45.205323180000001</v>
      </c>
      <c r="S173" s="168"/>
      <c r="T173" s="170">
        <f>SUM(T174:T198)</f>
        <v>0</v>
      </c>
      <c r="AR173" s="171" t="s">
        <v>81</v>
      </c>
      <c r="AT173" s="172" t="s">
        <v>72</v>
      </c>
      <c r="AU173" s="172" t="s">
        <v>81</v>
      </c>
      <c r="AY173" s="171" t="s">
        <v>135</v>
      </c>
      <c r="BK173" s="173">
        <f>SUM(BK174:BK198)</f>
        <v>0</v>
      </c>
    </row>
    <row r="174" spans="1:65" s="2" customFormat="1" ht="16.5" customHeight="1">
      <c r="A174" s="37"/>
      <c r="B174" s="38"/>
      <c r="C174" s="176" t="s">
        <v>260</v>
      </c>
      <c r="D174" s="176" t="s">
        <v>137</v>
      </c>
      <c r="E174" s="177" t="s">
        <v>1233</v>
      </c>
      <c r="F174" s="178" t="s">
        <v>1234</v>
      </c>
      <c r="G174" s="179" t="s">
        <v>169</v>
      </c>
      <c r="H174" s="180">
        <v>10.425000000000001</v>
      </c>
      <c r="I174" s="181"/>
      <c r="J174" s="182">
        <f>ROUND(I174*H174,2)</f>
        <v>0</v>
      </c>
      <c r="K174" s="178" t="s">
        <v>141</v>
      </c>
      <c r="L174" s="42"/>
      <c r="M174" s="183" t="s">
        <v>28</v>
      </c>
      <c r="N174" s="184" t="s">
        <v>44</v>
      </c>
      <c r="O174" s="67"/>
      <c r="P174" s="185">
        <f>O174*H174</f>
        <v>0</v>
      </c>
      <c r="Q174" s="185">
        <v>2.3010199999999998</v>
      </c>
      <c r="R174" s="185">
        <f>Q174*H174</f>
        <v>23.9881335</v>
      </c>
      <c r="S174" s="185">
        <v>0</v>
      </c>
      <c r="T174" s="18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142</v>
      </c>
      <c r="AT174" s="187" t="s">
        <v>137</v>
      </c>
      <c r="AU174" s="187" t="s">
        <v>83</v>
      </c>
      <c r="AY174" s="20" t="s">
        <v>135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20" t="s">
        <v>81</v>
      </c>
      <c r="BK174" s="188">
        <f>ROUND(I174*H174,2)</f>
        <v>0</v>
      </c>
      <c r="BL174" s="20" t="s">
        <v>142</v>
      </c>
      <c r="BM174" s="187" t="s">
        <v>1235</v>
      </c>
    </row>
    <row r="175" spans="1:65" s="2" customFormat="1">
      <c r="A175" s="37"/>
      <c r="B175" s="38"/>
      <c r="C175" s="39"/>
      <c r="D175" s="189" t="s">
        <v>144</v>
      </c>
      <c r="E175" s="39"/>
      <c r="F175" s="190" t="s">
        <v>1234</v>
      </c>
      <c r="G175" s="39"/>
      <c r="H175" s="39"/>
      <c r="I175" s="191"/>
      <c r="J175" s="39"/>
      <c r="K175" s="39"/>
      <c r="L175" s="42"/>
      <c r="M175" s="192"/>
      <c r="N175" s="193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144</v>
      </c>
      <c r="AU175" s="20" t="s">
        <v>83</v>
      </c>
    </row>
    <row r="176" spans="1:65" s="2" customFormat="1">
      <c r="A176" s="37"/>
      <c r="B176" s="38"/>
      <c r="C176" s="39"/>
      <c r="D176" s="194" t="s">
        <v>146</v>
      </c>
      <c r="E176" s="39"/>
      <c r="F176" s="195" t="s">
        <v>1236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146</v>
      </c>
      <c r="AU176" s="20" t="s">
        <v>83</v>
      </c>
    </row>
    <row r="177" spans="1:65" s="2" customFormat="1" ht="19.5">
      <c r="A177" s="37"/>
      <c r="B177" s="38"/>
      <c r="C177" s="39"/>
      <c r="D177" s="189" t="s">
        <v>237</v>
      </c>
      <c r="E177" s="39"/>
      <c r="F177" s="228" t="s">
        <v>1237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237</v>
      </c>
      <c r="AU177" s="20" t="s">
        <v>83</v>
      </c>
    </row>
    <row r="178" spans="1:65" s="13" customFormat="1">
      <c r="B178" s="196"/>
      <c r="C178" s="197"/>
      <c r="D178" s="189" t="s">
        <v>148</v>
      </c>
      <c r="E178" s="198" t="s">
        <v>28</v>
      </c>
      <c r="F178" s="199" t="s">
        <v>1238</v>
      </c>
      <c r="G178" s="197"/>
      <c r="H178" s="200">
        <v>10.425000000000001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148</v>
      </c>
      <c r="AU178" s="206" t="s">
        <v>83</v>
      </c>
      <c r="AV178" s="13" t="s">
        <v>83</v>
      </c>
      <c r="AW178" s="13" t="s">
        <v>35</v>
      </c>
      <c r="AX178" s="13" t="s">
        <v>81</v>
      </c>
      <c r="AY178" s="206" t="s">
        <v>135</v>
      </c>
    </row>
    <row r="179" spans="1:65" s="2" customFormat="1" ht="24.2" customHeight="1">
      <c r="A179" s="37"/>
      <c r="B179" s="38"/>
      <c r="C179" s="176" t="s">
        <v>269</v>
      </c>
      <c r="D179" s="176" t="s">
        <v>137</v>
      </c>
      <c r="E179" s="177" t="s">
        <v>1239</v>
      </c>
      <c r="F179" s="178" t="s">
        <v>1240</v>
      </c>
      <c r="G179" s="179" t="s">
        <v>357</v>
      </c>
      <c r="H179" s="180">
        <v>45</v>
      </c>
      <c r="I179" s="181"/>
      <c r="J179" s="182">
        <f>ROUND(I179*H179,2)</f>
        <v>0</v>
      </c>
      <c r="K179" s="178" t="s">
        <v>141</v>
      </c>
      <c r="L179" s="42"/>
      <c r="M179" s="183" t="s">
        <v>28</v>
      </c>
      <c r="N179" s="184" t="s">
        <v>44</v>
      </c>
      <c r="O179" s="67"/>
      <c r="P179" s="185">
        <f>O179*H179</f>
        <v>0</v>
      </c>
      <c r="Q179" s="185">
        <v>4.8999999999999998E-4</v>
      </c>
      <c r="R179" s="185">
        <f>Q179*H179</f>
        <v>2.205E-2</v>
      </c>
      <c r="S179" s="185">
        <v>0</v>
      </c>
      <c r="T179" s="18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142</v>
      </c>
      <c r="AT179" s="187" t="s">
        <v>137</v>
      </c>
      <c r="AU179" s="187" t="s">
        <v>83</v>
      </c>
      <c r="AY179" s="20" t="s">
        <v>135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20" t="s">
        <v>81</v>
      </c>
      <c r="BK179" s="188">
        <f>ROUND(I179*H179,2)</f>
        <v>0</v>
      </c>
      <c r="BL179" s="20" t="s">
        <v>142</v>
      </c>
      <c r="BM179" s="187" t="s">
        <v>1241</v>
      </c>
    </row>
    <row r="180" spans="1:65" s="2" customFormat="1" ht="19.5">
      <c r="A180" s="37"/>
      <c r="B180" s="38"/>
      <c r="C180" s="39"/>
      <c r="D180" s="189" t="s">
        <v>144</v>
      </c>
      <c r="E180" s="39"/>
      <c r="F180" s="190" t="s">
        <v>1242</v>
      </c>
      <c r="G180" s="39"/>
      <c r="H180" s="39"/>
      <c r="I180" s="191"/>
      <c r="J180" s="39"/>
      <c r="K180" s="39"/>
      <c r="L180" s="42"/>
      <c r="M180" s="192"/>
      <c r="N180" s="193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144</v>
      </c>
      <c r="AU180" s="20" t="s">
        <v>83</v>
      </c>
    </row>
    <row r="181" spans="1:65" s="2" customFormat="1">
      <c r="A181" s="37"/>
      <c r="B181" s="38"/>
      <c r="C181" s="39"/>
      <c r="D181" s="194" t="s">
        <v>146</v>
      </c>
      <c r="E181" s="39"/>
      <c r="F181" s="195" t="s">
        <v>1243</v>
      </c>
      <c r="G181" s="39"/>
      <c r="H181" s="39"/>
      <c r="I181" s="191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146</v>
      </c>
      <c r="AU181" s="20" t="s">
        <v>83</v>
      </c>
    </row>
    <row r="182" spans="1:65" s="13" customFormat="1">
      <c r="B182" s="196"/>
      <c r="C182" s="197"/>
      <c r="D182" s="189" t="s">
        <v>148</v>
      </c>
      <c r="E182" s="198" t="s">
        <v>28</v>
      </c>
      <c r="F182" s="199" t="s">
        <v>453</v>
      </c>
      <c r="G182" s="197"/>
      <c r="H182" s="200">
        <v>45</v>
      </c>
      <c r="I182" s="201"/>
      <c r="J182" s="197"/>
      <c r="K182" s="197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148</v>
      </c>
      <c r="AU182" s="206" t="s">
        <v>83</v>
      </c>
      <c r="AV182" s="13" t="s">
        <v>83</v>
      </c>
      <c r="AW182" s="13" t="s">
        <v>35</v>
      </c>
      <c r="AX182" s="13" t="s">
        <v>81</v>
      </c>
      <c r="AY182" s="206" t="s">
        <v>135</v>
      </c>
    </row>
    <row r="183" spans="1:65" s="2" customFormat="1" ht="16.5" customHeight="1">
      <c r="A183" s="37"/>
      <c r="B183" s="38"/>
      <c r="C183" s="176" t="s">
        <v>280</v>
      </c>
      <c r="D183" s="176" t="s">
        <v>137</v>
      </c>
      <c r="E183" s="177" t="s">
        <v>1244</v>
      </c>
      <c r="F183" s="178" t="s">
        <v>1245</v>
      </c>
      <c r="G183" s="179" t="s">
        <v>169</v>
      </c>
      <c r="H183" s="180">
        <v>9.1989999999999998</v>
      </c>
      <c r="I183" s="181"/>
      <c r="J183" s="182">
        <f>ROUND(I183*H183,2)</f>
        <v>0</v>
      </c>
      <c r="K183" s="178" t="s">
        <v>28</v>
      </c>
      <c r="L183" s="42"/>
      <c r="M183" s="183" t="s">
        <v>28</v>
      </c>
      <c r="N183" s="184" t="s">
        <v>44</v>
      </c>
      <c r="O183" s="67"/>
      <c r="P183" s="185">
        <f>O183*H183</f>
        <v>0</v>
      </c>
      <c r="Q183" s="185">
        <v>2.3010199999999998</v>
      </c>
      <c r="R183" s="185">
        <f>Q183*H183</f>
        <v>21.167082979999996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142</v>
      </c>
      <c r="AT183" s="187" t="s">
        <v>137</v>
      </c>
      <c r="AU183" s="187" t="s">
        <v>83</v>
      </c>
      <c r="AY183" s="20" t="s">
        <v>135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20" t="s">
        <v>81</v>
      </c>
      <c r="BK183" s="188">
        <f>ROUND(I183*H183,2)</f>
        <v>0</v>
      </c>
      <c r="BL183" s="20" t="s">
        <v>142</v>
      </c>
      <c r="BM183" s="187" t="s">
        <v>1246</v>
      </c>
    </row>
    <row r="184" spans="1:65" s="2" customFormat="1" ht="19.5">
      <c r="A184" s="37"/>
      <c r="B184" s="38"/>
      <c r="C184" s="39"/>
      <c r="D184" s="189" t="s">
        <v>144</v>
      </c>
      <c r="E184" s="39"/>
      <c r="F184" s="190" t="s">
        <v>1247</v>
      </c>
      <c r="G184" s="39"/>
      <c r="H184" s="39"/>
      <c r="I184" s="191"/>
      <c r="J184" s="39"/>
      <c r="K184" s="39"/>
      <c r="L184" s="42"/>
      <c r="M184" s="192"/>
      <c r="N184" s="193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144</v>
      </c>
      <c r="AU184" s="20" t="s">
        <v>83</v>
      </c>
    </row>
    <row r="185" spans="1:65" s="2" customFormat="1" ht="19.5">
      <c r="A185" s="37"/>
      <c r="B185" s="38"/>
      <c r="C185" s="39"/>
      <c r="D185" s="189" t="s">
        <v>237</v>
      </c>
      <c r="E185" s="39"/>
      <c r="F185" s="228" t="s">
        <v>1248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237</v>
      </c>
      <c r="AU185" s="20" t="s">
        <v>83</v>
      </c>
    </row>
    <row r="186" spans="1:65" s="13" customFormat="1">
      <c r="B186" s="196"/>
      <c r="C186" s="197"/>
      <c r="D186" s="189" t="s">
        <v>148</v>
      </c>
      <c r="E186" s="198" t="s">
        <v>28</v>
      </c>
      <c r="F186" s="199" t="s">
        <v>1249</v>
      </c>
      <c r="G186" s="197"/>
      <c r="H186" s="200">
        <v>9.1989999999999998</v>
      </c>
      <c r="I186" s="201"/>
      <c r="J186" s="197"/>
      <c r="K186" s="197"/>
      <c r="L186" s="202"/>
      <c r="M186" s="203"/>
      <c r="N186" s="204"/>
      <c r="O186" s="204"/>
      <c r="P186" s="204"/>
      <c r="Q186" s="204"/>
      <c r="R186" s="204"/>
      <c r="S186" s="204"/>
      <c r="T186" s="205"/>
      <c r="AT186" s="206" t="s">
        <v>148</v>
      </c>
      <c r="AU186" s="206" t="s">
        <v>83</v>
      </c>
      <c r="AV186" s="13" t="s">
        <v>83</v>
      </c>
      <c r="AW186" s="13" t="s">
        <v>35</v>
      </c>
      <c r="AX186" s="13" t="s">
        <v>81</v>
      </c>
      <c r="AY186" s="206" t="s">
        <v>135</v>
      </c>
    </row>
    <row r="187" spans="1:65" s="2" customFormat="1" ht="16.5" customHeight="1">
      <c r="A187" s="37"/>
      <c r="B187" s="38"/>
      <c r="C187" s="176" t="s">
        <v>7</v>
      </c>
      <c r="D187" s="176" t="s">
        <v>137</v>
      </c>
      <c r="E187" s="177" t="s">
        <v>1250</v>
      </c>
      <c r="F187" s="178" t="s">
        <v>1251</v>
      </c>
      <c r="G187" s="179" t="s">
        <v>317</v>
      </c>
      <c r="H187" s="180">
        <v>10.43</v>
      </c>
      <c r="I187" s="181"/>
      <c r="J187" s="182">
        <f>ROUND(I187*H187,2)</f>
        <v>0</v>
      </c>
      <c r="K187" s="178" t="s">
        <v>141</v>
      </c>
      <c r="L187" s="42"/>
      <c r="M187" s="183" t="s">
        <v>28</v>
      </c>
      <c r="N187" s="184" t="s">
        <v>44</v>
      </c>
      <c r="O187" s="67"/>
      <c r="P187" s="185">
        <f>O187*H187</f>
        <v>0</v>
      </c>
      <c r="Q187" s="185">
        <v>2.6900000000000001E-3</v>
      </c>
      <c r="R187" s="185">
        <f>Q187*H187</f>
        <v>2.80567E-2</v>
      </c>
      <c r="S187" s="185">
        <v>0</v>
      </c>
      <c r="T187" s="18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142</v>
      </c>
      <c r="AT187" s="187" t="s">
        <v>137</v>
      </c>
      <c r="AU187" s="187" t="s">
        <v>83</v>
      </c>
      <c r="AY187" s="20" t="s">
        <v>135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0" t="s">
        <v>81</v>
      </c>
      <c r="BK187" s="188">
        <f>ROUND(I187*H187,2)</f>
        <v>0</v>
      </c>
      <c r="BL187" s="20" t="s">
        <v>142</v>
      </c>
      <c r="BM187" s="187" t="s">
        <v>1252</v>
      </c>
    </row>
    <row r="188" spans="1:65" s="2" customFormat="1">
      <c r="A188" s="37"/>
      <c r="B188" s="38"/>
      <c r="C188" s="39"/>
      <c r="D188" s="189" t="s">
        <v>144</v>
      </c>
      <c r="E188" s="39"/>
      <c r="F188" s="190" t="s">
        <v>1253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144</v>
      </c>
      <c r="AU188" s="20" t="s">
        <v>83</v>
      </c>
    </row>
    <row r="189" spans="1:65" s="2" customFormat="1">
      <c r="A189" s="37"/>
      <c r="B189" s="38"/>
      <c r="C189" s="39"/>
      <c r="D189" s="194" t="s">
        <v>146</v>
      </c>
      <c r="E189" s="39"/>
      <c r="F189" s="195" t="s">
        <v>1254</v>
      </c>
      <c r="G189" s="39"/>
      <c r="H189" s="39"/>
      <c r="I189" s="191"/>
      <c r="J189" s="39"/>
      <c r="K189" s="39"/>
      <c r="L189" s="42"/>
      <c r="M189" s="192"/>
      <c r="N189" s="193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146</v>
      </c>
      <c r="AU189" s="20" t="s">
        <v>83</v>
      </c>
    </row>
    <row r="190" spans="1:65" s="13" customFormat="1">
      <c r="B190" s="196"/>
      <c r="C190" s="197"/>
      <c r="D190" s="189" t="s">
        <v>148</v>
      </c>
      <c r="E190" s="198" t="s">
        <v>28</v>
      </c>
      <c r="F190" s="199" t="s">
        <v>1255</v>
      </c>
      <c r="G190" s="197"/>
      <c r="H190" s="200">
        <v>10.43</v>
      </c>
      <c r="I190" s="201"/>
      <c r="J190" s="197"/>
      <c r="K190" s="197"/>
      <c r="L190" s="202"/>
      <c r="M190" s="203"/>
      <c r="N190" s="204"/>
      <c r="O190" s="204"/>
      <c r="P190" s="204"/>
      <c r="Q190" s="204"/>
      <c r="R190" s="204"/>
      <c r="S190" s="204"/>
      <c r="T190" s="205"/>
      <c r="AT190" s="206" t="s">
        <v>148</v>
      </c>
      <c r="AU190" s="206" t="s">
        <v>83</v>
      </c>
      <c r="AV190" s="13" t="s">
        <v>83</v>
      </c>
      <c r="AW190" s="13" t="s">
        <v>35</v>
      </c>
      <c r="AX190" s="13" t="s">
        <v>81</v>
      </c>
      <c r="AY190" s="206" t="s">
        <v>135</v>
      </c>
    </row>
    <row r="191" spans="1:65" s="2" customFormat="1" ht="16.5" customHeight="1">
      <c r="A191" s="37"/>
      <c r="B191" s="38"/>
      <c r="C191" s="176" t="s">
        <v>293</v>
      </c>
      <c r="D191" s="176" t="s">
        <v>137</v>
      </c>
      <c r="E191" s="177" t="s">
        <v>1256</v>
      </c>
      <c r="F191" s="178" t="s">
        <v>1257</v>
      </c>
      <c r="G191" s="179" t="s">
        <v>317</v>
      </c>
      <c r="H191" s="180">
        <v>10.43</v>
      </c>
      <c r="I191" s="181"/>
      <c r="J191" s="182">
        <f>ROUND(I191*H191,2)</f>
        <v>0</v>
      </c>
      <c r="K191" s="178" t="s">
        <v>141</v>
      </c>
      <c r="L191" s="42"/>
      <c r="M191" s="183" t="s">
        <v>28</v>
      </c>
      <c r="N191" s="184" t="s">
        <v>44</v>
      </c>
      <c r="O191" s="67"/>
      <c r="P191" s="185">
        <f>O191*H191</f>
        <v>0</v>
      </c>
      <c r="Q191" s="185">
        <v>0</v>
      </c>
      <c r="R191" s="185">
        <f>Q191*H191</f>
        <v>0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142</v>
      </c>
      <c r="AT191" s="187" t="s">
        <v>137</v>
      </c>
      <c r="AU191" s="187" t="s">
        <v>83</v>
      </c>
      <c r="AY191" s="20" t="s">
        <v>135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20" t="s">
        <v>81</v>
      </c>
      <c r="BK191" s="188">
        <f>ROUND(I191*H191,2)</f>
        <v>0</v>
      </c>
      <c r="BL191" s="20" t="s">
        <v>142</v>
      </c>
      <c r="BM191" s="187" t="s">
        <v>1258</v>
      </c>
    </row>
    <row r="192" spans="1:65" s="2" customFormat="1">
      <c r="A192" s="37"/>
      <c r="B192" s="38"/>
      <c r="C192" s="39"/>
      <c r="D192" s="189" t="s">
        <v>144</v>
      </c>
      <c r="E192" s="39"/>
      <c r="F192" s="190" t="s">
        <v>1259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144</v>
      </c>
      <c r="AU192" s="20" t="s">
        <v>83</v>
      </c>
    </row>
    <row r="193" spans="1:65" s="2" customFormat="1">
      <c r="A193" s="37"/>
      <c r="B193" s="38"/>
      <c r="C193" s="39"/>
      <c r="D193" s="194" t="s">
        <v>146</v>
      </c>
      <c r="E193" s="39"/>
      <c r="F193" s="195" t="s">
        <v>1260</v>
      </c>
      <c r="G193" s="39"/>
      <c r="H193" s="39"/>
      <c r="I193" s="191"/>
      <c r="J193" s="39"/>
      <c r="K193" s="39"/>
      <c r="L193" s="42"/>
      <c r="M193" s="192"/>
      <c r="N193" s="193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146</v>
      </c>
      <c r="AU193" s="20" t="s">
        <v>83</v>
      </c>
    </row>
    <row r="194" spans="1:65" s="13" customFormat="1">
      <c r="B194" s="196"/>
      <c r="C194" s="197"/>
      <c r="D194" s="189" t="s">
        <v>148</v>
      </c>
      <c r="E194" s="198" t="s">
        <v>28</v>
      </c>
      <c r="F194" s="199" t="s">
        <v>1261</v>
      </c>
      <c r="G194" s="197"/>
      <c r="H194" s="200">
        <v>10.43</v>
      </c>
      <c r="I194" s="201"/>
      <c r="J194" s="197"/>
      <c r="K194" s="197"/>
      <c r="L194" s="202"/>
      <c r="M194" s="203"/>
      <c r="N194" s="204"/>
      <c r="O194" s="204"/>
      <c r="P194" s="204"/>
      <c r="Q194" s="204"/>
      <c r="R194" s="204"/>
      <c r="S194" s="204"/>
      <c r="T194" s="205"/>
      <c r="AT194" s="206" t="s">
        <v>148</v>
      </c>
      <c r="AU194" s="206" t="s">
        <v>83</v>
      </c>
      <c r="AV194" s="13" t="s">
        <v>83</v>
      </c>
      <c r="AW194" s="13" t="s">
        <v>35</v>
      </c>
      <c r="AX194" s="13" t="s">
        <v>81</v>
      </c>
      <c r="AY194" s="206" t="s">
        <v>135</v>
      </c>
    </row>
    <row r="195" spans="1:65" s="2" customFormat="1" ht="21.75" customHeight="1">
      <c r="A195" s="37"/>
      <c r="B195" s="38"/>
      <c r="C195" s="176" t="s">
        <v>301</v>
      </c>
      <c r="D195" s="176" t="s">
        <v>137</v>
      </c>
      <c r="E195" s="177" t="s">
        <v>1262</v>
      </c>
      <c r="F195" s="178" t="s">
        <v>1263</v>
      </c>
      <c r="G195" s="179" t="s">
        <v>849</v>
      </c>
      <c r="H195" s="180">
        <v>9</v>
      </c>
      <c r="I195" s="181"/>
      <c r="J195" s="182">
        <f>ROUND(I195*H195,2)</f>
        <v>0</v>
      </c>
      <c r="K195" s="178" t="s">
        <v>28</v>
      </c>
      <c r="L195" s="42"/>
      <c r="M195" s="183" t="s">
        <v>28</v>
      </c>
      <c r="N195" s="184" t="s">
        <v>44</v>
      </c>
      <c r="O195" s="67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142</v>
      </c>
      <c r="AT195" s="187" t="s">
        <v>137</v>
      </c>
      <c r="AU195" s="187" t="s">
        <v>83</v>
      </c>
      <c r="AY195" s="20" t="s">
        <v>135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20" t="s">
        <v>81</v>
      </c>
      <c r="BK195" s="188">
        <f>ROUND(I195*H195,2)</f>
        <v>0</v>
      </c>
      <c r="BL195" s="20" t="s">
        <v>142</v>
      </c>
      <c r="BM195" s="187" t="s">
        <v>1264</v>
      </c>
    </row>
    <row r="196" spans="1:65" s="2" customFormat="1">
      <c r="A196" s="37"/>
      <c r="B196" s="38"/>
      <c r="C196" s="39"/>
      <c r="D196" s="189" t="s">
        <v>144</v>
      </c>
      <c r="E196" s="39"/>
      <c r="F196" s="190" t="s">
        <v>1263</v>
      </c>
      <c r="G196" s="39"/>
      <c r="H196" s="39"/>
      <c r="I196" s="191"/>
      <c r="J196" s="39"/>
      <c r="K196" s="39"/>
      <c r="L196" s="42"/>
      <c r="M196" s="192"/>
      <c r="N196" s="193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144</v>
      </c>
      <c r="AU196" s="20" t="s">
        <v>83</v>
      </c>
    </row>
    <row r="197" spans="1:65" s="2" customFormat="1" ht="29.25">
      <c r="A197" s="37"/>
      <c r="B197" s="38"/>
      <c r="C197" s="39"/>
      <c r="D197" s="189" t="s">
        <v>237</v>
      </c>
      <c r="E197" s="39"/>
      <c r="F197" s="228" t="s">
        <v>1265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237</v>
      </c>
      <c r="AU197" s="20" t="s">
        <v>83</v>
      </c>
    </row>
    <row r="198" spans="1:65" s="13" customFormat="1">
      <c r="B198" s="196"/>
      <c r="C198" s="197"/>
      <c r="D198" s="189" t="s">
        <v>148</v>
      </c>
      <c r="E198" s="198" t="s">
        <v>28</v>
      </c>
      <c r="F198" s="199" t="s">
        <v>198</v>
      </c>
      <c r="G198" s="197"/>
      <c r="H198" s="200">
        <v>9</v>
      </c>
      <c r="I198" s="201"/>
      <c r="J198" s="197"/>
      <c r="K198" s="197"/>
      <c r="L198" s="202"/>
      <c r="M198" s="203"/>
      <c r="N198" s="204"/>
      <c r="O198" s="204"/>
      <c r="P198" s="204"/>
      <c r="Q198" s="204"/>
      <c r="R198" s="204"/>
      <c r="S198" s="204"/>
      <c r="T198" s="205"/>
      <c r="AT198" s="206" t="s">
        <v>148</v>
      </c>
      <c r="AU198" s="206" t="s">
        <v>83</v>
      </c>
      <c r="AV198" s="13" t="s">
        <v>83</v>
      </c>
      <c r="AW198" s="13" t="s">
        <v>35</v>
      </c>
      <c r="AX198" s="13" t="s">
        <v>81</v>
      </c>
      <c r="AY198" s="206" t="s">
        <v>135</v>
      </c>
    </row>
    <row r="199" spans="1:65" s="12" customFormat="1" ht="22.9" customHeight="1">
      <c r="B199" s="160"/>
      <c r="C199" s="161"/>
      <c r="D199" s="162" t="s">
        <v>72</v>
      </c>
      <c r="E199" s="174" t="s">
        <v>154</v>
      </c>
      <c r="F199" s="174" t="s">
        <v>1266</v>
      </c>
      <c r="G199" s="161"/>
      <c r="H199" s="161"/>
      <c r="I199" s="164"/>
      <c r="J199" s="175">
        <f>BK199</f>
        <v>0</v>
      </c>
      <c r="K199" s="161"/>
      <c r="L199" s="166"/>
      <c r="M199" s="167"/>
      <c r="N199" s="168"/>
      <c r="O199" s="168"/>
      <c r="P199" s="169">
        <f>SUM(P200:P358)</f>
        <v>0</v>
      </c>
      <c r="Q199" s="168"/>
      <c r="R199" s="169">
        <f>SUM(R200:R358)</f>
        <v>148.95372186</v>
      </c>
      <c r="S199" s="168"/>
      <c r="T199" s="170">
        <f>SUM(T200:T358)</f>
        <v>0</v>
      </c>
      <c r="AR199" s="171" t="s">
        <v>81</v>
      </c>
      <c r="AT199" s="172" t="s">
        <v>72</v>
      </c>
      <c r="AU199" s="172" t="s">
        <v>81</v>
      </c>
      <c r="AY199" s="171" t="s">
        <v>135</v>
      </c>
      <c r="BK199" s="173">
        <f>SUM(BK200:BK358)</f>
        <v>0</v>
      </c>
    </row>
    <row r="200" spans="1:65" s="2" customFormat="1" ht="37.9" customHeight="1">
      <c r="A200" s="37"/>
      <c r="B200" s="38"/>
      <c r="C200" s="176" t="s">
        <v>308</v>
      </c>
      <c r="D200" s="176" t="s">
        <v>137</v>
      </c>
      <c r="E200" s="177" t="s">
        <v>1267</v>
      </c>
      <c r="F200" s="178" t="s">
        <v>1268</v>
      </c>
      <c r="G200" s="179" t="s">
        <v>140</v>
      </c>
      <c r="H200" s="180">
        <v>9</v>
      </c>
      <c r="I200" s="181"/>
      <c r="J200" s="182">
        <f>ROUND(I200*H200,2)</f>
        <v>0</v>
      </c>
      <c r="K200" s="178" t="s">
        <v>141</v>
      </c>
      <c r="L200" s="42"/>
      <c r="M200" s="183" t="s">
        <v>28</v>
      </c>
      <c r="N200" s="184" t="s">
        <v>44</v>
      </c>
      <c r="O200" s="67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142</v>
      </c>
      <c r="AT200" s="187" t="s">
        <v>137</v>
      </c>
      <c r="AU200" s="187" t="s">
        <v>83</v>
      </c>
      <c r="AY200" s="20" t="s">
        <v>135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20" t="s">
        <v>81</v>
      </c>
      <c r="BK200" s="188">
        <f>ROUND(I200*H200,2)</f>
        <v>0</v>
      </c>
      <c r="BL200" s="20" t="s">
        <v>142</v>
      </c>
      <c r="BM200" s="187" t="s">
        <v>1269</v>
      </c>
    </row>
    <row r="201" spans="1:65" s="2" customFormat="1" ht="39">
      <c r="A201" s="37"/>
      <c r="B201" s="38"/>
      <c r="C201" s="39"/>
      <c r="D201" s="189" t="s">
        <v>144</v>
      </c>
      <c r="E201" s="39"/>
      <c r="F201" s="190" t="s">
        <v>1270</v>
      </c>
      <c r="G201" s="39"/>
      <c r="H201" s="39"/>
      <c r="I201" s="191"/>
      <c r="J201" s="39"/>
      <c r="K201" s="39"/>
      <c r="L201" s="42"/>
      <c r="M201" s="192"/>
      <c r="N201" s="193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144</v>
      </c>
      <c r="AU201" s="20" t="s">
        <v>83</v>
      </c>
    </row>
    <row r="202" spans="1:65" s="2" customFormat="1">
      <c r="A202" s="37"/>
      <c r="B202" s="38"/>
      <c r="C202" s="39"/>
      <c r="D202" s="194" t="s">
        <v>146</v>
      </c>
      <c r="E202" s="39"/>
      <c r="F202" s="195" t="s">
        <v>1271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146</v>
      </c>
      <c r="AU202" s="20" t="s">
        <v>83</v>
      </c>
    </row>
    <row r="203" spans="1:65" s="13" customFormat="1">
      <c r="B203" s="196"/>
      <c r="C203" s="197"/>
      <c r="D203" s="189" t="s">
        <v>148</v>
      </c>
      <c r="E203" s="198" t="s">
        <v>28</v>
      </c>
      <c r="F203" s="199" t="s">
        <v>198</v>
      </c>
      <c r="G203" s="197"/>
      <c r="H203" s="200">
        <v>9</v>
      </c>
      <c r="I203" s="201"/>
      <c r="J203" s="197"/>
      <c r="K203" s="197"/>
      <c r="L203" s="202"/>
      <c r="M203" s="203"/>
      <c r="N203" s="204"/>
      <c r="O203" s="204"/>
      <c r="P203" s="204"/>
      <c r="Q203" s="204"/>
      <c r="R203" s="204"/>
      <c r="S203" s="204"/>
      <c r="T203" s="205"/>
      <c r="AT203" s="206" t="s">
        <v>148</v>
      </c>
      <c r="AU203" s="206" t="s">
        <v>83</v>
      </c>
      <c r="AV203" s="13" t="s">
        <v>83</v>
      </c>
      <c r="AW203" s="13" t="s">
        <v>35</v>
      </c>
      <c r="AX203" s="13" t="s">
        <v>81</v>
      </c>
      <c r="AY203" s="206" t="s">
        <v>135</v>
      </c>
    </row>
    <row r="204" spans="1:65" s="2" customFormat="1" ht="16.5" customHeight="1">
      <c r="A204" s="37"/>
      <c r="B204" s="38"/>
      <c r="C204" s="240" t="s">
        <v>314</v>
      </c>
      <c r="D204" s="240" t="s">
        <v>281</v>
      </c>
      <c r="E204" s="241" t="s">
        <v>1272</v>
      </c>
      <c r="F204" s="242" t="s">
        <v>1273</v>
      </c>
      <c r="G204" s="243" t="s">
        <v>357</v>
      </c>
      <c r="H204" s="244">
        <v>4.5</v>
      </c>
      <c r="I204" s="245"/>
      <c r="J204" s="246">
        <f>ROUND(I204*H204,2)</f>
        <v>0</v>
      </c>
      <c r="K204" s="242" t="s">
        <v>141</v>
      </c>
      <c r="L204" s="247"/>
      <c r="M204" s="248" t="s">
        <v>28</v>
      </c>
      <c r="N204" s="249" t="s">
        <v>44</v>
      </c>
      <c r="O204" s="67"/>
      <c r="P204" s="185">
        <f>O204*H204</f>
        <v>0</v>
      </c>
      <c r="Q204" s="185">
        <v>2.8500000000000001E-3</v>
      </c>
      <c r="R204" s="185">
        <f>Q204*H204</f>
        <v>1.2825E-2</v>
      </c>
      <c r="S204" s="185">
        <v>0</v>
      </c>
      <c r="T204" s="18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191</v>
      </c>
      <c r="AT204" s="187" t="s">
        <v>281</v>
      </c>
      <c r="AU204" s="187" t="s">
        <v>83</v>
      </c>
      <c r="AY204" s="20" t="s">
        <v>135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20" t="s">
        <v>81</v>
      </c>
      <c r="BK204" s="188">
        <f>ROUND(I204*H204,2)</f>
        <v>0</v>
      </c>
      <c r="BL204" s="20" t="s">
        <v>142</v>
      </c>
      <c r="BM204" s="187" t="s">
        <v>1274</v>
      </c>
    </row>
    <row r="205" spans="1:65" s="2" customFormat="1">
      <c r="A205" s="37"/>
      <c r="B205" s="38"/>
      <c r="C205" s="39"/>
      <c r="D205" s="189" t="s">
        <v>144</v>
      </c>
      <c r="E205" s="39"/>
      <c r="F205" s="190" t="s">
        <v>1273</v>
      </c>
      <c r="G205" s="39"/>
      <c r="H205" s="39"/>
      <c r="I205" s="191"/>
      <c r="J205" s="39"/>
      <c r="K205" s="39"/>
      <c r="L205" s="42"/>
      <c r="M205" s="192"/>
      <c r="N205" s="193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144</v>
      </c>
      <c r="AU205" s="20" t="s">
        <v>83</v>
      </c>
    </row>
    <row r="206" spans="1:65" s="13" customFormat="1">
      <c r="B206" s="196"/>
      <c r="C206" s="197"/>
      <c r="D206" s="189" t="s">
        <v>148</v>
      </c>
      <c r="E206" s="198" t="s">
        <v>28</v>
      </c>
      <c r="F206" s="199" t="s">
        <v>1275</v>
      </c>
      <c r="G206" s="197"/>
      <c r="H206" s="200">
        <v>4.5</v>
      </c>
      <c r="I206" s="201"/>
      <c r="J206" s="197"/>
      <c r="K206" s="197"/>
      <c r="L206" s="202"/>
      <c r="M206" s="203"/>
      <c r="N206" s="204"/>
      <c r="O206" s="204"/>
      <c r="P206" s="204"/>
      <c r="Q206" s="204"/>
      <c r="R206" s="204"/>
      <c r="S206" s="204"/>
      <c r="T206" s="205"/>
      <c r="AT206" s="206" t="s">
        <v>148</v>
      </c>
      <c r="AU206" s="206" t="s">
        <v>83</v>
      </c>
      <c r="AV206" s="13" t="s">
        <v>83</v>
      </c>
      <c r="AW206" s="13" t="s">
        <v>35</v>
      </c>
      <c r="AX206" s="13" t="s">
        <v>81</v>
      </c>
      <c r="AY206" s="206" t="s">
        <v>135</v>
      </c>
    </row>
    <row r="207" spans="1:65" s="2" customFormat="1" ht="16.5" customHeight="1">
      <c r="A207" s="37"/>
      <c r="B207" s="38"/>
      <c r="C207" s="176" t="s">
        <v>322</v>
      </c>
      <c r="D207" s="176" t="s">
        <v>137</v>
      </c>
      <c r="E207" s="177" t="s">
        <v>1276</v>
      </c>
      <c r="F207" s="178" t="s">
        <v>1277</v>
      </c>
      <c r="G207" s="179" t="s">
        <v>169</v>
      </c>
      <c r="H207" s="180">
        <v>6.1870000000000003</v>
      </c>
      <c r="I207" s="181"/>
      <c r="J207" s="182">
        <f>ROUND(I207*H207,2)</f>
        <v>0</v>
      </c>
      <c r="K207" s="178" t="s">
        <v>141</v>
      </c>
      <c r="L207" s="42"/>
      <c r="M207" s="183" t="s">
        <v>28</v>
      </c>
      <c r="N207" s="184" t="s">
        <v>44</v>
      </c>
      <c r="O207" s="67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142</v>
      </c>
      <c r="AT207" s="187" t="s">
        <v>137</v>
      </c>
      <c r="AU207" s="187" t="s">
        <v>83</v>
      </c>
      <c r="AY207" s="20" t="s">
        <v>135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20" t="s">
        <v>81</v>
      </c>
      <c r="BK207" s="188">
        <f>ROUND(I207*H207,2)</f>
        <v>0</v>
      </c>
      <c r="BL207" s="20" t="s">
        <v>142</v>
      </c>
      <c r="BM207" s="187" t="s">
        <v>1278</v>
      </c>
    </row>
    <row r="208" spans="1:65" s="2" customFormat="1">
      <c r="A208" s="37"/>
      <c r="B208" s="38"/>
      <c r="C208" s="39"/>
      <c r="D208" s="189" t="s">
        <v>144</v>
      </c>
      <c r="E208" s="39"/>
      <c r="F208" s="190" t="s">
        <v>1279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144</v>
      </c>
      <c r="AU208" s="20" t="s">
        <v>83</v>
      </c>
    </row>
    <row r="209" spans="1:65" s="2" customFormat="1">
      <c r="A209" s="37"/>
      <c r="B209" s="38"/>
      <c r="C209" s="39"/>
      <c r="D209" s="194" t="s">
        <v>146</v>
      </c>
      <c r="E209" s="39"/>
      <c r="F209" s="195" t="s">
        <v>1280</v>
      </c>
      <c r="G209" s="39"/>
      <c r="H209" s="39"/>
      <c r="I209" s="191"/>
      <c r="J209" s="39"/>
      <c r="K209" s="39"/>
      <c r="L209" s="42"/>
      <c r="M209" s="192"/>
      <c r="N209" s="193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146</v>
      </c>
      <c r="AU209" s="20" t="s">
        <v>83</v>
      </c>
    </row>
    <row r="210" spans="1:65" s="15" customFormat="1">
      <c r="B210" s="218"/>
      <c r="C210" s="219"/>
      <c r="D210" s="189" t="s">
        <v>148</v>
      </c>
      <c r="E210" s="220" t="s">
        <v>28</v>
      </c>
      <c r="F210" s="221" t="s">
        <v>1281</v>
      </c>
      <c r="G210" s="219"/>
      <c r="H210" s="220" t="s">
        <v>28</v>
      </c>
      <c r="I210" s="222"/>
      <c r="J210" s="219"/>
      <c r="K210" s="219"/>
      <c r="L210" s="223"/>
      <c r="M210" s="224"/>
      <c r="N210" s="225"/>
      <c r="O210" s="225"/>
      <c r="P210" s="225"/>
      <c r="Q210" s="225"/>
      <c r="R210" s="225"/>
      <c r="S210" s="225"/>
      <c r="T210" s="226"/>
      <c r="AT210" s="227" t="s">
        <v>148</v>
      </c>
      <c r="AU210" s="227" t="s">
        <v>83</v>
      </c>
      <c r="AV210" s="15" t="s">
        <v>81</v>
      </c>
      <c r="AW210" s="15" t="s">
        <v>35</v>
      </c>
      <c r="AX210" s="15" t="s">
        <v>73</v>
      </c>
      <c r="AY210" s="227" t="s">
        <v>135</v>
      </c>
    </row>
    <row r="211" spans="1:65" s="13" customFormat="1" ht="22.5">
      <c r="B211" s="196"/>
      <c r="C211" s="197"/>
      <c r="D211" s="189" t="s">
        <v>148</v>
      </c>
      <c r="E211" s="198" t="s">
        <v>28</v>
      </c>
      <c r="F211" s="199" t="s">
        <v>1282</v>
      </c>
      <c r="G211" s="197"/>
      <c r="H211" s="200">
        <v>5.3460000000000001</v>
      </c>
      <c r="I211" s="201"/>
      <c r="J211" s="197"/>
      <c r="K211" s="197"/>
      <c r="L211" s="202"/>
      <c r="M211" s="203"/>
      <c r="N211" s="204"/>
      <c r="O211" s="204"/>
      <c r="P211" s="204"/>
      <c r="Q211" s="204"/>
      <c r="R211" s="204"/>
      <c r="S211" s="204"/>
      <c r="T211" s="205"/>
      <c r="AT211" s="206" t="s">
        <v>148</v>
      </c>
      <c r="AU211" s="206" t="s">
        <v>83</v>
      </c>
      <c r="AV211" s="13" t="s">
        <v>83</v>
      </c>
      <c r="AW211" s="13" t="s">
        <v>35</v>
      </c>
      <c r="AX211" s="13" t="s">
        <v>73</v>
      </c>
      <c r="AY211" s="206" t="s">
        <v>135</v>
      </c>
    </row>
    <row r="212" spans="1:65" s="13" customFormat="1">
      <c r="B212" s="196"/>
      <c r="C212" s="197"/>
      <c r="D212" s="189" t="s">
        <v>148</v>
      </c>
      <c r="E212" s="198" t="s">
        <v>28</v>
      </c>
      <c r="F212" s="199" t="s">
        <v>1283</v>
      </c>
      <c r="G212" s="197"/>
      <c r="H212" s="200">
        <v>0.84099999999999997</v>
      </c>
      <c r="I212" s="201"/>
      <c r="J212" s="197"/>
      <c r="K212" s="197"/>
      <c r="L212" s="202"/>
      <c r="M212" s="203"/>
      <c r="N212" s="204"/>
      <c r="O212" s="204"/>
      <c r="P212" s="204"/>
      <c r="Q212" s="204"/>
      <c r="R212" s="204"/>
      <c r="S212" s="204"/>
      <c r="T212" s="205"/>
      <c r="AT212" s="206" t="s">
        <v>148</v>
      </c>
      <c r="AU212" s="206" t="s">
        <v>83</v>
      </c>
      <c r="AV212" s="13" t="s">
        <v>83</v>
      </c>
      <c r="AW212" s="13" t="s">
        <v>35</v>
      </c>
      <c r="AX212" s="13" t="s">
        <v>73</v>
      </c>
      <c r="AY212" s="206" t="s">
        <v>135</v>
      </c>
    </row>
    <row r="213" spans="1:65" s="14" customFormat="1">
      <c r="B213" s="207"/>
      <c r="C213" s="208"/>
      <c r="D213" s="189" t="s">
        <v>148</v>
      </c>
      <c r="E213" s="209" t="s">
        <v>28</v>
      </c>
      <c r="F213" s="210" t="s">
        <v>183</v>
      </c>
      <c r="G213" s="208"/>
      <c r="H213" s="211">
        <v>6.1870000000000003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148</v>
      </c>
      <c r="AU213" s="217" t="s">
        <v>83</v>
      </c>
      <c r="AV213" s="14" t="s">
        <v>142</v>
      </c>
      <c r="AW213" s="14" t="s">
        <v>35</v>
      </c>
      <c r="AX213" s="14" t="s">
        <v>81</v>
      </c>
      <c r="AY213" s="217" t="s">
        <v>135</v>
      </c>
    </row>
    <row r="214" spans="1:65" s="2" customFormat="1" ht="24.2" customHeight="1">
      <c r="A214" s="37"/>
      <c r="B214" s="38"/>
      <c r="C214" s="176" t="s">
        <v>328</v>
      </c>
      <c r="D214" s="176" t="s">
        <v>137</v>
      </c>
      <c r="E214" s="177" t="s">
        <v>1284</v>
      </c>
      <c r="F214" s="178" t="s">
        <v>1285</v>
      </c>
      <c r="G214" s="179" t="s">
        <v>317</v>
      </c>
      <c r="H214" s="180">
        <v>29.849</v>
      </c>
      <c r="I214" s="181"/>
      <c r="J214" s="182">
        <f>ROUND(I214*H214,2)</f>
        <v>0</v>
      </c>
      <c r="K214" s="178" t="s">
        <v>141</v>
      </c>
      <c r="L214" s="42"/>
      <c r="M214" s="183" t="s">
        <v>28</v>
      </c>
      <c r="N214" s="184" t="s">
        <v>44</v>
      </c>
      <c r="O214" s="67"/>
      <c r="P214" s="185">
        <f>O214*H214</f>
        <v>0</v>
      </c>
      <c r="Q214" s="185">
        <v>2.5190000000000001E-2</v>
      </c>
      <c r="R214" s="185">
        <f>Q214*H214</f>
        <v>0.75189631000000001</v>
      </c>
      <c r="S214" s="185">
        <v>0</v>
      </c>
      <c r="T214" s="18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142</v>
      </c>
      <c r="AT214" s="187" t="s">
        <v>137</v>
      </c>
      <c r="AU214" s="187" t="s">
        <v>83</v>
      </c>
      <c r="AY214" s="20" t="s">
        <v>135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20" t="s">
        <v>81</v>
      </c>
      <c r="BK214" s="188">
        <f>ROUND(I214*H214,2)</f>
        <v>0</v>
      </c>
      <c r="BL214" s="20" t="s">
        <v>142</v>
      </c>
      <c r="BM214" s="187" t="s">
        <v>1286</v>
      </c>
    </row>
    <row r="215" spans="1:65" s="2" customFormat="1" ht="19.5">
      <c r="A215" s="37"/>
      <c r="B215" s="38"/>
      <c r="C215" s="39"/>
      <c r="D215" s="189" t="s">
        <v>144</v>
      </c>
      <c r="E215" s="39"/>
      <c r="F215" s="190" t="s">
        <v>1287</v>
      </c>
      <c r="G215" s="39"/>
      <c r="H215" s="39"/>
      <c r="I215" s="191"/>
      <c r="J215" s="39"/>
      <c r="K215" s="39"/>
      <c r="L215" s="42"/>
      <c r="M215" s="192"/>
      <c r="N215" s="193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144</v>
      </c>
      <c r="AU215" s="20" t="s">
        <v>83</v>
      </c>
    </row>
    <row r="216" spans="1:65" s="2" customFormat="1">
      <c r="A216" s="37"/>
      <c r="B216" s="38"/>
      <c r="C216" s="39"/>
      <c r="D216" s="194" t="s">
        <v>146</v>
      </c>
      <c r="E216" s="39"/>
      <c r="F216" s="195" t="s">
        <v>1288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146</v>
      </c>
      <c r="AU216" s="20" t="s">
        <v>83</v>
      </c>
    </row>
    <row r="217" spans="1:65" s="13" customFormat="1">
      <c r="B217" s="196"/>
      <c r="C217" s="197"/>
      <c r="D217" s="189" t="s">
        <v>148</v>
      </c>
      <c r="E217" s="198" t="s">
        <v>28</v>
      </c>
      <c r="F217" s="199" t="s">
        <v>1289</v>
      </c>
      <c r="G217" s="197"/>
      <c r="H217" s="200">
        <v>0.16</v>
      </c>
      <c r="I217" s="201"/>
      <c r="J217" s="197"/>
      <c r="K217" s="197"/>
      <c r="L217" s="202"/>
      <c r="M217" s="203"/>
      <c r="N217" s="204"/>
      <c r="O217" s="204"/>
      <c r="P217" s="204"/>
      <c r="Q217" s="204"/>
      <c r="R217" s="204"/>
      <c r="S217" s="204"/>
      <c r="T217" s="205"/>
      <c r="AT217" s="206" t="s">
        <v>148</v>
      </c>
      <c r="AU217" s="206" t="s">
        <v>83</v>
      </c>
      <c r="AV217" s="13" t="s">
        <v>83</v>
      </c>
      <c r="AW217" s="13" t="s">
        <v>35</v>
      </c>
      <c r="AX217" s="13" t="s">
        <v>73</v>
      </c>
      <c r="AY217" s="206" t="s">
        <v>135</v>
      </c>
    </row>
    <row r="218" spans="1:65" s="13" customFormat="1">
      <c r="B218" s="196"/>
      <c r="C218" s="197"/>
      <c r="D218" s="189" t="s">
        <v>148</v>
      </c>
      <c r="E218" s="198" t="s">
        <v>28</v>
      </c>
      <c r="F218" s="199" t="s">
        <v>1290</v>
      </c>
      <c r="G218" s="197"/>
      <c r="H218" s="200">
        <v>0.16</v>
      </c>
      <c r="I218" s="201"/>
      <c r="J218" s="197"/>
      <c r="K218" s="197"/>
      <c r="L218" s="202"/>
      <c r="M218" s="203"/>
      <c r="N218" s="204"/>
      <c r="O218" s="204"/>
      <c r="P218" s="204"/>
      <c r="Q218" s="204"/>
      <c r="R218" s="204"/>
      <c r="S218" s="204"/>
      <c r="T218" s="205"/>
      <c r="AT218" s="206" t="s">
        <v>148</v>
      </c>
      <c r="AU218" s="206" t="s">
        <v>83</v>
      </c>
      <c r="AV218" s="13" t="s">
        <v>83</v>
      </c>
      <c r="AW218" s="13" t="s">
        <v>35</v>
      </c>
      <c r="AX218" s="13" t="s">
        <v>73</v>
      </c>
      <c r="AY218" s="206" t="s">
        <v>135</v>
      </c>
    </row>
    <row r="219" spans="1:65" s="13" customFormat="1">
      <c r="B219" s="196"/>
      <c r="C219" s="197"/>
      <c r="D219" s="189" t="s">
        <v>148</v>
      </c>
      <c r="E219" s="198" t="s">
        <v>28</v>
      </c>
      <c r="F219" s="199" t="s">
        <v>1291</v>
      </c>
      <c r="G219" s="197"/>
      <c r="H219" s="200">
        <v>0.16</v>
      </c>
      <c r="I219" s="201"/>
      <c r="J219" s="197"/>
      <c r="K219" s="197"/>
      <c r="L219" s="202"/>
      <c r="M219" s="203"/>
      <c r="N219" s="204"/>
      <c r="O219" s="204"/>
      <c r="P219" s="204"/>
      <c r="Q219" s="204"/>
      <c r="R219" s="204"/>
      <c r="S219" s="204"/>
      <c r="T219" s="205"/>
      <c r="AT219" s="206" t="s">
        <v>148</v>
      </c>
      <c r="AU219" s="206" t="s">
        <v>83</v>
      </c>
      <c r="AV219" s="13" t="s">
        <v>83</v>
      </c>
      <c r="AW219" s="13" t="s">
        <v>35</v>
      </c>
      <c r="AX219" s="13" t="s">
        <v>73</v>
      </c>
      <c r="AY219" s="206" t="s">
        <v>135</v>
      </c>
    </row>
    <row r="220" spans="1:65" s="13" customFormat="1">
      <c r="B220" s="196"/>
      <c r="C220" s="197"/>
      <c r="D220" s="189" t="s">
        <v>148</v>
      </c>
      <c r="E220" s="198" t="s">
        <v>28</v>
      </c>
      <c r="F220" s="199" t="s">
        <v>1292</v>
      </c>
      <c r="G220" s="197"/>
      <c r="H220" s="200">
        <v>0.16</v>
      </c>
      <c r="I220" s="201"/>
      <c r="J220" s="197"/>
      <c r="K220" s="197"/>
      <c r="L220" s="202"/>
      <c r="M220" s="203"/>
      <c r="N220" s="204"/>
      <c r="O220" s="204"/>
      <c r="P220" s="204"/>
      <c r="Q220" s="204"/>
      <c r="R220" s="204"/>
      <c r="S220" s="204"/>
      <c r="T220" s="205"/>
      <c r="AT220" s="206" t="s">
        <v>148</v>
      </c>
      <c r="AU220" s="206" t="s">
        <v>83</v>
      </c>
      <c r="AV220" s="13" t="s">
        <v>83</v>
      </c>
      <c r="AW220" s="13" t="s">
        <v>35</v>
      </c>
      <c r="AX220" s="13" t="s">
        <v>73</v>
      </c>
      <c r="AY220" s="206" t="s">
        <v>135</v>
      </c>
    </row>
    <row r="221" spans="1:65" s="13" customFormat="1">
      <c r="B221" s="196"/>
      <c r="C221" s="197"/>
      <c r="D221" s="189" t="s">
        <v>148</v>
      </c>
      <c r="E221" s="198" t="s">
        <v>28</v>
      </c>
      <c r="F221" s="199" t="s">
        <v>1293</v>
      </c>
      <c r="G221" s="197"/>
      <c r="H221" s="200">
        <v>0.16</v>
      </c>
      <c r="I221" s="201"/>
      <c r="J221" s="197"/>
      <c r="K221" s="197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148</v>
      </c>
      <c r="AU221" s="206" t="s">
        <v>83</v>
      </c>
      <c r="AV221" s="13" t="s">
        <v>83</v>
      </c>
      <c r="AW221" s="13" t="s">
        <v>35</v>
      </c>
      <c r="AX221" s="13" t="s">
        <v>73</v>
      </c>
      <c r="AY221" s="206" t="s">
        <v>135</v>
      </c>
    </row>
    <row r="222" spans="1:65" s="13" customFormat="1">
      <c r="B222" s="196"/>
      <c r="C222" s="197"/>
      <c r="D222" s="189" t="s">
        <v>148</v>
      </c>
      <c r="E222" s="198" t="s">
        <v>28</v>
      </c>
      <c r="F222" s="199" t="s">
        <v>1294</v>
      </c>
      <c r="G222" s="197"/>
      <c r="H222" s="200">
        <v>0.16</v>
      </c>
      <c r="I222" s="201"/>
      <c r="J222" s="197"/>
      <c r="K222" s="197"/>
      <c r="L222" s="202"/>
      <c r="M222" s="203"/>
      <c r="N222" s="204"/>
      <c r="O222" s="204"/>
      <c r="P222" s="204"/>
      <c r="Q222" s="204"/>
      <c r="R222" s="204"/>
      <c r="S222" s="204"/>
      <c r="T222" s="205"/>
      <c r="AT222" s="206" t="s">
        <v>148</v>
      </c>
      <c r="AU222" s="206" t="s">
        <v>83</v>
      </c>
      <c r="AV222" s="13" t="s">
        <v>83</v>
      </c>
      <c r="AW222" s="13" t="s">
        <v>35</v>
      </c>
      <c r="AX222" s="13" t="s">
        <v>73</v>
      </c>
      <c r="AY222" s="206" t="s">
        <v>135</v>
      </c>
    </row>
    <row r="223" spans="1:65" s="13" customFormat="1">
      <c r="B223" s="196"/>
      <c r="C223" s="197"/>
      <c r="D223" s="189" t="s">
        <v>148</v>
      </c>
      <c r="E223" s="198" t="s">
        <v>28</v>
      </c>
      <c r="F223" s="199" t="s">
        <v>1295</v>
      </c>
      <c r="G223" s="197"/>
      <c r="H223" s="200">
        <v>0.16</v>
      </c>
      <c r="I223" s="201"/>
      <c r="J223" s="197"/>
      <c r="K223" s="197"/>
      <c r="L223" s="202"/>
      <c r="M223" s="203"/>
      <c r="N223" s="204"/>
      <c r="O223" s="204"/>
      <c r="P223" s="204"/>
      <c r="Q223" s="204"/>
      <c r="R223" s="204"/>
      <c r="S223" s="204"/>
      <c r="T223" s="205"/>
      <c r="AT223" s="206" t="s">
        <v>148</v>
      </c>
      <c r="AU223" s="206" t="s">
        <v>83</v>
      </c>
      <c r="AV223" s="13" t="s">
        <v>83</v>
      </c>
      <c r="AW223" s="13" t="s">
        <v>35</v>
      </c>
      <c r="AX223" s="13" t="s">
        <v>73</v>
      </c>
      <c r="AY223" s="206" t="s">
        <v>135</v>
      </c>
    </row>
    <row r="224" spans="1:65" s="13" customFormat="1">
      <c r="B224" s="196"/>
      <c r="C224" s="197"/>
      <c r="D224" s="189" t="s">
        <v>148</v>
      </c>
      <c r="E224" s="198" t="s">
        <v>28</v>
      </c>
      <c r="F224" s="199" t="s">
        <v>1296</v>
      </c>
      <c r="G224" s="197"/>
      <c r="H224" s="200">
        <v>0.16</v>
      </c>
      <c r="I224" s="201"/>
      <c r="J224" s="197"/>
      <c r="K224" s="197"/>
      <c r="L224" s="202"/>
      <c r="M224" s="203"/>
      <c r="N224" s="204"/>
      <c r="O224" s="204"/>
      <c r="P224" s="204"/>
      <c r="Q224" s="204"/>
      <c r="R224" s="204"/>
      <c r="S224" s="204"/>
      <c r="T224" s="205"/>
      <c r="AT224" s="206" t="s">
        <v>148</v>
      </c>
      <c r="AU224" s="206" t="s">
        <v>83</v>
      </c>
      <c r="AV224" s="13" t="s">
        <v>83</v>
      </c>
      <c r="AW224" s="13" t="s">
        <v>35</v>
      </c>
      <c r="AX224" s="13" t="s">
        <v>73</v>
      </c>
      <c r="AY224" s="206" t="s">
        <v>135</v>
      </c>
    </row>
    <row r="225" spans="1:65" s="13" customFormat="1">
      <c r="B225" s="196"/>
      <c r="C225" s="197"/>
      <c r="D225" s="189" t="s">
        <v>148</v>
      </c>
      <c r="E225" s="198" t="s">
        <v>28</v>
      </c>
      <c r="F225" s="199" t="s">
        <v>1297</v>
      </c>
      <c r="G225" s="197"/>
      <c r="H225" s="200">
        <v>10.988</v>
      </c>
      <c r="I225" s="201"/>
      <c r="J225" s="197"/>
      <c r="K225" s="197"/>
      <c r="L225" s="202"/>
      <c r="M225" s="203"/>
      <c r="N225" s="204"/>
      <c r="O225" s="204"/>
      <c r="P225" s="204"/>
      <c r="Q225" s="204"/>
      <c r="R225" s="204"/>
      <c r="S225" s="204"/>
      <c r="T225" s="205"/>
      <c r="AT225" s="206" t="s">
        <v>148</v>
      </c>
      <c r="AU225" s="206" t="s">
        <v>83</v>
      </c>
      <c r="AV225" s="13" t="s">
        <v>83</v>
      </c>
      <c r="AW225" s="13" t="s">
        <v>35</v>
      </c>
      <c r="AX225" s="13" t="s">
        <v>73</v>
      </c>
      <c r="AY225" s="206" t="s">
        <v>135</v>
      </c>
    </row>
    <row r="226" spans="1:65" s="13" customFormat="1">
      <c r="B226" s="196"/>
      <c r="C226" s="197"/>
      <c r="D226" s="189" t="s">
        <v>148</v>
      </c>
      <c r="E226" s="198" t="s">
        <v>28</v>
      </c>
      <c r="F226" s="199" t="s">
        <v>1298</v>
      </c>
      <c r="G226" s="197"/>
      <c r="H226" s="200">
        <v>10.988</v>
      </c>
      <c r="I226" s="201"/>
      <c r="J226" s="197"/>
      <c r="K226" s="197"/>
      <c r="L226" s="202"/>
      <c r="M226" s="203"/>
      <c r="N226" s="204"/>
      <c r="O226" s="204"/>
      <c r="P226" s="204"/>
      <c r="Q226" s="204"/>
      <c r="R226" s="204"/>
      <c r="S226" s="204"/>
      <c r="T226" s="205"/>
      <c r="AT226" s="206" t="s">
        <v>148</v>
      </c>
      <c r="AU226" s="206" t="s">
        <v>83</v>
      </c>
      <c r="AV226" s="13" t="s">
        <v>83</v>
      </c>
      <c r="AW226" s="13" t="s">
        <v>35</v>
      </c>
      <c r="AX226" s="13" t="s">
        <v>73</v>
      </c>
      <c r="AY226" s="206" t="s">
        <v>135</v>
      </c>
    </row>
    <row r="227" spans="1:65" s="16" customFormat="1">
      <c r="B227" s="229"/>
      <c r="C227" s="230"/>
      <c r="D227" s="189" t="s">
        <v>148</v>
      </c>
      <c r="E227" s="231" t="s">
        <v>28</v>
      </c>
      <c r="F227" s="232" t="s">
        <v>277</v>
      </c>
      <c r="G227" s="230"/>
      <c r="H227" s="233">
        <v>23.256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AT227" s="239" t="s">
        <v>148</v>
      </c>
      <c r="AU227" s="239" t="s">
        <v>83</v>
      </c>
      <c r="AV227" s="16" t="s">
        <v>154</v>
      </c>
      <c r="AW227" s="16" t="s">
        <v>35</v>
      </c>
      <c r="AX227" s="16" t="s">
        <v>73</v>
      </c>
      <c r="AY227" s="239" t="s">
        <v>135</v>
      </c>
    </row>
    <row r="228" spans="1:65" s="13" customFormat="1">
      <c r="B228" s="196"/>
      <c r="C228" s="197"/>
      <c r="D228" s="189" t="s">
        <v>148</v>
      </c>
      <c r="E228" s="198" t="s">
        <v>28</v>
      </c>
      <c r="F228" s="199" t="s">
        <v>1299</v>
      </c>
      <c r="G228" s="197"/>
      <c r="H228" s="200">
        <v>6.593</v>
      </c>
      <c r="I228" s="201"/>
      <c r="J228" s="197"/>
      <c r="K228" s="197"/>
      <c r="L228" s="202"/>
      <c r="M228" s="203"/>
      <c r="N228" s="204"/>
      <c r="O228" s="204"/>
      <c r="P228" s="204"/>
      <c r="Q228" s="204"/>
      <c r="R228" s="204"/>
      <c r="S228" s="204"/>
      <c r="T228" s="205"/>
      <c r="AT228" s="206" t="s">
        <v>148</v>
      </c>
      <c r="AU228" s="206" t="s">
        <v>83</v>
      </c>
      <c r="AV228" s="13" t="s">
        <v>83</v>
      </c>
      <c r="AW228" s="13" t="s">
        <v>35</v>
      </c>
      <c r="AX228" s="13" t="s">
        <v>73</v>
      </c>
      <c r="AY228" s="206" t="s">
        <v>135</v>
      </c>
    </row>
    <row r="229" spans="1:65" s="14" customFormat="1">
      <c r="B229" s="207"/>
      <c r="C229" s="208"/>
      <c r="D229" s="189" t="s">
        <v>148</v>
      </c>
      <c r="E229" s="209" t="s">
        <v>28</v>
      </c>
      <c r="F229" s="210" t="s">
        <v>183</v>
      </c>
      <c r="G229" s="208"/>
      <c r="H229" s="211">
        <v>29.849</v>
      </c>
      <c r="I229" s="212"/>
      <c r="J229" s="208"/>
      <c r="K229" s="208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148</v>
      </c>
      <c r="AU229" s="217" t="s">
        <v>83</v>
      </c>
      <c r="AV229" s="14" t="s">
        <v>142</v>
      </c>
      <c r="AW229" s="14" t="s">
        <v>35</v>
      </c>
      <c r="AX229" s="14" t="s">
        <v>81</v>
      </c>
      <c r="AY229" s="217" t="s">
        <v>135</v>
      </c>
    </row>
    <row r="230" spans="1:65" s="2" customFormat="1" ht="24.2" customHeight="1">
      <c r="A230" s="37"/>
      <c r="B230" s="38"/>
      <c r="C230" s="176" t="s">
        <v>334</v>
      </c>
      <c r="D230" s="176" t="s">
        <v>137</v>
      </c>
      <c r="E230" s="177" t="s">
        <v>1300</v>
      </c>
      <c r="F230" s="178" t="s">
        <v>1301</v>
      </c>
      <c r="G230" s="179" t="s">
        <v>317</v>
      </c>
      <c r="H230" s="180">
        <v>29.849</v>
      </c>
      <c r="I230" s="181"/>
      <c r="J230" s="182">
        <f>ROUND(I230*H230,2)</f>
        <v>0</v>
      </c>
      <c r="K230" s="178" t="s">
        <v>141</v>
      </c>
      <c r="L230" s="42"/>
      <c r="M230" s="183" t="s">
        <v>28</v>
      </c>
      <c r="N230" s="184" t="s">
        <v>44</v>
      </c>
      <c r="O230" s="67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142</v>
      </c>
      <c r="AT230" s="187" t="s">
        <v>137</v>
      </c>
      <c r="AU230" s="187" t="s">
        <v>83</v>
      </c>
      <c r="AY230" s="20" t="s">
        <v>135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81</v>
      </c>
      <c r="BK230" s="188">
        <f>ROUND(I230*H230,2)</f>
        <v>0</v>
      </c>
      <c r="BL230" s="20" t="s">
        <v>142</v>
      </c>
      <c r="BM230" s="187" t="s">
        <v>1302</v>
      </c>
    </row>
    <row r="231" spans="1:65" s="2" customFormat="1" ht="19.5">
      <c r="A231" s="37"/>
      <c r="B231" s="38"/>
      <c r="C231" s="39"/>
      <c r="D231" s="189" t="s">
        <v>144</v>
      </c>
      <c r="E231" s="39"/>
      <c r="F231" s="190" t="s">
        <v>1303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144</v>
      </c>
      <c r="AU231" s="20" t="s">
        <v>83</v>
      </c>
    </row>
    <row r="232" spans="1:65" s="2" customFormat="1">
      <c r="A232" s="37"/>
      <c r="B232" s="38"/>
      <c r="C232" s="39"/>
      <c r="D232" s="194" t="s">
        <v>146</v>
      </c>
      <c r="E232" s="39"/>
      <c r="F232" s="195" t="s">
        <v>1304</v>
      </c>
      <c r="G232" s="39"/>
      <c r="H232" s="39"/>
      <c r="I232" s="191"/>
      <c r="J232" s="39"/>
      <c r="K232" s="39"/>
      <c r="L232" s="42"/>
      <c r="M232" s="192"/>
      <c r="N232" s="193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146</v>
      </c>
      <c r="AU232" s="20" t="s">
        <v>83</v>
      </c>
    </row>
    <row r="233" spans="1:65" s="13" customFormat="1">
      <c r="B233" s="196"/>
      <c r="C233" s="197"/>
      <c r="D233" s="189" t="s">
        <v>148</v>
      </c>
      <c r="E233" s="198" t="s">
        <v>28</v>
      </c>
      <c r="F233" s="199" t="s">
        <v>1305</v>
      </c>
      <c r="G233" s="197"/>
      <c r="H233" s="200">
        <v>29.849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148</v>
      </c>
      <c r="AU233" s="206" t="s">
        <v>83</v>
      </c>
      <c r="AV233" s="13" t="s">
        <v>83</v>
      </c>
      <c r="AW233" s="13" t="s">
        <v>35</v>
      </c>
      <c r="AX233" s="13" t="s">
        <v>81</v>
      </c>
      <c r="AY233" s="206" t="s">
        <v>135</v>
      </c>
    </row>
    <row r="234" spans="1:65" s="2" customFormat="1" ht="24.2" customHeight="1">
      <c r="A234" s="37"/>
      <c r="B234" s="38"/>
      <c r="C234" s="176" t="s">
        <v>341</v>
      </c>
      <c r="D234" s="176" t="s">
        <v>137</v>
      </c>
      <c r="E234" s="177" t="s">
        <v>1306</v>
      </c>
      <c r="F234" s="178" t="s">
        <v>1307</v>
      </c>
      <c r="G234" s="179" t="s">
        <v>263</v>
      </c>
      <c r="H234" s="180">
        <v>0.80400000000000005</v>
      </c>
      <c r="I234" s="181"/>
      <c r="J234" s="182">
        <f>ROUND(I234*H234,2)</f>
        <v>0</v>
      </c>
      <c r="K234" s="178" t="s">
        <v>141</v>
      </c>
      <c r="L234" s="42"/>
      <c r="M234" s="183" t="s">
        <v>28</v>
      </c>
      <c r="N234" s="184" t="s">
        <v>44</v>
      </c>
      <c r="O234" s="67"/>
      <c r="P234" s="185">
        <f>O234*H234</f>
        <v>0</v>
      </c>
      <c r="Q234" s="185">
        <v>1.04741</v>
      </c>
      <c r="R234" s="185">
        <f>Q234*H234</f>
        <v>0.84211764</v>
      </c>
      <c r="S234" s="185">
        <v>0</v>
      </c>
      <c r="T234" s="18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7" t="s">
        <v>142</v>
      </c>
      <c r="AT234" s="187" t="s">
        <v>137</v>
      </c>
      <c r="AU234" s="187" t="s">
        <v>83</v>
      </c>
      <c r="AY234" s="20" t="s">
        <v>135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20" t="s">
        <v>81</v>
      </c>
      <c r="BK234" s="188">
        <f>ROUND(I234*H234,2)</f>
        <v>0</v>
      </c>
      <c r="BL234" s="20" t="s">
        <v>142</v>
      </c>
      <c r="BM234" s="187" t="s">
        <v>1308</v>
      </c>
    </row>
    <row r="235" spans="1:65" s="2" customFormat="1">
      <c r="A235" s="37"/>
      <c r="B235" s="38"/>
      <c r="C235" s="39"/>
      <c r="D235" s="189" t="s">
        <v>144</v>
      </c>
      <c r="E235" s="39"/>
      <c r="F235" s="190" t="s">
        <v>1309</v>
      </c>
      <c r="G235" s="39"/>
      <c r="H235" s="39"/>
      <c r="I235" s="191"/>
      <c r="J235" s="39"/>
      <c r="K235" s="39"/>
      <c r="L235" s="42"/>
      <c r="M235" s="192"/>
      <c r="N235" s="193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144</v>
      </c>
      <c r="AU235" s="20" t="s">
        <v>83</v>
      </c>
    </row>
    <row r="236" spans="1:65" s="2" customFormat="1">
      <c r="A236" s="37"/>
      <c r="B236" s="38"/>
      <c r="C236" s="39"/>
      <c r="D236" s="194" t="s">
        <v>146</v>
      </c>
      <c r="E236" s="39"/>
      <c r="F236" s="195" t="s">
        <v>1310</v>
      </c>
      <c r="G236" s="39"/>
      <c r="H236" s="39"/>
      <c r="I236" s="191"/>
      <c r="J236" s="39"/>
      <c r="K236" s="39"/>
      <c r="L236" s="42"/>
      <c r="M236" s="192"/>
      <c r="N236" s="193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146</v>
      </c>
      <c r="AU236" s="20" t="s">
        <v>83</v>
      </c>
    </row>
    <row r="237" spans="1:65" s="13" customFormat="1">
      <c r="B237" s="196"/>
      <c r="C237" s="197"/>
      <c r="D237" s="189" t="s">
        <v>148</v>
      </c>
      <c r="E237" s="198" t="s">
        <v>28</v>
      </c>
      <c r="F237" s="199" t="s">
        <v>1311</v>
      </c>
      <c r="G237" s="197"/>
      <c r="H237" s="200">
        <v>0.80400000000000005</v>
      </c>
      <c r="I237" s="201"/>
      <c r="J237" s="197"/>
      <c r="K237" s="197"/>
      <c r="L237" s="202"/>
      <c r="M237" s="203"/>
      <c r="N237" s="204"/>
      <c r="O237" s="204"/>
      <c r="P237" s="204"/>
      <c r="Q237" s="204"/>
      <c r="R237" s="204"/>
      <c r="S237" s="204"/>
      <c r="T237" s="205"/>
      <c r="AT237" s="206" t="s">
        <v>148</v>
      </c>
      <c r="AU237" s="206" t="s">
        <v>83</v>
      </c>
      <c r="AV237" s="13" t="s">
        <v>83</v>
      </c>
      <c r="AW237" s="13" t="s">
        <v>35</v>
      </c>
      <c r="AX237" s="13" t="s">
        <v>81</v>
      </c>
      <c r="AY237" s="206" t="s">
        <v>135</v>
      </c>
    </row>
    <row r="238" spans="1:65" s="2" customFormat="1" ht="24.2" customHeight="1">
      <c r="A238" s="37"/>
      <c r="B238" s="38"/>
      <c r="C238" s="176" t="s">
        <v>347</v>
      </c>
      <c r="D238" s="176" t="s">
        <v>137</v>
      </c>
      <c r="E238" s="177" t="s">
        <v>1312</v>
      </c>
      <c r="F238" s="178" t="s">
        <v>1313</v>
      </c>
      <c r="G238" s="179" t="s">
        <v>169</v>
      </c>
      <c r="H238" s="180">
        <v>6.8639999999999999</v>
      </c>
      <c r="I238" s="181"/>
      <c r="J238" s="182">
        <f>ROUND(I238*H238,2)</f>
        <v>0</v>
      </c>
      <c r="K238" s="178" t="s">
        <v>141</v>
      </c>
      <c r="L238" s="42"/>
      <c r="M238" s="183" t="s">
        <v>28</v>
      </c>
      <c r="N238" s="184" t="s">
        <v>44</v>
      </c>
      <c r="O238" s="67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7" t="s">
        <v>142</v>
      </c>
      <c r="AT238" s="187" t="s">
        <v>137</v>
      </c>
      <c r="AU238" s="187" t="s">
        <v>83</v>
      </c>
      <c r="AY238" s="20" t="s">
        <v>135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20" t="s">
        <v>81</v>
      </c>
      <c r="BK238" s="188">
        <f>ROUND(I238*H238,2)</f>
        <v>0</v>
      </c>
      <c r="BL238" s="20" t="s">
        <v>142</v>
      </c>
      <c r="BM238" s="187" t="s">
        <v>1314</v>
      </c>
    </row>
    <row r="239" spans="1:65" s="2" customFormat="1" ht="29.25">
      <c r="A239" s="37"/>
      <c r="B239" s="38"/>
      <c r="C239" s="39"/>
      <c r="D239" s="189" t="s">
        <v>144</v>
      </c>
      <c r="E239" s="39"/>
      <c r="F239" s="190" t="s">
        <v>1315</v>
      </c>
      <c r="G239" s="39"/>
      <c r="H239" s="39"/>
      <c r="I239" s="191"/>
      <c r="J239" s="39"/>
      <c r="K239" s="39"/>
      <c r="L239" s="42"/>
      <c r="M239" s="192"/>
      <c r="N239" s="193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144</v>
      </c>
      <c r="AU239" s="20" t="s">
        <v>83</v>
      </c>
    </row>
    <row r="240" spans="1:65" s="2" customFormat="1">
      <c r="A240" s="37"/>
      <c r="B240" s="38"/>
      <c r="C240" s="39"/>
      <c r="D240" s="194" t="s">
        <v>146</v>
      </c>
      <c r="E240" s="39"/>
      <c r="F240" s="195" t="s">
        <v>1316</v>
      </c>
      <c r="G240" s="39"/>
      <c r="H240" s="39"/>
      <c r="I240" s="191"/>
      <c r="J240" s="39"/>
      <c r="K240" s="39"/>
      <c r="L240" s="42"/>
      <c r="M240" s="192"/>
      <c r="N240" s="193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146</v>
      </c>
      <c r="AU240" s="20" t="s">
        <v>83</v>
      </c>
    </row>
    <row r="241" spans="1:65" s="13" customFormat="1">
      <c r="B241" s="196"/>
      <c r="C241" s="197"/>
      <c r="D241" s="189" t="s">
        <v>148</v>
      </c>
      <c r="E241" s="198" t="s">
        <v>28</v>
      </c>
      <c r="F241" s="199" t="s">
        <v>1317</v>
      </c>
      <c r="G241" s="197"/>
      <c r="H241" s="200">
        <v>6.8639999999999999</v>
      </c>
      <c r="I241" s="201"/>
      <c r="J241" s="197"/>
      <c r="K241" s="197"/>
      <c r="L241" s="202"/>
      <c r="M241" s="203"/>
      <c r="N241" s="204"/>
      <c r="O241" s="204"/>
      <c r="P241" s="204"/>
      <c r="Q241" s="204"/>
      <c r="R241" s="204"/>
      <c r="S241" s="204"/>
      <c r="T241" s="205"/>
      <c r="AT241" s="206" t="s">
        <v>148</v>
      </c>
      <c r="AU241" s="206" t="s">
        <v>83</v>
      </c>
      <c r="AV241" s="13" t="s">
        <v>83</v>
      </c>
      <c r="AW241" s="13" t="s">
        <v>35</v>
      </c>
      <c r="AX241" s="13" t="s">
        <v>81</v>
      </c>
      <c r="AY241" s="206" t="s">
        <v>135</v>
      </c>
    </row>
    <row r="242" spans="1:65" s="2" customFormat="1" ht="37.9" customHeight="1">
      <c r="A242" s="37"/>
      <c r="B242" s="38"/>
      <c r="C242" s="176" t="s">
        <v>354</v>
      </c>
      <c r="D242" s="176" t="s">
        <v>137</v>
      </c>
      <c r="E242" s="177" t="s">
        <v>1318</v>
      </c>
      <c r="F242" s="178" t="s">
        <v>1319</v>
      </c>
      <c r="G242" s="179" t="s">
        <v>169</v>
      </c>
      <c r="H242" s="180">
        <v>6.8639999999999999</v>
      </c>
      <c r="I242" s="181"/>
      <c r="J242" s="182">
        <f>ROUND(I242*H242,2)</f>
        <v>0</v>
      </c>
      <c r="K242" s="178" t="s">
        <v>141</v>
      </c>
      <c r="L242" s="42"/>
      <c r="M242" s="183" t="s">
        <v>28</v>
      </c>
      <c r="N242" s="184" t="s">
        <v>44</v>
      </c>
      <c r="O242" s="67"/>
      <c r="P242" s="185">
        <f>O242*H242</f>
        <v>0</v>
      </c>
      <c r="Q242" s="185">
        <v>0.81899999999999995</v>
      </c>
      <c r="R242" s="185">
        <f>Q242*H242</f>
        <v>5.6216159999999995</v>
      </c>
      <c r="S242" s="185">
        <v>0</v>
      </c>
      <c r="T242" s="186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7" t="s">
        <v>142</v>
      </c>
      <c r="AT242" s="187" t="s">
        <v>137</v>
      </c>
      <c r="AU242" s="187" t="s">
        <v>83</v>
      </c>
      <c r="AY242" s="20" t="s">
        <v>135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20" t="s">
        <v>81</v>
      </c>
      <c r="BK242" s="188">
        <f>ROUND(I242*H242,2)</f>
        <v>0</v>
      </c>
      <c r="BL242" s="20" t="s">
        <v>142</v>
      </c>
      <c r="BM242" s="187" t="s">
        <v>1320</v>
      </c>
    </row>
    <row r="243" spans="1:65" s="2" customFormat="1" ht="39">
      <c r="A243" s="37"/>
      <c r="B243" s="38"/>
      <c r="C243" s="39"/>
      <c r="D243" s="189" t="s">
        <v>144</v>
      </c>
      <c r="E243" s="39"/>
      <c r="F243" s="190" t="s">
        <v>1321</v>
      </c>
      <c r="G243" s="39"/>
      <c r="H243" s="39"/>
      <c r="I243" s="191"/>
      <c r="J243" s="39"/>
      <c r="K243" s="39"/>
      <c r="L243" s="42"/>
      <c r="M243" s="192"/>
      <c r="N243" s="193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144</v>
      </c>
      <c r="AU243" s="20" t="s">
        <v>83</v>
      </c>
    </row>
    <row r="244" spans="1:65" s="2" customFormat="1">
      <c r="A244" s="37"/>
      <c r="B244" s="38"/>
      <c r="C244" s="39"/>
      <c r="D244" s="194" t="s">
        <v>146</v>
      </c>
      <c r="E244" s="39"/>
      <c r="F244" s="195" t="s">
        <v>1322</v>
      </c>
      <c r="G244" s="39"/>
      <c r="H244" s="39"/>
      <c r="I244" s="191"/>
      <c r="J244" s="39"/>
      <c r="K244" s="39"/>
      <c r="L244" s="42"/>
      <c r="M244" s="192"/>
      <c r="N244" s="193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146</v>
      </c>
      <c r="AU244" s="20" t="s">
        <v>83</v>
      </c>
    </row>
    <row r="245" spans="1:65" s="2" customFormat="1" ht="19.5">
      <c r="A245" s="37"/>
      <c r="B245" s="38"/>
      <c r="C245" s="39"/>
      <c r="D245" s="189" t="s">
        <v>237</v>
      </c>
      <c r="E245" s="39"/>
      <c r="F245" s="228" t="s">
        <v>1323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237</v>
      </c>
      <c r="AU245" s="20" t="s">
        <v>83</v>
      </c>
    </row>
    <row r="246" spans="1:65" s="13" customFormat="1">
      <c r="B246" s="196"/>
      <c r="C246" s="197"/>
      <c r="D246" s="189" t="s">
        <v>148</v>
      </c>
      <c r="E246" s="198" t="s">
        <v>28</v>
      </c>
      <c r="F246" s="199" t="s">
        <v>1317</v>
      </c>
      <c r="G246" s="197"/>
      <c r="H246" s="200">
        <v>6.8639999999999999</v>
      </c>
      <c r="I246" s="201"/>
      <c r="J246" s="197"/>
      <c r="K246" s="197"/>
      <c r="L246" s="202"/>
      <c r="M246" s="203"/>
      <c r="N246" s="204"/>
      <c r="O246" s="204"/>
      <c r="P246" s="204"/>
      <c r="Q246" s="204"/>
      <c r="R246" s="204"/>
      <c r="S246" s="204"/>
      <c r="T246" s="205"/>
      <c r="AT246" s="206" t="s">
        <v>148</v>
      </c>
      <c r="AU246" s="206" t="s">
        <v>83</v>
      </c>
      <c r="AV246" s="13" t="s">
        <v>83</v>
      </c>
      <c r="AW246" s="13" t="s">
        <v>35</v>
      </c>
      <c r="AX246" s="13" t="s">
        <v>81</v>
      </c>
      <c r="AY246" s="206" t="s">
        <v>135</v>
      </c>
    </row>
    <row r="247" spans="1:65" s="2" customFormat="1" ht="16.5" customHeight="1">
      <c r="A247" s="37"/>
      <c r="B247" s="38"/>
      <c r="C247" s="176" t="s">
        <v>362</v>
      </c>
      <c r="D247" s="176" t="s">
        <v>137</v>
      </c>
      <c r="E247" s="177" t="s">
        <v>1324</v>
      </c>
      <c r="F247" s="178" t="s">
        <v>1325</v>
      </c>
      <c r="G247" s="179" t="s">
        <v>169</v>
      </c>
      <c r="H247" s="180">
        <v>51.365000000000002</v>
      </c>
      <c r="I247" s="181"/>
      <c r="J247" s="182">
        <f>ROUND(I247*H247,2)</f>
        <v>0</v>
      </c>
      <c r="K247" s="178" t="s">
        <v>141</v>
      </c>
      <c r="L247" s="42"/>
      <c r="M247" s="183" t="s">
        <v>28</v>
      </c>
      <c r="N247" s="184" t="s">
        <v>44</v>
      </c>
      <c r="O247" s="67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7" t="s">
        <v>142</v>
      </c>
      <c r="AT247" s="187" t="s">
        <v>137</v>
      </c>
      <c r="AU247" s="187" t="s">
        <v>83</v>
      </c>
      <c r="AY247" s="20" t="s">
        <v>135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20" t="s">
        <v>81</v>
      </c>
      <c r="BK247" s="188">
        <f>ROUND(I247*H247,2)</f>
        <v>0</v>
      </c>
      <c r="BL247" s="20" t="s">
        <v>142</v>
      </c>
      <c r="BM247" s="187" t="s">
        <v>1326</v>
      </c>
    </row>
    <row r="248" spans="1:65" s="2" customFormat="1" ht="19.5">
      <c r="A248" s="37"/>
      <c r="B248" s="38"/>
      <c r="C248" s="39"/>
      <c r="D248" s="189" t="s">
        <v>144</v>
      </c>
      <c r="E248" s="39"/>
      <c r="F248" s="190" t="s">
        <v>1327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144</v>
      </c>
      <c r="AU248" s="20" t="s">
        <v>83</v>
      </c>
    </row>
    <row r="249" spans="1:65" s="2" customFormat="1">
      <c r="A249" s="37"/>
      <c r="B249" s="38"/>
      <c r="C249" s="39"/>
      <c r="D249" s="194" t="s">
        <v>146</v>
      </c>
      <c r="E249" s="39"/>
      <c r="F249" s="195" t="s">
        <v>1328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146</v>
      </c>
      <c r="AU249" s="20" t="s">
        <v>83</v>
      </c>
    </row>
    <row r="250" spans="1:65" s="2" customFormat="1" ht="19.5">
      <c r="A250" s="37"/>
      <c r="B250" s="38"/>
      <c r="C250" s="39"/>
      <c r="D250" s="189" t="s">
        <v>237</v>
      </c>
      <c r="E250" s="39"/>
      <c r="F250" s="228" t="s">
        <v>1329</v>
      </c>
      <c r="G250" s="39"/>
      <c r="H250" s="39"/>
      <c r="I250" s="191"/>
      <c r="J250" s="39"/>
      <c r="K250" s="39"/>
      <c r="L250" s="42"/>
      <c r="M250" s="192"/>
      <c r="N250" s="193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237</v>
      </c>
      <c r="AU250" s="20" t="s">
        <v>83</v>
      </c>
    </row>
    <row r="251" spans="1:65" s="15" customFormat="1">
      <c r="B251" s="218"/>
      <c r="C251" s="219"/>
      <c r="D251" s="189" t="s">
        <v>148</v>
      </c>
      <c r="E251" s="220" t="s">
        <v>28</v>
      </c>
      <c r="F251" s="221" t="s">
        <v>1281</v>
      </c>
      <c r="G251" s="219"/>
      <c r="H251" s="220" t="s">
        <v>28</v>
      </c>
      <c r="I251" s="222"/>
      <c r="J251" s="219"/>
      <c r="K251" s="219"/>
      <c r="L251" s="223"/>
      <c r="M251" s="224"/>
      <c r="N251" s="225"/>
      <c r="O251" s="225"/>
      <c r="P251" s="225"/>
      <c r="Q251" s="225"/>
      <c r="R251" s="225"/>
      <c r="S251" s="225"/>
      <c r="T251" s="226"/>
      <c r="AT251" s="227" t="s">
        <v>148</v>
      </c>
      <c r="AU251" s="227" t="s">
        <v>83</v>
      </c>
      <c r="AV251" s="15" t="s">
        <v>81</v>
      </c>
      <c r="AW251" s="15" t="s">
        <v>35</v>
      </c>
      <c r="AX251" s="15" t="s">
        <v>73</v>
      </c>
      <c r="AY251" s="227" t="s">
        <v>135</v>
      </c>
    </row>
    <row r="252" spans="1:65" s="13" customFormat="1">
      <c r="B252" s="196"/>
      <c r="C252" s="197"/>
      <c r="D252" s="189" t="s">
        <v>148</v>
      </c>
      <c r="E252" s="198" t="s">
        <v>28</v>
      </c>
      <c r="F252" s="199" t="s">
        <v>1330</v>
      </c>
      <c r="G252" s="197"/>
      <c r="H252" s="200">
        <v>4.226</v>
      </c>
      <c r="I252" s="201"/>
      <c r="J252" s="197"/>
      <c r="K252" s="197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148</v>
      </c>
      <c r="AU252" s="206" t="s">
        <v>83</v>
      </c>
      <c r="AV252" s="13" t="s">
        <v>83</v>
      </c>
      <c r="AW252" s="13" t="s">
        <v>35</v>
      </c>
      <c r="AX252" s="13" t="s">
        <v>73</v>
      </c>
      <c r="AY252" s="206" t="s">
        <v>135</v>
      </c>
    </row>
    <row r="253" spans="1:65" s="13" customFormat="1">
      <c r="B253" s="196"/>
      <c r="C253" s="197"/>
      <c r="D253" s="189" t="s">
        <v>148</v>
      </c>
      <c r="E253" s="198" t="s">
        <v>28</v>
      </c>
      <c r="F253" s="199" t="s">
        <v>1331</v>
      </c>
      <c r="G253" s="197"/>
      <c r="H253" s="200">
        <v>6.202</v>
      </c>
      <c r="I253" s="201"/>
      <c r="J253" s="197"/>
      <c r="K253" s="197"/>
      <c r="L253" s="202"/>
      <c r="M253" s="203"/>
      <c r="N253" s="204"/>
      <c r="O253" s="204"/>
      <c r="P253" s="204"/>
      <c r="Q253" s="204"/>
      <c r="R253" s="204"/>
      <c r="S253" s="204"/>
      <c r="T253" s="205"/>
      <c r="AT253" s="206" t="s">
        <v>148</v>
      </c>
      <c r="AU253" s="206" t="s">
        <v>83</v>
      </c>
      <c r="AV253" s="13" t="s">
        <v>83</v>
      </c>
      <c r="AW253" s="13" t="s">
        <v>35</v>
      </c>
      <c r="AX253" s="13" t="s">
        <v>73</v>
      </c>
      <c r="AY253" s="206" t="s">
        <v>135</v>
      </c>
    </row>
    <row r="254" spans="1:65" s="16" customFormat="1">
      <c r="B254" s="229"/>
      <c r="C254" s="230"/>
      <c r="D254" s="189" t="s">
        <v>148</v>
      </c>
      <c r="E254" s="231" t="s">
        <v>28</v>
      </c>
      <c r="F254" s="232" t="s">
        <v>277</v>
      </c>
      <c r="G254" s="230"/>
      <c r="H254" s="233">
        <v>10.428000000000001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AT254" s="239" t="s">
        <v>148</v>
      </c>
      <c r="AU254" s="239" t="s">
        <v>83</v>
      </c>
      <c r="AV254" s="16" t="s">
        <v>154</v>
      </c>
      <c r="AW254" s="16" t="s">
        <v>35</v>
      </c>
      <c r="AX254" s="16" t="s">
        <v>73</v>
      </c>
      <c r="AY254" s="239" t="s">
        <v>135</v>
      </c>
    </row>
    <row r="255" spans="1:65" s="15" customFormat="1">
      <c r="B255" s="218"/>
      <c r="C255" s="219"/>
      <c r="D255" s="189" t="s">
        <v>148</v>
      </c>
      <c r="E255" s="220" t="s">
        <v>28</v>
      </c>
      <c r="F255" s="221" t="s">
        <v>1332</v>
      </c>
      <c r="G255" s="219"/>
      <c r="H255" s="220" t="s">
        <v>28</v>
      </c>
      <c r="I255" s="222"/>
      <c r="J255" s="219"/>
      <c r="K255" s="219"/>
      <c r="L255" s="223"/>
      <c r="M255" s="224"/>
      <c r="N255" s="225"/>
      <c r="O255" s="225"/>
      <c r="P255" s="225"/>
      <c r="Q255" s="225"/>
      <c r="R255" s="225"/>
      <c r="S255" s="225"/>
      <c r="T255" s="226"/>
      <c r="AT255" s="227" t="s">
        <v>148</v>
      </c>
      <c r="AU255" s="227" t="s">
        <v>83</v>
      </c>
      <c r="AV255" s="15" t="s">
        <v>81</v>
      </c>
      <c r="AW255" s="15" t="s">
        <v>35</v>
      </c>
      <c r="AX255" s="15" t="s">
        <v>73</v>
      </c>
      <c r="AY255" s="227" t="s">
        <v>135</v>
      </c>
    </row>
    <row r="256" spans="1:65" s="13" customFormat="1">
      <c r="B256" s="196"/>
      <c r="C256" s="197"/>
      <c r="D256" s="189" t="s">
        <v>148</v>
      </c>
      <c r="E256" s="198" t="s">
        <v>28</v>
      </c>
      <c r="F256" s="199" t="s">
        <v>1333</v>
      </c>
      <c r="G256" s="197"/>
      <c r="H256" s="200">
        <v>7.9930000000000003</v>
      </c>
      <c r="I256" s="201"/>
      <c r="J256" s="197"/>
      <c r="K256" s="197"/>
      <c r="L256" s="202"/>
      <c r="M256" s="203"/>
      <c r="N256" s="204"/>
      <c r="O256" s="204"/>
      <c r="P256" s="204"/>
      <c r="Q256" s="204"/>
      <c r="R256" s="204"/>
      <c r="S256" s="204"/>
      <c r="T256" s="205"/>
      <c r="AT256" s="206" t="s">
        <v>148</v>
      </c>
      <c r="AU256" s="206" t="s">
        <v>83</v>
      </c>
      <c r="AV256" s="13" t="s">
        <v>83</v>
      </c>
      <c r="AW256" s="13" t="s">
        <v>35</v>
      </c>
      <c r="AX256" s="13" t="s">
        <v>73</v>
      </c>
      <c r="AY256" s="206" t="s">
        <v>135</v>
      </c>
    </row>
    <row r="257" spans="2:51" s="13" customFormat="1">
      <c r="B257" s="196"/>
      <c r="C257" s="197"/>
      <c r="D257" s="189" t="s">
        <v>148</v>
      </c>
      <c r="E257" s="198" t="s">
        <v>28</v>
      </c>
      <c r="F257" s="199" t="s">
        <v>1334</v>
      </c>
      <c r="G257" s="197"/>
      <c r="H257" s="200">
        <v>2.9089999999999998</v>
      </c>
      <c r="I257" s="201"/>
      <c r="J257" s="197"/>
      <c r="K257" s="197"/>
      <c r="L257" s="202"/>
      <c r="M257" s="203"/>
      <c r="N257" s="204"/>
      <c r="O257" s="204"/>
      <c r="P257" s="204"/>
      <c r="Q257" s="204"/>
      <c r="R257" s="204"/>
      <c r="S257" s="204"/>
      <c r="T257" s="205"/>
      <c r="AT257" s="206" t="s">
        <v>148</v>
      </c>
      <c r="AU257" s="206" t="s">
        <v>83</v>
      </c>
      <c r="AV257" s="13" t="s">
        <v>83</v>
      </c>
      <c r="AW257" s="13" t="s">
        <v>35</v>
      </c>
      <c r="AX257" s="13" t="s">
        <v>73</v>
      </c>
      <c r="AY257" s="206" t="s">
        <v>135</v>
      </c>
    </row>
    <row r="258" spans="2:51" s="13" customFormat="1">
      <c r="B258" s="196"/>
      <c r="C258" s="197"/>
      <c r="D258" s="189" t="s">
        <v>148</v>
      </c>
      <c r="E258" s="198" t="s">
        <v>28</v>
      </c>
      <c r="F258" s="199" t="s">
        <v>1335</v>
      </c>
      <c r="G258" s="197"/>
      <c r="H258" s="200">
        <v>4.1509999999999998</v>
      </c>
      <c r="I258" s="201"/>
      <c r="J258" s="197"/>
      <c r="K258" s="197"/>
      <c r="L258" s="202"/>
      <c r="M258" s="203"/>
      <c r="N258" s="204"/>
      <c r="O258" s="204"/>
      <c r="P258" s="204"/>
      <c r="Q258" s="204"/>
      <c r="R258" s="204"/>
      <c r="S258" s="204"/>
      <c r="T258" s="205"/>
      <c r="AT258" s="206" t="s">
        <v>148</v>
      </c>
      <c r="AU258" s="206" t="s">
        <v>83</v>
      </c>
      <c r="AV258" s="13" t="s">
        <v>83</v>
      </c>
      <c r="AW258" s="13" t="s">
        <v>35</v>
      </c>
      <c r="AX258" s="13" t="s">
        <v>73</v>
      </c>
      <c r="AY258" s="206" t="s">
        <v>135</v>
      </c>
    </row>
    <row r="259" spans="2:51" s="16" customFormat="1">
      <c r="B259" s="229"/>
      <c r="C259" s="230"/>
      <c r="D259" s="189" t="s">
        <v>148</v>
      </c>
      <c r="E259" s="231" t="s">
        <v>28</v>
      </c>
      <c r="F259" s="232" t="s">
        <v>277</v>
      </c>
      <c r="G259" s="230"/>
      <c r="H259" s="233">
        <v>15.053000000000001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AT259" s="239" t="s">
        <v>148</v>
      </c>
      <c r="AU259" s="239" t="s">
        <v>83</v>
      </c>
      <c r="AV259" s="16" t="s">
        <v>154</v>
      </c>
      <c r="AW259" s="16" t="s">
        <v>35</v>
      </c>
      <c r="AX259" s="16" t="s">
        <v>73</v>
      </c>
      <c r="AY259" s="239" t="s">
        <v>135</v>
      </c>
    </row>
    <row r="260" spans="2:51" s="15" customFormat="1">
      <c r="B260" s="218"/>
      <c r="C260" s="219"/>
      <c r="D260" s="189" t="s">
        <v>148</v>
      </c>
      <c r="E260" s="220" t="s">
        <v>28</v>
      </c>
      <c r="F260" s="221" t="s">
        <v>1336</v>
      </c>
      <c r="G260" s="219"/>
      <c r="H260" s="220" t="s">
        <v>28</v>
      </c>
      <c r="I260" s="222"/>
      <c r="J260" s="219"/>
      <c r="K260" s="219"/>
      <c r="L260" s="223"/>
      <c r="M260" s="224"/>
      <c r="N260" s="225"/>
      <c r="O260" s="225"/>
      <c r="P260" s="225"/>
      <c r="Q260" s="225"/>
      <c r="R260" s="225"/>
      <c r="S260" s="225"/>
      <c r="T260" s="226"/>
      <c r="AT260" s="227" t="s">
        <v>148</v>
      </c>
      <c r="AU260" s="227" t="s">
        <v>83</v>
      </c>
      <c r="AV260" s="15" t="s">
        <v>81</v>
      </c>
      <c r="AW260" s="15" t="s">
        <v>35</v>
      </c>
      <c r="AX260" s="15" t="s">
        <v>73</v>
      </c>
      <c r="AY260" s="227" t="s">
        <v>135</v>
      </c>
    </row>
    <row r="261" spans="2:51" s="13" customFormat="1">
      <c r="B261" s="196"/>
      <c r="C261" s="197"/>
      <c r="D261" s="189" t="s">
        <v>148</v>
      </c>
      <c r="E261" s="198" t="s">
        <v>28</v>
      </c>
      <c r="F261" s="199" t="s">
        <v>1337</v>
      </c>
      <c r="G261" s="197"/>
      <c r="H261" s="200">
        <v>8.2940000000000005</v>
      </c>
      <c r="I261" s="201"/>
      <c r="J261" s="197"/>
      <c r="K261" s="197"/>
      <c r="L261" s="202"/>
      <c r="M261" s="203"/>
      <c r="N261" s="204"/>
      <c r="O261" s="204"/>
      <c r="P261" s="204"/>
      <c r="Q261" s="204"/>
      <c r="R261" s="204"/>
      <c r="S261" s="204"/>
      <c r="T261" s="205"/>
      <c r="AT261" s="206" t="s">
        <v>148</v>
      </c>
      <c r="AU261" s="206" t="s">
        <v>83</v>
      </c>
      <c r="AV261" s="13" t="s">
        <v>83</v>
      </c>
      <c r="AW261" s="13" t="s">
        <v>35</v>
      </c>
      <c r="AX261" s="13" t="s">
        <v>73</v>
      </c>
      <c r="AY261" s="206" t="s">
        <v>135</v>
      </c>
    </row>
    <row r="262" spans="2:51" s="13" customFormat="1">
      <c r="B262" s="196"/>
      <c r="C262" s="197"/>
      <c r="D262" s="189" t="s">
        <v>148</v>
      </c>
      <c r="E262" s="198" t="s">
        <v>28</v>
      </c>
      <c r="F262" s="199" t="s">
        <v>1338</v>
      </c>
      <c r="G262" s="197"/>
      <c r="H262" s="200">
        <v>1.0109999999999999</v>
      </c>
      <c r="I262" s="201"/>
      <c r="J262" s="197"/>
      <c r="K262" s="197"/>
      <c r="L262" s="202"/>
      <c r="M262" s="203"/>
      <c r="N262" s="204"/>
      <c r="O262" s="204"/>
      <c r="P262" s="204"/>
      <c r="Q262" s="204"/>
      <c r="R262" s="204"/>
      <c r="S262" s="204"/>
      <c r="T262" s="205"/>
      <c r="AT262" s="206" t="s">
        <v>148</v>
      </c>
      <c r="AU262" s="206" t="s">
        <v>83</v>
      </c>
      <c r="AV262" s="13" t="s">
        <v>83</v>
      </c>
      <c r="AW262" s="13" t="s">
        <v>35</v>
      </c>
      <c r="AX262" s="13" t="s">
        <v>73</v>
      </c>
      <c r="AY262" s="206" t="s">
        <v>135</v>
      </c>
    </row>
    <row r="263" spans="2:51" s="13" customFormat="1">
      <c r="B263" s="196"/>
      <c r="C263" s="197"/>
      <c r="D263" s="189" t="s">
        <v>148</v>
      </c>
      <c r="E263" s="198" t="s">
        <v>28</v>
      </c>
      <c r="F263" s="199" t="s">
        <v>1339</v>
      </c>
      <c r="G263" s="197"/>
      <c r="H263" s="200">
        <v>0.73199999999999998</v>
      </c>
      <c r="I263" s="201"/>
      <c r="J263" s="197"/>
      <c r="K263" s="197"/>
      <c r="L263" s="202"/>
      <c r="M263" s="203"/>
      <c r="N263" s="204"/>
      <c r="O263" s="204"/>
      <c r="P263" s="204"/>
      <c r="Q263" s="204"/>
      <c r="R263" s="204"/>
      <c r="S263" s="204"/>
      <c r="T263" s="205"/>
      <c r="AT263" s="206" t="s">
        <v>148</v>
      </c>
      <c r="AU263" s="206" t="s">
        <v>83</v>
      </c>
      <c r="AV263" s="13" t="s">
        <v>83</v>
      </c>
      <c r="AW263" s="13" t="s">
        <v>35</v>
      </c>
      <c r="AX263" s="13" t="s">
        <v>73</v>
      </c>
      <c r="AY263" s="206" t="s">
        <v>135</v>
      </c>
    </row>
    <row r="264" spans="2:51" s="13" customFormat="1">
      <c r="B264" s="196"/>
      <c r="C264" s="197"/>
      <c r="D264" s="189" t="s">
        <v>148</v>
      </c>
      <c r="E264" s="198" t="s">
        <v>28</v>
      </c>
      <c r="F264" s="199" t="s">
        <v>1340</v>
      </c>
      <c r="G264" s="197"/>
      <c r="H264" s="200">
        <v>1.56</v>
      </c>
      <c r="I264" s="201"/>
      <c r="J264" s="197"/>
      <c r="K264" s="197"/>
      <c r="L264" s="202"/>
      <c r="M264" s="203"/>
      <c r="N264" s="204"/>
      <c r="O264" s="204"/>
      <c r="P264" s="204"/>
      <c r="Q264" s="204"/>
      <c r="R264" s="204"/>
      <c r="S264" s="204"/>
      <c r="T264" s="205"/>
      <c r="AT264" s="206" t="s">
        <v>148</v>
      </c>
      <c r="AU264" s="206" t="s">
        <v>83</v>
      </c>
      <c r="AV264" s="13" t="s">
        <v>83</v>
      </c>
      <c r="AW264" s="13" t="s">
        <v>35</v>
      </c>
      <c r="AX264" s="13" t="s">
        <v>73</v>
      </c>
      <c r="AY264" s="206" t="s">
        <v>135</v>
      </c>
    </row>
    <row r="265" spans="2:51" s="13" customFormat="1">
      <c r="B265" s="196"/>
      <c r="C265" s="197"/>
      <c r="D265" s="189" t="s">
        <v>148</v>
      </c>
      <c r="E265" s="198" t="s">
        <v>28</v>
      </c>
      <c r="F265" s="199" t="s">
        <v>1341</v>
      </c>
      <c r="G265" s="197"/>
      <c r="H265" s="200">
        <v>2.387</v>
      </c>
      <c r="I265" s="201"/>
      <c r="J265" s="197"/>
      <c r="K265" s="197"/>
      <c r="L265" s="202"/>
      <c r="M265" s="203"/>
      <c r="N265" s="204"/>
      <c r="O265" s="204"/>
      <c r="P265" s="204"/>
      <c r="Q265" s="204"/>
      <c r="R265" s="204"/>
      <c r="S265" s="204"/>
      <c r="T265" s="205"/>
      <c r="AT265" s="206" t="s">
        <v>148</v>
      </c>
      <c r="AU265" s="206" t="s">
        <v>83</v>
      </c>
      <c r="AV265" s="13" t="s">
        <v>83</v>
      </c>
      <c r="AW265" s="13" t="s">
        <v>35</v>
      </c>
      <c r="AX265" s="13" t="s">
        <v>73</v>
      </c>
      <c r="AY265" s="206" t="s">
        <v>135</v>
      </c>
    </row>
    <row r="266" spans="2:51" s="16" customFormat="1">
      <c r="B266" s="229"/>
      <c r="C266" s="230"/>
      <c r="D266" s="189" t="s">
        <v>148</v>
      </c>
      <c r="E266" s="231" t="s">
        <v>28</v>
      </c>
      <c r="F266" s="232" t="s">
        <v>277</v>
      </c>
      <c r="G266" s="230"/>
      <c r="H266" s="233">
        <v>13.984</v>
      </c>
      <c r="I266" s="234"/>
      <c r="J266" s="230"/>
      <c r="K266" s="230"/>
      <c r="L266" s="235"/>
      <c r="M266" s="236"/>
      <c r="N266" s="237"/>
      <c r="O266" s="237"/>
      <c r="P266" s="237"/>
      <c r="Q266" s="237"/>
      <c r="R266" s="237"/>
      <c r="S266" s="237"/>
      <c r="T266" s="238"/>
      <c r="AT266" s="239" t="s">
        <v>148</v>
      </c>
      <c r="AU266" s="239" t="s">
        <v>83</v>
      </c>
      <c r="AV266" s="16" t="s">
        <v>154</v>
      </c>
      <c r="AW266" s="16" t="s">
        <v>35</v>
      </c>
      <c r="AX266" s="16" t="s">
        <v>73</v>
      </c>
      <c r="AY266" s="239" t="s">
        <v>135</v>
      </c>
    </row>
    <row r="267" spans="2:51" s="15" customFormat="1">
      <c r="B267" s="218"/>
      <c r="C267" s="219"/>
      <c r="D267" s="189" t="s">
        <v>148</v>
      </c>
      <c r="E267" s="220" t="s">
        <v>28</v>
      </c>
      <c r="F267" s="221" t="s">
        <v>1342</v>
      </c>
      <c r="G267" s="219"/>
      <c r="H267" s="220" t="s">
        <v>28</v>
      </c>
      <c r="I267" s="222"/>
      <c r="J267" s="219"/>
      <c r="K267" s="219"/>
      <c r="L267" s="223"/>
      <c r="M267" s="224"/>
      <c r="N267" s="225"/>
      <c r="O267" s="225"/>
      <c r="P267" s="225"/>
      <c r="Q267" s="225"/>
      <c r="R267" s="225"/>
      <c r="S267" s="225"/>
      <c r="T267" s="226"/>
      <c r="AT267" s="227" t="s">
        <v>148</v>
      </c>
      <c r="AU267" s="227" t="s">
        <v>83</v>
      </c>
      <c r="AV267" s="15" t="s">
        <v>81</v>
      </c>
      <c r="AW267" s="15" t="s">
        <v>35</v>
      </c>
      <c r="AX267" s="15" t="s">
        <v>73</v>
      </c>
      <c r="AY267" s="227" t="s">
        <v>135</v>
      </c>
    </row>
    <row r="268" spans="2:51" s="13" customFormat="1">
      <c r="B268" s="196"/>
      <c r="C268" s="197"/>
      <c r="D268" s="189" t="s">
        <v>148</v>
      </c>
      <c r="E268" s="198" t="s">
        <v>28</v>
      </c>
      <c r="F268" s="199" t="s">
        <v>1343</v>
      </c>
      <c r="G268" s="197"/>
      <c r="H268" s="200">
        <v>8.2910000000000004</v>
      </c>
      <c r="I268" s="201"/>
      <c r="J268" s="197"/>
      <c r="K268" s="197"/>
      <c r="L268" s="202"/>
      <c r="M268" s="203"/>
      <c r="N268" s="204"/>
      <c r="O268" s="204"/>
      <c r="P268" s="204"/>
      <c r="Q268" s="204"/>
      <c r="R268" s="204"/>
      <c r="S268" s="204"/>
      <c r="T268" s="205"/>
      <c r="AT268" s="206" t="s">
        <v>148</v>
      </c>
      <c r="AU268" s="206" t="s">
        <v>83</v>
      </c>
      <c r="AV268" s="13" t="s">
        <v>83</v>
      </c>
      <c r="AW268" s="13" t="s">
        <v>35</v>
      </c>
      <c r="AX268" s="13" t="s">
        <v>73</v>
      </c>
      <c r="AY268" s="206" t="s">
        <v>135</v>
      </c>
    </row>
    <row r="269" spans="2:51" s="13" customFormat="1">
      <c r="B269" s="196"/>
      <c r="C269" s="197"/>
      <c r="D269" s="189" t="s">
        <v>148</v>
      </c>
      <c r="E269" s="198" t="s">
        <v>28</v>
      </c>
      <c r="F269" s="199" t="s">
        <v>1344</v>
      </c>
      <c r="G269" s="197"/>
      <c r="H269" s="200">
        <v>1.4570000000000001</v>
      </c>
      <c r="I269" s="201"/>
      <c r="J269" s="197"/>
      <c r="K269" s="197"/>
      <c r="L269" s="202"/>
      <c r="M269" s="203"/>
      <c r="N269" s="204"/>
      <c r="O269" s="204"/>
      <c r="P269" s="204"/>
      <c r="Q269" s="204"/>
      <c r="R269" s="204"/>
      <c r="S269" s="204"/>
      <c r="T269" s="205"/>
      <c r="AT269" s="206" t="s">
        <v>148</v>
      </c>
      <c r="AU269" s="206" t="s">
        <v>83</v>
      </c>
      <c r="AV269" s="13" t="s">
        <v>83</v>
      </c>
      <c r="AW269" s="13" t="s">
        <v>35</v>
      </c>
      <c r="AX269" s="13" t="s">
        <v>73</v>
      </c>
      <c r="AY269" s="206" t="s">
        <v>135</v>
      </c>
    </row>
    <row r="270" spans="2:51" s="13" customFormat="1">
      <c r="B270" s="196"/>
      <c r="C270" s="197"/>
      <c r="D270" s="189" t="s">
        <v>148</v>
      </c>
      <c r="E270" s="198" t="s">
        <v>28</v>
      </c>
      <c r="F270" s="199" t="s">
        <v>1345</v>
      </c>
      <c r="G270" s="197"/>
      <c r="H270" s="200">
        <v>2.1520000000000001</v>
      </c>
      <c r="I270" s="201"/>
      <c r="J270" s="197"/>
      <c r="K270" s="197"/>
      <c r="L270" s="202"/>
      <c r="M270" s="203"/>
      <c r="N270" s="204"/>
      <c r="O270" s="204"/>
      <c r="P270" s="204"/>
      <c r="Q270" s="204"/>
      <c r="R270" s="204"/>
      <c r="S270" s="204"/>
      <c r="T270" s="205"/>
      <c r="AT270" s="206" t="s">
        <v>148</v>
      </c>
      <c r="AU270" s="206" t="s">
        <v>83</v>
      </c>
      <c r="AV270" s="13" t="s">
        <v>83</v>
      </c>
      <c r="AW270" s="13" t="s">
        <v>35</v>
      </c>
      <c r="AX270" s="13" t="s">
        <v>73</v>
      </c>
      <c r="AY270" s="206" t="s">
        <v>135</v>
      </c>
    </row>
    <row r="271" spans="2:51" s="16" customFormat="1">
      <c r="B271" s="229"/>
      <c r="C271" s="230"/>
      <c r="D271" s="189" t="s">
        <v>148</v>
      </c>
      <c r="E271" s="231" t="s">
        <v>28</v>
      </c>
      <c r="F271" s="232" t="s">
        <v>277</v>
      </c>
      <c r="G271" s="230"/>
      <c r="H271" s="233">
        <v>11.900000000000002</v>
      </c>
      <c r="I271" s="234"/>
      <c r="J271" s="230"/>
      <c r="K271" s="230"/>
      <c r="L271" s="235"/>
      <c r="M271" s="236"/>
      <c r="N271" s="237"/>
      <c r="O271" s="237"/>
      <c r="P271" s="237"/>
      <c r="Q271" s="237"/>
      <c r="R271" s="237"/>
      <c r="S271" s="237"/>
      <c r="T271" s="238"/>
      <c r="AT271" s="239" t="s">
        <v>148</v>
      </c>
      <c r="AU271" s="239" t="s">
        <v>83</v>
      </c>
      <c r="AV271" s="16" t="s">
        <v>154</v>
      </c>
      <c r="AW271" s="16" t="s">
        <v>35</v>
      </c>
      <c r="AX271" s="16" t="s">
        <v>73</v>
      </c>
      <c r="AY271" s="239" t="s">
        <v>135</v>
      </c>
    </row>
    <row r="272" spans="2:51" s="14" customFormat="1">
      <c r="B272" s="207"/>
      <c r="C272" s="208"/>
      <c r="D272" s="189" t="s">
        <v>148</v>
      </c>
      <c r="E272" s="209" t="s">
        <v>28</v>
      </c>
      <c r="F272" s="210" t="s">
        <v>183</v>
      </c>
      <c r="G272" s="208"/>
      <c r="H272" s="211">
        <v>51.365000000000002</v>
      </c>
      <c r="I272" s="212"/>
      <c r="J272" s="208"/>
      <c r="K272" s="208"/>
      <c r="L272" s="213"/>
      <c r="M272" s="214"/>
      <c r="N272" s="215"/>
      <c r="O272" s="215"/>
      <c r="P272" s="215"/>
      <c r="Q272" s="215"/>
      <c r="R272" s="215"/>
      <c r="S272" s="215"/>
      <c r="T272" s="216"/>
      <c r="AT272" s="217" t="s">
        <v>148</v>
      </c>
      <c r="AU272" s="217" t="s">
        <v>83</v>
      </c>
      <c r="AV272" s="14" t="s">
        <v>142</v>
      </c>
      <c r="AW272" s="14" t="s">
        <v>35</v>
      </c>
      <c r="AX272" s="14" t="s">
        <v>81</v>
      </c>
      <c r="AY272" s="217" t="s">
        <v>135</v>
      </c>
    </row>
    <row r="273" spans="1:65" s="2" customFormat="1" ht="24.2" customHeight="1">
      <c r="A273" s="37"/>
      <c r="B273" s="38"/>
      <c r="C273" s="176" t="s">
        <v>369</v>
      </c>
      <c r="D273" s="176" t="s">
        <v>137</v>
      </c>
      <c r="E273" s="177" t="s">
        <v>1346</v>
      </c>
      <c r="F273" s="178" t="s">
        <v>1347</v>
      </c>
      <c r="G273" s="179" t="s">
        <v>317</v>
      </c>
      <c r="H273" s="180">
        <v>170.881</v>
      </c>
      <c r="I273" s="181"/>
      <c r="J273" s="182">
        <f>ROUND(I273*H273,2)</f>
        <v>0</v>
      </c>
      <c r="K273" s="178" t="s">
        <v>141</v>
      </c>
      <c r="L273" s="42"/>
      <c r="M273" s="183" t="s">
        <v>28</v>
      </c>
      <c r="N273" s="184" t="s">
        <v>44</v>
      </c>
      <c r="O273" s="67"/>
      <c r="P273" s="185">
        <f>O273*H273</f>
        <v>0</v>
      </c>
      <c r="Q273" s="185">
        <v>3.3500000000000001E-3</v>
      </c>
      <c r="R273" s="185">
        <f>Q273*H273</f>
        <v>0.57245135000000003</v>
      </c>
      <c r="S273" s="185">
        <v>0</v>
      </c>
      <c r="T273" s="18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7" t="s">
        <v>142</v>
      </c>
      <c r="AT273" s="187" t="s">
        <v>137</v>
      </c>
      <c r="AU273" s="187" t="s">
        <v>83</v>
      </c>
      <c r="AY273" s="20" t="s">
        <v>135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20" t="s">
        <v>81</v>
      </c>
      <c r="BK273" s="188">
        <f>ROUND(I273*H273,2)</f>
        <v>0</v>
      </c>
      <c r="BL273" s="20" t="s">
        <v>142</v>
      </c>
      <c r="BM273" s="187" t="s">
        <v>1348</v>
      </c>
    </row>
    <row r="274" spans="1:65" s="2" customFormat="1" ht="19.5">
      <c r="A274" s="37"/>
      <c r="B274" s="38"/>
      <c r="C274" s="39"/>
      <c r="D274" s="189" t="s">
        <v>144</v>
      </c>
      <c r="E274" s="39"/>
      <c r="F274" s="190" t="s">
        <v>1349</v>
      </c>
      <c r="G274" s="39"/>
      <c r="H274" s="39"/>
      <c r="I274" s="191"/>
      <c r="J274" s="39"/>
      <c r="K274" s="39"/>
      <c r="L274" s="42"/>
      <c r="M274" s="192"/>
      <c r="N274" s="193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144</v>
      </c>
      <c r="AU274" s="20" t="s">
        <v>83</v>
      </c>
    </row>
    <row r="275" spans="1:65" s="2" customFormat="1">
      <c r="A275" s="37"/>
      <c r="B275" s="38"/>
      <c r="C275" s="39"/>
      <c r="D275" s="194" t="s">
        <v>146</v>
      </c>
      <c r="E275" s="39"/>
      <c r="F275" s="195" t="s">
        <v>1350</v>
      </c>
      <c r="G275" s="39"/>
      <c r="H275" s="39"/>
      <c r="I275" s="191"/>
      <c r="J275" s="39"/>
      <c r="K275" s="39"/>
      <c r="L275" s="42"/>
      <c r="M275" s="192"/>
      <c r="N275" s="193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146</v>
      </c>
      <c r="AU275" s="20" t="s">
        <v>83</v>
      </c>
    </row>
    <row r="276" spans="1:65" s="15" customFormat="1">
      <c r="B276" s="218"/>
      <c r="C276" s="219"/>
      <c r="D276" s="189" t="s">
        <v>148</v>
      </c>
      <c r="E276" s="220" t="s">
        <v>28</v>
      </c>
      <c r="F276" s="221" t="s">
        <v>1351</v>
      </c>
      <c r="G276" s="219"/>
      <c r="H276" s="220" t="s">
        <v>28</v>
      </c>
      <c r="I276" s="222"/>
      <c r="J276" s="219"/>
      <c r="K276" s="219"/>
      <c r="L276" s="223"/>
      <c r="M276" s="224"/>
      <c r="N276" s="225"/>
      <c r="O276" s="225"/>
      <c r="P276" s="225"/>
      <c r="Q276" s="225"/>
      <c r="R276" s="225"/>
      <c r="S276" s="225"/>
      <c r="T276" s="226"/>
      <c r="AT276" s="227" t="s">
        <v>148</v>
      </c>
      <c r="AU276" s="227" t="s">
        <v>83</v>
      </c>
      <c r="AV276" s="15" t="s">
        <v>81</v>
      </c>
      <c r="AW276" s="15" t="s">
        <v>35</v>
      </c>
      <c r="AX276" s="15" t="s">
        <v>73</v>
      </c>
      <c r="AY276" s="227" t="s">
        <v>135</v>
      </c>
    </row>
    <row r="277" spans="1:65" s="13" customFormat="1">
      <c r="B277" s="196"/>
      <c r="C277" s="197"/>
      <c r="D277" s="189" t="s">
        <v>148</v>
      </c>
      <c r="E277" s="198" t="s">
        <v>28</v>
      </c>
      <c r="F277" s="199" t="s">
        <v>1352</v>
      </c>
      <c r="G277" s="197"/>
      <c r="H277" s="200">
        <v>0.66</v>
      </c>
      <c r="I277" s="201"/>
      <c r="J277" s="197"/>
      <c r="K277" s="197"/>
      <c r="L277" s="202"/>
      <c r="M277" s="203"/>
      <c r="N277" s="204"/>
      <c r="O277" s="204"/>
      <c r="P277" s="204"/>
      <c r="Q277" s="204"/>
      <c r="R277" s="204"/>
      <c r="S277" s="204"/>
      <c r="T277" s="205"/>
      <c r="AT277" s="206" t="s">
        <v>148</v>
      </c>
      <c r="AU277" s="206" t="s">
        <v>83</v>
      </c>
      <c r="AV277" s="13" t="s">
        <v>83</v>
      </c>
      <c r="AW277" s="13" t="s">
        <v>35</v>
      </c>
      <c r="AX277" s="13" t="s">
        <v>73</v>
      </c>
      <c r="AY277" s="206" t="s">
        <v>135</v>
      </c>
    </row>
    <row r="278" spans="1:65" s="13" customFormat="1">
      <c r="B278" s="196"/>
      <c r="C278" s="197"/>
      <c r="D278" s="189" t="s">
        <v>148</v>
      </c>
      <c r="E278" s="198" t="s">
        <v>28</v>
      </c>
      <c r="F278" s="199" t="s">
        <v>1353</v>
      </c>
      <c r="G278" s="197"/>
      <c r="H278" s="200">
        <v>0.66</v>
      </c>
      <c r="I278" s="201"/>
      <c r="J278" s="197"/>
      <c r="K278" s="197"/>
      <c r="L278" s="202"/>
      <c r="M278" s="203"/>
      <c r="N278" s="204"/>
      <c r="O278" s="204"/>
      <c r="P278" s="204"/>
      <c r="Q278" s="204"/>
      <c r="R278" s="204"/>
      <c r="S278" s="204"/>
      <c r="T278" s="205"/>
      <c r="AT278" s="206" t="s">
        <v>148</v>
      </c>
      <c r="AU278" s="206" t="s">
        <v>83</v>
      </c>
      <c r="AV278" s="13" t="s">
        <v>83</v>
      </c>
      <c r="AW278" s="13" t="s">
        <v>35</v>
      </c>
      <c r="AX278" s="13" t="s">
        <v>73</v>
      </c>
      <c r="AY278" s="206" t="s">
        <v>135</v>
      </c>
    </row>
    <row r="279" spans="1:65" s="13" customFormat="1">
      <c r="B279" s="196"/>
      <c r="C279" s="197"/>
      <c r="D279" s="189" t="s">
        <v>148</v>
      </c>
      <c r="E279" s="198" t="s">
        <v>28</v>
      </c>
      <c r="F279" s="199" t="s">
        <v>1354</v>
      </c>
      <c r="G279" s="197"/>
      <c r="H279" s="200">
        <v>1.1200000000000001</v>
      </c>
      <c r="I279" s="201"/>
      <c r="J279" s="197"/>
      <c r="K279" s="197"/>
      <c r="L279" s="202"/>
      <c r="M279" s="203"/>
      <c r="N279" s="204"/>
      <c r="O279" s="204"/>
      <c r="P279" s="204"/>
      <c r="Q279" s="204"/>
      <c r="R279" s="204"/>
      <c r="S279" s="204"/>
      <c r="T279" s="205"/>
      <c r="AT279" s="206" t="s">
        <v>148</v>
      </c>
      <c r="AU279" s="206" t="s">
        <v>83</v>
      </c>
      <c r="AV279" s="13" t="s">
        <v>83</v>
      </c>
      <c r="AW279" s="13" t="s">
        <v>35</v>
      </c>
      <c r="AX279" s="13" t="s">
        <v>73</v>
      </c>
      <c r="AY279" s="206" t="s">
        <v>135</v>
      </c>
    </row>
    <row r="280" spans="1:65" s="13" customFormat="1">
      <c r="B280" s="196"/>
      <c r="C280" s="197"/>
      <c r="D280" s="189" t="s">
        <v>148</v>
      </c>
      <c r="E280" s="198" t="s">
        <v>28</v>
      </c>
      <c r="F280" s="199" t="s">
        <v>1355</v>
      </c>
      <c r="G280" s="197"/>
      <c r="H280" s="200">
        <v>0.62</v>
      </c>
      <c r="I280" s="201"/>
      <c r="J280" s="197"/>
      <c r="K280" s="197"/>
      <c r="L280" s="202"/>
      <c r="M280" s="203"/>
      <c r="N280" s="204"/>
      <c r="O280" s="204"/>
      <c r="P280" s="204"/>
      <c r="Q280" s="204"/>
      <c r="R280" s="204"/>
      <c r="S280" s="204"/>
      <c r="T280" s="205"/>
      <c r="AT280" s="206" t="s">
        <v>148</v>
      </c>
      <c r="AU280" s="206" t="s">
        <v>83</v>
      </c>
      <c r="AV280" s="13" t="s">
        <v>83</v>
      </c>
      <c r="AW280" s="13" t="s">
        <v>35</v>
      </c>
      <c r="AX280" s="13" t="s">
        <v>73</v>
      </c>
      <c r="AY280" s="206" t="s">
        <v>135</v>
      </c>
    </row>
    <row r="281" spans="1:65" s="13" customFormat="1">
      <c r="B281" s="196"/>
      <c r="C281" s="197"/>
      <c r="D281" s="189" t="s">
        <v>148</v>
      </c>
      <c r="E281" s="198" t="s">
        <v>28</v>
      </c>
      <c r="F281" s="199" t="s">
        <v>1356</v>
      </c>
      <c r="G281" s="197"/>
      <c r="H281" s="200">
        <v>0.62</v>
      </c>
      <c r="I281" s="201"/>
      <c r="J281" s="197"/>
      <c r="K281" s="197"/>
      <c r="L281" s="202"/>
      <c r="M281" s="203"/>
      <c r="N281" s="204"/>
      <c r="O281" s="204"/>
      <c r="P281" s="204"/>
      <c r="Q281" s="204"/>
      <c r="R281" s="204"/>
      <c r="S281" s="204"/>
      <c r="T281" s="205"/>
      <c r="AT281" s="206" t="s">
        <v>148</v>
      </c>
      <c r="AU281" s="206" t="s">
        <v>83</v>
      </c>
      <c r="AV281" s="13" t="s">
        <v>83</v>
      </c>
      <c r="AW281" s="13" t="s">
        <v>35</v>
      </c>
      <c r="AX281" s="13" t="s">
        <v>73</v>
      </c>
      <c r="AY281" s="206" t="s">
        <v>135</v>
      </c>
    </row>
    <row r="282" spans="1:65" s="13" customFormat="1">
      <c r="B282" s="196"/>
      <c r="C282" s="197"/>
      <c r="D282" s="189" t="s">
        <v>148</v>
      </c>
      <c r="E282" s="198" t="s">
        <v>28</v>
      </c>
      <c r="F282" s="199" t="s">
        <v>1357</v>
      </c>
      <c r="G282" s="197"/>
      <c r="H282" s="200">
        <v>15.821999999999999</v>
      </c>
      <c r="I282" s="201"/>
      <c r="J282" s="197"/>
      <c r="K282" s="197"/>
      <c r="L282" s="202"/>
      <c r="M282" s="203"/>
      <c r="N282" s="204"/>
      <c r="O282" s="204"/>
      <c r="P282" s="204"/>
      <c r="Q282" s="204"/>
      <c r="R282" s="204"/>
      <c r="S282" s="204"/>
      <c r="T282" s="205"/>
      <c r="AT282" s="206" t="s">
        <v>148</v>
      </c>
      <c r="AU282" s="206" t="s">
        <v>83</v>
      </c>
      <c r="AV282" s="13" t="s">
        <v>83</v>
      </c>
      <c r="AW282" s="13" t="s">
        <v>35</v>
      </c>
      <c r="AX282" s="13" t="s">
        <v>73</v>
      </c>
      <c r="AY282" s="206" t="s">
        <v>135</v>
      </c>
    </row>
    <row r="283" spans="1:65" s="13" customFormat="1">
      <c r="B283" s="196"/>
      <c r="C283" s="197"/>
      <c r="D283" s="189" t="s">
        <v>148</v>
      </c>
      <c r="E283" s="198" t="s">
        <v>28</v>
      </c>
      <c r="F283" s="199" t="s">
        <v>1358</v>
      </c>
      <c r="G283" s="197"/>
      <c r="H283" s="200">
        <v>17.140999999999998</v>
      </c>
      <c r="I283" s="201"/>
      <c r="J283" s="197"/>
      <c r="K283" s="197"/>
      <c r="L283" s="202"/>
      <c r="M283" s="203"/>
      <c r="N283" s="204"/>
      <c r="O283" s="204"/>
      <c r="P283" s="204"/>
      <c r="Q283" s="204"/>
      <c r="R283" s="204"/>
      <c r="S283" s="204"/>
      <c r="T283" s="205"/>
      <c r="AT283" s="206" t="s">
        <v>148</v>
      </c>
      <c r="AU283" s="206" t="s">
        <v>83</v>
      </c>
      <c r="AV283" s="13" t="s">
        <v>83</v>
      </c>
      <c r="AW283" s="13" t="s">
        <v>35</v>
      </c>
      <c r="AX283" s="13" t="s">
        <v>73</v>
      </c>
      <c r="AY283" s="206" t="s">
        <v>135</v>
      </c>
    </row>
    <row r="284" spans="1:65" s="16" customFormat="1">
      <c r="B284" s="229"/>
      <c r="C284" s="230"/>
      <c r="D284" s="189" t="s">
        <v>148</v>
      </c>
      <c r="E284" s="231" t="s">
        <v>28</v>
      </c>
      <c r="F284" s="232" t="s">
        <v>277</v>
      </c>
      <c r="G284" s="230"/>
      <c r="H284" s="233">
        <v>36.643000000000001</v>
      </c>
      <c r="I284" s="234"/>
      <c r="J284" s="230"/>
      <c r="K284" s="230"/>
      <c r="L284" s="235"/>
      <c r="M284" s="236"/>
      <c r="N284" s="237"/>
      <c r="O284" s="237"/>
      <c r="P284" s="237"/>
      <c r="Q284" s="237"/>
      <c r="R284" s="237"/>
      <c r="S284" s="237"/>
      <c r="T284" s="238"/>
      <c r="AT284" s="239" t="s">
        <v>148</v>
      </c>
      <c r="AU284" s="239" t="s">
        <v>83</v>
      </c>
      <c r="AV284" s="16" t="s">
        <v>154</v>
      </c>
      <c r="AW284" s="16" t="s">
        <v>35</v>
      </c>
      <c r="AX284" s="16" t="s">
        <v>73</v>
      </c>
      <c r="AY284" s="239" t="s">
        <v>135</v>
      </c>
    </row>
    <row r="285" spans="1:65" s="15" customFormat="1">
      <c r="B285" s="218"/>
      <c r="C285" s="219"/>
      <c r="D285" s="189" t="s">
        <v>148</v>
      </c>
      <c r="E285" s="220" t="s">
        <v>28</v>
      </c>
      <c r="F285" s="221" t="s">
        <v>1359</v>
      </c>
      <c r="G285" s="219"/>
      <c r="H285" s="220" t="s">
        <v>28</v>
      </c>
      <c r="I285" s="222"/>
      <c r="J285" s="219"/>
      <c r="K285" s="219"/>
      <c r="L285" s="223"/>
      <c r="M285" s="224"/>
      <c r="N285" s="225"/>
      <c r="O285" s="225"/>
      <c r="P285" s="225"/>
      <c r="Q285" s="225"/>
      <c r="R285" s="225"/>
      <c r="S285" s="225"/>
      <c r="T285" s="226"/>
      <c r="AT285" s="227" t="s">
        <v>148</v>
      </c>
      <c r="AU285" s="227" t="s">
        <v>83</v>
      </c>
      <c r="AV285" s="15" t="s">
        <v>81</v>
      </c>
      <c r="AW285" s="15" t="s">
        <v>35</v>
      </c>
      <c r="AX285" s="15" t="s">
        <v>73</v>
      </c>
      <c r="AY285" s="227" t="s">
        <v>135</v>
      </c>
    </row>
    <row r="286" spans="1:65" s="13" customFormat="1">
      <c r="B286" s="196"/>
      <c r="C286" s="197"/>
      <c r="D286" s="189" t="s">
        <v>148</v>
      </c>
      <c r="E286" s="198" t="s">
        <v>28</v>
      </c>
      <c r="F286" s="199" t="s">
        <v>1360</v>
      </c>
      <c r="G286" s="197"/>
      <c r="H286" s="200">
        <v>1.0169999999999999</v>
      </c>
      <c r="I286" s="201"/>
      <c r="J286" s="197"/>
      <c r="K286" s="197"/>
      <c r="L286" s="202"/>
      <c r="M286" s="203"/>
      <c r="N286" s="204"/>
      <c r="O286" s="204"/>
      <c r="P286" s="204"/>
      <c r="Q286" s="204"/>
      <c r="R286" s="204"/>
      <c r="S286" s="204"/>
      <c r="T286" s="205"/>
      <c r="AT286" s="206" t="s">
        <v>148</v>
      </c>
      <c r="AU286" s="206" t="s">
        <v>83</v>
      </c>
      <c r="AV286" s="13" t="s">
        <v>83</v>
      </c>
      <c r="AW286" s="13" t="s">
        <v>35</v>
      </c>
      <c r="AX286" s="13" t="s">
        <v>73</v>
      </c>
      <c r="AY286" s="206" t="s">
        <v>135</v>
      </c>
    </row>
    <row r="287" spans="1:65" s="13" customFormat="1">
      <c r="B287" s="196"/>
      <c r="C287" s="197"/>
      <c r="D287" s="189" t="s">
        <v>148</v>
      </c>
      <c r="E287" s="198" t="s">
        <v>28</v>
      </c>
      <c r="F287" s="199" t="s">
        <v>1361</v>
      </c>
      <c r="G287" s="197"/>
      <c r="H287" s="200">
        <v>0.97899999999999998</v>
      </c>
      <c r="I287" s="201"/>
      <c r="J287" s="197"/>
      <c r="K287" s="197"/>
      <c r="L287" s="202"/>
      <c r="M287" s="203"/>
      <c r="N287" s="204"/>
      <c r="O287" s="204"/>
      <c r="P287" s="204"/>
      <c r="Q287" s="204"/>
      <c r="R287" s="204"/>
      <c r="S287" s="204"/>
      <c r="T287" s="205"/>
      <c r="AT287" s="206" t="s">
        <v>148</v>
      </c>
      <c r="AU287" s="206" t="s">
        <v>83</v>
      </c>
      <c r="AV287" s="13" t="s">
        <v>83</v>
      </c>
      <c r="AW287" s="13" t="s">
        <v>35</v>
      </c>
      <c r="AX287" s="13" t="s">
        <v>73</v>
      </c>
      <c r="AY287" s="206" t="s">
        <v>135</v>
      </c>
    </row>
    <row r="288" spans="1:65" s="13" customFormat="1">
      <c r="B288" s="196"/>
      <c r="C288" s="197"/>
      <c r="D288" s="189" t="s">
        <v>148</v>
      </c>
      <c r="E288" s="198" t="s">
        <v>28</v>
      </c>
      <c r="F288" s="199" t="s">
        <v>1362</v>
      </c>
      <c r="G288" s="197"/>
      <c r="H288" s="200">
        <v>0.54600000000000004</v>
      </c>
      <c r="I288" s="201"/>
      <c r="J288" s="197"/>
      <c r="K288" s="197"/>
      <c r="L288" s="202"/>
      <c r="M288" s="203"/>
      <c r="N288" s="204"/>
      <c r="O288" s="204"/>
      <c r="P288" s="204"/>
      <c r="Q288" s="204"/>
      <c r="R288" s="204"/>
      <c r="S288" s="204"/>
      <c r="T288" s="205"/>
      <c r="AT288" s="206" t="s">
        <v>148</v>
      </c>
      <c r="AU288" s="206" t="s">
        <v>83</v>
      </c>
      <c r="AV288" s="13" t="s">
        <v>83</v>
      </c>
      <c r="AW288" s="13" t="s">
        <v>35</v>
      </c>
      <c r="AX288" s="13" t="s">
        <v>73</v>
      </c>
      <c r="AY288" s="206" t="s">
        <v>135</v>
      </c>
    </row>
    <row r="289" spans="1:65" s="13" customFormat="1">
      <c r="B289" s="196"/>
      <c r="C289" s="197"/>
      <c r="D289" s="189" t="s">
        <v>148</v>
      </c>
      <c r="E289" s="198" t="s">
        <v>28</v>
      </c>
      <c r="F289" s="199" t="s">
        <v>1363</v>
      </c>
      <c r="G289" s="197"/>
      <c r="H289" s="200">
        <v>0.22</v>
      </c>
      <c r="I289" s="201"/>
      <c r="J289" s="197"/>
      <c r="K289" s="197"/>
      <c r="L289" s="202"/>
      <c r="M289" s="203"/>
      <c r="N289" s="204"/>
      <c r="O289" s="204"/>
      <c r="P289" s="204"/>
      <c r="Q289" s="204"/>
      <c r="R289" s="204"/>
      <c r="S289" s="204"/>
      <c r="T289" s="205"/>
      <c r="AT289" s="206" t="s">
        <v>148</v>
      </c>
      <c r="AU289" s="206" t="s">
        <v>83</v>
      </c>
      <c r="AV289" s="13" t="s">
        <v>83</v>
      </c>
      <c r="AW289" s="13" t="s">
        <v>35</v>
      </c>
      <c r="AX289" s="13" t="s">
        <v>73</v>
      </c>
      <c r="AY289" s="206" t="s">
        <v>135</v>
      </c>
    </row>
    <row r="290" spans="1:65" s="13" customFormat="1">
      <c r="B290" s="196"/>
      <c r="C290" s="197"/>
      <c r="D290" s="189" t="s">
        <v>148</v>
      </c>
      <c r="E290" s="198" t="s">
        <v>28</v>
      </c>
      <c r="F290" s="199" t="s">
        <v>1364</v>
      </c>
      <c r="G290" s="197"/>
      <c r="H290" s="200">
        <v>0.21099999999999999</v>
      </c>
      <c r="I290" s="201"/>
      <c r="J290" s="197"/>
      <c r="K290" s="197"/>
      <c r="L290" s="202"/>
      <c r="M290" s="203"/>
      <c r="N290" s="204"/>
      <c r="O290" s="204"/>
      <c r="P290" s="204"/>
      <c r="Q290" s="204"/>
      <c r="R290" s="204"/>
      <c r="S290" s="204"/>
      <c r="T290" s="205"/>
      <c r="AT290" s="206" t="s">
        <v>148</v>
      </c>
      <c r="AU290" s="206" t="s">
        <v>83</v>
      </c>
      <c r="AV290" s="13" t="s">
        <v>83</v>
      </c>
      <c r="AW290" s="13" t="s">
        <v>35</v>
      </c>
      <c r="AX290" s="13" t="s">
        <v>73</v>
      </c>
      <c r="AY290" s="206" t="s">
        <v>135</v>
      </c>
    </row>
    <row r="291" spans="1:65" s="13" customFormat="1">
      <c r="B291" s="196"/>
      <c r="C291" s="197"/>
      <c r="D291" s="189" t="s">
        <v>148</v>
      </c>
      <c r="E291" s="198" t="s">
        <v>28</v>
      </c>
      <c r="F291" s="199" t="s">
        <v>1365</v>
      </c>
      <c r="G291" s="197"/>
      <c r="H291" s="200">
        <v>0.33400000000000002</v>
      </c>
      <c r="I291" s="201"/>
      <c r="J291" s="197"/>
      <c r="K291" s="197"/>
      <c r="L291" s="202"/>
      <c r="M291" s="203"/>
      <c r="N291" s="204"/>
      <c r="O291" s="204"/>
      <c r="P291" s="204"/>
      <c r="Q291" s="204"/>
      <c r="R291" s="204"/>
      <c r="S291" s="204"/>
      <c r="T291" s="205"/>
      <c r="AT291" s="206" t="s">
        <v>148</v>
      </c>
      <c r="AU291" s="206" t="s">
        <v>83</v>
      </c>
      <c r="AV291" s="13" t="s">
        <v>83</v>
      </c>
      <c r="AW291" s="13" t="s">
        <v>35</v>
      </c>
      <c r="AX291" s="13" t="s">
        <v>73</v>
      </c>
      <c r="AY291" s="206" t="s">
        <v>135</v>
      </c>
    </row>
    <row r="292" spans="1:65" s="13" customFormat="1">
      <c r="B292" s="196"/>
      <c r="C292" s="197"/>
      <c r="D292" s="189" t="s">
        <v>148</v>
      </c>
      <c r="E292" s="198" t="s">
        <v>28</v>
      </c>
      <c r="F292" s="199" t="s">
        <v>1366</v>
      </c>
      <c r="G292" s="197"/>
      <c r="H292" s="200">
        <v>0.191</v>
      </c>
      <c r="I292" s="201"/>
      <c r="J292" s="197"/>
      <c r="K292" s="197"/>
      <c r="L292" s="202"/>
      <c r="M292" s="203"/>
      <c r="N292" s="204"/>
      <c r="O292" s="204"/>
      <c r="P292" s="204"/>
      <c r="Q292" s="204"/>
      <c r="R292" s="204"/>
      <c r="S292" s="204"/>
      <c r="T292" s="205"/>
      <c r="AT292" s="206" t="s">
        <v>148</v>
      </c>
      <c r="AU292" s="206" t="s">
        <v>83</v>
      </c>
      <c r="AV292" s="13" t="s">
        <v>83</v>
      </c>
      <c r="AW292" s="13" t="s">
        <v>35</v>
      </c>
      <c r="AX292" s="13" t="s">
        <v>73</v>
      </c>
      <c r="AY292" s="206" t="s">
        <v>135</v>
      </c>
    </row>
    <row r="293" spans="1:65" s="13" customFormat="1">
      <c r="B293" s="196"/>
      <c r="C293" s="197"/>
      <c r="D293" s="189" t="s">
        <v>148</v>
      </c>
      <c r="E293" s="198" t="s">
        <v>28</v>
      </c>
      <c r="F293" s="199" t="s">
        <v>1367</v>
      </c>
      <c r="G293" s="197"/>
      <c r="H293" s="200">
        <v>65.37</v>
      </c>
      <c r="I293" s="201"/>
      <c r="J293" s="197"/>
      <c r="K293" s="197"/>
      <c r="L293" s="202"/>
      <c r="M293" s="203"/>
      <c r="N293" s="204"/>
      <c r="O293" s="204"/>
      <c r="P293" s="204"/>
      <c r="Q293" s="204"/>
      <c r="R293" s="204"/>
      <c r="S293" s="204"/>
      <c r="T293" s="205"/>
      <c r="AT293" s="206" t="s">
        <v>148</v>
      </c>
      <c r="AU293" s="206" t="s">
        <v>83</v>
      </c>
      <c r="AV293" s="13" t="s">
        <v>83</v>
      </c>
      <c r="AW293" s="13" t="s">
        <v>35</v>
      </c>
      <c r="AX293" s="13" t="s">
        <v>73</v>
      </c>
      <c r="AY293" s="206" t="s">
        <v>135</v>
      </c>
    </row>
    <row r="294" spans="1:65" s="13" customFormat="1">
      <c r="B294" s="196"/>
      <c r="C294" s="197"/>
      <c r="D294" s="189" t="s">
        <v>148</v>
      </c>
      <c r="E294" s="198" t="s">
        <v>28</v>
      </c>
      <c r="F294" s="199" t="s">
        <v>1368</v>
      </c>
      <c r="G294" s="197"/>
      <c r="H294" s="200">
        <v>65.37</v>
      </c>
      <c r="I294" s="201"/>
      <c r="J294" s="197"/>
      <c r="K294" s="197"/>
      <c r="L294" s="202"/>
      <c r="M294" s="203"/>
      <c r="N294" s="204"/>
      <c r="O294" s="204"/>
      <c r="P294" s="204"/>
      <c r="Q294" s="204"/>
      <c r="R294" s="204"/>
      <c r="S294" s="204"/>
      <c r="T294" s="205"/>
      <c r="AT294" s="206" t="s">
        <v>148</v>
      </c>
      <c r="AU294" s="206" t="s">
        <v>83</v>
      </c>
      <c r="AV294" s="13" t="s">
        <v>83</v>
      </c>
      <c r="AW294" s="13" t="s">
        <v>35</v>
      </c>
      <c r="AX294" s="13" t="s">
        <v>73</v>
      </c>
      <c r="AY294" s="206" t="s">
        <v>135</v>
      </c>
    </row>
    <row r="295" spans="1:65" s="16" customFormat="1">
      <c r="B295" s="229"/>
      <c r="C295" s="230"/>
      <c r="D295" s="189" t="s">
        <v>148</v>
      </c>
      <c r="E295" s="231" t="s">
        <v>28</v>
      </c>
      <c r="F295" s="232" t="s">
        <v>277</v>
      </c>
      <c r="G295" s="230"/>
      <c r="H295" s="233">
        <v>134.238</v>
      </c>
      <c r="I295" s="234"/>
      <c r="J295" s="230"/>
      <c r="K295" s="230"/>
      <c r="L295" s="235"/>
      <c r="M295" s="236"/>
      <c r="N295" s="237"/>
      <c r="O295" s="237"/>
      <c r="P295" s="237"/>
      <c r="Q295" s="237"/>
      <c r="R295" s="237"/>
      <c r="S295" s="237"/>
      <c r="T295" s="238"/>
      <c r="AT295" s="239" t="s">
        <v>148</v>
      </c>
      <c r="AU295" s="239" t="s">
        <v>83</v>
      </c>
      <c r="AV295" s="16" t="s">
        <v>154</v>
      </c>
      <c r="AW295" s="16" t="s">
        <v>35</v>
      </c>
      <c r="AX295" s="16" t="s">
        <v>73</v>
      </c>
      <c r="AY295" s="239" t="s">
        <v>135</v>
      </c>
    </row>
    <row r="296" spans="1:65" s="14" customFormat="1">
      <c r="B296" s="207"/>
      <c r="C296" s="208"/>
      <c r="D296" s="189" t="s">
        <v>148</v>
      </c>
      <c r="E296" s="209" t="s">
        <v>28</v>
      </c>
      <c r="F296" s="210" t="s">
        <v>183</v>
      </c>
      <c r="G296" s="208"/>
      <c r="H296" s="211">
        <v>170.88100000000003</v>
      </c>
      <c r="I296" s="212"/>
      <c r="J296" s="208"/>
      <c r="K296" s="208"/>
      <c r="L296" s="213"/>
      <c r="M296" s="214"/>
      <c r="N296" s="215"/>
      <c r="O296" s="215"/>
      <c r="P296" s="215"/>
      <c r="Q296" s="215"/>
      <c r="R296" s="215"/>
      <c r="S296" s="215"/>
      <c r="T296" s="216"/>
      <c r="AT296" s="217" t="s">
        <v>148</v>
      </c>
      <c r="AU296" s="217" t="s">
        <v>83</v>
      </c>
      <c r="AV296" s="14" t="s">
        <v>142</v>
      </c>
      <c r="AW296" s="14" t="s">
        <v>35</v>
      </c>
      <c r="AX296" s="14" t="s">
        <v>81</v>
      </c>
      <c r="AY296" s="217" t="s">
        <v>135</v>
      </c>
    </row>
    <row r="297" spans="1:65" s="2" customFormat="1" ht="24.2" customHeight="1">
      <c r="A297" s="37"/>
      <c r="B297" s="38"/>
      <c r="C297" s="176" t="s">
        <v>375</v>
      </c>
      <c r="D297" s="176" t="s">
        <v>137</v>
      </c>
      <c r="E297" s="177" t="s">
        <v>1369</v>
      </c>
      <c r="F297" s="178" t="s">
        <v>1370</v>
      </c>
      <c r="G297" s="179" t="s">
        <v>317</v>
      </c>
      <c r="H297" s="180">
        <v>170.881</v>
      </c>
      <c r="I297" s="181"/>
      <c r="J297" s="182">
        <f>ROUND(I297*H297,2)</f>
        <v>0</v>
      </c>
      <c r="K297" s="178" t="s">
        <v>141</v>
      </c>
      <c r="L297" s="42"/>
      <c r="M297" s="183" t="s">
        <v>28</v>
      </c>
      <c r="N297" s="184" t="s">
        <v>44</v>
      </c>
      <c r="O297" s="67"/>
      <c r="P297" s="185">
        <f>O297*H297</f>
        <v>0</v>
      </c>
      <c r="Q297" s="185">
        <v>0</v>
      </c>
      <c r="R297" s="185">
        <f>Q297*H297</f>
        <v>0</v>
      </c>
      <c r="S297" s="185">
        <v>0</v>
      </c>
      <c r="T297" s="186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7" t="s">
        <v>142</v>
      </c>
      <c r="AT297" s="187" t="s">
        <v>137</v>
      </c>
      <c r="AU297" s="187" t="s">
        <v>83</v>
      </c>
      <c r="AY297" s="20" t="s">
        <v>135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20" t="s">
        <v>81</v>
      </c>
      <c r="BK297" s="188">
        <f>ROUND(I297*H297,2)</f>
        <v>0</v>
      </c>
      <c r="BL297" s="20" t="s">
        <v>142</v>
      </c>
      <c r="BM297" s="187" t="s">
        <v>1371</v>
      </c>
    </row>
    <row r="298" spans="1:65" s="2" customFormat="1" ht="19.5">
      <c r="A298" s="37"/>
      <c r="B298" s="38"/>
      <c r="C298" s="39"/>
      <c r="D298" s="189" t="s">
        <v>144</v>
      </c>
      <c r="E298" s="39"/>
      <c r="F298" s="190" t="s">
        <v>1372</v>
      </c>
      <c r="G298" s="39"/>
      <c r="H298" s="39"/>
      <c r="I298" s="191"/>
      <c r="J298" s="39"/>
      <c r="K298" s="39"/>
      <c r="L298" s="42"/>
      <c r="M298" s="192"/>
      <c r="N298" s="193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144</v>
      </c>
      <c r="AU298" s="20" t="s">
        <v>83</v>
      </c>
    </row>
    <row r="299" spans="1:65" s="2" customFormat="1">
      <c r="A299" s="37"/>
      <c r="B299" s="38"/>
      <c r="C299" s="39"/>
      <c r="D299" s="194" t="s">
        <v>146</v>
      </c>
      <c r="E299" s="39"/>
      <c r="F299" s="195" t="s">
        <v>1373</v>
      </c>
      <c r="G299" s="39"/>
      <c r="H299" s="39"/>
      <c r="I299" s="191"/>
      <c r="J299" s="39"/>
      <c r="K299" s="39"/>
      <c r="L299" s="42"/>
      <c r="M299" s="192"/>
      <c r="N299" s="193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146</v>
      </c>
      <c r="AU299" s="20" t="s">
        <v>83</v>
      </c>
    </row>
    <row r="300" spans="1:65" s="13" customFormat="1">
      <c r="B300" s="196"/>
      <c r="C300" s="197"/>
      <c r="D300" s="189" t="s">
        <v>148</v>
      </c>
      <c r="E300" s="198" t="s">
        <v>28</v>
      </c>
      <c r="F300" s="199" t="s">
        <v>1374</v>
      </c>
      <c r="G300" s="197"/>
      <c r="H300" s="200">
        <v>170.881</v>
      </c>
      <c r="I300" s="201"/>
      <c r="J300" s="197"/>
      <c r="K300" s="197"/>
      <c r="L300" s="202"/>
      <c r="M300" s="203"/>
      <c r="N300" s="204"/>
      <c r="O300" s="204"/>
      <c r="P300" s="204"/>
      <c r="Q300" s="204"/>
      <c r="R300" s="204"/>
      <c r="S300" s="204"/>
      <c r="T300" s="205"/>
      <c r="AT300" s="206" t="s">
        <v>148</v>
      </c>
      <c r="AU300" s="206" t="s">
        <v>83</v>
      </c>
      <c r="AV300" s="13" t="s">
        <v>83</v>
      </c>
      <c r="AW300" s="13" t="s">
        <v>35</v>
      </c>
      <c r="AX300" s="13" t="s">
        <v>81</v>
      </c>
      <c r="AY300" s="206" t="s">
        <v>135</v>
      </c>
    </row>
    <row r="301" spans="1:65" s="2" customFormat="1" ht="24.2" customHeight="1">
      <c r="A301" s="37"/>
      <c r="B301" s="38"/>
      <c r="C301" s="176" t="s">
        <v>381</v>
      </c>
      <c r="D301" s="176" t="s">
        <v>137</v>
      </c>
      <c r="E301" s="177" t="s">
        <v>1375</v>
      </c>
      <c r="F301" s="178" t="s">
        <v>1376</v>
      </c>
      <c r="G301" s="179" t="s">
        <v>263</v>
      </c>
      <c r="H301" s="180">
        <v>4.6219999999999999</v>
      </c>
      <c r="I301" s="181"/>
      <c r="J301" s="182">
        <f>ROUND(I301*H301,2)</f>
        <v>0</v>
      </c>
      <c r="K301" s="178" t="s">
        <v>141</v>
      </c>
      <c r="L301" s="42"/>
      <c r="M301" s="183" t="s">
        <v>28</v>
      </c>
      <c r="N301" s="184" t="s">
        <v>44</v>
      </c>
      <c r="O301" s="67"/>
      <c r="P301" s="185">
        <f>O301*H301</f>
        <v>0</v>
      </c>
      <c r="Q301" s="185">
        <v>1.0541700000000001</v>
      </c>
      <c r="R301" s="185">
        <f>Q301*H301</f>
        <v>4.8723737400000005</v>
      </c>
      <c r="S301" s="185">
        <v>0</v>
      </c>
      <c r="T301" s="18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7" t="s">
        <v>142</v>
      </c>
      <c r="AT301" s="187" t="s">
        <v>137</v>
      </c>
      <c r="AU301" s="187" t="s">
        <v>83</v>
      </c>
      <c r="AY301" s="20" t="s">
        <v>135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20" t="s">
        <v>81</v>
      </c>
      <c r="BK301" s="188">
        <f>ROUND(I301*H301,2)</f>
        <v>0</v>
      </c>
      <c r="BL301" s="20" t="s">
        <v>142</v>
      </c>
      <c r="BM301" s="187" t="s">
        <v>1377</v>
      </c>
    </row>
    <row r="302" spans="1:65" s="2" customFormat="1" ht="19.5">
      <c r="A302" s="37"/>
      <c r="B302" s="38"/>
      <c r="C302" s="39"/>
      <c r="D302" s="189" t="s">
        <v>144</v>
      </c>
      <c r="E302" s="39"/>
      <c r="F302" s="190" t="s">
        <v>1378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144</v>
      </c>
      <c r="AU302" s="20" t="s">
        <v>83</v>
      </c>
    </row>
    <row r="303" spans="1:65" s="2" customFormat="1">
      <c r="A303" s="37"/>
      <c r="B303" s="38"/>
      <c r="C303" s="39"/>
      <c r="D303" s="194" t="s">
        <v>146</v>
      </c>
      <c r="E303" s="39"/>
      <c r="F303" s="195" t="s">
        <v>1379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146</v>
      </c>
      <c r="AU303" s="20" t="s">
        <v>83</v>
      </c>
    </row>
    <row r="304" spans="1:65" s="13" customFormat="1">
      <c r="B304" s="196"/>
      <c r="C304" s="197"/>
      <c r="D304" s="189" t="s">
        <v>148</v>
      </c>
      <c r="E304" s="198" t="s">
        <v>28</v>
      </c>
      <c r="F304" s="199" t="s">
        <v>1380</v>
      </c>
      <c r="G304" s="197"/>
      <c r="H304" s="200">
        <v>2.5920000000000001</v>
      </c>
      <c r="I304" s="201"/>
      <c r="J304" s="197"/>
      <c r="K304" s="197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148</v>
      </c>
      <c r="AU304" s="206" t="s">
        <v>83</v>
      </c>
      <c r="AV304" s="13" t="s">
        <v>83</v>
      </c>
      <c r="AW304" s="13" t="s">
        <v>35</v>
      </c>
      <c r="AX304" s="13" t="s">
        <v>73</v>
      </c>
      <c r="AY304" s="206" t="s">
        <v>135</v>
      </c>
    </row>
    <row r="305" spans="1:65" s="13" customFormat="1">
      <c r="B305" s="196"/>
      <c r="C305" s="197"/>
      <c r="D305" s="189" t="s">
        <v>148</v>
      </c>
      <c r="E305" s="198" t="s">
        <v>28</v>
      </c>
      <c r="F305" s="199" t="s">
        <v>1381</v>
      </c>
      <c r="G305" s="197"/>
      <c r="H305" s="200">
        <v>2.0299999999999998</v>
      </c>
      <c r="I305" s="201"/>
      <c r="J305" s="197"/>
      <c r="K305" s="197"/>
      <c r="L305" s="202"/>
      <c r="M305" s="203"/>
      <c r="N305" s="204"/>
      <c r="O305" s="204"/>
      <c r="P305" s="204"/>
      <c r="Q305" s="204"/>
      <c r="R305" s="204"/>
      <c r="S305" s="204"/>
      <c r="T305" s="205"/>
      <c r="AT305" s="206" t="s">
        <v>148</v>
      </c>
      <c r="AU305" s="206" t="s">
        <v>83</v>
      </c>
      <c r="AV305" s="13" t="s">
        <v>83</v>
      </c>
      <c r="AW305" s="13" t="s">
        <v>35</v>
      </c>
      <c r="AX305" s="13" t="s">
        <v>73</v>
      </c>
      <c r="AY305" s="206" t="s">
        <v>135</v>
      </c>
    </row>
    <row r="306" spans="1:65" s="14" customFormat="1">
      <c r="B306" s="207"/>
      <c r="C306" s="208"/>
      <c r="D306" s="189" t="s">
        <v>148</v>
      </c>
      <c r="E306" s="209" t="s">
        <v>28</v>
      </c>
      <c r="F306" s="210" t="s">
        <v>183</v>
      </c>
      <c r="G306" s="208"/>
      <c r="H306" s="211">
        <v>4.6219999999999999</v>
      </c>
      <c r="I306" s="212"/>
      <c r="J306" s="208"/>
      <c r="K306" s="208"/>
      <c r="L306" s="213"/>
      <c r="M306" s="214"/>
      <c r="N306" s="215"/>
      <c r="O306" s="215"/>
      <c r="P306" s="215"/>
      <c r="Q306" s="215"/>
      <c r="R306" s="215"/>
      <c r="S306" s="215"/>
      <c r="T306" s="216"/>
      <c r="AT306" s="217" t="s">
        <v>148</v>
      </c>
      <c r="AU306" s="217" t="s">
        <v>83</v>
      </c>
      <c r="AV306" s="14" t="s">
        <v>142</v>
      </c>
      <c r="AW306" s="14" t="s">
        <v>35</v>
      </c>
      <c r="AX306" s="14" t="s">
        <v>81</v>
      </c>
      <c r="AY306" s="217" t="s">
        <v>135</v>
      </c>
    </row>
    <row r="307" spans="1:65" s="2" customFormat="1" ht="24.2" customHeight="1">
      <c r="A307" s="37"/>
      <c r="B307" s="38"/>
      <c r="C307" s="176" t="s">
        <v>388</v>
      </c>
      <c r="D307" s="176" t="s">
        <v>137</v>
      </c>
      <c r="E307" s="177" t="s">
        <v>1382</v>
      </c>
      <c r="F307" s="178" t="s">
        <v>1383</v>
      </c>
      <c r="G307" s="179" t="s">
        <v>169</v>
      </c>
      <c r="H307" s="180">
        <v>65</v>
      </c>
      <c r="I307" s="181"/>
      <c r="J307" s="182">
        <f>ROUND(I307*H307,2)</f>
        <v>0</v>
      </c>
      <c r="K307" s="178" t="s">
        <v>141</v>
      </c>
      <c r="L307" s="42"/>
      <c r="M307" s="183" t="s">
        <v>28</v>
      </c>
      <c r="N307" s="184" t="s">
        <v>44</v>
      </c>
      <c r="O307" s="67"/>
      <c r="P307" s="185">
        <f>O307*H307</f>
        <v>0</v>
      </c>
      <c r="Q307" s="185">
        <v>2.0874999999999999</v>
      </c>
      <c r="R307" s="185">
        <f>Q307*H307</f>
        <v>135.6875</v>
      </c>
      <c r="S307" s="185">
        <v>0</v>
      </c>
      <c r="T307" s="186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7" t="s">
        <v>142</v>
      </c>
      <c r="AT307" s="187" t="s">
        <v>137</v>
      </c>
      <c r="AU307" s="187" t="s">
        <v>83</v>
      </c>
      <c r="AY307" s="20" t="s">
        <v>135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20" t="s">
        <v>81</v>
      </c>
      <c r="BK307" s="188">
        <f>ROUND(I307*H307,2)</f>
        <v>0</v>
      </c>
      <c r="BL307" s="20" t="s">
        <v>142</v>
      </c>
      <c r="BM307" s="187" t="s">
        <v>1384</v>
      </c>
    </row>
    <row r="308" spans="1:65" s="2" customFormat="1" ht="19.5">
      <c r="A308" s="37"/>
      <c r="B308" s="38"/>
      <c r="C308" s="39"/>
      <c r="D308" s="189" t="s">
        <v>144</v>
      </c>
      <c r="E308" s="39"/>
      <c r="F308" s="190" t="s">
        <v>1385</v>
      </c>
      <c r="G308" s="39"/>
      <c r="H308" s="39"/>
      <c r="I308" s="191"/>
      <c r="J308" s="39"/>
      <c r="K308" s="39"/>
      <c r="L308" s="42"/>
      <c r="M308" s="192"/>
      <c r="N308" s="193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144</v>
      </c>
      <c r="AU308" s="20" t="s">
        <v>83</v>
      </c>
    </row>
    <row r="309" spans="1:65" s="2" customFormat="1">
      <c r="A309" s="37"/>
      <c r="B309" s="38"/>
      <c r="C309" s="39"/>
      <c r="D309" s="194" t="s">
        <v>146</v>
      </c>
      <c r="E309" s="39"/>
      <c r="F309" s="195" t="s">
        <v>1386</v>
      </c>
      <c r="G309" s="39"/>
      <c r="H309" s="39"/>
      <c r="I309" s="191"/>
      <c r="J309" s="39"/>
      <c r="K309" s="39"/>
      <c r="L309" s="42"/>
      <c r="M309" s="192"/>
      <c r="N309" s="193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146</v>
      </c>
      <c r="AU309" s="20" t="s">
        <v>83</v>
      </c>
    </row>
    <row r="310" spans="1:65" s="2" customFormat="1" ht="19.5">
      <c r="A310" s="37"/>
      <c r="B310" s="38"/>
      <c r="C310" s="39"/>
      <c r="D310" s="189" t="s">
        <v>237</v>
      </c>
      <c r="E310" s="39"/>
      <c r="F310" s="228" t="s">
        <v>1387</v>
      </c>
      <c r="G310" s="39"/>
      <c r="H310" s="39"/>
      <c r="I310" s="191"/>
      <c r="J310" s="39"/>
      <c r="K310" s="39"/>
      <c r="L310" s="42"/>
      <c r="M310" s="192"/>
      <c r="N310" s="193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237</v>
      </c>
      <c r="AU310" s="20" t="s">
        <v>83</v>
      </c>
    </row>
    <row r="311" spans="1:65" s="13" customFormat="1">
      <c r="B311" s="196"/>
      <c r="C311" s="197"/>
      <c r="D311" s="189" t="s">
        <v>148</v>
      </c>
      <c r="E311" s="198" t="s">
        <v>28</v>
      </c>
      <c r="F311" s="199" t="s">
        <v>578</v>
      </c>
      <c r="G311" s="197"/>
      <c r="H311" s="200">
        <v>65</v>
      </c>
      <c r="I311" s="201"/>
      <c r="J311" s="197"/>
      <c r="K311" s="197"/>
      <c r="L311" s="202"/>
      <c r="M311" s="203"/>
      <c r="N311" s="204"/>
      <c r="O311" s="204"/>
      <c r="P311" s="204"/>
      <c r="Q311" s="204"/>
      <c r="R311" s="204"/>
      <c r="S311" s="204"/>
      <c r="T311" s="205"/>
      <c r="AT311" s="206" t="s">
        <v>148</v>
      </c>
      <c r="AU311" s="206" t="s">
        <v>83</v>
      </c>
      <c r="AV311" s="13" t="s">
        <v>83</v>
      </c>
      <c r="AW311" s="13" t="s">
        <v>35</v>
      </c>
      <c r="AX311" s="13" t="s">
        <v>81</v>
      </c>
      <c r="AY311" s="206" t="s">
        <v>135</v>
      </c>
    </row>
    <row r="312" spans="1:65" s="2" customFormat="1" ht="24.2" customHeight="1">
      <c r="A312" s="37"/>
      <c r="B312" s="38"/>
      <c r="C312" s="176" t="s">
        <v>396</v>
      </c>
      <c r="D312" s="176" t="s">
        <v>137</v>
      </c>
      <c r="E312" s="177" t="s">
        <v>1388</v>
      </c>
      <c r="F312" s="178" t="s">
        <v>1389</v>
      </c>
      <c r="G312" s="179" t="s">
        <v>317</v>
      </c>
      <c r="H312" s="180">
        <v>34.322000000000003</v>
      </c>
      <c r="I312" s="181"/>
      <c r="J312" s="182">
        <f>ROUND(I312*H312,2)</f>
        <v>0</v>
      </c>
      <c r="K312" s="178" t="s">
        <v>28</v>
      </c>
      <c r="L312" s="42"/>
      <c r="M312" s="183" t="s">
        <v>28</v>
      </c>
      <c r="N312" s="184" t="s">
        <v>44</v>
      </c>
      <c r="O312" s="67"/>
      <c r="P312" s="185">
        <f>O312*H312</f>
        <v>0</v>
      </c>
      <c r="Q312" s="185">
        <v>1.1310000000000001E-2</v>
      </c>
      <c r="R312" s="185">
        <f>Q312*H312</f>
        <v>0.38818182000000007</v>
      </c>
      <c r="S312" s="185">
        <v>0</v>
      </c>
      <c r="T312" s="186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7" t="s">
        <v>142</v>
      </c>
      <c r="AT312" s="187" t="s">
        <v>137</v>
      </c>
      <c r="AU312" s="187" t="s">
        <v>83</v>
      </c>
      <c r="AY312" s="20" t="s">
        <v>135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20" t="s">
        <v>81</v>
      </c>
      <c r="BK312" s="188">
        <f>ROUND(I312*H312,2)</f>
        <v>0</v>
      </c>
      <c r="BL312" s="20" t="s">
        <v>142</v>
      </c>
      <c r="BM312" s="187" t="s">
        <v>1390</v>
      </c>
    </row>
    <row r="313" spans="1:65" s="2" customFormat="1" ht="19.5">
      <c r="A313" s="37"/>
      <c r="B313" s="38"/>
      <c r="C313" s="39"/>
      <c r="D313" s="189" t="s">
        <v>144</v>
      </c>
      <c r="E313" s="39"/>
      <c r="F313" s="190" t="s">
        <v>1391</v>
      </c>
      <c r="G313" s="39"/>
      <c r="H313" s="39"/>
      <c r="I313" s="191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144</v>
      </c>
      <c r="AU313" s="20" t="s">
        <v>83</v>
      </c>
    </row>
    <row r="314" spans="1:65" s="2" customFormat="1" ht="29.25">
      <c r="A314" s="37"/>
      <c r="B314" s="38"/>
      <c r="C314" s="39"/>
      <c r="D314" s="189" t="s">
        <v>237</v>
      </c>
      <c r="E314" s="39"/>
      <c r="F314" s="228" t="s">
        <v>1392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237</v>
      </c>
      <c r="AU314" s="20" t="s">
        <v>83</v>
      </c>
    </row>
    <row r="315" spans="1:65" s="13" customFormat="1">
      <c r="B315" s="196"/>
      <c r="C315" s="197"/>
      <c r="D315" s="189" t="s">
        <v>148</v>
      </c>
      <c r="E315" s="198" t="s">
        <v>28</v>
      </c>
      <c r="F315" s="199" t="s">
        <v>1393</v>
      </c>
      <c r="G315" s="197"/>
      <c r="H315" s="200">
        <v>34.322000000000003</v>
      </c>
      <c r="I315" s="201"/>
      <c r="J315" s="197"/>
      <c r="K315" s="197"/>
      <c r="L315" s="202"/>
      <c r="M315" s="203"/>
      <c r="N315" s="204"/>
      <c r="O315" s="204"/>
      <c r="P315" s="204"/>
      <c r="Q315" s="204"/>
      <c r="R315" s="204"/>
      <c r="S315" s="204"/>
      <c r="T315" s="205"/>
      <c r="AT315" s="206" t="s">
        <v>148</v>
      </c>
      <c r="AU315" s="206" t="s">
        <v>83</v>
      </c>
      <c r="AV315" s="13" t="s">
        <v>83</v>
      </c>
      <c r="AW315" s="13" t="s">
        <v>35</v>
      </c>
      <c r="AX315" s="13" t="s">
        <v>81</v>
      </c>
      <c r="AY315" s="206" t="s">
        <v>135</v>
      </c>
    </row>
    <row r="316" spans="1:65" s="2" customFormat="1" ht="24.2" customHeight="1">
      <c r="A316" s="37"/>
      <c r="B316" s="38"/>
      <c r="C316" s="176" t="s">
        <v>401</v>
      </c>
      <c r="D316" s="176" t="s">
        <v>137</v>
      </c>
      <c r="E316" s="177" t="s">
        <v>1394</v>
      </c>
      <c r="F316" s="178" t="s">
        <v>1395</v>
      </c>
      <c r="G316" s="179" t="s">
        <v>140</v>
      </c>
      <c r="H316" s="180">
        <v>27</v>
      </c>
      <c r="I316" s="181"/>
      <c r="J316" s="182">
        <f>ROUND(I316*H316,2)</f>
        <v>0</v>
      </c>
      <c r="K316" s="178" t="s">
        <v>141</v>
      </c>
      <c r="L316" s="42"/>
      <c r="M316" s="183" t="s">
        <v>28</v>
      </c>
      <c r="N316" s="184" t="s">
        <v>44</v>
      </c>
      <c r="O316" s="67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7" t="s">
        <v>142</v>
      </c>
      <c r="AT316" s="187" t="s">
        <v>137</v>
      </c>
      <c r="AU316" s="187" t="s">
        <v>83</v>
      </c>
      <c r="AY316" s="20" t="s">
        <v>135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20" t="s">
        <v>81</v>
      </c>
      <c r="BK316" s="188">
        <f>ROUND(I316*H316,2)</f>
        <v>0</v>
      </c>
      <c r="BL316" s="20" t="s">
        <v>142</v>
      </c>
      <c r="BM316" s="187" t="s">
        <v>1396</v>
      </c>
    </row>
    <row r="317" spans="1:65" s="2" customFormat="1" ht="19.5">
      <c r="A317" s="37"/>
      <c r="B317" s="38"/>
      <c r="C317" s="39"/>
      <c r="D317" s="189" t="s">
        <v>144</v>
      </c>
      <c r="E317" s="39"/>
      <c r="F317" s="190" t="s">
        <v>1397</v>
      </c>
      <c r="G317" s="39"/>
      <c r="H317" s="39"/>
      <c r="I317" s="191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144</v>
      </c>
      <c r="AU317" s="20" t="s">
        <v>83</v>
      </c>
    </row>
    <row r="318" spans="1:65" s="2" customFormat="1">
      <c r="A318" s="37"/>
      <c r="B318" s="38"/>
      <c r="C318" s="39"/>
      <c r="D318" s="194" t="s">
        <v>146</v>
      </c>
      <c r="E318" s="39"/>
      <c r="F318" s="195" t="s">
        <v>1398</v>
      </c>
      <c r="G318" s="39"/>
      <c r="H318" s="39"/>
      <c r="I318" s="191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146</v>
      </c>
      <c r="AU318" s="20" t="s">
        <v>83</v>
      </c>
    </row>
    <row r="319" spans="1:65" s="2" customFormat="1" ht="19.5">
      <c r="A319" s="37"/>
      <c r="B319" s="38"/>
      <c r="C319" s="39"/>
      <c r="D319" s="189" t="s">
        <v>237</v>
      </c>
      <c r="E319" s="39"/>
      <c r="F319" s="228" t="s">
        <v>1399</v>
      </c>
      <c r="G319" s="39"/>
      <c r="H319" s="39"/>
      <c r="I319" s="191"/>
      <c r="J319" s="39"/>
      <c r="K319" s="39"/>
      <c r="L319" s="42"/>
      <c r="M319" s="192"/>
      <c r="N319" s="193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237</v>
      </c>
      <c r="AU319" s="20" t="s">
        <v>83</v>
      </c>
    </row>
    <row r="320" spans="1:65" s="13" customFormat="1">
      <c r="B320" s="196"/>
      <c r="C320" s="197"/>
      <c r="D320" s="189" t="s">
        <v>148</v>
      </c>
      <c r="E320" s="198" t="s">
        <v>28</v>
      </c>
      <c r="F320" s="199" t="s">
        <v>1400</v>
      </c>
      <c r="G320" s="197"/>
      <c r="H320" s="200">
        <v>17</v>
      </c>
      <c r="I320" s="201"/>
      <c r="J320" s="197"/>
      <c r="K320" s="197"/>
      <c r="L320" s="202"/>
      <c r="M320" s="203"/>
      <c r="N320" s="204"/>
      <c r="O320" s="204"/>
      <c r="P320" s="204"/>
      <c r="Q320" s="204"/>
      <c r="R320" s="204"/>
      <c r="S320" s="204"/>
      <c r="T320" s="205"/>
      <c r="AT320" s="206" t="s">
        <v>148</v>
      </c>
      <c r="AU320" s="206" t="s">
        <v>83</v>
      </c>
      <c r="AV320" s="13" t="s">
        <v>83</v>
      </c>
      <c r="AW320" s="13" t="s">
        <v>35</v>
      </c>
      <c r="AX320" s="13" t="s">
        <v>73</v>
      </c>
      <c r="AY320" s="206" t="s">
        <v>135</v>
      </c>
    </row>
    <row r="321" spans="1:65" s="13" customFormat="1">
      <c r="B321" s="196"/>
      <c r="C321" s="197"/>
      <c r="D321" s="189" t="s">
        <v>148</v>
      </c>
      <c r="E321" s="198" t="s">
        <v>28</v>
      </c>
      <c r="F321" s="199" t="s">
        <v>1401</v>
      </c>
      <c r="G321" s="197"/>
      <c r="H321" s="200">
        <v>8</v>
      </c>
      <c r="I321" s="201"/>
      <c r="J321" s="197"/>
      <c r="K321" s="197"/>
      <c r="L321" s="202"/>
      <c r="M321" s="203"/>
      <c r="N321" s="204"/>
      <c r="O321" s="204"/>
      <c r="P321" s="204"/>
      <c r="Q321" s="204"/>
      <c r="R321" s="204"/>
      <c r="S321" s="204"/>
      <c r="T321" s="205"/>
      <c r="AT321" s="206" t="s">
        <v>148</v>
      </c>
      <c r="AU321" s="206" t="s">
        <v>83</v>
      </c>
      <c r="AV321" s="13" t="s">
        <v>83</v>
      </c>
      <c r="AW321" s="13" t="s">
        <v>35</v>
      </c>
      <c r="AX321" s="13" t="s">
        <v>73</v>
      </c>
      <c r="AY321" s="206" t="s">
        <v>135</v>
      </c>
    </row>
    <row r="322" spans="1:65" s="13" customFormat="1">
      <c r="B322" s="196"/>
      <c r="C322" s="197"/>
      <c r="D322" s="189" t="s">
        <v>148</v>
      </c>
      <c r="E322" s="198" t="s">
        <v>28</v>
      </c>
      <c r="F322" s="199" t="s">
        <v>1402</v>
      </c>
      <c r="G322" s="197"/>
      <c r="H322" s="200">
        <v>2</v>
      </c>
      <c r="I322" s="201"/>
      <c r="J322" s="197"/>
      <c r="K322" s="197"/>
      <c r="L322" s="202"/>
      <c r="M322" s="203"/>
      <c r="N322" s="204"/>
      <c r="O322" s="204"/>
      <c r="P322" s="204"/>
      <c r="Q322" s="204"/>
      <c r="R322" s="204"/>
      <c r="S322" s="204"/>
      <c r="T322" s="205"/>
      <c r="AT322" s="206" t="s">
        <v>148</v>
      </c>
      <c r="AU322" s="206" t="s">
        <v>83</v>
      </c>
      <c r="AV322" s="13" t="s">
        <v>83</v>
      </c>
      <c r="AW322" s="13" t="s">
        <v>35</v>
      </c>
      <c r="AX322" s="13" t="s">
        <v>73</v>
      </c>
      <c r="AY322" s="206" t="s">
        <v>135</v>
      </c>
    </row>
    <row r="323" spans="1:65" s="14" customFormat="1">
      <c r="B323" s="207"/>
      <c r="C323" s="208"/>
      <c r="D323" s="189" t="s">
        <v>148</v>
      </c>
      <c r="E323" s="209" t="s">
        <v>28</v>
      </c>
      <c r="F323" s="210" t="s">
        <v>183</v>
      </c>
      <c r="G323" s="208"/>
      <c r="H323" s="211">
        <v>27</v>
      </c>
      <c r="I323" s="212"/>
      <c r="J323" s="208"/>
      <c r="K323" s="208"/>
      <c r="L323" s="213"/>
      <c r="M323" s="214"/>
      <c r="N323" s="215"/>
      <c r="O323" s="215"/>
      <c r="P323" s="215"/>
      <c r="Q323" s="215"/>
      <c r="R323" s="215"/>
      <c r="S323" s="215"/>
      <c r="T323" s="216"/>
      <c r="AT323" s="217" t="s">
        <v>148</v>
      </c>
      <c r="AU323" s="217" t="s">
        <v>83</v>
      </c>
      <c r="AV323" s="14" t="s">
        <v>142</v>
      </c>
      <c r="AW323" s="14" t="s">
        <v>35</v>
      </c>
      <c r="AX323" s="14" t="s">
        <v>81</v>
      </c>
      <c r="AY323" s="217" t="s">
        <v>135</v>
      </c>
    </row>
    <row r="324" spans="1:65" s="2" customFormat="1" ht="24.2" customHeight="1">
      <c r="A324" s="37"/>
      <c r="B324" s="38"/>
      <c r="C324" s="240" t="s">
        <v>408</v>
      </c>
      <c r="D324" s="240" t="s">
        <v>281</v>
      </c>
      <c r="E324" s="241" t="s">
        <v>1403</v>
      </c>
      <c r="F324" s="242" t="s">
        <v>1404</v>
      </c>
      <c r="G324" s="243" t="s">
        <v>140</v>
      </c>
      <c r="H324" s="244">
        <v>8</v>
      </c>
      <c r="I324" s="245"/>
      <c r="J324" s="246">
        <f>ROUND(I324*H324,2)</f>
        <v>0</v>
      </c>
      <c r="K324" s="242" t="s">
        <v>141</v>
      </c>
      <c r="L324" s="247"/>
      <c r="M324" s="248" t="s">
        <v>28</v>
      </c>
      <c r="N324" s="249" t="s">
        <v>44</v>
      </c>
      <c r="O324" s="67"/>
      <c r="P324" s="185">
        <f>O324*H324</f>
        <v>0</v>
      </c>
      <c r="Q324" s="185">
        <v>2E-3</v>
      </c>
      <c r="R324" s="185">
        <f>Q324*H324</f>
        <v>1.6E-2</v>
      </c>
      <c r="S324" s="185">
        <v>0</v>
      </c>
      <c r="T324" s="186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7" t="s">
        <v>191</v>
      </c>
      <c r="AT324" s="187" t="s">
        <v>281</v>
      </c>
      <c r="AU324" s="187" t="s">
        <v>83</v>
      </c>
      <c r="AY324" s="20" t="s">
        <v>135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20" t="s">
        <v>81</v>
      </c>
      <c r="BK324" s="188">
        <f>ROUND(I324*H324,2)</f>
        <v>0</v>
      </c>
      <c r="BL324" s="20" t="s">
        <v>142</v>
      </c>
      <c r="BM324" s="187" t="s">
        <v>1405</v>
      </c>
    </row>
    <row r="325" spans="1:65" s="2" customFormat="1">
      <c r="A325" s="37"/>
      <c r="B325" s="38"/>
      <c r="C325" s="39"/>
      <c r="D325" s="189" t="s">
        <v>144</v>
      </c>
      <c r="E325" s="39"/>
      <c r="F325" s="190" t="s">
        <v>1404</v>
      </c>
      <c r="G325" s="39"/>
      <c r="H325" s="39"/>
      <c r="I325" s="191"/>
      <c r="J325" s="39"/>
      <c r="K325" s="39"/>
      <c r="L325" s="42"/>
      <c r="M325" s="192"/>
      <c r="N325" s="193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144</v>
      </c>
      <c r="AU325" s="20" t="s">
        <v>83</v>
      </c>
    </row>
    <row r="326" spans="1:65" s="2" customFormat="1" ht="19.5">
      <c r="A326" s="37"/>
      <c r="B326" s="38"/>
      <c r="C326" s="39"/>
      <c r="D326" s="189" t="s">
        <v>237</v>
      </c>
      <c r="E326" s="39"/>
      <c r="F326" s="228" t="s">
        <v>1406</v>
      </c>
      <c r="G326" s="39"/>
      <c r="H326" s="39"/>
      <c r="I326" s="191"/>
      <c r="J326" s="39"/>
      <c r="K326" s="39"/>
      <c r="L326" s="42"/>
      <c r="M326" s="192"/>
      <c r="N326" s="193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237</v>
      </c>
      <c r="AU326" s="20" t="s">
        <v>83</v>
      </c>
    </row>
    <row r="327" spans="1:65" s="13" customFormat="1">
      <c r="B327" s="196"/>
      <c r="C327" s="197"/>
      <c r="D327" s="189" t="s">
        <v>148</v>
      </c>
      <c r="E327" s="198" t="s">
        <v>28</v>
      </c>
      <c r="F327" s="199" t="s">
        <v>191</v>
      </c>
      <c r="G327" s="197"/>
      <c r="H327" s="200">
        <v>8</v>
      </c>
      <c r="I327" s="201"/>
      <c r="J327" s="197"/>
      <c r="K327" s="197"/>
      <c r="L327" s="202"/>
      <c r="M327" s="203"/>
      <c r="N327" s="204"/>
      <c r="O327" s="204"/>
      <c r="P327" s="204"/>
      <c r="Q327" s="204"/>
      <c r="R327" s="204"/>
      <c r="S327" s="204"/>
      <c r="T327" s="205"/>
      <c r="AT327" s="206" t="s">
        <v>148</v>
      </c>
      <c r="AU327" s="206" t="s">
        <v>83</v>
      </c>
      <c r="AV327" s="13" t="s">
        <v>83</v>
      </c>
      <c r="AW327" s="13" t="s">
        <v>35</v>
      </c>
      <c r="AX327" s="13" t="s">
        <v>81</v>
      </c>
      <c r="AY327" s="206" t="s">
        <v>135</v>
      </c>
    </row>
    <row r="328" spans="1:65" s="2" customFormat="1" ht="24.2" customHeight="1">
      <c r="A328" s="37"/>
      <c r="B328" s="38"/>
      <c r="C328" s="240" t="s">
        <v>415</v>
      </c>
      <c r="D328" s="240" t="s">
        <v>281</v>
      </c>
      <c r="E328" s="241" t="s">
        <v>1407</v>
      </c>
      <c r="F328" s="242" t="s">
        <v>1408</v>
      </c>
      <c r="G328" s="243" t="s">
        <v>140</v>
      </c>
      <c r="H328" s="244">
        <v>17</v>
      </c>
      <c r="I328" s="245"/>
      <c r="J328" s="246">
        <f>ROUND(I328*H328,2)</f>
        <v>0</v>
      </c>
      <c r="K328" s="242" t="s">
        <v>28</v>
      </c>
      <c r="L328" s="247"/>
      <c r="M328" s="248" t="s">
        <v>28</v>
      </c>
      <c r="N328" s="249" t="s">
        <v>44</v>
      </c>
      <c r="O328" s="67"/>
      <c r="P328" s="185">
        <f>O328*H328</f>
        <v>0</v>
      </c>
      <c r="Q328" s="185">
        <v>4.3E-3</v>
      </c>
      <c r="R328" s="185">
        <f>Q328*H328</f>
        <v>7.3099999999999998E-2</v>
      </c>
      <c r="S328" s="185">
        <v>0</v>
      </c>
      <c r="T328" s="18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7" t="s">
        <v>191</v>
      </c>
      <c r="AT328" s="187" t="s">
        <v>281</v>
      </c>
      <c r="AU328" s="187" t="s">
        <v>83</v>
      </c>
      <c r="AY328" s="20" t="s">
        <v>135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20" t="s">
        <v>81</v>
      </c>
      <c r="BK328" s="188">
        <f>ROUND(I328*H328,2)</f>
        <v>0</v>
      </c>
      <c r="BL328" s="20" t="s">
        <v>142</v>
      </c>
      <c r="BM328" s="187" t="s">
        <v>1409</v>
      </c>
    </row>
    <row r="329" spans="1:65" s="2" customFormat="1" ht="19.5">
      <c r="A329" s="37"/>
      <c r="B329" s="38"/>
      <c r="C329" s="39"/>
      <c r="D329" s="189" t="s">
        <v>144</v>
      </c>
      <c r="E329" s="39"/>
      <c r="F329" s="190" t="s">
        <v>1408</v>
      </c>
      <c r="G329" s="39"/>
      <c r="H329" s="39"/>
      <c r="I329" s="191"/>
      <c r="J329" s="39"/>
      <c r="K329" s="39"/>
      <c r="L329" s="42"/>
      <c r="M329" s="192"/>
      <c r="N329" s="193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144</v>
      </c>
      <c r="AU329" s="20" t="s">
        <v>83</v>
      </c>
    </row>
    <row r="330" spans="1:65" s="13" customFormat="1">
      <c r="B330" s="196"/>
      <c r="C330" s="197"/>
      <c r="D330" s="189" t="s">
        <v>148</v>
      </c>
      <c r="E330" s="198" t="s">
        <v>28</v>
      </c>
      <c r="F330" s="199" t="s">
        <v>253</v>
      </c>
      <c r="G330" s="197"/>
      <c r="H330" s="200">
        <v>17</v>
      </c>
      <c r="I330" s="201"/>
      <c r="J330" s="197"/>
      <c r="K330" s="197"/>
      <c r="L330" s="202"/>
      <c r="M330" s="203"/>
      <c r="N330" s="204"/>
      <c r="O330" s="204"/>
      <c r="P330" s="204"/>
      <c r="Q330" s="204"/>
      <c r="R330" s="204"/>
      <c r="S330" s="204"/>
      <c r="T330" s="205"/>
      <c r="AT330" s="206" t="s">
        <v>148</v>
      </c>
      <c r="AU330" s="206" t="s">
        <v>83</v>
      </c>
      <c r="AV330" s="13" t="s">
        <v>83</v>
      </c>
      <c r="AW330" s="13" t="s">
        <v>35</v>
      </c>
      <c r="AX330" s="13" t="s">
        <v>81</v>
      </c>
      <c r="AY330" s="206" t="s">
        <v>135</v>
      </c>
    </row>
    <row r="331" spans="1:65" s="2" customFormat="1" ht="24.2" customHeight="1">
      <c r="A331" s="37"/>
      <c r="B331" s="38"/>
      <c r="C331" s="176" t="s">
        <v>422</v>
      </c>
      <c r="D331" s="176" t="s">
        <v>137</v>
      </c>
      <c r="E331" s="177" t="s">
        <v>1410</v>
      </c>
      <c r="F331" s="178" t="s">
        <v>1411</v>
      </c>
      <c r="G331" s="179" t="s">
        <v>140</v>
      </c>
      <c r="H331" s="180">
        <v>1</v>
      </c>
      <c r="I331" s="181"/>
      <c r="J331" s="182">
        <f>ROUND(I331*H331,2)</f>
        <v>0</v>
      </c>
      <c r="K331" s="178" t="s">
        <v>141</v>
      </c>
      <c r="L331" s="42"/>
      <c r="M331" s="183" t="s">
        <v>28</v>
      </c>
      <c r="N331" s="184" t="s">
        <v>44</v>
      </c>
      <c r="O331" s="67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7" t="s">
        <v>142</v>
      </c>
      <c r="AT331" s="187" t="s">
        <v>137</v>
      </c>
      <c r="AU331" s="187" t="s">
        <v>83</v>
      </c>
      <c r="AY331" s="20" t="s">
        <v>135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20" t="s">
        <v>81</v>
      </c>
      <c r="BK331" s="188">
        <f>ROUND(I331*H331,2)</f>
        <v>0</v>
      </c>
      <c r="BL331" s="20" t="s">
        <v>142</v>
      </c>
      <c r="BM331" s="187" t="s">
        <v>1412</v>
      </c>
    </row>
    <row r="332" spans="1:65" s="2" customFormat="1" ht="19.5">
      <c r="A332" s="37"/>
      <c r="B332" s="38"/>
      <c r="C332" s="39"/>
      <c r="D332" s="189" t="s">
        <v>144</v>
      </c>
      <c r="E332" s="39"/>
      <c r="F332" s="190" t="s">
        <v>1413</v>
      </c>
      <c r="G332" s="39"/>
      <c r="H332" s="39"/>
      <c r="I332" s="191"/>
      <c r="J332" s="39"/>
      <c r="K332" s="39"/>
      <c r="L332" s="42"/>
      <c r="M332" s="192"/>
      <c r="N332" s="193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144</v>
      </c>
      <c r="AU332" s="20" t="s">
        <v>83</v>
      </c>
    </row>
    <row r="333" spans="1:65" s="2" customFormat="1">
      <c r="A333" s="37"/>
      <c r="B333" s="38"/>
      <c r="C333" s="39"/>
      <c r="D333" s="194" t="s">
        <v>146</v>
      </c>
      <c r="E333" s="39"/>
      <c r="F333" s="195" t="s">
        <v>1414</v>
      </c>
      <c r="G333" s="39"/>
      <c r="H333" s="39"/>
      <c r="I333" s="191"/>
      <c r="J333" s="39"/>
      <c r="K333" s="39"/>
      <c r="L333" s="42"/>
      <c r="M333" s="192"/>
      <c r="N333" s="193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146</v>
      </c>
      <c r="AU333" s="20" t="s">
        <v>83</v>
      </c>
    </row>
    <row r="334" spans="1:65" s="13" customFormat="1">
      <c r="B334" s="196"/>
      <c r="C334" s="197"/>
      <c r="D334" s="189" t="s">
        <v>148</v>
      </c>
      <c r="E334" s="198" t="s">
        <v>28</v>
      </c>
      <c r="F334" s="199" t="s">
        <v>1415</v>
      </c>
      <c r="G334" s="197"/>
      <c r="H334" s="200">
        <v>1</v>
      </c>
      <c r="I334" s="201"/>
      <c r="J334" s="197"/>
      <c r="K334" s="197"/>
      <c r="L334" s="202"/>
      <c r="M334" s="203"/>
      <c r="N334" s="204"/>
      <c r="O334" s="204"/>
      <c r="P334" s="204"/>
      <c r="Q334" s="204"/>
      <c r="R334" s="204"/>
      <c r="S334" s="204"/>
      <c r="T334" s="205"/>
      <c r="AT334" s="206" t="s">
        <v>148</v>
      </c>
      <c r="AU334" s="206" t="s">
        <v>83</v>
      </c>
      <c r="AV334" s="13" t="s">
        <v>83</v>
      </c>
      <c r="AW334" s="13" t="s">
        <v>35</v>
      </c>
      <c r="AX334" s="13" t="s">
        <v>81</v>
      </c>
      <c r="AY334" s="206" t="s">
        <v>135</v>
      </c>
    </row>
    <row r="335" spans="1:65" s="2" customFormat="1" ht="24.2" customHeight="1">
      <c r="A335" s="37"/>
      <c r="B335" s="38"/>
      <c r="C335" s="240" t="s">
        <v>430</v>
      </c>
      <c r="D335" s="240" t="s">
        <v>281</v>
      </c>
      <c r="E335" s="241" t="s">
        <v>1416</v>
      </c>
      <c r="F335" s="242" t="s">
        <v>1417</v>
      </c>
      <c r="G335" s="243" t="s">
        <v>140</v>
      </c>
      <c r="H335" s="244">
        <v>1</v>
      </c>
      <c r="I335" s="245"/>
      <c r="J335" s="246">
        <f>ROUND(I335*H335,2)</f>
        <v>0</v>
      </c>
      <c r="K335" s="242" t="s">
        <v>28</v>
      </c>
      <c r="L335" s="247"/>
      <c r="M335" s="248" t="s">
        <v>28</v>
      </c>
      <c r="N335" s="249" t="s">
        <v>44</v>
      </c>
      <c r="O335" s="67"/>
      <c r="P335" s="185">
        <f>O335*H335</f>
        <v>0</v>
      </c>
      <c r="Q335" s="185">
        <v>5.8000000000000003E-2</v>
      </c>
      <c r="R335" s="185">
        <f>Q335*H335</f>
        <v>5.8000000000000003E-2</v>
      </c>
      <c r="S335" s="185">
        <v>0</v>
      </c>
      <c r="T335" s="186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7" t="s">
        <v>191</v>
      </c>
      <c r="AT335" s="187" t="s">
        <v>281</v>
      </c>
      <c r="AU335" s="187" t="s">
        <v>83</v>
      </c>
      <c r="AY335" s="20" t="s">
        <v>135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20" t="s">
        <v>81</v>
      </c>
      <c r="BK335" s="188">
        <f>ROUND(I335*H335,2)</f>
        <v>0</v>
      </c>
      <c r="BL335" s="20" t="s">
        <v>142</v>
      </c>
      <c r="BM335" s="187" t="s">
        <v>1418</v>
      </c>
    </row>
    <row r="336" spans="1:65" s="2" customFormat="1">
      <c r="A336" s="37"/>
      <c r="B336" s="38"/>
      <c r="C336" s="39"/>
      <c r="D336" s="189" t="s">
        <v>144</v>
      </c>
      <c r="E336" s="39"/>
      <c r="F336" s="190" t="s">
        <v>1417</v>
      </c>
      <c r="G336" s="39"/>
      <c r="H336" s="39"/>
      <c r="I336" s="191"/>
      <c r="J336" s="39"/>
      <c r="K336" s="39"/>
      <c r="L336" s="42"/>
      <c r="M336" s="192"/>
      <c r="N336" s="193"/>
      <c r="O336" s="67"/>
      <c r="P336" s="67"/>
      <c r="Q336" s="67"/>
      <c r="R336" s="67"/>
      <c r="S336" s="67"/>
      <c r="T336" s="68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20" t="s">
        <v>144</v>
      </c>
      <c r="AU336" s="20" t="s">
        <v>83</v>
      </c>
    </row>
    <row r="337" spans="1:65" s="2" customFormat="1" ht="19.5">
      <c r="A337" s="37"/>
      <c r="B337" s="38"/>
      <c r="C337" s="39"/>
      <c r="D337" s="189" t="s">
        <v>237</v>
      </c>
      <c r="E337" s="39"/>
      <c r="F337" s="228" t="s">
        <v>1419</v>
      </c>
      <c r="G337" s="39"/>
      <c r="H337" s="39"/>
      <c r="I337" s="191"/>
      <c r="J337" s="39"/>
      <c r="K337" s="39"/>
      <c r="L337" s="42"/>
      <c r="M337" s="192"/>
      <c r="N337" s="193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237</v>
      </c>
      <c r="AU337" s="20" t="s">
        <v>83</v>
      </c>
    </row>
    <row r="338" spans="1:65" s="13" customFormat="1">
      <c r="B338" s="196"/>
      <c r="C338" s="197"/>
      <c r="D338" s="189" t="s">
        <v>148</v>
      </c>
      <c r="E338" s="198" t="s">
        <v>28</v>
      </c>
      <c r="F338" s="199" t="s">
        <v>81</v>
      </c>
      <c r="G338" s="197"/>
      <c r="H338" s="200">
        <v>1</v>
      </c>
      <c r="I338" s="201"/>
      <c r="J338" s="197"/>
      <c r="K338" s="197"/>
      <c r="L338" s="202"/>
      <c r="M338" s="203"/>
      <c r="N338" s="204"/>
      <c r="O338" s="204"/>
      <c r="P338" s="204"/>
      <c r="Q338" s="204"/>
      <c r="R338" s="204"/>
      <c r="S338" s="204"/>
      <c r="T338" s="205"/>
      <c r="AT338" s="206" t="s">
        <v>148</v>
      </c>
      <c r="AU338" s="206" t="s">
        <v>83</v>
      </c>
      <c r="AV338" s="13" t="s">
        <v>83</v>
      </c>
      <c r="AW338" s="13" t="s">
        <v>35</v>
      </c>
      <c r="AX338" s="13" t="s">
        <v>81</v>
      </c>
      <c r="AY338" s="206" t="s">
        <v>135</v>
      </c>
    </row>
    <row r="339" spans="1:65" s="2" customFormat="1" ht="24.2" customHeight="1">
      <c r="A339" s="37"/>
      <c r="B339" s="38"/>
      <c r="C339" s="176" t="s">
        <v>437</v>
      </c>
      <c r="D339" s="176" t="s">
        <v>137</v>
      </c>
      <c r="E339" s="177" t="s">
        <v>1420</v>
      </c>
      <c r="F339" s="178" t="s">
        <v>1421</v>
      </c>
      <c r="G339" s="179" t="s">
        <v>357</v>
      </c>
      <c r="H339" s="180">
        <v>40</v>
      </c>
      <c r="I339" s="181"/>
      <c r="J339" s="182">
        <f>ROUND(I339*H339,2)</f>
        <v>0</v>
      </c>
      <c r="K339" s="178" t="s">
        <v>141</v>
      </c>
      <c r="L339" s="42"/>
      <c r="M339" s="183" t="s">
        <v>28</v>
      </c>
      <c r="N339" s="184" t="s">
        <v>44</v>
      </c>
      <c r="O339" s="67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7" t="s">
        <v>142</v>
      </c>
      <c r="AT339" s="187" t="s">
        <v>137</v>
      </c>
      <c r="AU339" s="187" t="s">
        <v>83</v>
      </c>
      <c r="AY339" s="20" t="s">
        <v>135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20" t="s">
        <v>81</v>
      </c>
      <c r="BK339" s="188">
        <f>ROUND(I339*H339,2)</f>
        <v>0</v>
      </c>
      <c r="BL339" s="20" t="s">
        <v>142</v>
      </c>
      <c r="BM339" s="187" t="s">
        <v>1422</v>
      </c>
    </row>
    <row r="340" spans="1:65" s="2" customFormat="1" ht="19.5">
      <c r="A340" s="37"/>
      <c r="B340" s="38"/>
      <c r="C340" s="39"/>
      <c r="D340" s="189" t="s">
        <v>144</v>
      </c>
      <c r="E340" s="39"/>
      <c r="F340" s="190" t="s">
        <v>1423</v>
      </c>
      <c r="G340" s="39"/>
      <c r="H340" s="39"/>
      <c r="I340" s="191"/>
      <c r="J340" s="39"/>
      <c r="K340" s="39"/>
      <c r="L340" s="42"/>
      <c r="M340" s="192"/>
      <c r="N340" s="193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144</v>
      </c>
      <c r="AU340" s="20" t="s">
        <v>83</v>
      </c>
    </row>
    <row r="341" spans="1:65" s="2" customFormat="1">
      <c r="A341" s="37"/>
      <c r="B341" s="38"/>
      <c r="C341" s="39"/>
      <c r="D341" s="194" t="s">
        <v>146</v>
      </c>
      <c r="E341" s="39"/>
      <c r="F341" s="195" t="s">
        <v>1424</v>
      </c>
      <c r="G341" s="39"/>
      <c r="H341" s="39"/>
      <c r="I341" s="191"/>
      <c r="J341" s="39"/>
      <c r="K341" s="39"/>
      <c r="L341" s="42"/>
      <c r="M341" s="192"/>
      <c r="N341" s="193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146</v>
      </c>
      <c r="AU341" s="20" t="s">
        <v>83</v>
      </c>
    </row>
    <row r="342" spans="1:65" s="13" customFormat="1">
      <c r="B342" s="196"/>
      <c r="C342" s="197"/>
      <c r="D342" s="189" t="s">
        <v>148</v>
      </c>
      <c r="E342" s="198" t="s">
        <v>28</v>
      </c>
      <c r="F342" s="199" t="s">
        <v>415</v>
      </c>
      <c r="G342" s="197"/>
      <c r="H342" s="200">
        <v>40</v>
      </c>
      <c r="I342" s="201"/>
      <c r="J342" s="197"/>
      <c r="K342" s="197"/>
      <c r="L342" s="202"/>
      <c r="M342" s="203"/>
      <c r="N342" s="204"/>
      <c r="O342" s="204"/>
      <c r="P342" s="204"/>
      <c r="Q342" s="204"/>
      <c r="R342" s="204"/>
      <c r="S342" s="204"/>
      <c r="T342" s="205"/>
      <c r="AT342" s="206" t="s">
        <v>148</v>
      </c>
      <c r="AU342" s="206" t="s">
        <v>83</v>
      </c>
      <c r="AV342" s="13" t="s">
        <v>83</v>
      </c>
      <c r="AW342" s="13" t="s">
        <v>35</v>
      </c>
      <c r="AX342" s="13" t="s">
        <v>81</v>
      </c>
      <c r="AY342" s="206" t="s">
        <v>135</v>
      </c>
    </row>
    <row r="343" spans="1:65" s="2" customFormat="1" ht="24.2" customHeight="1">
      <c r="A343" s="37"/>
      <c r="B343" s="38"/>
      <c r="C343" s="240" t="s">
        <v>446</v>
      </c>
      <c r="D343" s="240" t="s">
        <v>281</v>
      </c>
      <c r="E343" s="241" t="s">
        <v>1425</v>
      </c>
      <c r="F343" s="242" t="s">
        <v>1426</v>
      </c>
      <c r="G343" s="243" t="s">
        <v>357</v>
      </c>
      <c r="H343" s="244">
        <v>42</v>
      </c>
      <c r="I343" s="245"/>
      <c r="J343" s="246">
        <f>ROUND(I343*H343,2)</f>
        <v>0</v>
      </c>
      <c r="K343" s="242" t="s">
        <v>141</v>
      </c>
      <c r="L343" s="247"/>
      <c r="M343" s="248" t="s">
        <v>28</v>
      </c>
      <c r="N343" s="249" t="s">
        <v>44</v>
      </c>
      <c r="O343" s="67"/>
      <c r="P343" s="185">
        <f>O343*H343</f>
        <v>0</v>
      </c>
      <c r="Q343" s="185">
        <v>1.31E-3</v>
      </c>
      <c r="R343" s="185">
        <f>Q343*H343</f>
        <v>5.5019999999999999E-2</v>
      </c>
      <c r="S343" s="185">
        <v>0</v>
      </c>
      <c r="T343" s="186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7" t="s">
        <v>191</v>
      </c>
      <c r="AT343" s="187" t="s">
        <v>281</v>
      </c>
      <c r="AU343" s="187" t="s">
        <v>83</v>
      </c>
      <c r="AY343" s="20" t="s">
        <v>135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20" t="s">
        <v>81</v>
      </c>
      <c r="BK343" s="188">
        <f>ROUND(I343*H343,2)</f>
        <v>0</v>
      </c>
      <c r="BL343" s="20" t="s">
        <v>142</v>
      </c>
      <c r="BM343" s="187" t="s">
        <v>1427</v>
      </c>
    </row>
    <row r="344" spans="1:65" s="2" customFormat="1" ht="19.5">
      <c r="A344" s="37"/>
      <c r="B344" s="38"/>
      <c r="C344" s="39"/>
      <c r="D344" s="189" t="s">
        <v>144</v>
      </c>
      <c r="E344" s="39"/>
      <c r="F344" s="190" t="s">
        <v>1426</v>
      </c>
      <c r="G344" s="39"/>
      <c r="H344" s="39"/>
      <c r="I344" s="191"/>
      <c r="J344" s="39"/>
      <c r="K344" s="39"/>
      <c r="L344" s="42"/>
      <c r="M344" s="192"/>
      <c r="N344" s="193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144</v>
      </c>
      <c r="AU344" s="20" t="s">
        <v>83</v>
      </c>
    </row>
    <row r="345" spans="1:65" s="13" customFormat="1">
      <c r="B345" s="196"/>
      <c r="C345" s="197"/>
      <c r="D345" s="189" t="s">
        <v>148</v>
      </c>
      <c r="E345" s="198" t="s">
        <v>28</v>
      </c>
      <c r="F345" s="199" t="s">
        <v>415</v>
      </c>
      <c r="G345" s="197"/>
      <c r="H345" s="200">
        <v>40</v>
      </c>
      <c r="I345" s="201"/>
      <c r="J345" s="197"/>
      <c r="K345" s="197"/>
      <c r="L345" s="202"/>
      <c r="M345" s="203"/>
      <c r="N345" s="204"/>
      <c r="O345" s="204"/>
      <c r="P345" s="204"/>
      <c r="Q345" s="204"/>
      <c r="R345" s="204"/>
      <c r="S345" s="204"/>
      <c r="T345" s="205"/>
      <c r="AT345" s="206" t="s">
        <v>148</v>
      </c>
      <c r="AU345" s="206" t="s">
        <v>83</v>
      </c>
      <c r="AV345" s="13" t="s">
        <v>83</v>
      </c>
      <c r="AW345" s="13" t="s">
        <v>35</v>
      </c>
      <c r="AX345" s="13" t="s">
        <v>81</v>
      </c>
      <c r="AY345" s="206" t="s">
        <v>135</v>
      </c>
    </row>
    <row r="346" spans="1:65" s="13" customFormat="1">
      <c r="B346" s="196"/>
      <c r="C346" s="197"/>
      <c r="D346" s="189" t="s">
        <v>148</v>
      </c>
      <c r="E346" s="197"/>
      <c r="F346" s="199" t="s">
        <v>1428</v>
      </c>
      <c r="G346" s="197"/>
      <c r="H346" s="200">
        <v>42</v>
      </c>
      <c r="I346" s="201"/>
      <c r="J346" s="197"/>
      <c r="K346" s="197"/>
      <c r="L346" s="202"/>
      <c r="M346" s="203"/>
      <c r="N346" s="204"/>
      <c r="O346" s="204"/>
      <c r="P346" s="204"/>
      <c r="Q346" s="204"/>
      <c r="R346" s="204"/>
      <c r="S346" s="204"/>
      <c r="T346" s="205"/>
      <c r="AT346" s="206" t="s">
        <v>148</v>
      </c>
      <c r="AU346" s="206" t="s">
        <v>83</v>
      </c>
      <c r="AV346" s="13" t="s">
        <v>83</v>
      </c>
      <c r="AW346" s="13" t="s">
        <v>4</v>
      </c>
      <c r="AX346" s="13" t="s">
        <v>81</v>
      </c>
      <c r="AY346" s="206" t="s">
        <v>135</v>
      </c>
    </row>
    <row r="347" spans="1:65" s="2" customFormat="1" ht="16.5" customHeight="1">
      <c r="A347" s="37"/>
      <c r="B347" s="38"/>
      <c r="C347" s="240" t="s">
        <v>453</v>
      </c>
      <c r="D347" s="240" t="s">
        <v>281</v>
      </c>
      <c r="E347" s="241" t="s">
        <v>1429</v>
      </c>
      <c r="F347" s="242" t="s">
        <v>1430</v>
      </c>
      <c r="G347" s="243" t="s">
        <v>357</v>
      </c>
      <c r="H347" s="244">
        <v>44</v>
      </c>
      <c r="I347" s="245"/>
      <c r="J347" s="246">
        <f>ROUND(I347*H347,2)</f>
        <v>0</v>
      </c>
      <c r="K347" s="242" t="s">
        <v>141</v>
      </c>
      <c r="L347" s="247"/>
      <c r="M347" s="248" t="s">
        <v>28</v>
      </c>
      <c r="N347" s="249" t="s">
        <v>44</v>
      </c>
      <c r="O347" s="67"/>
      <c r="P347" s="185">
        <f>O347*H347</f>
        <v>0</v>
      </c>
      <c r="Q347" s="185">
        <v>2.0000000000000002E-5</v>
      </c>
      <c r="R347" s="185">
        <f>Q347*H347</f>
        <v>8.8000000000000003E-4</v>
      </c>
      <c r="S347" s="185">
        <v>0</v>
      </c>
      <c r="T347" s="186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7" t="s">
        <v>191</v>
      </c>
      <c r="AT347" s="187" t="s">
        <v>281</v>
      </c>
      <c r="AU347" s="187" t="s">
        <v>83</v>
      </c>
      <c r="AY347" s="20" t="s">
        <v>135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20" t="s">
        <v>81</v>
      </c>
      <c r="BK347" s="188">
        <f>ROUND(I347*H347,2)</f>
        <v>0</v>
      </c>
      <c r="BL347" s="20" t="s">
        <v>142</v>
      </c>
      <c r="BM347" s="187" t="s">
        <v>1431</v>
      </c>
    </row>
    <row r="348" spans="1:65" s="2" customFormat="1">
      <c r="A348" s="37"/>
      <c r="B348" s="38"/>
      <c r="C348" s="39"/>
      <c r="D348" s="189" t="s">
        <v>144</v>
      </c>
      <c r="E348" s="39"/>
      <c r="F348" s="190" t="s">
        <v>1430</v>
      </c>
      <c r="G348" s="39"/>
      <c r="H348" s="39"/>
      <c r="I348" s="191"/>
      <c r="J348" s="39"/>
      <c r="K348" s="39"/>
      <c r="L348" s="42"/>
      <c r="M348" s="192"/>
      <c r="N348" s="193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20" t="s">
        <v>144</v>
      </c>
      <c r="AU348" s="20" t="s">
        <v>83</v>
      </c>
    </row>
    <row r="349" spans="1:65" s="13" customFormat="1">
      <c r="B349" s="196"/>
      <c r="C349" s="197"/>
      <c r="D349" s="189" t="s">
        <v>148</v>
      </c>
      <c r="E349" s="198" t="s">
        <v>28</v>
      </c>
      <c r="F349" s="199" t="s">
        <v>415</v>
      </c>
      <c r="G349" s="197"/>
      <c r="H349" s="200">
        <v>40</v>
      </c>
      <c r="I349" s="201"/>
      <c r="J349" s="197"/>
      <c r="K349" s="197"/>
      <c r="L349" s="202"/>
      <c r="M349" s="203"/>
      <c r="N349" s="204"/>
      <c r="O349" s="204"/>
      <c r="P349" s="204"/>
      <c r="Q349" s="204"/>
      <c r="R349" s="204"/>
      <c r="S349" s="204"/>
      <c r="T349" s="205"/>
      <c r="AT349" s="206" t="s">
        <v>148</v>
      </c>
      <c r="AU349" s="206" t="s">
        <v>83</v>
      </c>
      <c r="AV349" s="13" t="s">
        <v>83</v>
      </c>
      <c r="AW349" s="13" t="s">
        <v>35</v>
      </c>
      <c r="AX349" s="13" t="s">
        <v>81</v>
      </c>
      <c r="AY349" s="206" t="s">
        <v>135</v>
      </c>
    </row>
    <row r="350" spans="1:65" s="13" customFormat="1">
      <c r="B350" s="196"/>
      <c r="C350" s="197"/>
      <c r="D350" s="189" t="s">
        <v>148</v>
      </c>
      <c r="E350" s="197"/>
      <c r="F350" s="199" t="s">
        <v>1432</v>
      </c>
      <c r="G350" s="197"/>
      <c r="H350" s="200">
        <v>44</v>
      </c>
      <c r="I350" s="201"/>
      <c r="J350" s="197"/>
      <c r="K350" s="197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148</v>
      </c>
      <c r="AU350" s="206" t="s">
        <v>83</v>
      </c>
      <c r="AV350" s="13" t="s">
        <v>83</v>
      </c>
      <c r="AW350" s="13" t="s">
        <v>4</v>
      </c>
      <c r="AX350" s="13" t="s">
        <v>81</v>
      </c>
      <c r="AY350" s="206" t="s">
        <v>135</v>
      </c>
    </row>
    <row r="351" spans="1:65" s="2" customFormat="1" ht="16.5" customHeight="1">
      <c r="A351" s="37"/>
      <c r="B351" s="38"/>
      <c r="C351" s="240" t="s">
        <v>459</v>
      </c>
      <c r="D351" s="240" t="s">
        <v>281</v>
      </c>
      <c r="E351" s="241" t="s">
        <v>1433</v>
      </c>
      <c r="F351" s="242" t="s">
        <v>1434</v>
      </c>
      <c r="G351" s="243" t="s">
        <v>357</v>
      </c>
      <c r="H351" s="244">
        <v>44</v>
      </c>
      <c r="I351" s="245"/>
      <c r="J351" s="246">
        <f>ROUND(I351*H351,2)</f>
        <v>0</v>
      </c>
      <c r="K351" s="242" t="s">
        <v>141</v>
      </c>
      <c r="L351" s="247"/>
      <c r="M351" s="248" t="s">
        <v>28</v>
      </c>
      <c r="N351" s="249" t="s">
        <v>44</v>
      </c>
      <c r="O351" s="67"/>
      <c r="P351" s="185">
        <f>O351*H351</f>
        <v>0</v>
      </c>
      <c r="Q351" s="185">
        <v>4.0000000000000003E-5</v>
      </c>
      <c r="R351" s="185">
        <f>Q351*H351</f>
        <v>1.7600000000000001E-3</v>
      </c>
      <c r="S351" s="185">
        <v>0</v>
      </c>
      <c r="T351" s="18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7" t="s">
        <v>191</v>
      </c>
      <c r="AT351" s="187" t="s">
        <v>281</v>
      </c>
      <c r="AU351" s="187" t="s">
        <v>83</v>
      </c>
      <c r="AY351" s="20" t="s">
        <v>135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20" t="s">
        <v>81</v>
      </c>
      <c r="BK351" s="188">
        <f>ROUND(I351*H351,2)</f>
        <v>0</v>
      </c>
      <c r="BL351" s="20" t="s">
        <v>142</v>
      </c>
      <c r="BM351" s="187" t="s">
        <v>1435</v>
      </c>
    </row>
    <row r="352" spans="1:65" s="2" customFormat="1">
      <c r="A352" s="37"/>
      <c r="B352" s="38"/>
      <c r="C352" s="39"/>
      <c r="D352" s="189" t="s">
        <v>144</v>
      </c>
      <c r="E352" s="39"/>
      <c r="F352" s="190" t="s">
        <v>1434</v>
      </c>
      <c r="G352" s="39"/>
      <c r="H352" s="39"/>
      <c r="I352" s="191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20" t="s">
        <v>144</v>
      </c>
      <c r="AU352" s="20" t="s">
        <v>83</v>
      </c>
    </row>
    <row r="353" spans="1:65" s="13" customFormat="1">
      <c r="B353" s="196"/>
      <c r="C353" s="197"/>
      <c r="D353" s="189" t="s">
        <v>148</v>
      </c>
      <c r="E353" s="198" t="s">
        <v>28</v>
      </c>
      <c r="F353" s="199" t="s">
        <v>415</v>
      </c>
      <c r="G353" s="197"/>
      <c r="H353" s="200">
        <v>40</v>
      </c>
      <c r="I353" s="201"/>
      <c r="J353" s="197"/>
      <c r="K353" s="197"/>
      <c r="L353" s="202"/>
      <c r="M353" s="203"/>
      <c r="N353" s="204"/>
      <c r="O353" s="204"/>
      <c r="P353" s="204"/>
      <c r="Q353" s="204"/>
      <c r="R353" s="204"/>
      <c r="S353" s="204"/>
      <c r="T353" s="205"/>
      <c r="AT353" s="206" t="s">
        <v>148</v>
      </c>
      <c r="AU353" s="206" t="s">
        <v>83</v>
      </c>
      <c r="AV353" s="13" t="s">
        <v>83</v>
      </c>
      <c r="AW353" s="13" t="s">
        <v>35</v>
      </c>
      <c r="AX353" s="13" t="s">
        <v>81</v>
      </c>
      <c r="AY353" s="206" t="s">
        <v>135</v>
      </c>
    </row>
    <row r="354" spans="1:65" s="13" customFormat="1">
      <c r="B354" s="196"/>
      <c r="C354" s="197"/>
      <c r="D354" s="189" t="s">
        <v>148</v>
      </c>
      <c r="E354" s="197"/>
      <c r="F354" s="199" t="s">
        <v>1432</v>
      </c>
      <c r="G354" s="197"/>
      <c r="H354" s="200">
        <v>44</v>
      </c>
      <c r="I354" s="201"/>
      <c r="J354" s="197"/>
      <c r="K354" s="197"/>
      <c r="L354" s="202"/>
      <c r="M354" s="203"/>
      <c r="N354" s="204"/>
      <c r="O354" s="204"/>
      <c r="P354" s="204"/>
      <c r="Q354" s="204"/>
      <c r="R354" s="204"/>
      <c r="S354" s="204"/>
      <c r="T354" s="205"/>
      <c r="AT354" s="206" t="s">
        <v>148</v>
      </c>
      <c r="AU354" s="206" t="s">
        <v>83</v>
      </c>
      <c r="AV354" s="13" t="s">
        <v>83</v>
      </c>
      <c r="AW354" s="13" t="s">
        <v>4</v>
      </c>
      <c r="AX354" s="13" t="s">
        <v>81</v>
      </c>
      <c r="AY354" s="206" t="s">
        <v>135</v>
      </c>
    </row>
    <row r="355" spans="1:65" s="2" customFormat="1" ht="16.5" customHeight="1">
      <c r="A355" s="37"/>
      <c r="B355" s="38"/>
      <c r="C355" s="176" t="s">
        <v>465</v>
      </c>
      <c r="D355" s="176" t="s">
        <v>137</v>
      </c>
      <c r="E355" s="177" t="s">
        <v>1436</v>
      </c>
      <c r="F355" s="178" t="s">
        <v>1437</v>
      </c>
      <c r="G355" s="179" t="s">
        <v>140</v>
      </c>
      <c r="H355" s="180">
        <v>26</v>
      </c>
      <c r="I355" s="181"/>
      <c r="J355" s="182">
        <f>ROUND(I355*H355,2)</f>
        <v>0</v>
      </c>
      <c r="K355" s="178" t="s">
        <v>28</v>
      </c>
      <c r="L355" s="42"/>
      <c r="M355" s="183" t="s">
        <v>28</v>
      </c>
      <c r="N355" s="184" t="s">
        <v>44</v>
      </c>
      <c r="O355" s="67"/>
      <c r="P355" s="185">
        <f>O355*H355</f>
        <v>0</v>
      </c>
      <c r="Q355" s="185">
        <v>0</v>
      </c>
      <c r="R355" s="185">
        <f>Q355*H355</f>
        <v>0</v>
      </c>
      <c r="S355" s="185">
        <v>0</v>
      </c>
      <c r="T355" s="186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7" t="s">
        <v>142</v>
      </c>
      <c r="AT355" s="187" t="s">
        <v>137</v>
      </c>
      <c r="AU355" s="187" t="s">
        <v>83</v>
      </c>
      <c r="AY355" s="20" t="s">
        <v>135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20" t="s">
        <v>81</v>
      </c>
      <c r="BK355" s="188">
        <f>ROUND(I355*H355,2)</f>
        <v>0</v>
      </c>
      <c r="BL355" s="20" t="s">
        <v>142</v>
      </c>
      <c r="BM355" s="187" t="s">
        <v>1438</v>
      </c>
    </row>
    <row r="356" spans="1:65" s="2" customFormat="1">
      <c r="A356" s="37"/>
      <c r="B356" s="38"/>
      <c r="C356" s="39"/>
      <c r="D356" s="189" t="s">
        <v>144</v>
      </c>
      <c r="E356" s="39"/>
      <c r="F356" s="190" t="s">
        <v>1437</v>
      </c>
      <c r="G356" s="39"/>
      <c r="H356" s="39"/>
      <c r="I356" s="191"/>
      <c r="J356" s="39"/>
      <c r="K356" s="39"/>
      <c r="L356" s="42"/>
      <c r="M356" s="192"/>
      <c r="N356" s="193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20" t="s">
        <v>144</v>
      </c>
      <c r="AU356" s="20" t="s">
        <v>83</v>
      </c>
    </row>
    <row r="357" spans="1:65" s="2" customFormat="1" ht="19.5">
      <c r="A357" s="37"/>
      <c r="B357" s="38"/>
      <c r="C357" s="39"/>
      <c r="D357" s="189" t="s">
        <v>237</v>
      </c>
      <c r="E357" s="39"/>
      <c r="F357" s="228" t="s">
        <v>1439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237</v>
      </c>
      <c r="AU357" s="20" t="s">
        <v>83</v>
      </c>
    </row>
    <row r="358" spans="1:65" s="13" customFormat="1">
      <c r="B358" s="196"/>
      <c r="C358" s="197"/>
      <c r="D358" s="189" t="s">
        <v>148</v>
      </c>
      <c r="E358" s="198" t="s">
        <v>28</v>
      </c>
      <c r="F358" s="199" t="s">
        <v>322</v>
      </c>
      <c r="G358" s="197"/>
      <c r="H358" s="200">
        <v>26</v>
      </c>
      <c r="I358" s="201"/>
      <c r="J358" s="197"/>
      <c r="K358" s="197"/>
      <c r="L358" s="202"/>
      <c r="M358" s="203"/>
      <c r="N358" s="204"/>
      <c r="O358" s="204"/>
      <c r="P358" s="204"/>
      <c r="Q358" s="204"/>
      <c r="R358" s="204"/>
      <c r="S358" s="204"/>
      <c r="T358" s="205"/>
      <c r="AT358" s="206" t="s">
        <v>148</v>
      </c>
      <c r="AU358" s="206" t="s">
        <v>83</v>
      </c>
      <c r="AV358" s="13" t="s">
        <v>83</v>
      </c>
      <c r="AW358" s="13" t="s">
        <v>35</v>
      </c>
      <c r="AX358" s="13" t="s">
        <v>81</v>
      </c>
      <c r="AY358" s="206" t="s">
        <v>135</v>
      </c>
    </row>
    <row r="359" spans="1:65" s="12" customFormat="1" ht="22.9" customHeight="1">
      <c r="B359" s="160"/>
      <c r="C359" s="161"/>
      <c r="D359" s="162" t="s">
        <v>72</v>
      </c>
      <c r="E359" s="174" t="s">
        <v>174</v>
      </c>
      <c r="F359" s="174" t="s">
        <v>1440</v>
      </c>
      <c r="G359" s="161"/>
      <c r="H359" s="161"/>
      <c r="I359" s="164"/>
      <c r="J359" s="175">
        <f>BK359</f>
        <v>0</v>
      </c>
      <c r="K359" s="161"/>
      <c r="L359" s="166"/>
      <c r="M359" s="167"/>
      <c r="N359" s="168"/>
      <c r="O359" s="168"/>
      <c r="P359" s="169">
        <f>SUM(P360:P388)</f>
        <v>0</v>
      </c>
      <c r="Q359" s="168"/>
      <c r="R359" s="169">
        <f>SUM(R360:R388)</f>
        <v>0.62254080000000001</v>
      </c>
      <c r="S359" s="168"/>
      <c r="T359" s="170">
        <f>SUM(T360:T388)</f>
        <v>0</v>
      </c>
      <c r="AR359" s="171" t="s">
        <v>81</v>
      </c>
      <c r="AT359" s="172" t="s">
        <v>72</v>
      </c>
      <c r="AU359" s="172" t="s">
        <v>81</v>
      </c>
      <c r="AY359" s="171" t="s">
        <v>135</v>
      </c>
      <c r="BK359" s="173">
        <f>SUM(BK360:BK388)</f>
        <v>0</v>
      </c>
    </row>
    <row r="360" spans="1:65" s="2" customFormat="1" ht="16.5" customHeight="1">
      <c r="A360" s="37"/>
      <c r="B360" s="38"/>
      <c r="C360" s="176" t="s">
        <v>471</v>
      </c>
      <c r="D360" s="176" t="s">
        <v>137</v>
      </c>
      <c r="E360" s="177" t="s">
        <v>1441</v>
      </c>
      <c r="F360" s="178" t="s">
        <v>1442</v>
      </c>
      <c r="G360" s="179" t="s">
        <v>357</v>
      </c>
      <c r="H360" s="180">
        <v>87.9</v>
      </c>
      <c r="I360" s="181"/>
      <c r="J360" s="182">
        <f>ROUND(I360*H360,2)</f>
        <v>0</v>
      </c>
      <c r="K360" s="178" t="s">
        <v>28</v>
      </c>
      <c r="L360" s="42"/>
      <c r="M360" s="183" t="s">
        <v>28</v>
      </c>
      <c r="N360" s="184" t="s">
        <v>44</v>
      </c>
      <c r="O360" s="67"/>
      <c r="P360" s="185">
        <f>O360*H360</f>
        <v>0</v>
      </c>
      <c r="Q360" s="185">
        <v>6.7999999999999996E-3</v>
      </c>
      <c r="R360" s="185">
        <f>Q360*H360</f>
        <v>0.59772000000000003</v>
      </c>
      <c r="S360" s="185">
        <v>0</v>
      </c>
      <c r="T360" s="186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7" t="s">
        <v>142</v>
      </c>
      <c r="AT360" s="187" t="s">
        <v>137</v>
      </c>
      <c r="AU360" s="187" t="s">
        <v>83</v>
      </c>
      <c r="AY360" s="20" t="s">
        <v>135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20" t="s">
        <v>81</v>
      </c>
      <c r="BK360" s="188">
        <f>ROUND(I360*H360,2)</f>
        <v>0</v>
      </c>
      <c r="BL360" s="20" t="s">
        <v>142</v>
      </c>
      <c r="BM360" s="187" t="s">
        <v>1443</v>
      </c>
    </row>
    <row r="361" spans="1:65" s="2" customFormat="1">
      <c r="A361" s="37"/>
      <c r="B361" s="38"/>
      <c r="C361" s="39"/>
      <c r="D361" s="189" t="s">
        <v>144</v>
      </c>
      <c r="E361" s="39"/>
      <c r="F361" s="190" t="s">
        <v>1442</v>
      </c>
      <c r="G361" s="39"/>
      <c r="H361" s="39"/>
      <c r="I361" s="191"/>
      <c r="J361" s="39"/>
      <c r="K361" s="39"/>
      <c r="L361" s="42"/>
      <c r="M361" s="192"/>
      <c r="N361" s="193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20" t="s">
        <v>144</v>
      </c>
      <c r="AU361" s="20" t="s">
        <v>83</v>
      </c>
    </row>
    <row r="362" spans="1:65" s="2" customFormat="1" ht="19.5">
      <c r="A362" s="37"/>
      <c r="B362" s="38"/>
      <c r="C362" s="39"/>
      <c r="D362" s="189" t="s">
        <v>237</v>
      </c>
      <c r="E362" s="39"/>
      <c r="F362" s="228" t="s">
        <v>1444</v>
      </c>
      <c r="G362" s="39"/>
      <c r="H362" s="39"/>
      <c r="I362" s="191"/>
      <c r="J362" s="39"/>
      <c r="K362" s="39"/>
      <c r="L362" s="42"/>
      <c r="M362" s="192"/>
      <c r="N362" s="193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20" t="s">
        <v>237</v>
      </c>
      <c r="AU362" s="20" t="s">
        <v>83</v>
      </c>
    </row>
    <row r="363" spans="1:65" s="15" customFormat="1">
      <c r="B363" s="218"/>
      <c r="C363" s="219"/>
      <c r="D363" s="189" t="s">
        <v>148</v>
      </c>
      <c r="E363" s="220" t="s">
        <v>28</v>
      </c>
      <c r="F363" s="221" t="s">
        <v>1445</v>
      </c>
      <c r="G363" s="219"/>
      <c r="H363" s="220" t="s">
        <v>28</v>
      </c>
      <c r="I363" s="222"/>
      <c r="J363" s="219"/>
      <c r="K363" s="219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148</v>
      </c>
      <c r="AU363" s="227" t="s">
        <v>83</v>
      </c>
      <c r="AV363" s="15" t="s">
        <v>81</v>
      </c>
      <c r="AW363" s="15" t="s">
        <v>35</v>
      </c>
      <c r="AX363" s="15" t="s">
        <v>73</v>
      </c>
      <c r="AY363" s="227" t="s">
        <v>135</v>
      </c>
    </row>
    <row r="364" spans="1:65" s="13" customFormat="1">
      <c r="B364" s="196"/>
      <c r="C364" s="197"/>
      <c r="D364" s="189" t="s">
        <v>148</v>
      </c>
      <c r="E364" s="198" t="s">
        <v>28</v>
      </c>
      <c r="F364" s="199" t="s">
        <v>1446</v>
      </c>
      <c r="G364" s="197"/>
      <c r="H364" s="200">
        <v>43.95</v>
      </c>
      <c r="I364" s="201"/>
      <c r="J364" s="197"/>
      <c r="K364" s="197"/>
      <c r="L364" s="202"/>
      <c r="M364" s="203"/>
      <c r="N364" s="204"/>
      <c r="O364" s="204"/>
      <c r="P364" s="204"/>
      <c r="Q364" s="204"/>
      <c r="R364" s="204"/>
      <c r="S364" s="204"/>
      <c r="T364" s="205"/>
      <c r="AT364" s="206" t="s">
        <v>148</v>
      </c>
      <c r="AU364" s="206" t="s">
        <v>83</v>
      </c>
      <c r="AV364" s="13" t="s">
        <v>83</v>
      </c>
      <c r="AW364" s="13" t="s">
        <v>35</v>
      </c>
      <c r="AX364" s="13" t="s">
        <v>73</v>
      </c>
      <c r="AY364" s="206" t="s">
        <v>135</v>
      </c>
    </row>
    <row r="365" spans="1:65" s="13" customFormat="1">
      <c r="B365" s="196"/>
      <c r="C365" s="197"/>
      <c r="D365" s="189" t="s">
        <v>148</v>
      </c>
      <c r="E365" s="198" t="s">
        <v>28</v>
      </c>
      <c r="F365" s="199" t="s">
        <v>1447</v>
      </c>
      <c r="G365" s="197"/>
      <c r="H365" s="200">
        <v>43.95</v>
      </c>
      <c r="I365" s="201"/>
      <c r="J365" s="197"/>
      <c r="K365" s="197"/>
      <c r="L365" s="202"/>
      <c r="M365" s="203"/>
      <c r="N365" s="204"/>
      <c r="O365" s="204"/>
      <c r="P365" s="204"/>
      <c r="Q365" s="204"/>
      <c r="R365" s="204"/>
      <c r="S365" s="204"/>
      <c r="T365" s="205"/>
      <c r="AT365" s="206" t="s">
        <v>148</v>
      </c>
      <c r="AU365" s="206" t="s">
        <v>83</v>
      </c>
      <c r="AV365" s="13" t="s">
        <v>83</v>
      </c>
      <c r="AW365" s="13" t="s">
        <v>35</v>
      </c>
      <c r="AX365" s="13" t="s">
        <v>73</v>
      </c>
      <c r="AY365" s="206" t="s">
        <v>135</v>
      </c>
    </row>
    <row r="366" spans="1:65" s="14" customFormat="1">
      <c r="B366" s="207"/>
      <c r="C366" s="208"/>
      <c r="D366" s="189" t="s">
        <v>148</v>
      </c>
      <c r="E366" s="209" t="s">
        <v>28</v>
      </c>
      <c r="F366" s="210" t="s">
        <v>183</v>
      </c>
      <c r="G366" s="208"/>
      <c r="H366" s="211">
        <v>87.9</v>
      </c>
      <c r="I366" s="212"/>
      <c r="J366" s="208"/>
      <c r="K366" s="208"/>
      <c r="L366" s="213"/>
      <c r="M366" s="214"/>
      <c r="N366" s="215"/>
      <c r="O366" s="215"/>
      <c r="P366" s="215"/>
      <c r="Q366" s="215"/>
      <c r="R366" s="215"/>
      <c r="S366" s="215"/>
      <c r="T366" s="216"/>
      <c r="AT366" s="217" t="s">
        <v>148</v>
      </c>
      <c r="AU366" s="217" t="s">
        <v>83</v>
      </c>
      <c r="AV366" s="14" t="s">
        <v>142</v>
      </c>
      <c r="AW366" s="14" t="s">
        <v>35</v>
      </c>
      <c r="AX366" s="14" t="s">
        <v>81</v>
      </c>
      <c r="AY366" s="217" t="s">
        <v>135</v>
      </c>
    </row>
    <row r="367" spans="1:65" s="2" customFormat="1" ht="24.2" customHeight="1">
      <c r="A367" s="37"/>
      <c r="B367" s="38"/>
      <c r="C367" s="176" t="s">
        <v>477</v>
      </c>
      <c r="D367" s="176" t="s">
        <v>137</v>
      </c>
      <c r="E367" s="177" t="s">
        <v>1448</v>
      </c>
      <c r="F367" s="178" t="s">
        <v>1449</v>
      </c>
      <c r="G367" s="179" t="s">
        <v>317</v>
      </c>
      <c r="H367" s="180">
        <v>0.75</v>
      </c>
      <c r="I367" s="181"/>
      <c r="J367" s="182">
        <f>ROUND(I367*H367,2)</f>
        <v>0</v>
      </c>
      <c r="K367" s="178" t="s">
        <v>141</v>
      </c>
      <c r="L367" s="42"/>
      <c r="M367" s="183" t="s">
        <v>28</v>
      </c>
      <c r="N367" s="184" t="s">
        <v>44</v>
      </c>
      <c r="O367" s="67"/>
      <c r="P367" s="185">
        <f>O367*H367</f>
        <v>0</v>
      </c>
      <c r="Q367" s="185">
        <v>1.4E-3</v>
      </c>
      <c r="R367" s="185">
        <f>Q367*H367</f>
        <v>1.0499999999999999E-3</v>
      </c>
      <c r="S367" s="185">
        <v>0</v>
      </c>
      <c r="T367" s="186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7" t="s">
        <v>142</v>
      </c>
      <c r="AT367" s="187" t="s">
        <v>137</v>
      </c>
      <c r="AU367" s="187" t="s">
        <v>83</v>
      </c>
      <c r="AY367" s="20" t="s">
        <v>135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20" t="s">
        <v>81</v>
      </c>
      <c r="BK367" s="188">
        <f>ROUND(I367*H367,2)</f>
        <v>0</v>
      </c>
      <c r="BL367" s="20" t="s">
        <v>142</v>
      </c>
      <c r="BM367" s="187" t="s">
        <v>1450</v>
      </c>
    </row>
    <row r="368" spans="1:65" s="2" customFormat="1" ht="19.5">
      <c r="A368" s="37"/>
      <c r="B368" s="38"/>
      <c r="C368" s="39"/>
      <c r="D368" s="189" t="s">
        <v>144</v>
      </c>
      <c r="E368" s="39"/>
      <c r="F368" s="190" t="s">
        <v>1451</v>
      </c>
      <c r="G368" s="39"/>
      <c r="H368" s="39"/>
      <c r="I368" s="191"/>
      <c r="J368" s="39"/>
      <c r="K368" s="39"/>
      <c r="L368" s="42"/>
      <c r="M368" s="192"/>
      <c r="N368" s="193"/>
      <c r="O368" s="67"/>
      <c r="P368" s="67"/>
      <c r="Q368" s="67"/>
      <c r="R368" s="67"/>
      <c r="S368" s="67"/>
      <c r="T368" s="68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20" t="s">
        <v>144</v>
      </c>
      <c r="AU368" s="20" t="s">
        <v>83</v>
      </c>
    </row>
    <row r="369" spans="1:65" s="2" customFormat="1">
      <c r="A369" s="37"/>
      <c r="B369" s="38"/>
      <c r="C369" s="39"/>
      <c r="D369" s="194" t="s">
        <v>146</v>
      </c>
      <c r="E369" s="39"/>
      <c r="F369" s="195" t="s">
        <v>1452</v>
      </c>
      <c r="G369" s="39"/>
      <c r="H369" s="39"/>
      <c r="I369" s="191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146</v>
      </c>
      <c r="AU369" s="20" t="s">
        <v>83</v>
      </c>
    </row>
    <row r="370" spans="1:65" s="13" customFormat="1">
      <c r="B370" s="196"/>
      <c r="C370" s="197"/>
      <c r="D370" s="189" t="s">
        <v>148</v>
      </c>
      <c r="E370" s="198" t="s">
        <v>28</v>
      </c>
      <c r="F370" s="199" t="s">
        <v>1453</v>
      </c>
      <c r="G370" s="197"/>
      <c r="H370" s="200">
        <v>0.75</v>
      </c>
      <c r="I370" s="201"/>
      <c r="J370" s="197"/>
      <c r="K370" s="197"/>
      <c r="L370" s="202"/>
      <c r="M370" s="203"/>
      <c r="N370" s="204"/>
      <c r="O370" s="204"/>
      <c r="P370" s="204"/>
      <c r="Q370" s="204"/>
      <c r="R370" s="204"/>
      <c r="S370" s="204"/>
      <c r="T370" s="205"/>
      <c r="AT370" s="206" t="s">
        <v>148</v>
      </c>
      <c r="AU370" s="206" t="s">
        <v>83</v>
      </c>
      <c r="AV370" s="13" t="s">
        <v>83</v>
      </c>
      <c r="AW370" s="13" t="s">
        <v>35</v>
      </c>
      <c r="AX370" s="13" t="s">
        <v>81</v>
      </c>
      <c r="AY370" s="206" t="s">
        <v>135</v>
      </c>
    </row>
    <row r="371" spans="1:65" s="2" customFormat="1" ht="21.75" customHeight="1">
      <c r="A371" s="37"/>
      <c r="B371" s="38"/>
      <c r="C371" s="176" t="s">
        <v>486</v>
      </c>
      <c r="D371" s="176" t="s">
        <v>137</v>
      </c>
      <c r="E371" s="177" t="s">
        <v>1454</v>
      </c>
      <c r="F371" s="178" t="s">
        <v>1455</v>
      </c>
      <c r="G371" s="179" t="s">
        <v>317</v>
      </c>
      <c r="H371" s="180">
        <v>0.75</v>
      </c>
      <c r="I371" s="181"/>
      <c r="J371" s="182">
        <f>ROUND(I371*H371,2)</f>
        <v>0</v>
      </c>
      <c r="K371" s="178" t="s">
        <v>141</v>
      </c>
      <c r="L371" s="42"/>
      <c r="M371" s="183" t="s">
        <v>28</v>
      </c>
      <c r="N371" s="184" t="s">
        <v>44</v>
      </c>
      <c r="O371" s="67"/>
      <c r="P371" s="185">
        <f>O371*H371</f>
        <v>0</v>
      </c>
      <c r="Q371" s="185">
        <v>1.6199999999999999E-2</v>
      </c>
      <c r="R371" s="185">
        <f>Q371*H371</f>
        <v>1.2149999999999999E-2</v>
      </c>
      <c r="S371" s="185">
        <v>0</v>
      </c>
      <c r="T371" s="186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7" t="s">
        <v>142</v>
      </c>
      <c r="AT371" s="187" t="s">
        <v>137</v>
      </c>
      <c r="AU371" s="187" t="s">
        <v>83</v>
      </c>
      <c r="AY371" s="20" t="s">
        <v>135</v>
      </c>
      <c r="BE371" s="188">
        <f>IF(N371="základní",J371,0)</f>
        <v>0</v>
      </c>
      <c r="BF371" s="188">
        <f>IF(N371="snížená",J371,0)</f>
        <v>0</v>
      </c>
      <c r="BG371" s="188">
        <f>IF(N371="zákl. přenesená",J371,0)</f>
        <v>0</v>
      </c>
      <c r="BH371" s="188">
        <f>IF(N371="sníž. přenesená",J371,0)</f>
        <v>0</v>
      </c>
      <c r="BI371" s="188">
        <f>IF(N371="nulová",J371,0)</f>
        <v>0</v>
      </c>
      <c r="BJ371" s="20" t="s">
        <v>81</v>
      </c>
      <c r="BK371" s="188">
        <f>ROUND(I371*H371,2)</f>
        <v>0</v>
      </c>
      <c r="BL371" s="20" t="s">
        <v>142</v>
      </c>
      <c r="BM371" s="187" t="s">
        <v>1456</v>
      </c>
    </row>
    <row r="372" spans="1:65" s="2" customFormat="1" ht="19.5">
      <c r="A372" s="37"/>
      <c r="B372" s="38"/>
      <c r="C372" s="39"/>
      <c r="D372" s="189" t="s">
        <v>144</v>
      </c>
      <c r="E372" s="39"/>
      <c r="F372" s="190" t="s">
        <v>1457</v>
      </c>
      <c r="G372" s="39"/>
      <c r="H372" s="39"/>
      <c r="I372" s="191"/>
      <c r="J372" s="39"/>
      <c r="K372" s="39"/>
      <c r="L372" s="42"/>
      <c r="M372" s="192"/>
      <c r="N372" s="193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144</v>
      </c>
      <c r="AU372" s="20" t="s">
        <v>83</v>
      </c>
    </row>
    <row r="373" spans="1:65" s="2" customFormat="1">
      <c r="A373" s="37"/>
      <c r="B373" s="38"/>
      <c r="C373" s="39"/>
      <c r="D373" s="194" t="s">
        <v>146</v>
      </c>
      <c r="E373" s="39"/>
      <c r="F373" s="195" t="s">
        <v>1458</v>
      </c>
      <c r="G373" s="39"/>
      <c r="H373" s="39"/>
      <c r="I373" s="191"/>
      <c r="J373" s="39"/>
      <c r="K373" s="39"/>
      <c r="L373" s="42"/>
      <c r="M373" s="192"/>
      <c r="N373" s="193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146</v>
      </c>
      <c r="AU373" s="20" t="s">
        <v>83</v>
      </c>
    </row>
    <row r="374" spans="1:65" s="2" customFormat="1" ht="19.5">
      <c r="A374" s="37"/>
      <c r="B374" s="38"/>
      <c r="C374" s="39"/>
      <c r="D374" s="189" t="s">
        <v>237</v>
      </c>
      <c r="E374" s="39"/>
      <c r="F374" s="228" t="s">
        <v>1459</v>
      </c>
      <c r="G374" s="39"/>
      <c r="H374" s="39"/>
      <c r="I374" s="191"/>
      <c r="J374" s="39"/>
      <c r="K374" s="39"/>
      <c r="L374" s="42"/>
      <c r="M374" s="192"/>
      <c r="N374" s="193"/>
      <c r="O374" s="67"/>
      <c r="P374" s="67"/>
      <c r="Q374" s="67"/>
      <c r="R374" s="67"/>
      <c r="S374" s="67"/>
      <c r="T374" s="68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20" t="s">
        <v>237</v>
      </c>
      <c r="AU374" s="20" t="s">
        <v>83</v>
      </c>
    </row>
    <row r="375" spans="1:65" s="13" customFormat="1">
      <c r="B375" s="196"/>
      <c r="C375" s="197"/>
      <c r="D375" s="189" t="s">
        <v>148</v>
      </c>
      <c r="E375" s="198" t="s">
        <v>28</v>
      </c>
      <c r="F375" s="199" t="s">
        <v>1453</v>
      </c>
      <c r="G375" s="197"/>
      <c r="H375" s="200">
        <v>0.75</v>
      </c>
      <c r="I375" s="201"/>
      <c r="J375" s="197"/>
      <c r="K375" s="197"/>
      <c r="L375" s="202"/>
      <c r="M375" s="203"/>
      <c r="N375" s="204"/>
      <c r="O375" s="204"/>
      <c r="P375" s="204"/>
      <c r="Q375" s="204"/>
      <c r="R375" s="204"/>
      <c r="S375" s="204"/>
      <c r="T375" s="205"/>
      <c r="AT375" s="206" t="s">
        <v>148</v>
      </c>
      <c r="AU375" s="206" t="s">
        <v>83</v>
      </c>
      <c r="AV375" s="13" t="s">
        <v>83</v>
      </c>
      <c r="AW375" s="13" t="s">
        <v>35</v>
      </c>
      <c r="AX375" s="13" t="s">
        <v>81</v>
      </c>
      <c r="AY375" s="206" t="s">
        <v>135</v>
      </c>
    </row>
    <row r="376" spans="1:65" s="2" customFormat="1" ht="33" customHeight="1">
      <c r="A376" s="37"/>
      <c r="B376" s="38"/>
      <c r="C376" s="176" t="s">
        <v>491</v>
      </c>
      <c r="D376" s="176" t="s">
        <v>137</v>
      </c>
      <c r="E376" s="177" t="s">
        <v>1460</v>
      </c>
      <c r="F376" s="178" t="s">
        <v>1461</v>
      </c>
      <c r="G376" s="179" t="s">
        <v>317</v>
      </c>
      <c r="H376" s="180">
        <v>0.75</v>
      </c>
      <c r="I376" s="181"/>
      <c r="J376" s="182">
        <f>ROUND(I376*H376,2)</f>
        <v>0</v>
      </c>
      <c r="K376" s="178" t="s">
        <v>141</v>
      </c>
      <c r="L376" s="42"/>
      <c r="M376" s="183" t="s">
        <v>28</v>
      </c>
      <c r="N376" s="184" t="s">
        <v>44</v>
      </c>
      <c r="O376" s="67"/>
      <c r="P376" s="185">
        <f>O376*H376</f>
        <v>0</v>
      </c>
      <c r="Q376" s="185">
        <v>5.4000000000000003E-3</v>
      </c>
      <c r="R376" s="185">
        <f>Q376*H376</f>
        <v>4.0499999999999998E-3</v>
      </c>
      <c r="S376" s="185">
        <v>0</v>
      </c>
      <c r="T376" s="186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7" t="s">
        <v>142</v>
      </c>
      <c r="AT376" s="187" t="s">
        <v>137</v>
      </c>
      <c r="AU376" s="187" t="s">
        <v>83</v>
      </c>
      <c r="AY376" s="20" t="s">
        <v>135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20" t="s">
        <v>81</v>
      </c>
      <c r="BK376" s="188">
        <f>ROUND(I376*H376,2)</f>
        <v>0</v>
      </c>
      <c r="BL376" s="20" t="s">
        <v>142</v>
      </c>
      <c r="BM376" s="187" t="s">
        <v>1462</v>
      </c>
    </row>
    <row r="377" spans="1:65" s="2" customFormat="1" ht="29.25">
      <c r="A377" s="37"/>
      <c r="B377" s="38"/>
      <c r="C377" s="39"/>
      <c r="D377" s="189" t="s">
        <v>144</v>
      </c>
      <c r="E377" s="39"/>
      <c r="F377" s="190" t="s">
        <v>1463</v>
      </c>
      <c r="G377" s="39"/>
      <c r="H377" s="39"/>
      <c r="I377" s="191"/>
      <c r="J377" s="39"/>
      <c r="K377" s="39"/>
      <c r="L377" s="42"/>
      <c r="M377" s="192"/>
      <c r="N377" s="193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20" t="s">
        <v>144</v>
      </c>
      <c r="AU377" s="20" t="s">
        <v>83</v>
      </c>
    </row>
    <row r="378" spans="1:65" s="2" customFormat="1">
      <c r="A378" s="37"/>
      <c r="B378" s="38"/>
      <c r="C378" s="39"/>
      <c r="D378" s="194" t="s">
        <v>146</v>
      </c>
      <c r="E378" s="39"/>
      <c r="F378" s="195" t="s">
        <v>1464</v>
      </c>
      <c r="G378" s="39"/>
      <c r="H378" s="39"/>
      <c r="I378" s="191"/>
      <c r="J378" s="39"/>
      <c r="K378" s="39"/>
      <c r="L378" s="42"/>
      <c r="M378" s="192"/>
      <c r="N378" s="193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20" t="s">
        <v>146</v>
      </c>
      <c r="AU378" s="20" t="s">
        <v>83</v>
      </c>
    </row>
    <row r="379" spans="1:65" s="13" customFormat="1">
      <c r="B379" s="196"/>
      <c r="C379" s="197"/>
      <c r="D379" s="189" t="s">
        <v>148</v>
      </c>
      <c r="E379" s="198" t="s">
        <v>28</v>
      </c>
      <c r="F379" s="199" t="s">
        <v>1465</v>
      </c>
      <c r="G379" s="197"/>
      <c r="H379" s="200">
        <v>0.75</v>
      </c>
      <c r="I379" s="201"/>
      <c r="J379" s="197"/>
      <c r="K379" s="197"/>
      <c r="L379" s="202"/>
      <c r="M379" s="203"/>
      <c r="N379" s="204"/>
      <c r="O379" s="204"/>
      <c r="P379" s="204"/>
      <c r="Q379" s="204"/>
      <c r="R379" s="204"/>
      <c r="S379" s="204"/>
      <c r="T379" s="205"/>
      <c r="AT379" s="206" t="s">
        <v>148</v>
      </c>
      <c r="AU379" s="206" t="s">
        <v>83</v>
      </c>
      <c r="AV379" s="13" t="s">
        <v>83</v>
      </c>
      <c r="AW379" s="13" t="s">
        <v>35</v>
      </c>
      <c r="AX379" s="13" t="s">
        <v>81</v>
      </c>
      <c r="AY379" s="206" t="s">
        <v>135</v>
      </c>
    </row>
    <row r="380" spans="1:65" s="2" customFormat="1" ht="16.5" customHeight="1">
      <c r="A380" s="37"/>
      <c r="B380" s="38"/>
      <c r="C380" s="176" t="s">
        <v>496</v>
      </c>
      <c r="D380" s="176" t="s">
        <v>137</v>
      </c>
      <c r="E380" s="177" t="s">
        <v>1466</v>
      </c>
      <c r="F380" s="178" t="s">
        <v>1467</v>
      </c>
      <c r="G380" s="179" t="s">
        <v>317</v>
      </c>
      <c r="H380" s="180">
        <v>0.75</v>
      </c>
      <c r="I380" s="181"/>
      <c r="J380" s="182">
        <f>ROUND(I380*H380,2)</f>
        <v>0</v>
      </c>
      <c r="K380" s="178" t="s">
        <v>141</v>
      </c>
      <c r="L380" s="42"/>
      <c r="M380" s="183" t="s">
        <v>28</v>
      </c>
      <c r="N380" s="184" t="s">
        <v>44</v>
      </c>
      <c r="O380" s="67"/>
      <c r="P380" s="185">
        <f>O380*H380</f>
        <v>0</v>
      </c>
      <c r="Q380" s="185">
        <v>4.0000000000000001E-3</v>
      </c>
      <c r="R380" s="185">
        <f>Q380*H380</f>
        <v>3.0000000000000001E-3</v>
      </c>
      <c r="S380" s="185">
        <v>0</v>
      </c>
      <c r="T380" s="18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7" t="s">
        <v>142</v>
      </c>
      <c r="AT380" s="187" t="s">
        <v>137</v>
      </c>
      <c r="AU380" s="187" t="s">
        <v>83</v>
      </c>
      <c r="AY380" s="20" t="s">
        <v>135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20" t="s">
        <v>81</v>
      </c>
      <c r="BK380" s="188">
        <f>ROUND(I380*H380,2)</f>
        <v>0</v>
      </c>
      <c r="BL380" s="20" t="s">
        <v>142</v>
      </c>
      <c r="BM380" s="187" t="s">
        <v>1468</v>
      </c>
    </row>
    <row r="381" spans="1:65" s="2" customFormat="1">
      <c r="A381" s="37"/>
      <c r="B381" s="38"/>
      <c r="C381" s="39"/>
      <c r="D381" s="189" t="s">
        <v>144</v>
      </c>
      <c r="E381" s="39"/>
      <c r="F381" s="190" t="s">
        <v>1469</v>
      </c>
      <c r="G381" s="39"/>
      <c r="H381" s="39"/>
      <c r="I381" s="191"/>
      <c r="J381" s="39"/>
      <c r="K381" s="39"/>
      <c r="L381" s="42"/>
      <c r="M381" s="192"/>
      <c r="N381" s="193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144</v>
      </c>
      <c r="AU381" s="20" t="s">
        <v>83</v>
      </c>
    </row>
    <row r="382" spans="1:65" s="2" customFormat="1">
      <c r="A382" s="37"/>
      <c r="B382" s="38"/>
      <c r="C382" s="39"/>
      <c r="D382" s="194" t="s">
        <v>146</v>
      </c>
      <c r="E382" s="39"/>
      <c r="F382" s="195" t="s">
        <v>1470</v>
      </c>
      <c r="G382" s="39"/>
      <c r="H382" s="39"/>
      <c r="I382" s="191"/>
      <c r="J382" s="39"/>
      <c r="K382" s="39"/>
      <c r="L382" s="42"/>
      <c r="M382" s="192"/>
      <c r="N382" s="193"/>
      <c r="O382" s="67"/>
      <c r="P382" s="67"/>
      <c r="Q382" s="67"/>
      <c r="R382" s="67"/>
      <c r="S382" s="67"/>
      <c r="T382" s="68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20" t="s">
        <v>146</v>
      </c>
      <c r="AU382" s="20" t="s">
        <v>83</v>
      </c>
    </row>
    <row r="383" spans="1:65" s="13" customFormat="1">
      <c r="B383" s="196"/>
      <c r="C383" s="197"/>
      <c r="D383" s="189" t="s">
        <v>148</v>
      </c>
      <c r="E383" s="198" t="s">
        <v>28</v>
      </c>
      <c r="F383" s="199" t="s">
        <v>1453</v>
      </c>
      <c r="G383" s="197"/>
      <c r="H383" s="200">
        <v>0.75</v>
      </c>
      <c r="I383" s="201"/>
      <c r="J383" s="197"/>
      <c r="K383" s="197"/>
      <c r="L383" s="202"/>
      <c r="M383" s="203"/>
      <c r="N383" s="204"/>
      <c r="O383" s="204"/>
      <c r="P383" s="204"/>
      <c r="Q383" s="204"/>
      <c r="R383" s="204"/>
      <c r="S383" s="204"/>
      <c r="T383" s="205"/>
      <c r="AT383" s="206" t="s">
        <v>148</v>
      </c>
      <c r="AU383" s="206" t="s">
        <v>83</v>
      </c>
      <c r="AV383" s="13" t="s">
        <v>83</v>
      </c>
      <c r="AW383" s="13" t="s">
        <v>35</v>
      </c>
      <c r="AX383" s="13" t="s">
        <v>81</v>
      </c>
      <c r="AY383" s="206" t="s">
        <v>135</v>
      </c>
    </row>
    <row r="384" spans="1:65" s="2" customFormat="1" ht="24.2" customHeight="1">
      <c r="A384" s="37"/>
      <c r="B384" s="38"/>
      <c r="C384" s="176" t="s">
        <v>506</v>
      </c>
      <c r="D384" s="176" t="s">
        <v>137</v>
      </c>
      <c r="E384" s="177" t="s">
        <v>1471</v>
      </c>
      <c r="F384" s="178" t="s">
        <v>1472</v>
      </c>
      <c r="G384" s="179" t="s">
        <v>317</v>
      </c>
      <c r="H384" s="180">
        <v>8.7899999999999991</v>
      </c>
      <c r="I384" s="181"/>
      <c r="J384" s="182">
        <f>ROUND(I384*H384,2)</f>
        <v>0</v>
      </c>
      <c r="K384" s="178" t="s">
        <v>141</v>
      </c>
      <c r="L384" s="42"/>
      <c r="M384" s="183" t="s">
        <v>28</v>
      </c>
      <c r="N384" s="184" t="s">
        <v>44</v>
      </c>
      <c r="O384" s="67"/>
      <c r="P384" s="185">
        <f>O384*H384</f>
        <v>0</v>
      </c>
      <c r="Q384" s="185">
        <v>5.1999999999999995E-4</v>
      </c>
      <c r="R384" s="185">
        <f>Q384*H384</f>
        <v>4.570799999999999E-3</v>
      </c>
      <c r="S384" s="185">
        <v>0</v>
      </c>
      <c r="T384" s="186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7" t="s">
        <v>142</v>
      </c>
      <c r="AT384" s="187" t="s">
        <v>137</v>
      </c>
      <c r="AU384" s="187" t="s">
        <v>83</v>
      </c>
      <c r="AY384" s="20" t="s">
        <v>135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20" t="s">
        <v>81</v>
      </c>
      <c r="BK384" s="188">
        <f>ROUND(I384*H384,2)</f>
        <v>0</v>
      </c>
      <c r="BL384" s="20" t="s">
        <v>142</v>
      </c>
      <c r="BM384" s="187" t="s">
        <v>1473</v>
      </c>
    </row>
    <row r="385" spans="1:65" s="2" customFormat="1" ht="19.5">
      <c r="A385" s="37"/>
      <c r="B385" s="38"/>
      <c r="C385" s="39"/>
      <c r="D385" s="189" t="s">
        <v>144</v>
      </c>
      <c r="E385" s="39"/>
      <c r="F385" s="190" t="s">
        <v>1474</v>
      </c>
      <c r="G385" s="39"/>
      <c r="H385" s="39"/>
      <c r="I385" s="191"/>
      <c r="J385" s="39"/>
      <c r="K385" s="39"/>
      <c r="L385" s="42"/>
      <c r="M385" s="192"/>
      <c r="N385" s="193"/>
      <c r="O385" s="67"/>
      <c r="P385" s="67"/>
      <c r="Q385" s="67"/>
      <c r="R385" s="67"/>
      <c r="S385" s="67"/>
      <c r="T385" s="68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20" t="s">
        <v>144</v>
      </c>
      <c r="AU385" s="20" t="s">
        <v>83</v>
      </c>
    </row>
    <row r="386" spans="1:65" s="2" customFormat="1">
      <c r="A386" s="37"/>
      <c r="B386" s="38"/>
      <c r="C386" s="39"/>
      <c r="D386" s="194" t="s">
        <v>146</v>
      </c>
      <c r="E386" s="39"/>
      <c r="F386" s="195" t="s">
        <v>1475</v>
      </c>
      <c r="G386" s="39"/>
      <c r="H386" s="39"/>
      <c r="I386" s="191"/>
      <c r="J386" s="39"/>
      <c r="K386" s="39"/>
      <c r="L386" s="42"/>
      <c r="M386" s="192"/>
      <c r="N386" s="193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20" t="s">
        <v>146</v>
      </c>
      <c r="AU386" s="20" t="s">
        <v>83</v>
      </c>
    </row>
    <row r="387" spans="1:65" s="15" customFormat="1">
      <c r="B387" s="218"/>
      <c r="C387" s="219"/>
      <c r="D387" s="189" t="s">
        <v>148</v>
      </c>
      <c r="E387" s="220" t="s">
        <v>28</v>
      </c>
      <c r="F387" s="221" t="s">
        <v>1476</v>
      </c>
      <c r="G387" s="219"/>
      <c r="H387" s="220" t="s">
        <v>28</v>
      </c>
      <c r="I387" s="222"/>
      <c r="J387" s="219"/>
      <c r="K387" s="219"/>
      <c r="L387" s="223"/>
      <c r="M387" s="224"/>
      <c r="N387" s="225"/>
      <c r="O387" s="225"/>
      <c r="P387" s="225"/>
      <c r="Q387" s="225"/>
      <c r="R387" s="225"/>
      <c r="S387" s="225"/>
      <c r="T387" s="226"/>
      <c r="AT387" s="227" t="s">
        <v>148</v>
      </c>
      <c r="AU387" s="227" t="s">
        <v>83</v>
      </c>
      <c r="AV387" s="15" t="s">
        <v>81</v>
      </c>
      <c r="AW387" s="15" t="s">
        <v>35</v>
      </c>
      <c r="AX387" s="15" t="s">
        <v>73</v>
      </c>
      <c r="AY387" s="227" t="s">
        <v>135</v>
      </c>
    </row>
    <row r="388" spans="1:65" s="13" customFormat="1">
      <c r="B388" s="196"/>
      <c r="C388" s="197"/>
      <c r="D388" s="189" t="s">
        <v>148</v>
      </c>
      <c r="E388" s="198" t="s">
        <v>28</v>
      </c>
      <c r="F388" s="199" t="s">
        <v>1477</v>
      </c>
      <c r="G388" s="197"/>
      <c r="H388" s="200">
        <v>8.7899999999999991</v>
      </c>
      <c r="I388" s="201"/>
      <c r="J388" s="197"/>
      <c r="K388" s="197"/>
      <c r="L388" s="202"/>
      <c r="M388" s="203"/>
      <c r="N388" s="204"/>
      <c r="O388" s="204"/>
      <c r="P388" s="204"/>
      <c r="Q388" s="204"/>
      <c r="R388" s="204"/>
      <c r="S388" s="204"/>
      <c r="T388" s="205"/>
      <c r="AT388" s="206" t="s">
        <v>148</v>
      </c>
      <c r="AU388" s="206" t="s">
        <v>83</v>
      </c>
      <c r="AV388" s="13" t="s">
        <v>83</v>
      </c>
      <c r="AW388" s="13" t="s">
        <v>35</v>
      </c>
      <c r="AX388" s="13" t="s">
        <v>81</v>
      </c>
      <c r="AY388" s="206" t="s">
        <v>135</v>
      </c>
    </row>
    <row r="389" spans="1:65" s="12" customFormat="1" ht="22.9" customHeight="1">
      <c r="B389" s="160"/>
      <c r="C389" s="161"/>
      <c r="D389" s="162" t="s">
        <v>72</v>
      </c>
      <c r="E389" s="174" t="s">
        <v>198</v>
      </c>
      <c r="F389" s="174" t="s">
        <v>643</v>
      </c>
      <c r="G389" s="161"/>
      <c r="H389" s="161"/>
      <c r="I389" s="164"/>
      <c r="J389" s="175">
        <f>BK389</f>
        <v>0</v>
      </c>
      <c r="K389" s="161"/>
      <c r="L389" s="166"/>
      <c r="M389" s="167"/>
      <c r="N389" s="168"/>
      <c r="O389" s="168"/>
      <c r="P389" s="169">
        <f>P390+SUM(P391:P428)</f>
        <v>0</v>
      </c>
      <c r="Q389" s="168"/>
      <c r="R389" s="169">
        <f>R390+SUM(R391:R428)</f>
        <v>5.3639150000000003E-2</v>
      </c>
      <c r="S389" s="168"/>
      <c r="T389" s="170">
        <f>T390+SUM(T391:T428)</f>
        <v>55.986400000000003</v>
      </c>
      <c r="AR389" s="171" t="s">
        <v>81</v>
      </c>
      <c r="AT389" s="172" t="s">
        <v>72</v>
      </c>
      <c r="AU389" s="172" t="s">
        <v>81</v>
      </c>
      <c r="AY389" s="171" t="s">
        <v>135</v>
      </c>
      <c r="BK389" s="173">
        <f>BK390+SUM(BK391:BK428)</f>
        <v>0</v>
      </c>
    </row>
    <row r="390" spans="1:65" s="2" customFormat="1" ht="24.2" customHeight="1">
      <c r="A390" s="37"/>
      <c r="B390" s="38"/>
      <c r="C390" s="176" t="s">
        <v>511</v>
      </c>
      <c r="D390" s="176" t="s">
        <v>137</v>
      </c>
      <c r="E390" s="177" t="s">
        <v>1478</v>
      </c>
      <c r="F390" s="178" t="s">
        <v>1479</v>
      </c>
      <c r="G390" s="179" t="s">
        <v>357</v>
      </c>
      <c r="H390" s="180">
        <v>14.275</v>
      </c>
      <c r="I390" s="181"/>
      <c r="J390" s="182">
        <f>ROUND(I390*H390,2)</f>
        <v>0</v>
      </c>
      <c r="K390" s="178" t="s">
        <v>141</v>
      </c>
      <c r="L390" s="42"/>
      <c r="M390" s="183" t="s">
        <v>28</v>
      </c>
      <c r="N390" s="184" t="s">
        <v>44</v>
      </c>
      <c r="O390" s="67"/>
      <c r="P390" s="185">
        <f>O390*H390</f>
        <v>0</v>
      </c>
      <c r="Q390" s="185">
        <v>3.29E-3</v>
      </c>
      <c r="R390" s="185">
        <f>Q390*H390</f>
        <v>4.696475E-2</v>
      </c>
      <c r="S390" s="185">
        <v>0</v>
      </c>
      <c r="T390" s="186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87" t="s">
        <v>142</v>
      </c>
      <c r="AT390" s="187" t="s">
        <v>137</v>
      </c>
      <c r="AU390" s="187" t="s">
        <v>83</v>
      </c>
      <c r="AY390" s="20" t="s">
        <v>135</v>
      </c>
      <c r="BE390" s="188">
        <f>IF(N390="základní",J390,0)</f>
        <v>0</v>
      </c>
      <c r="BF390" s="188">
        <f>IF(N390="snížená",J390,0)</f>
        <v>0</v>
      </c>
      <c r="BG390" s="188">
        <f>IF(N390="zákl. přenesená",J390,0)</f>
        <v>0</v>
      </c>
      <c r="BH390" s="188">
        <f>IF(N390="sníž. přenesená",J390,0)</f>
        <v>0</v>
      </c>
      <c r="BI390" s="188">
        <f>IF(N390="nulová",J390,0)</f>
        <v>0</v>
      </c>
      <c r="BJ390" s="20" t="s">
        <v>81</v>
      </c>
      <c r="BK390" s="188">
        <f>ROUND(I390*H390,2)</f>
        <v>0</v>
      </c>
      <c r="BL390" s="20" t="s">
        <v>142</v>
      </c>
      <c r="BM390" s="187" t="s">
        <v>1480</v>
      </c>
    </row>
    <row r="391" spans="1:65" s="2" customFormat="1" ht="19.5">
      <c r="A391" s="37"/>
      <c r="B391" s="38"/>
      <c r="C391" s="39"/>
      <c r="D391" s="189" t="s">
        <v>144</v>
      </c>
      <c r="E391" s="39"/>
      <c r="F391" s="190" t="s">
        <v>1481</v>
      </c>
      <c r="G391" s="39"/>
      <c r="H391" s="39"/>
      <c r="I391" s="191"/>
      <c r="J391" s="39"/>
      <c r="K391" s="39"/>
      <c r="L391" s="42"/>
      <c r="M391" s="192"/>
      <c r="N391" s="193"/>
      <c r="O391" s="67"/>
      <c r="P391" s="67"/>
      <c r="Q391" s="67"/>
      <c r="R391" s="67"/>
      <c r="S391" s="67"/>
      <c r="T391" s="68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20" t="s">
        <v>144</v>
      </c>
      <c r="AU391" s="20" t="s">
        <v>83</v>
      </c>
    </row>
    <row r="392" spans="1:65" s="2" customFormat="1">
      <c r="A392" s="37"/>
      <c r="B392" s="38"/>
      <c r="C392" s="39"/>
      <c r="D392" s="194" t="s">
        <v>146</v>
      </c>
      <c r="E392" s="39"/>
      <c r="F392" s="195" t="s">
        <v>1482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146</v>
      </c>
      <c r="AU392" s="20" t="s">
        <v>83</v>
      </c>
    </row>
    <row r="393" spans="1:65" s="2" customFormat="1" ht="19.5">
      <c r="A393" s="37"/>
      <c r="B393" s="38"/>
      <c r="C393" s="39"/>
      <c r="D393" s="189" t="s">
        <v>237</v>
      </c>
      <c r="E393" s="39"/>
      <c r="F393" s="228" t="s">
        <v>1483</v>
      </c>
      <c r="G393" s="39"/>
      <c r="H393" s="39"/>
      <c r="I393" s="191"/>
      <c r="J393" s="39"/>
      <c r="K393" s="39"/>
      <c r="L393" s="42"/>
      <c r="M393" s="192"/>
      <c r="N393" s="193"/>
      <c r="O393" s="67"/>
      <c r="P393" s="67"/>
      <c r="Q393" s="67"/>
      <c r="R393" s="67"/>
      <c r="S393" s="67"/>
      <c r="T393" s="68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20" t="s">
        <v>237</v>
      </c>
      <c r="AU393" s="20" t="s">
        <v>83</v>
      </c>
    </row>
    <row r="394" spans="1:65" s="15" customFormat="1">
      <c r="B394" s="218"/>
      <c r="C394" s="219"/>
      <c r="D394" s="189" t="s">
        <v>148</v>
      </c>
      <c r="E394" s="220" t="s">
        <v>28</v>
      </c>
      <c r="F394" s="221" t="s">
        <v>1484</v>
      </c>
      <c r="G394" s="219"/>
      <c r="H394" s="220" t="s">
        <v>28</v>
      </c>
      <c r="I394" s="222"/>
      <c r="J394" s="219"/>
      <c r="K394" s="219"/>
      <c r="L394" s="223"/>
      <c r="M394" s="224"/>
      <c r="N394" s="225"/>
      <c r="O394" s="225"/>
      <c r="P394" s="225"/>
      <c r="Q394" s="225"/>
      <c r="R394" s="225"/>
      <c r="S394" s="225"/>
      <c r="T394" s="226"/>
      <c r="AT394" s="227" t="s">
        <v>148</v>
      </c>
      <c r="AU394" s="227" t="s">
        <v>83</v>
      </c>
      <c r="AV394" s="15" t="s">
        <v>81</v>
      </c>
      <c r="AW394" s="15" t="s">
        <v>35</v>
      </c>
      <c r="AX394" s="15" t="s">
        <v>73</v>
      </c>
      <c r="AY394" s="227" t="s">
        <v>135</v>
      </c>
    </row>
    <row r="395" spans="1:65" s="13" customFormat="1">
      <c r="B395" s="196"/>
      <c r="C395" s="197"/>
      <c r="D395" s="189" t="s">
        <v>148</v>
      </c>
      <c r="E395" s="198" t="s">
        <v>28</v>
      </c>
      <c r="F395" s="199" t="s">
        <v>1485</v>
      </c>
      <c r="G395" s="197"/>
      <c r="H395" s="200">
        <v>2.7749999999999999</v>
      </c>
      <c r="I395" s="201"/>
      <c r="J395" s="197"/>
      <c r="K395" s="197"/>
      <c r="L395" s="202"/>
      <c r="M395" s="203"/>
      <c r="N395" s="204"/>
      <c r="O395" s="204"/>
      <c r="P395" s="204"/>
      <c r="Q395" s="204"/>
      <c r="R395" s="204"/>
      <c r="S395" s="204"/>
      <c r="T395" s="205"/>
      <c r="AT395" s="206" t="s">
        <v>148</v>
      </c>
      <c r="AU395" s="206" t="s">
        <v>83</v>
      </c>
      <c r="AV395" s="13" t="s">
        <v>83</v>
      </c>
      <c r="AW395" s="13" t="s">
        <v>35</v>
      </c>
      <c r="AX395" s="13" t="s">
        <v>73</v>
      </c>
      <c r="AY395" s="206" t="s">
        <v>135</v>
      </c>
    </row>
    <row r="396" spans="1:65" s="13" customFormat="1">
      <c r="B396" s="196"/>
      <c r="C396" s="197"/>
      <c r="D396" s="189" t="s">
        <v>148</v>
      </c>
      <c r="E396" s="198" t="s">
        <v>28</v>
      </c>
      <c r="F396" s="199" t="s">
        <v>1486</v>
      </c>
      <c r="G396" s="197"/>
      <c r="H396" s="200">
        <v>2.35</v>
      </c>
      <c r="I396" s="201"/>
      <c r="J396" s="197"/>
      <c r="K396" s="197"/>
      <c r="L396" s="202"/>
      <c r="M396" s="203"/>
      <c r="N396" s="204"/>
      <c r="O396" s="204"/>
      <c r="P396" s="204"/>
      <c r="Q396" s="204"/>
      <c r="R396" s="204"/>
      <c r="S396" s="204"/>
      <c r="T396" s="205"/>
      <c r="AT396" s="206" t="s">
        <v>148</v>
      </c>
      <c r="AU396" s="206" t="s">
        <v>83</v>
      </c>
      <c r="AV396" s="13" t="s">
        <v>83</v>
      </c>
      <c r="AW396" s="13" t="s">
        <v>35</v>
      </c>
      <c r="AX396" s="13" t="s">
        <v>73</v>
      </c>
      <c r="AY396" s="206" t="s">
        <v>135</v>
      </c>
    </row>
    <row r="397" spans="1:65" s="13" customFormat="1">
      <c r="B397" s="196"/>
      <c r="C397" s="197"/>
      <c r="D397" s="189" t="s">
        <v>148</v>
      </c>
      <c r="E397" s="198" t="s">
        <v>28</v>
      </c>
      <c r="F397" s="199" t="s">
        <v>1487</v>
      </c>
      <c r="G397" s="197"/>
      <c r="H397" s="200">
        <v>1.74</v>
      </c>
      <c r="I397" s="201"/>
      <c r="J397" s="197"/>
      <c r="K397" s="197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148</v>
      </c>
      <c r="AU397" s="206" t="s">
        <v>83</v>
      </c>
      <c r="AV397" s="13" t="s">
        <v>83</v>
      </c>
      <c r="AW397" s="13" t="s">
        <v>35</v>
      </c>
      <c r="AX397" s="13" t="s">
        <v>73</v>
      </c>
      <c r="AY397" s="206" t="s">
        <v>135</v>
      </c>
    </row>
    <row r="398" spans="1:65" s="13" customFormat="1">
      <c r="B398" s="196"/>
      <c r="C398" s="197"/>
      <c r="D398" s="189" t="s">
        <v>148</v>
      </c>
      <c r="E398" s="198" t="s">
        <v>28</v>
      </c>
      <c r="F398" s="199" t="s">
        <v>1488</v>
      </c>
      <c r="G398" s="197"/>
      <c r="H398" s="200">
        <v>1.41</v>
      </c>
      <c r="I398" s="201"/>
      <c r="J398" s="197"/>
      <c r="K398" s="197"/>
      <c r="L398" s="202"/>
      <c r="M398" s="203"/>
      <c r="N398" s="204"/>
      <c r="O398" s="204"/>
      <c r="P398" s="204"/>
      <c r="Q398" s="204"/>
      <c r="R398" s="204"/>
      <c r="S398" s="204"/>
      <c r="T398" s="205"/>
      <c r="AT398" s="206" t="s">
        <v>148</v>
      </c>
      <c r="AU398" s="206" t="s">
        <v>83</v>
      </c>
      <c r="AV398" s="13" t="s">
        <v>83</v>
      </c>
      <c r="AW398" s="13" t="s">
        <v>35</v>
      </c>
      <c r="AX398" s="13" t="s">
        <v>73</v>
      </c>
      <c r="AY398" s="206" t="s">
        <v>135</v>
      </c>
    </row>
    <row r="399" spans="1:65" s="13" customFormat="1">
      <c r="B399" s="196"/>
      <c r="C399" s="197"/>
      <c r="D399" s="189" t="s">
        <v>148</v>
      </c>
      <c r="E399" s="198" t="s">
        <v>28</v>
      </c>
      <c r="F399" s="199" t="s">
        <v>1489</v>
      </c>
      <c r="G399" s="197"/>
      <c r="H399" s="200">
        <v>6</v>
      </c>
      <c r="I399" s="201"/>
      <c r="J399" s="197"/>
      <c r="K399" s="197"/>
      <c r="L399" s="202"/>
      <c r="M399" s="203"/>
      <c r="N399" s="204"/>
      <c r="O399" s="204"/>
      <c r="P399" s="204"/>
      <c r="Q399" s="204"/>
      <c r="R399" s="204"/>
      <c r="S399" s="204"/>
      <c r="T399" s="205"/>
      <c r="AT399" s="206" t="s">
        <v>148</v>
      </c>
      <c r="AU399" s="206" t="s">
        <v>83</v>
      </c>
      <c r="AV399" s="13" t="s">
        <v>83</v>
      </c>
      <c r="AW399" s="13" t="s">
        <v>35</v>
      </c>
      <c r="AX399" s="13" t="s">
        <v>73</v>
      </c>
      <c r="AY399" s="206" t="s">
        <v>135</v>
      </c>
    </row>
    <row r="400" spans="1:65" s="14" customFormat="1">
      <c r="B400" s="207"/>
      <c r="C400" s="208"/>
      <c r="D400" s="189" t="s">
        <v>148</v>
      </c>
      <c r="E400" s="209" t="s">
        <v>28</v>
      </c>
      <c r="F400" s="210" t="s">
        <v>183</v>
      </c>
      <c r="G400" s="208"/>
      <c r="H400" s="211">
        <v>14.275</v>
      </c>
      <c r="I400" s="212"/>
      <c r="J400" s="208"/>
      <c r="K400" s="208"/>
      <c r="L400" s="213"/>
      <c r="M400" s="214"/>
      <c r="N400" s="215"/>
      <c r="O400" s="215"/>
      <c r="P400" s="215"/>
      <c r="Q400" s="215"/>
      <c r="R400" s="215"/>
      <c r="S400" s="215"/>
      <c r="T400" s="216"/>
      <c r="AT400" s="217" t="s">
        <v>148</v>
      </c>
      <c r="AU400" s="217" t="s">
        <v>83</v>
      </c>
      <c r="AV400" s="14" t="s">
        <v>142</v>
      </c>
      <c r="AW400" s="14" t="s">
        <v>35</v>
      </c>
      <c r="AX400" s="14" t="s">
        <v>81</v>
      </c>
      <c r="AY400" s="217" t="s">
        <v>135</v>
      </c>
    </row>
    <row r="401" spans="1:65" s="2" customFormat="1" ht="24.2" customHeight="1">
      <c r="A401" s="37"/>
      <c r="B401" s="38"/>
      <c r="C401" s="176" t="s">
        <v>516</v>
      </c>
      <c r="D401" s="176" t="s">
        <v>137</v>
      </c>
      <c r="E401" s="177" t="s">
        <v>1490</v>
      </c>
      <c r="F401" s="178" t="s">
        <v>1491</v>
      </c>
      <c r="G401" s="179" t="s">
        <v>140</v>
      </c>
      <c r="H401" s="180">
        <v>12</v>
      </c>
      <c r="I401" s="181"/>
      <c r="J401" s="182">
        <f>ROUND(I401*H401,2)</f>
        <v>0</v>
      </c>
      <c r="K401" s="178" t="s">
        <v>141</v>
      </c>
      <c r="L401" s="42"/>
      <c r="M401" s="183" t="s">
        <v>28</v>
      </c>
      <c r="N401" s="184" t="s">
        <v>44</v>
      </c>
      <c r="O401" s="67"/>
      <c r="P401" s="185">
        <f>O401*H401</f>
        <v>0</v>
      </c>
      <c r="Q401" s="185">
        <v>0</v>
      </c>
      <c r="R401" s="185">
        <f>Q401*H401</f>
        <v>0</v>
      </c>
      <c r="S401" s="185">
        <v>0</v>
      </c>
      <c r="T401" s="186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7" t="s">
        <v>142</v>
      </c>
      <c r="AT401" s="187" t="s">
        <v>137</v>
      </c>
      <c r="AU401" s="187" t="s">
        <v>83</v>
      </c>
      <c r="AY401" s="20" t="s">
        <v>135</v>
      </c>
      <c r="BE401" s="188">
        <f>IF(N401="základní",J401,0)</f>
        <v>0</v>
      </c>
      <c r="BF401" s="188">
        <f>IF(N401="snížená",J401,0)</f>
        <v>0</v>
      </c>
      <c r="BG401" s="188">
        <f>IF(N401="zákl. přenesená",J401,0)</f>
        <v>0</v>
      </c>
      <c r="BH401" s="188">
        <f>IF(N401="sníž. přenesená",J401,0)</f>
        <v>0</v>
      </c>
      <c r="BI401" s="188">
        <f>IF(N401="nulová",J401,0)</f>
        <v>0</v>
      </c>
      <c r="BJ401" s="20" t="s">
        <v>81</v>
      </c>
      <c r="BK401" s="188">
        <f>ROUND(I401*H401,2)</f>
        <v>0</v>
      </c>
      <c r="BL401" s="20" t="s">
        <v>142</v>
      </c>
      <c r="BM401" s="187" t="s">
        <v>1492</v>
      </c>
    </row>
    <row r="402" spans="1:65" s="2" customFormat="1" ht="29.25">
      <c r="A402" s="37"/>
      <c r="B402" s="38"/>
      <c r="C402" s="39"/>
      <c r="D402" s="189" t="s">
        <v>144</v>
      </c>
      <c r="E402" s="39"/>
      <c r="F402" s="190" t="s">
        <v>1493</v>
      </c>
      <c r="G402" s="39"/>
      <c r="H402" s="39"/>
      <c r="I402" s="191"/>
      <c r="J402" s="39"/>
      <c r="K402" s="39"/>
      <c r="L402" s="42"/>
      <c r="M402" s="192"/>
      <c r="N402" s="193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20" t="s">
        <v>144</v>
      </c>
      <c r="AU402" s="20" t="s">
        <v>83</v>
      </c>
    </row>
    <row r="403" spans="1:65" s="2" customFormat="1">
      <c r="A403" s="37"/>
      <c r="B403" s="38"/>
      <c r="C403" s="39"/>
      <c r="D403" s="194" t="s">
        <v>146</v>
      </c>
      <c r="E403" s="39"/>
      <c r="F403" s="195" t="s">
        <v>1494</v>
      </c>
      <c r="G403" s="39"/>
      <c r="H403" s="39"/>
      <c r="I403" s="191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20" t="s">
        <v>146</v>
      </c>
      <c r="AU403" s="20" t="s">
        <v>83</v>
      </c>
    </row>
    <row r="404" spans="1:65" s="2" customFormat="1" ht="29.25">
      <c r="A404" s="37"/>
      <c r="B404" s="38"/>
      <c r="C404" s="39"/>
      <c r="D404" s="189" t="s">
        <v>237</v>
      </c>
      <c r="E404" s="39"/>
      <c r="F404" s="228" t="s">
        <v>1495</v>
      </c>
      <c r="G404" s="39"/>
      <c r="H404" s="39"/>
      <c r="I404" s="191"/>
      <c r="J404" s="39"/>
      <c r="K404" s="39"/>
      <c r="L404" s="42"/>
      <c r="M404" s="192"/>
      <c r="N404" s="193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237</v>
      </c>
      <c r="AU404" s="20" t="s">
        <v>83</v>
      </c>
    </row>
    <row r="405" spans="1:65" s="13" customFormat="1">
      <c r="B405" s="196"/>
      <c r="C405" s="197"/>
      <c r="D405" s="189" t="s">
        <v>148</v>
      </c>
      <c r="E405" s="198" t="s">
        <v>28</v>
      </c>
      <c r="F405" s="199" t="s">
        <v>1496</v>
      </c>
      <c r="G405" s="197"/>
      <c r="H405" s="200">
        <v>5</v>
      </c>
      <c r="I405" s="201"/>
      <c r="J405" s="197"/>
      <c r="K405" s="197"/>
      <c r="L405" s="202"/>
      <c r="M405" s="203"/>
      <c r="N405" s="204"/>
      <c r="O405" s="204"/>
      <c r="P405" s="204"/>
      <c r="Q405" s="204"/>
      <c r="R405" s="204"/>
      <c r="S405" s="204"/>
      <c r="T405" s="205"/>
      <c r="AT405" s="206" t="s">
        <v>148</v>
      </c>
      <c r="AU405" s="206" t="s">
        <v>83</v>
      </c>
      <c r="AV405" s="13" t="s">
        <v>83</v>
      </c>
      <c r="AW405" s="13" t="s">
        <v>35</v>
      </c>
      <c r="AX405" s="13" t="s">
        <v>73</v>
      </c>
      <c r="AY405" s="206" t="s">
        <v>135</v>
      </c>
    </row>
    <row r="406" spans="1:65" s="13" customFormat="1">
      <c r="B406" s="196"/>
      <c r="C406" s="197"/>
      <c r="D406" s="189" t="s">
        <v>148</v>
      </c>
      <c r="E406" s="198" t="s">
        <v>28</v>
      </c>
      <c r="F406" s="199" t="s">
        <v>1497</v>
      </c>
      <c r="G406" s="197"/>
      <c r="H406" s="200">
        <v>4</v>
      </c>
      <c r="I406" s="201"/>
      <c r="J406" s="197"/>
      <c r="K406" s="197"/>
      <c r="L406" s="202"/>
      <c r="M406" s="203"/>
      <c r="N406" s="204"/>
      <c r="O406" s="204"/>
      <c r="P406" s="204"/>
      <c r="Q406" s="204"/>
      <c r="R406" s="204"/>
      <c r="S406" s="204"/>
      <c r="T406" s="205"/>
      <c r="AT406" s="206" t="s">
        <v>148</v>
      </c>
      <c r="AU406" s="206" t="s">
        <v>83</v>
      </c>
      <c r="AV406" s="13" t="s">
        <v>83</v>
      </c>
      <c r="AW406" s="13" t="s">
        <v>35</v>
      </c>
      <c r="AX406" s="13" t="s">
        <v>73</v>
      </c>
      <c r="AY406" s="206" t="s">
        <v>135</v>
      </c>
    </row>
    <row r="407" spans="1:65" s="13" customFormat="1">
      <c r="B407" s="196"/>
      <c r="C407" s="197"/>
      <c r="D407" s="189" t="s">
        <v>148</v>
      </c>
      <c r="E407" s="198" t="s">
        <v>28</v>
      </c>
      <c r="F407" s="199" t="s">
        <v>1498</v>
      </c>
      <c r="G407" s="197"/>
      <c r="H407" s="200">
        <v>3</v>
      </c>
      <c r="I407" s="201"/>
      <c r="J407" s="197"/>
      <c r="K407" s="197"/>
      <c r="L407" s="202"/>
      <c r="M407" s="203"/>
      <c r="N407" s="204"/>
      <c r="O407" s="204"/>
      <c r="P407" s="204"/>
      <c r="Q407" s="204"/>
      <c r="R407" s="204"/>
      <c r="S407" s="204"/>
      <c r="T407" s="205"/>
      <c r="AT407" s="206" t="s">
        <v>148</v>
      </c>
      <c r="AU407" s="206" t="s">
        <v>83</v>
      </c>
      <c r="AV407" s="13" t="s">
        <v>83</v>
      </c>
      <c r="AW407" s="13" t="s">
        <v>35</v>
      </c>
      <c r="AX407" s="13" t="s">
        <v>73</v>
      </c>
      <c r="AY407" s="206" t="s">
        <v>135</v>
      </c>
    </row>
    <row r="408" spans="1:65" s="14" customFormat="1">
      <c r="B408" s="207"/>
      <c r="C408" s="208"/>
      <c r="D408" s="189" t="s">
        <v>148</v>
      </c>
      <c r="E408" s="209" t="s">
        <v>28</v>
      </c>
      <c r="F408" s="210" t="s">
        <v>183</v>
      </c>
      <c r="G408" s="208"/>
      <c r="H408" s="211">
        <v>12</v>
      </c>
      <c r="I408" s="212"/>
      <c r="J408" s="208"/>
      <c r="K408" s="208"/>
      <c r="L408" s="213"/>
      <c r="M408" s="214"/>
      <c r="N408" s="215"/>
      <c r="O408" s="215"/>
      <c r="P408" s="215"/>
      <c r="Q408" s="215"/>
      <c r="R408" s="215"/>
      <c r="S408" s="215"/>
      <c r="T408" s="216"/>
      <c r="AT408" s="217" t="s">
        <v>148</v>
      </c>
      <c r="AU408" s="217" t="s">
        <v>83</v>
      </c>
      <c r="AV408" s="14" t="s">
        <v>142</v>
      </c>
      <c r="AW408" s="14" t="s">
        <v>35</v>
      </c>
      <c r="AX408" s="14" t="s">
        <v>81</v>
      </c>
      <c r="AY408" s="217" t="s">
        <v>135</v>
      </c>
    </row>
    <row r="409" spans="1:65" s="2" customFormat="1" ht="37.9" customHeight="1">
      <c r="A409" s="37"/>
      <c r="B409" s="38"/>
      <c r="C409" s="240" t="s">
        <v>522</v>
      </c>
      <c r="D409" s="240" t="s">
        <v>281</v>
      </c>
      <c r="E409" s="241" t="s">
        <v>1499</v>
      </c>
      <c r="F409" s="242" t="s">
        <v>1500</v>
      </c>
      <c r="G409" s="243" t="s">
        <v>140</v>
      </c>
      <c r="H409" s="244">
        <v>12</v>
      </c>
      <c r="I409" s="245"/>
      <c r="J409" s="246">
        <f>ROUND(I409*H409,2)</f>
        <v>0</v>
      </c>
      <c r="K409" s="242" t="s">
        <v>141</v>
      </c>
      <c r="L409" s="247"/>
      <c r="M409" s="248" t="s">
        <v>28</v>
      </c>
      <c r="N409" s="249" t="s">
        <v>44</v>
      </c>
      <c r="O409" s="67"/>
      <c r="P409" s="185">
        <f>O409*H409</f>
        <v>0</v>
      </c>
      <c r="Q409" s="185">
        <v>2.1000000000000001E-4</v>
      </c>
      <c r="R409" s="185">
        <f>Q409*H409</f>
        <v>2.5200000000000001E-3</v>
      </c>
      <c r="S409" s="185">
        <v>0</v>
      </c>
      <c r="T409" s="186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7" t="s">
        <v>191</v>
      </c>
      <c r="AT409" s="187" t="s">
        <v>281</v>
      </c>
      <c r="AU409" s="187" t="s">
        <v>83</v>
      </c>
      <c r="AY409" s="20" t="s">
        <v>135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20" t="s">
        <v>81</v>
      </c>
      <c r="BK409" s="188">
        <f>ROUND(I409*H409,2)</f>
        <v>0</v>
      </c>
      <c r="BL409" s="20" t="s">
        <v>142</v>
      </c>
      <c r="BM409" s="187" t="s">
        <v>1501</v>
      </c>
    </row>
    <row r="410" spans="1:65" s="2" customFormat="1" ht="19.5">
      <c r="A410" s="37"/>
      <c r="B410" s="38"/>
      <c r="C410" s="39"/>
      <c r="D410" s="189" t="s">
        <v>144</v>
      </c>
      <c r="E410" s="39"/>
      <c r="F410" s="190" t="s">
        <v>1500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20" t="s">
        <v>144</v>
      </c>
      <c r="AU410" s="20" t="s">
        <v>83</v>
      </c>
    </row>
    <row r="411" spans="1:65" s="13" customFormat="1">
      <c r="B411" s="196"/>
      <c r="C411" s="197"/>
      <c r="D411" s="189" t="s">
        <v>148</v>
      </c>
      <c r="E411" s="198" t="s">
        <v>28</v>
      </c>
      <c r="F411" s="199" t="s">
        <v>8</v>
      </c>
      <c r="G411" s="197"/>
      <c r="H411" s="200">
        <v>12</v>
      </c>
      <c r="I411" s="201"/>
      <c r="J411" s="197"/>
      <c r="K411" s="197"/>
      <c r="L411" s="202"/>
      <c r="M411" s="203"/>
      <c r="N411" s="204"/>
      <c r="O411" s="204"/>
      <c r="P411" s="204"/>
      <c r="Q411" s="204"/>
      <c r="R411" s="204"/>
      <c r="S411" s="204"/>
      <c r="T411" s="205"/>
      <c r="AT411" s="206" t="s">
        <v>148</v>
      </c>
      <c r="AU411" s="206" t="s">
        <v>83</v>
      </c>
      <c r="AV411" s="13" t="s">
        <v>83</v>
      </c>
      <c r="AW411" s="13" t="s">
        <v>35</v>
      </c>
      <c r="AX411" s="13" t="s">
        <v>81</v>
      </c>
      <c r="AY411" s="206" t="s">
        <v>135</v>
      </c>
    </row>
    <row r="412" spans="1:65" s="2" customFormat="1" ht="33" customHeight="1">
      <c r="A412" s="37"/>
      <c r="B412" s="38"/>
      <c r="C412" s="176" t="s">
        <v>529</v>
      </c>
      <c r="D412" s="176" t="s">
        <v>137</v>
      </c>
      <c r="E412" s="177" t="s">
        <v>1502</v>
      </c>
      <c r="F412" s="178" t="s">
        <v>1503</v>
      </c>
      <c r="G412" s="179" t="s">
        <v>317</v>
      </c>
      <c r="H412" s="180">
        <v>6.5</v>
      </c>
      <c r="I412" s="181"/>
      <c r="J412" s="182">
        <f>ROUND(I412*H412,2)</f>
        <v>0</v>
      </c>
      <c r="K412" s="178" t="s">
        <v>141</v>
      </c>
      <c r="L412" s="42"/>
      <c r="M412" s="183" t="s">
        <v>28</v>
      </c>
      <c r="N412" s="184" t="s">
        <v>44</v>
      </c>
      <c r="O412" s="67"/>
      <c r="P412" s="185">
        <f>O412*H412</f>
        <v>0</v>
      </c>
      <c r="Q412" s="185">
        <v>6.3000000000000003E-4</v>
      </c>
      <c r="R412" s="185">
        <f>Q412*H412</f>
        <v>4.0950000000000005E-3</v>
      </c>
      <c r="S412" s="185">
        <v>0</v>
      </c>
      <c r="T412" s="186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87" t="s">
        <v>142</v>
      </c>
      <c r="AT412" s="187" t="s">
        <v>137</v>
      </c>
      <c r="AU412" s="187" t="s">
        <v>83</v>
      </c>
      <c r="AY412" s="20" t="s">
        <v>135</v>
      </c>
      <c r="BE412" s="188">
        <f>IF(N412="základní",J412,0)</f>
        <v>0</v>
      </c>
      <c r="BF412" s="188">
        <f>IF(N412="snížená",J412,0)</f>
        <v>0</v>
      </c>
      <c r="BG412" s="188">
        <f>IF(N412="zákl. přenesená",J412,0)</f>
        <v>0</v>
      </c>
      <c r="BH412" s="188">
        <f>IF(N412="sníž. přenesená",J412,0)</f>
        <v>0</v>
      </c>
      <c r="BI412" s="188">
        <f>IF(N412="nulová",J412,0)</f>
        <v>0</v>
      </c>
      <c r="BJ412" s="20" t="s">
        <v>81</v>
      </c>
      <c r="BK412" s="188">
        <f>ROUND(I412*H412,2)</f>
        <v>0</v>
      </c>
      <c r="BL412" s="20" t="s">
        <v>142</v>
      </c>
      <c r="BM412" s="187" t="s">
        <v>1504</v>
      </c>
    </row>
    <row r="413" spans="1:65" s="2" customFormat="1" ht="29.25">
      <c r="A413" s="37"/>
      <c r="B413" s="38"/>
      <c r="C413" s="39"/>
      <c r="D413" s="189" t="s">
        <v>144</v>
      </c>
      <c r="E413" s="39"/>
      <c r="F413" s="190" t="s">
        <v>1505</v>
      </c>
      <c r="G413" s="39"/>
      <c r="H413" s="39"/>
      <c r="I413" s="191"/>
      <c r="J413" s="39"/>
      <c r="K413" s="39"/>
      <c r="L413" s="42"/>
      <c r="M413" s="192"/>
      <c r="N413" s="193"/>
      <c r="O413" s="67"/>
      <c r="P413" s="67"/>
      <c r="Q413" s="67"/>
      <c r="R413" s="67"/>
      <c r="S413" s="67"/>
      <c r="T413" s="68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20" t="s">
        <v>144</v>
      </c>
      <c r="AU413" s="20" t="s">
        <v>83</v>
      </c>
    </row>
    <row r="414" spans="1:65" s="2" customFormat="1">
      <c r="A414" s="37"/>
      <c r="B414" s="38"/>
      <c r="C414" s="39"/>
      <c r="D414" s="194" t="s">
        <v>146</v>
      </c>
      <c r="E414" s="39"/>
      <c r="F414" s="195" t="s">
        <v>1506</v>
      </c>
      <c r="G414" s="39"/>
      <c r="H414" s="39"/>
      <c r="I414" s="191"/>
      <c r="J414" s="39"/>
      <c r="K414" s="39"/>
      <c r="L414" s="42"/>
      <c r="M414" s="192"/>
      <c r="N414" s="193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20" t="s">
        <v>146</v>
      </c>
      <c r="AU414" s="20" t="s">
        <v>83</v>
      </c>
    </row>
    <row r="415" spans="1:65" s="13" customFormat="1">
      <c r="B415" s="196"/>
      <c r="C415" s="197"/>
      <c r="D415" s="189" t="s">
        <v>148</v>
      </c>
      <c r="E415" s="198" t="s">
        <v>28</v>
      </c>
      <c r="F415" s="199" t="s">
        <v>1507</v>
      </c>
      <c r="G415" s="197"/>
      <c r="H415" s="200">
        <v>1.68</v>
      </c>
      <c r="I415" s="201"/>
      <c r="J415" s="197"/>
      <c r="K415" s="197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148</v>
      </c>
      <c r="AU415" s="206" t="s">
        <v>83</v>
      </c>
      <c r="AV415" s="13" t="s">
        <v>83</v>
      </c>
      <c r="AW415" s="13" t="s">
        <v>35</v>
      </c>
      <c r="AX415" s="13" t="s">
        <v>73</v>
      </c>
      <c r="AY415" s="206" t="s">
        <v>135</v>
      </c>
    </row>
    <row r="416" spans="1:65" s="13" customFormat="1">
      <c r="B416" s="196"/>
      <c r="C416" s="197"/>
      <c r="D416" s="189" t="s">
        <v>148</v>
      </c>
      <c r="E416" s="198" t="s">
        <v>28</v>
      </c>
      <c r="F416" s="199" t="s">
        <v>1508</v>
      </c>
      <c r="G416" s="197"/>
      <c r="H416" s="200">
        <v>1.64</v>
      </c>
      <c r="I416" s="201"/>
      <c r="J416" s="197"/>
      <c r="K416" s="197"/>
      <c r="L416" s="202"/>
      <c r="M416" s="203"/>
      <c r="N416" s="204"/>
      <c r="O416" s="204"/>
      <c r="P416" s="204"/>
      <c r="Q416" s="204"/>
      <c r="R416" s="204"/>
      <c r="S416" s="204"/>
      <c r="T416" s="205"/>
      <c r="AT416" s="206" t="s">
        <v>148</v>
      </c>
      <c r="AU416" s="206" t="s">
        <v>83</v>
      </c>
      <c r="AV416" s="13" t="s">
        <v>83</v>
      </c>
      <c r="AW416" s="13" t="s">
        <v>35</v>
      </c>
      <c r="AX416" s="13" t="s">
        <v>73</v>
      </c>
      <c r="AY416" s="206" t="s">
        <v>135</v>
      </c>
    </row>
    <row r="417" spans="1:65" s="13" customFormat="1">
      <c r="B417" s="196"/>
      <c r="C417" s="197"/>
      <c r="D417" s="189" t="s">
        <v>148</v>
      </c>
      <c r="E417" s="198" t="s">
        <v>28</v>
      </c>
      <c r="F417" s="199" t="s">
        <v>1509</v>
      </c>
      <c r="G417" s="197"/>
      <c r="H417" s="200">
        <v>1.268</v>
      </c>
      <c r="I417" s="201"/>
      <c r="J417" s="197"/>
      <c r="K417" s="197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148</v>
      </c>
      <c r="AU417" s="206" t="s">
        <v>83</v>
      </c>
      <c r="AV417" s="13" t="s">
        <v>83</v>
      </c>
      <c r="AW417" s="13" t="s">
        <v>35</v>
      </c>
      <c r="AX417" s="13" t="s">
        <v>73</v>
      </c>
      <c r="AY417" s="206" t="s">
        <v>135</v>
      </c>
    </row>
    <row r="418" spans="1:65" s="13" customFormat="1">
      <c r="B418" s="196"/>
      <c r="C418" s="197"/>
      <c r="D418" s="189" t="s">
        <v>148</v>
      </c>
      <c r="E418" s="198" t="s">
        <v>28</v>
      </c>
      <c r="F418" s="199" t="s">
        <v>1510</v>
      </c>
      <c r="G418" s="197"/>
      <c r="H418" s="200">
        <v>1.131</v>
      </c>
      <c r="I418" s="201"/>
      <c r="J418" s="197"/>
      <c r="K418" s="197"/>
      <c r="L418" s="202"/>
      <c r="M418" s="203"/>
      <c r="N418" s="204"/>
      <c r="O418" s="204"/>
      <c r="P418" s="204"/>
      <c r="Q418" s="204"/>
      <c r="R418" s="204"/>
      <c r="S418" s="204"/>
      <c r="T418" s="205"/>
      <c r="AT418" s="206" t="s">
        <v>148</v>
      </c>
      <c r="AU418" s="206" t="s">
        <v>83</v>
      </c>
      <c r="AV418" s="13" t="s">
        <v>83</v>
      </c>
      <c r="AW418" s="13" t="s">
        <v>35</v>
      </c>
      <c r="AX418" s="13" t="s">
        <v>73</v>
      </c>
      <c r="AY418" s="206" t="s">
        <v>135</v>
      </c>
    </row>
    <row r="419" spans="1:65" s="13" customFormat="1">
      <c r="B419" s="196"/>
      <c r="C419" s="197"/>
      <c r="D419" s="189" t="s">
        <v>148</v>
      </c>
      <c r="E419" s="198" t="s">
        <v>28</v>
      </c>
      <c r="F419" s="199" t="s">
        <v>1511</v>
      </c>
      <c r="G419" s="197"/>
      <c r="H419" s="200">
        <v>0.14099999999999999</v>
      </c>
      <c r="I419" s="201"/>
      <c r="J419" s="197"/>
      <c r="K419" s="197"/>
      <c r="L419" s="202"/>
      <c r="M419" s="203"/>
      <c r="N419" s="204"/>
      <c r="O419" s="204"/>
      <c r="P419" s="204"/>
      <c r="Q419" s="204"/>
      <c r="R419" s="204"/>
      <c r="S419" s="204"/>
      <c r="T419" s="205"/>
      <c r="AT419" s="206" t="s">
        <v>148</v>
      </c>
      <c r="AU419" s="206" t="s">
        <v>83</v>
      </c>
      <c r="AV419" s="13" t="s">
        <v>83</v>
      </c>
      <c r="AW419" s="13" t="s">
        <v>35</v>
      </c>
      <c r="AX419" s="13" t="s">
        <v>73</v>
      </c>
      <c r="AY419" s="206" t="s">
        <v>135</v>
      </c>
    </row>
    <row r="420" spans="1:65" s="16" customFormat="1">
      <c r="B420" s="229"/>
      <c r="C420" s="230"/>
      <c r="D420" s="189" t="s">
        <v>148</v>
      </c>
      <c r="E420" s="231" t="s">
        <v>28</v>
      </c>
      <c r="F420" s="232" t="s">
        <v>277</v>
      </c>
      <c r="G420" s="230"/>
      <c r="H420" s="233">
        <v>5.86</v>
      </c>
      <c r="I420" s="234"/>
      <c r="J420" s="230"/>
      <c r="K420" s="230"/>
      <c r="L420" s="235"/>
      <c r="M420" s="236"/>
      <c r="N420" s="237"/>
      <c r="O420" s="237"/>
      <c r="P420" s="237"/>
      <c r="Q420" s="237"/>
      <c r="R420" s="237"/>
      <c r="S420" s="237"/>
      <c r="T420" s="238"/>
      <c r="AT420" s="239" t="s">
        <v>148</v>
      </c>
      <c r="AU420" s="239" t="s">
        <v>83</v>
      </c>
      <c r="AV420" s="16" t="s">
        <v>154</v>
      </c>
      <c r="AW420" s="16" t="s">
        <v>35</v>
      </c>
      <c r="AX420" s="16" t="s">
        <v>73</v>
      </c>
      <c r="AY420" s="239" t="s">
        <v>135</v>
      </c>
    </row>
    <row r="421" spans="1:65" s="15" customFormat="1">
      <c r="B421" s="218"/>
      <c r="C421" s="219"/>
      <c r="D421" s="189" t="s">
        <v>148</v>
      </c>
      <c r="E421" s="220" t="s">
        <v>28</v>
      </c>
      <c r="F421" s="221" t="s">
        <v>1512</v>
      </c>
      <c r="G421" s="219"/>
      <c r="H421" s="220" t="s">
        <v>28</v>
      </c>
      <c r="I421" s="222"/>
      <c r="J421" s="219"/>
      <c r="K421" s="219"/>
      <c r="L421" s="223"/>
      <c r="M421" s="224"/>
      <c r="N421" s="225"/>
      <c r="O421" s="225"/>
      <c r="P421" s="225"/>
      <c r="Q421" s="225"/>
      <c r="R421" s="225"/>
      <c r="S421" s="225"/>
      <c r="T421" s="226"/>
      <c r="AT421" s="227" t="s">
        <v>148</v>
      </c>
      <c r="AU421" s="227" t="s">
        <v>83</v>
      </c>
      <c r="AV421" s="15" t="s">
        <v>81</v>
      </c>
      <c r="AW421" s="15" t="s">
        <v>35</v>
      </c>
      <c r="AX421" s="15" t="s">
        <v>73</v>
      </c>
      <c r="AY421" s="227" t="s">
        <v>135</v>
      </c>
    </row>
    <row r="422" spans="1:65" s="13" customFormat="1">
      <c r="B422" s="196"/>
      <c r="C422" s="197"/>
      <c r="D422" s="189" t="s">
        <v>148</v>
      </c>
      <c r="E422" s="198" t="s">
        <v>28</v>
      </c>
      <c r="F422" s="199" t="s">
        <v>1513</v>
      </c>
      <c r="G422" s="197"/>
      <c r="H422" s="200">
        <v>0.64</v>
      </c>
      <c r="I422" s="201"/>
      <c r="J422" s="197"/>
      <c r="K422" s="197"/>
      <c r="L422" s="202"/>
      <c r="M422" s="203"/>
      <c r="N422" s="204"/>
      <c r="O422" s="204"/>
      <c r="P422" s="204"/>
      <c r="Q422" s="204"/>
      <c r="R422" s="204"/>
      <c r="S422" s="204"/>
      <c r="T422" s="205"/>
      <c r="AT422" s="206" t="s">
        <v>148</v>
      </c>
      <c r="AU422" s="206" t="s">
        <v>83</v>
      </c>
      <c r="AV422" s="13" t="s">
        <v>83</v>
      </c>
      <c r="AW422" s="13" t="s">
        <v>35</v>
      </c>
      <c r="AX422" s="13" t="s">
        <v>73</v>
      </c>
      <c r="AY422" s="206" t="s">
        <v>135</v>
      </c>
    </row>
    <row r="423" spans="1:65" s="14" customFormat="1">
      <c r="B423" s="207"/>
      <c r="C423" s="208"/>
      <c r="D423" s="189" t="s">
        <v>148</v>
      </c>
      <c r="E423" s="209" t="s">
        <v>28</v>
      </c>
      <c r="F423" s="210" t="s">
        <v>183</v>
      </c>
      <c r="G423" s="208"/>
      <c r="H423" s="211">
        <v>6.5</v>
      </c>
      <c r="I423" s="212"/>
      <c r="J423" s="208"/>
      <c r="K423" s="208"/>
      <c r="L423" s="213"/>
      <c r="M423" s="214"/>
      <c r="N423" s="215"/>
      <c r="O423" s="215"/>
      <c r="P423" s="215"/>
      <c r="Q423" s="215"/>
      <c r="R423" s="215"/>
      <c r="S423" s="215"/>
      <c r="T423" s="216"/>
      <c r="AT423" s="217" t="s">
        <v>148</v>
      </c>
      <c r="AU423" s="217" t="s">
        <v>83</v>
      </c>
      <c r="AV423" s="14" t="s">
        <v>142</v>
      </c>
      <c r="AW423" s="14" t="s">
        <v>35</v>
      </c>
      <c r="AX423" s="14" t="s">
        <v>81</v>
      </c>
      <c r="AY423" s="217" t="s">
        <v>135</v>
      </c>
    </row>
    <row r="424" spans="1:65" s="2" customFormat="1" ht="24.2" customHeight="1">
      <c r="A424" s="37"/>
      <c r="B424" s="38"/>
      <c r="C424" s="176" t="s">
        <v>536</v>
      </c>
      <c r="D424" s="176" t="s">
        <v>137</v>
      </c>
      <c r="E424" s="177" t="s">
        <v>1514</v>
      </c>
      <c r="F424" s="178" t="s">
        <v>1515</v>
      </c>
      <c r="G424" s="179" t="s">
        <v>317</v>
      </c>
      <c r="H424" s="180">
        <v>0.06</v>
      </c>
      <c r="I424" s="181"/>
      <c r="J424" s="182">
        <f>ROUND(I424*H424,2)</f>
        <v>0</v>
      </c>
      <c r="K424" s="178" t="s">
        <v>1516</v>
      </c>
      <c r="L424" s="42"/>
      <c r="M424" s="183" t="s">
        <v>28</v>
      </c>
      <c r="N424" s="184" t="s">
        <v>44</v>
      </c>
      <c r="O424" s="67"/>
      <c r="P424" s="185">
        <f>O424*H424</f>
        <v>0</v>
      </c>
      <c r="Q424" s="185">
        <v>9.8999999999999999E-4</v>
      </c>
      <c r="R424" s="185">
        <f>Q424*H424</f>
        <v>5.94E-5</v>
      </c>
      <c r="S424" s="185">
        <v>0</v>
      </c>
      <c r="T424" s="186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87" t="s">
        <v>142</v>
      </c>
      <c r="AT424" s="187" t="s">
        <v>137</v>
      </c>
      <c r="AU424" s="187" t="s">
        <v>83</v>
      </c>
      <c r="AY424" s="20" t="s">
        <v>135</v>
      </c>
      <c r="BE424" s="188">
        <f>IF(N424="základní",J424,0)</f>
        <v>0</v>
      </c>
      <c r="BF424" s="188">
        <f>IF(N424="snížená",J424,0)</f>
        <v>0</v>
      </c>
      <c r="BG424" s="188">
        <f>IF(N424="zákl. přenesená",J424,0)</f>
        <v>0</v>
      </c>
      <c r="BH424" s="188">
        <f>IF(N424="sníž. přenesená",J424,0)</f>
        <v>0</v>
      </c>
      <c r="BI424" s="188">
        <f>IF(N424="nulová",J424,0)</f>
        <v>0</v>
      </c>
      <c r="BJ424" s="20" t="s">
        <v>81</v>
      </c>
      <c r="BK424" s="188">
        <f>ROUND(I424*H424,2)</f>
        <v>0</v>
      </c>
      <c r="BL424" s="20" t="s">
        <v>142</v>
      </c>
      <c r="BM424" s="187" t="s">
        <v>1517</v>
      </c>
    </row>
    <row r="425" spans="1:65" s="2" customFormat="1" ht="19.5">
      <c r="A425" s="37"/>
      <c r="B425" s="38"/>
      <c r="C425" s="39"/>
      <c r="D425" s="189" t="s">
        <v>144</v>
      </c>
      <c r="E425" s="39"/>
      <c r="F425" s="190" t="s">
        <v>1518</v>
      </c>
      <c r="G425" s="39"/>
      <c r="H425" s="39"/>
      <c r="I425" s="191"/>
      <c r="J425" s="39"/>
      <c r="K425" s="39"/>
      <c r="L425" s="42"/>
      <c r="M425" s="192"/>
      <c r="N425" s="193"/>
      <c r="O425" s="67"/>
      <c r="P425" s="67"/>
      <c r="Q425" s="67"/>
      <c r="R425" s="67"/>
      <c r="S425" s="67"/>
      <c r="T425" s="68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20" t="s">
        <v>144</v>
      </c>
      <c r="AU425" s="20" t="s">
        <v>83</v>
      </c>
    </row>
    <row r="426" spans="1:65" s="2" customFormat="1">
      <c r="A426" s="37"/>
      <c r="B426" s="38"/>
      <c r="C426" s="39"/>
      <c r="D426" s="194" t="s">
        <v>146</v>
      </c>
      <c r="E426" s="39"/>
      <c r="F426" s="195" t="s">
        <v>1519</v>
      </c>
      <c r="G426" s="39"/>
      <c r="H426" s="39"/>
      <c r="I426" s="191"/>
      <c r="J426" s="39"/>
      <c r="K426" s="39"/>
      <c r="L426" s="42"/>
      <c r="M426" s="192"/>
      <c r="N426" s="193"/>
      <c r="O426" s="67"/>
      <c r="P426" s="67"/>
      <c r="Q426" s="67"/>
      <c r="R426" s="67"/>
      <c r="S426" s="67"/>
      <c r="T426" s="68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20" t="s">
        <v>146</v>
      </c>
      <c r="AU426" s="20" t="s">
        <v>83</v>
      </c>
    </row>
    <row r="427" spans="1:65" s="13" customFormat="1">
      <c r="B427" s="196"/>
      <c r="C427" s="197"/>
      <c r="D427" s="189" t="s">
        <v>148</v>
      </c>
      <c r="E427" s="198" t="s">
        <v>28</v>
      </c>
      <c r="F427" s="199" t="s">
        <v>1520</v>
      </c>
      <c r="G427" s="197"/>
      <c r="H427" s="200">
        <v>0.06</v>
      </c>
      <c r="I427" s="201"/>
      <c r="J427" s="197"/>
      <c r="K427" s="197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148</v>
      </c>
      <c r="AU427" s="206" t="s">
        <v>83</v>
      </c>
      <c r="AV427" s="13" t="s">
        <v>83</v>
      </c>
      <c r="AW427" s="13" t="s">
        <v>35</v>
      </c>
      <c r="AX427" s="13" t="s">
        <v>81</v>
      </c>
      <c r="AY427" s="206" t="s">
        <v>135</v>
      </c>
    </row>
    <row r="428" spans="1:65" s="12" customFormat="1" ht="20.85" customHeight="1">
      <c r="B428" s="160"/>
      <c r="C428" s="161"/>
      <c r="D428" s="162" t="s">
        <v>72</v>
      </c>
      <c r="E428" s="174" t="s">
        <v>764</v>
      </c>
      <c r="F428" s="174" t="s">
        <v>852</v>
      </c>
      <c r="G428" s="161"/>
      <c r="H428" s="161"/>
      <c r="I428" s="164"/>
      <c r="J428" s="175">
        <f>BK428</f>
        <v>0</v>
      </c>
      <c r="K428" s="161"/>
      <c r="L428" s="166"/>
      <c r="M428" s="167"/>
      <c r="N428" s="168"/>
      <c r="O428" s="168"/>
      <c r="P428" s="169">
        <f>SUM(P429:P455)</f>
        <v>0</v>
      </c>
      <c r="Q428" s="168"/>
      <c r="R428" s="169">
        <f>SUM(R429:R455)</f>
        <v>0</v>
      </c>
      <c r="S428" s="168"/>
      <c r="T428" s="170">
        <f>SUM(T429:T455)</f>
        <v>55.986400000000003</v>
      </c>
      <c r="AR428" s="171" t="s">
        <v>81</v>
      </c>
      <c r="AT428" s="172" t="s">
        <v>72</v>
      </c>
      <c r="AU428" s="172" t="s">
        <v>83</v>
      </c>
      <c r="AY428" s="171" t="s">
        <v>135</v>
      </c>
      <c r="BK428" s="173">
        <f>SUM(BK429:BK455)</f>
        <v>0</v>
      </c>
    </row>
    <row r="429" spans="1:65" s="2" customFormat="1" ht="24.2" customHeight="1">
      <c r="A429" s="37"/>
      <c r="B429" s="38"/>
      <c r="C429" s="176" t="s">
        <v>542</v>
      </c>
      <c r="D429" s="176" t="s">
        <v>137</v>
      </c>
      <c r="E429" s="177" t="s">
        <v>1521</v>
      </c>
      <c r="F429" s="178" t="s">
        <v>1522</v>
      </c>
      <c r="G429" s="179" t="s">
        <v>169</v>
      </c>
      <c r="H429" s="180">
        <v>21.942</v>
      </c>
      <c r="I429" s="181"/>
      <c r="J429" s="182">
        <f>ROUND(I429*H429,2)</f>
        <v>0</v>
      </c>
      <c r="K429" s="178" t="s">
        <v>141</v>
      </c>
      <c r="L429" s="42"/>
      <c r="M429" s="183" t="s">
        <v>28</v>
      </c>
      <c r="N429" s="184" t="s">
        <v>44</v>
      </c>
      <c r="O429" s="67"/>
      <c r="P429" s="185">
        <f>O429*H429</f>
        <v>0</v>
      </c>
      <c r="Q429" s="185">
        <v>0</v>
      </c>
      <c r="R429" s="185">
        <f>Q429*H429</f>
        <v>0</v>
      </c>
      <c r="S429" s="185">
        <v>2.5</v>
      </c>
      <c r="T429" s="186">
        <f>S429*H429</f>
        <v>54.855000000000004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7" t="s">
        <v>142</v>
      </c>
      <c r="AT429" s="187" t="s">
        <v>137</v>
      </c>
      <c r="AU429" s="187" t="s">
        <v>154</v>
      </c>
      <c r="AY429" s="20" t="s">
        <v>135</v>
      </c>
      <c r="BE429" s="188">
        <f>IF(N429="základní",J429,0)</f>
        <v>0</v>
      </c>
      <c r="BF429" s="188">
        <f>IF(N429="snížená",J429,0)</f>
        <v>0</v>
      </c>
      <c r="BG429" s="188">
        <f>IF(N429="zákl. přenesená",J429,0)</f>
        <v>0</v>
      </c>
      <c r="BH429" s="188">
        <f>IF(N429="sníž. přenesená",J429,0)</f>
        <v>0</v>
      </c>
      <c r="BI429" s="188">
        <f>IF(N429="nulová",J429,0)</f>
        <v>0</v>
      </c>
      <c r="BJ429" s="20" t="s">
        <v>81</v>
      </c>
      <c r="BK429" s="188">
        <f>ROUND(I429*H429,2)</f>
        <v>0</v>
      </c>
      <c r="BL429" s="20" t="s">
        <v>142</v>
      </c>
      <c r="BM429" s="187" t="s">
        <v>1523</v>
      </c>
    </row>
    <row r="430" spans="1:65" s="2" customFormat="1" ht="19.5">
      <c r="A430" s="37"/>
      <c r="B430" s="38"/>
      <c r="C430" s="39"/>
      <c r="D430" s="189" t="s">
        <v>144</v>
      </c>
      <c r="E430" s="39"/>
      <c r="F430" s="190" t="s">
        <v>1524</v>
      </c>
      <c r="G430" s="39"/>
      <c r="H430" s="39"/>
      <c r="I430" s="191"/>
      <c r="J430" s="39"/>
      <c r="K430" s="39"/>
      <c r="L430" s="42"/>
      <c r="M430" s="192"/>
      <c r="N430" s="193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20" t="s">
        <v>144</v>
      </c>
      <c r="AU430" s="20" t="s">
        <v>154</v>
      </c>
    </row>
    <row r="431" spans="1:65" s="2" customFormat="1">
      <c r="A431" s="37"/>
      <c r="B431" s="38"/>
      <c r="C431" s="39"/>
      <c r="D431" s="194" t="s">
        <v>146</v>
      </c>
      <c r="E431" s="39"/>
      <c r="F431" s="195" t="s">
        <v>1525</v>
      </c>
      <c r="G431" s="39"/>
      <c r="H431" s="39"/>
      <c r="I431" s="191"/>
      <c r="J431" s="39"/>
      <c r="K431" s="39"/>
      <c r="L431" s="42"/>
      <c r="M431" s="192"/>
      <c r="N431" s="193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20" t="s">
        <v>146</v>
      </c>
      <c r="AU431" s="20" t="s">
        <v>154</v>
      </c>
    </row>
    <row r="432" spans="1:65" s="13" customFormat="1" ht="22.5">
      <c r="B432" s="196"/>
      <c r="C432" s="197"/>
      <c r="D432" s="189" t="s">
        <v>148</v>
      </c>
      <c r="E432" s="198" t="s">
        <v>28</v>
      </c>
      <c r="F432" s="199" t="s">
        <v>1526</v>
      </c>
      <c r="G432" s="197"/>
      <c r="H432" s="200">
        <v>0.16200000000000001</v>
      </c>
      <c r="I432" s="201"/>
      <c r="J432" s="197"/>
      <c r="K432" s="197"/>
      <c r="L432" s="202"/>
      <c r="M432" s="203"/>
      <c r="N432" s="204"/>
      <c r="O432" s="204"/>
      <c r="P432" s="204"/>
      <c r="Q432" s="204"/>
      <c r="R432" s="204"/>
      <c r="S432" s="204"/>
      <c r="T432" s="205"/>
      <c r="AT432" s="206" t="s">
        <v>148</v>
      </c>
      <c r="AU432" s="206" t="s">
        <v>154</v>
      </c>
      <c r="AV432" s="13" t="s">
        <v>83</v>
      </c>
      <c r="AW432" s="13" t="s">
        <v>35</v>
      </c>
      <c r="AX432" s="13" t="s">
        <v>73</v>
      </c>
      <c r="AY432" s="206" t="s">
        <v>135</v>
      </c>
    </row>
    <row r="433" spans="1:65" s="13" customFormat="1">
      <c r="B433" s="196"/>
      <c r="C433" s="197"/>
      <c r="D433" s="189" t="s">
        <v>148</v>
      </c>
      <c r="E433" s="198" t="s">
        <v>28</v>
      </c>
      <c r="F433" s="199" t="s">
        <v>1527</v>
      </c>
      <c r="G433" s="197"/>
      <c r="H433" s="200">
        <v>21.78</v>
      </c>
      <c r="I433" s="201"/>
      <c r="J433" s="197"/>
      <c r="K433" s="197"/>
      <c r="L433" s="202"/>
      <c r="M433" s="203"/>
      <c r="N433" s="204"/>
      <c r="O433" s="204"/>
      <c r="P433" s="204"/>
      <c r="Q433" s="204"/>
      <c r="R433" s="204"/>
      <c r="S433" s="204"/>
      <c r="T433" s="205"/>
      <c r="AT433" s="206" t="s">
        <v>148</v>
      </c>
      <c r="AU433" s="206" t="s">
        <v>154</v>
      </c>
      <c r="AV433" s="13" t="s">
        <v>83</v>
      </c>
      <c r="AW433" s="13" t="s">
        <v>35</v>
      </c>
      <c r="AX433" s="13" t="s">
        <v>73</v>
      </c>
      <c r="AY433" s="206" t="s">
        <v>135</v>
      </c>
    </row>
    <row r="434" spans="1:65" s="14" customFormat="1">
      <c r="B434" s="207"/>
      <c r="C434" s="208"/>
      <c r="D434" s="189" t="s">
        <v>148</v>
      </c>
      <c r="E434" s="209" t="s">
        <v>28</v>
      </c>
      <c r="F434" s="210" t="s">
        <v>183</v>
      </c>
      <c r="G434" s="208"/>
      <c r="H434" s="211">
        <v>21.942</v>
      </c>
      <c r="I434" s="212"/>
      <c r="J434" s="208"/>
      <c r="K434" s="208"/>
      <c r="L434" s="213"/>
      <c r="M434" s="214"/>
      <c r="N434" s="215"/>
      <c r="O434" s="215"/>
      <c r="P434" s="215"/>
      <c r="Q434" s="215"/>
      <c r="R434" s="215"/>
      <c r="S434" s="215"/>
      <c r="T434" s="216"/>
      <c r="AT434" s="217" t="s">
        <v>148</v>
      </c>
      <c r="AU434" s="217" t="s">
        <v>154</v>
      </c>
      <c r="AV434" s="14" t="s">
        <v>142</v>
      </c>
      <c r="AW434" s="14" t="s">
        <v>35</v>
      </c>
      <c r="AX434" s="14" t="s">
        <v>81</v>
      </c>
      <c r="AY434" s="217" t="s">
        <v>135</v>
      </c>
    </row>
    <row r="435" spans="1:65" s="2" customFormat="1" ht="24.2" customHeight="1">
      <c r="A435" s="37"/>
      <c r="B435" s="38"/>
      <c r="C435" s="176" t="s">
        <v>550</v>
      </c>
      <c r="D435" s="176" t="s">
        <v>137</v>
      </c>
      <c r="E435" s="177" t="s">
        <v>1528</v>
      </c>
      <c r="F435" s="178" t="s">
        <v>1529</v>
      </c>
      <c r="G435" s="179" t="s">
        <v>169</v>
      </c>
      <c r="H435" s="180">
        <v>0.30399999999999999</v>
      </c>
      <c r="I435" s="181"/>
      <c r="J435" s="182">
        <f>ROUND(I435*H435,2)</f>
        <v>0</v>
      </c>
      <c r="K435" s="178" t="s">
        <v>141</v>
      </c>
      <c r="L435" s="42"/>
      <c r="M435" s="183" t="s">
        <v>28</v>
      </c>
      <c r="N435" s="184" t="s">
        <v>44</v>
      </c>
      <c r="O435" s="67"/>
      <c r="P435" s="185">
        <f>O435*H435</f>
        <v>0</v>
      </c>
      <c r="Q435" s="185">
        <v>0</v>
      </c>
      <c r="R435" s="185">
        <f>Q435*H435</f>
        <v>0</v>
      </c>
      <c r="S435" s="185">
        <v>1.8</v>
      </c>
      <c r="T435" s="186">
        <f>S435*H435</f>
        <v>0.54720000000000002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87" t="s">
        <v>142</v>
      </c>
      <c r="AT435" s="187" t="s">
        <v>137</v>
      </c>
      <c r="AU435" s="187" t="s">
        <v>154</v>
      </c>
      <c r="AY435" s="20" t="s">
        <v>135</v>
      </c>
      <c r="BE435" s="188">
        <f>IF(N435="základní",J435,0)</f>
        <v>0</v>
      </c>
      <c r="BF435" s="188">
        <f>IF(N435="snížená",J435,0)</f>
        <v>0</v>
      </c>
      <c r="BG435" s="188">
        <f>IF(N435="zákl. přenesená",J435,0)</f>
        <v>0</v>
      </c>
      <c r="BH435" s="188">
        <f>IF(N435="sníž. přenesená",J435,0)</f>
        <v>0</v>
      </c>
      <c r="BI435" s="188">
        <f>IF(N435="nulová",J435,0)</f>
        <v>0</v>
      </c>
      <c r="BJ435" s="20" t="s">
        <v>81</v>
      </c>
      <c r="BK435" s="188">
        <f>ROUND(I435*H435,2)</f>
        <v>0</v>
      </c>
      <c r="BL435" s="20" t="s">
        <v>142</v>
      </c>
      <c r="BM435" s="187" t="s">
        <v>1530</v>
      </c>
    </row>
    <row r="436" spans="1:65" s="2" customFormat="1" ht="29.25">
      <c r="A436" s="37"/>
      <c r="B436" s="38"/>
      <c r="C436" s="39"/>
      <c r="D436" s="189" t="s">
        <v>144</v>
      </c>
      <c r="E436" s="39"/>
      <c r="F436" s="190" t="s">
        <v>1531</v>
      </c>
      <c r="G436" s="39"/>
      <c r="H436" s="39"/>
      <c r="I436" s="191"/>
      <c r="J436" s="39"/>
      <c r="K436" s="39"/>
      <c r="L436" s="42"/>
      <c r="M436" s="192"/>
      <c r="N436" s="193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20" t="s">
        <v>144</v>
      </c>
      <c r="AU436" s="20" t="s">
        <v>154</v>
      </c>
    </row>
    <row r="437" spans="1:65" s="2" customFormat="1">
      <c r="A437" s="37"/>
      <c r="B437" s="38"/>
      <c r="C437" s="39"/>
      <c r="D437" s="194" t="s">
        <v>146</v>
      </c>
      <c r="E437" s="39"/>
      <c r="F437" s="195" t="s">
        <v>1532</v>
      </c>
      <c r="G437" s="39"/>
      <c r="H437" s="39"/>
      <c r="I437" s="191"/>
      <c r="J437" s="39"/>
      <c r="K437" s="39"/>
      <c r="L437" s="42"/>
      <c r="M437" s="192"/>
      <c r="N437" s="193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146</v>
      </c>
      <c r="AU437" s="20" t="s">
        <v>154</v>
      </c>
    </row>
    <row r="438" spans="1:65" s="13" customFormat="1">
      <c r="B438" s="196"/>
      <c r="C438" s="197"/>
      <c r="D438" s="189" t="s">
        <v>148</v>
      </c>
      <c r="E438" s="198" t="s">
        <v>28</v>
      </c>
      <c r="F438" s="199" t="s">
        <v>1533</v>
      </c>
      <c r="G438" s="197"/>
      <c r="H438" s="200">
        <v>0.30399999999999999</v>
      </c>
      <c r="I438" s="201"/>
      <c r="J438" s="197"/>
      <c r="K438" s="197"/>
      <c r="L438" s="202"/>
      <c r="M438" s="203"/>
      <c r="N438" s="204"/>
      <c r="O438" s="204"/>
      <c r="P438" s="204"/>
      <c r="Q438" s="204"/>
      <c r="R438" s="204"/>
      <c r="S438" s="204"/>
      <c r="T438" s="205"/>
      <c r="AT438" s="206" t="s">
        <v>148</v>
      </c>
      <c r="AU438" s="206" t="s">
        <v>154</v>
      </c>
      <c r="AV438" s="13" t="s">
        <v>83</v>
      </c>
      <c r="AW438" s="13" t="s">
        <v>35</v>
      </c>
      <c r="AX438" s="13" t="s">
        <v>81</v>
      </c>
      <c r="AY438" s="206" t="s">
        <v>135</v>
      </c>
    </row>
    <row r="439" spans="1:65" s="2" customFormat="1" ht="24.2" customHeight="1">
      <c r="A439" s="37"/>
      <c r="B439" s="38"/>
      <c r="C439" s="176" t="s">
        <v>557</v>
      </c>
      <c r="D439" s="176" t="s">
        <v>137</v>
      </c>
      <c r="E439" s="177" t="s">
        <v>1534</v>
      </c>
      <c r="F439" s="178" t="s">
        <v>1535</v>
      </c>
      <c r="G439" s="179" t="s">
        <v>140</v>
      </c>
      <c r="H439" s="180">
        <v>25</v>
      </c>
      <c r="I439" s="181"/>
      <c r="J439" s="182">
        <f>ROUND(I439*H439,2)</f>
        <v>0</v>
      </c>
      <c r="K439" s="178" t="s">
        <v>141</v>
      </c>
      <c r="L439" s="42"/>
      <c r="M439" s="183" t="s">
        <v>28</v>
      </c>
      <c r="N439" s="184" t="s">
        <v>44</v>
      </c>
      <c r="O439" s="67"/>
      <c r="P439" s="185">
        <f>O439*H439</f>
        <v>0</v>
      </c>
      <c r="Q439" s="185">
        <v>0</v>
      </c>
      <c r="R439" s="185">
        <f>Q439*H439</f>
        <v>0</v>
      </c>
      <c r="S439" s="185">
        <v>8.0000000000000002E-3</v>
      </c>
      <c r="T439" s="186">
        <f>S439*H439</f>
        <v>0.2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7" t="s">
        <v>142</v>
      </c>
      <c r="AT439" s="187" t="s">
        <v>137</v>
      </c>
      <c r="AU439" s="187" t="s">
        <v>154</v>
      </c>
      <c r="AY439" s="20" t="s">
        <v>135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20" t="s">
        <v>81</v>
      </c>
      <c r="BK439" s="188">
        <f>ROUND(I439*H439,2)</f>
        <v>0</v>
      </c>
      <c r="BL439" s="20" t="s">
        <v>142</v>
      </c>
      <c r="BM439" s="187" t="s">
        <v>1536</v>
      </c>
    </row>
    <row r="440" spans="1:65" s="2" customFormat="1" ht="19.5">
      <c r="A440" s="37"/>
      <c r="B440" s="38"/>
      <c r="C440" s="39"/>
      <c r="D440" s="189" t="s">
        <v>144</v>
      </c>
      <c r="E440" s="39"/>
      <c r="F440" s="190" t="s">
        <v>1537</v>
      </c>
      <c r="G440" s="39"/>
      <c r="H440" s="39"/>
      <c r="I440" s="191"/>
      <c r="J440" s="39"/>
      <c r="K440" s="39"/>
      <c r="L440" s="42"/>
      <c r="M440" s="192"/>
      <c r="N440" s="193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20" t="s">
        <v>144</v>
      </c>
      <c r="AU440" s="20" t="s">
        <v>154</v>
      </c>
    </row>
    <row r="441" spans="1:65" s="2" customFormat="1">
      <c r="A441" s="37"/>
      <c r="B441" s="38"/>
      <c r="C441" s="39"/>
      <c r="D441" s="194" t="s">
        <v>146</v>
      </c>
      <c r="E441" s="39"/>
      <c r="F441" s="195" t="s">
        <v>1538</v>
      </c>
      <c r="G441" s="39"/>
      <c r="H441" s="39"/>
      <c r="I441" s="191"/>
      <c r="J441" s="39"/>
      <c r="K441" s="39"/>
      <c r="L441" s="42"/>
      <c r="M441" s="192"/>
      <c r="N441" s="193"/>
      <c r="O441" s="67"/>
      <c r="P441" s="67"/>
      <c r="Q441" s="67"/>
      <c r="R441" s="67"/>
      <c r="S441" s="67"/>
      <c r="T441" s="68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20" t="s">
        <v>146</v>
      </c>
      <c r="AU441" s="20" t="s">
        <v>154</v>
      </c>
    </row>
    <row r="442" spans="1:65" s="13" customFormat="1">
      <c r="B442" s="196"/>
      <c r="C442" s="197"/>
      <c r="D442" s="189" t="s">
        <v>148</v>
      </c>
      <c r="E442" s="198" t="s">
        <v>28</v>
      </c>
      <c r="F442" s="199" t="s">
        <v>314</v>
      </c>
      <c r="G442" s="197"/>
      <c r="H442" s="200">
        <v>25</v>
      </c>
      <c r="I442" s="201"/>
      <c r="J442" s="197"/>
      <c r="K442" s="197"/>
      <c r="L442" s="202"/>
      <c r="M442" s="203"/>
      <c r="N442" s="204"/>
      <c r="O442" s="204"/>
      <c r="P442" s="204"/>
      <c r="Q442" s="204"/>
      <c r="R442" s="204"/>
      <c r="S442" s="204"/>
      <c r="T442" s="205"/>
      <c r="AT442" s="206" t="s">
        <v>148</v>
      </c>
      <c r="AU442" s="206" t="s">
        <v>154</v>
      </c>
      <c r="AV442" s="13" t="s">
        <v>83</v>
      </c>
      <c r="AW442" s="13" t="s">
        <v>35</v>
      </c>
      <c r="AX442" s="13" t="s">
        <v>81</v>
      </c>
      <c r="AY442" s="206" t="s">
        <v>135</v>
      </c>
    </row>
    <row r="443" spans="1:65" s="2" customFormat="1" ht="24.2" customHeight="1">
      <c r="A443" s="37"/>
      <c r="B443" s="38"/>
      <c r="C443" s="176" t="s">
        <v>562</v>
      </c>
      <c r="D443" s="176" t="s">
        <v>137</v>
      </c>
      <c r="E443" s="177" t="s">
        <v>1539</v>
      </c>
      <c r="F443" s="178" t="s">
        <v>1540</v>
      </c>
      <c r="G443" s="179" t="s">
        <v>357</v>
      </c>
      <c r="H443" s="180">
        <v>40</v>
      </c>
      <c r="I443" s="181"/>
      <c r="J443" s="182">
        <f>ROUND(I443*H443,2)</f>
        <v>0</v>
      </c>
      <c r="K443" s="178" t="s">
        <v>141</v>
      </c>
      <c r="L443" s="42"/>
      <c r="M443" s="183" t="s">
        <v>28</v>
      </c>
      <c r="N443" s="184" t="s">
        <v>44</v>
      </c>
      <c r="O443" s="67"/>
      <c r="P443" s="185">
        <f>O443*H443</f>
        <v>0</v>
      </c>
      <c r="Q443" s="185">
        <v>0</v>
      </c>
      <c r="R443" s="185">
        <f>Q443*H443</f>
        <v>0</v>
      </c>
      <c r="S443" s="185">
        <v>2.48E-3</v>
      </c>
      <c r="T443" s="186">
        <f>S443*H443</f>
        <v>9.9199999999999997E-2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87" t="s">
        <v>142</v>
      </c>
      <c r="AT443" s="187" t="s">
        <v>137</v>
      </c>
      <c r="AU443" s="187" t="s">
        <v>154</v>
      </c>
      <c r="AY443" s="20" t="s">
        <v>135</v>
      </c>
      <c r="BE443" s="188">
        <f>IF(N443="základní",J443,0)</f>
        <v>0</v>
      </c>
      <c r="BF443" s="188">
        <f>IF(N443="snížená",J443,0)</f>
        <v>0</v>
      </c>
      <c r="BG443" s="188">
        <f>IF(N443="zákl. přenesená",J443,0)</f>
        <v>0</v>
      </c>
      <c r="BH443" s="188">
        <f>IF(N443="sníž. přenesená",J443,0)</f>
        <v>0</v>
      </c>
      <c r="BI443" s="188">
        <f>IF(N443="nulová",J443,0)</f>
        <v>0</v>
      </c>
      <c r="BJ443" s="20" t="s">
        <v>81</v>
      </c>
      <c r="BK443" s="188">
        <f>ROUND(I443*H443,2)</f>
        <v>0</v>
      </c>
      <c r="BL443" s="20" t="s">
        <v>142</v>
      </c>
      <c r="BM443" s="187" t="s">
        <v>1541</v>
      </c>
    </row>
    <row r="444" spans="1:65" s="2" customFormat="1" ht="19.5">
      <c r="A444" s="37"/>
      <c r="B444" s="38"/>
      <c r="C444" s="39"/>
      <c r="D444" s="189" t="s">
        <v>144</v>
      </c>
      <c r="E444" s="39"/>
      <c r="F444" s="190" t="s">
        <v>1542</v>
      </c>
      <c r="G444" s="39"/>
      <c r="H444" s="39"/>
      <c r="I444" s="191"/>
      <c r="J444" s="39"/>
      <c r="K444" s="39"/>
      <c r="L444" s="42"/>
      <c r="M444" s="192"/>
      <c r="N444" s="193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20" t="s">
        <v>144</v>
      </c>
      <c r="AU444" s="20" t="s">
        <v>154</v>
      </c>
    </row>
    <row r="445" spans="1:65" s="2" customFormat="1">
      <c r="A445" s="37"/>
      <c r="B445" s="38"/>
      <c r="C445" s="39"/>
      <c r="D445" s="194" t="s">
        <v>146</v>
      </c>
      <c r="E445" s="39"/>
      <c r="F445" s="195" t="s">
        <v>1543</v>
      </c>
      <c r="G445" s="39"/>
      <c r="H445" s="39"/>
      <c r="I445" s="191"/>
      <c r="J445" s="39"/>
      <c r="K445" s="39"/>
      <c r="L445" s="42"/>
      <c r="M445" s="192"/>
      <c r="N445" s="193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20" t="s">
        <v>146</v>
      </c>
      <c r="AU445" s="20" t="s">
        <v>154</v>
      </c>
    </row>
    <row r="446" spans="1:65" s="13" customFormat="1">
      <c r="B446" s="196"/>
      <c r="C446" s="197"/>
      <c r="D446" s="189" t="s">
        <v>148</v>
      </c>
      <c r="E446" s="198" t="s">
        <v>28</v>
      </c>
      <c r="F446" s="199" t="s">
        <v>415</v>
      </c>
      <c r="G446" s="197"/>
      <c r="H446" s="200">
        <v>40</v>
      </c>
      <c r="I446" s="201"/>
      <c r="J446" s="197"/>
      <c r="K446" s="197"/>
      <c r="L446" s="202"/>
      <c r="M446" s="203"/>
      <c r="N446" s="204"/>
      <c r="O446" s="204"/>
      <c r="P446" s="204"/>
      <c r="Q446" s="204"/>
      <c r="R446" s="204"/>
      <c r="S446" s="204"/>
      <c r="T446" s="205"/>
      <c r="AT446" s="206" t="s">
        <v>148</v>
      </c>
      <c r="AU446" s="206" t="s">
        <v>154</v>
      </c>
      <c r="AV446" s="13" t="s">
        <v>83</v>
      </c>
      <c r="AW446" s="13" t="s">
        <v>35</v>
      </c>
      <c r="AX446" s="13" t="s">
        <v>81</v>
      </c>
      <c r="AY446" s="206" t="s">
        <v>135</v>
      </c>
    </row>
    <row r="447" spans="1:65" s="2" customFormat="1" ht="21.75" customHeight="1">
      <c r="A447" s="37"/>
      <c r="B447" s="38"/>
      <c r="C447" s="176" t="s">
        <v>568</v>
      </c>
      <c r="D447" s="176" t="s">
        <v>137</v>
      </c>
      <c r="E447" s="177" t="s">
        <v>1544</v>
      </c>
      <c r="F447" s="178" t="s">
        <v>1545</v>
      </c>
      <c r="G447" s="179" t="s">
        <v>140</v>
      </c>
      <c r="H447" s="180">
        <v>1</v>
      </c>
      <c r="I447" s="181"/>
      <c r="J447" s="182">
        <f>ROUND(I447*H447,2)</f>
        <v>0</v>
      </c>
      <c r="K447" s="178" t="s">
        <v>141</v>
      </c>
      <c r="L447" s="42"/>
      <c r="M447" s="183" t="s">
        <v>28</v>
      </c>
      <c r="N447" s="184" t="s">
        <v>44</v>
      </c>
      <c r="O447" s="67"/>
      <c r="P447" s="185">
        <f>O447*H447</f>
        <v>0</v>
      </c>
      <c r="Q447" s="185">
        <v>0</v>
      </c>
      <c r="R447" s="185">
        <f>Q447*H447</f>
        <v>0</v>
      </c>
      <c r="S447" s="185">
        <v>0.28499999999999998</v>
      </c>
      <c r="T447" s="186">
        <f>S447*H447</f>
        <v>0.28499999999999998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7" t="s">
        <v>142</v>
      </c>
      <c r="AT447" s="187" t="s">
        <v>137</v>
      </c>
      <c r="AU447" s="187" t="s">
        <v>154</v>
      </c>
      <c r="AY447" s="20" t="s">
        <v>135</v>
      </c>
      <c r="BE447" s="188">
        <f>IF(N447="základní",J447,0)</f>
        <v>0</v>
      </c>
      <c r="BF447" s="188">
        <f>IF(N447="snížená",J447,0)</f>
        <v>0</v>
      </c>
      <c r="BG447" s="188">
        <f>IF(N447="zákl. přenesená",J447,0)</f>
        <v>0</v>
      </c>
      <c r="BH447" s="188">
        <f>IF(N447="sníž. přenesená",J447,0)</f>
        <v>0</v>
      </c>
      <c r="BI447" s="188">
        <f>IF(N447="nulová",J447,0)</f>
        <v>0</v>
      </c>
      <c r="BJ447" s="20" t="s">
        <v>81</v>
      </c>
      <c r="BK447" s="188">
        <f>ROUND(I447*H447,2)</f>
        <v>0</v>
      </c>
      <c r="BL447" s="20" t="s">
        <v>142</v>
      </c>
      <c r="BM447" s="187" t="s">
        <v>1546</v>
      </c>
    </row>
    <row r="448" spans="1:65" s="2" customFormat="1" ht="19.5">
      <c r="A448" s="37"/>
      <c r="B448" s="38"/>
      <c r="C448" s="39"/>
      <c r="D448" s="189" t="s">
        <v>144</v>
      </c>
      <c r="E448" s="39"/>
      <c r="F448" s="190" t="s">
        <v>1547</v>
      </c>
      <c r="G448" s="39"/>
      <c r="H448" s="39"/>
      <c r="I448" s="191"/>
      <c r="J448" s="39"/>
      <c r="K448" s="39"/>
      <c r="L448" s="42"/>
      <c r="M448" s="192"/>
      <c r="N448" s="193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20" t="s">
        <v>144</v>
      </c>
      <c r="AU448" s="20" t="s">
        <v>154</v>
      </c>
    </row>
    <row r="449" spans="1:65" s="2" customFormat="1">
      <c r="A449" s="37"/>
      <c r="B449" s="38"/>
      <c r="C449" s="39"/>
      <c r="D449" s="194" t="s">
        <v>146</v>
      </c>
      <c r="E449" s="39"/>
      <c r="F449" s="195" t="s">
        <v>1548</v>
      </c>
      <c r="G449" s="39"/>
      <c r="H449" s="39"/>
      <c r="I449" s="191"/>
      <c r="J449" s="39"/>
      <c r="K449" s="39"/>
      <c r="L449" s="42"/>
      <c r="M449" s="192"/>
      <c r="N449" s="193"/>
      <c r="O449" s="67"/>
      <c r="P449" s="67"/>
      <c r="Q449" s="67"/>
      <c r="R449" s="67"/>
      <c r="S449" s="67"/>
      <c r="T449" s="68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20" t="s">
        <v>146</v>
      </c>
      <c r="AU449" s="20" t="s">
        <v>154</v>
      </c>
    </row>
    <row r="450" spans="1:65" s="13" customFormat="1">
      <c r="B450" s="196"/>
      <c r="C450" s="197"/>
      <c r="D450" s="189" t="s">
        <v>148</v>
      </c>
      <c r="E450" s="198" t="s">
        <v>28</v>
      </c>
      <c r="F450" s="199" t="s">
        <v>81</v>
      </c>
      <c r="G450" s="197"/>
      <c r="H450" s="200">
        <v>1</v>
      </c>
      <c r="I450" s="201"/>
      <c r="J450" s="197"/>
      <c r="K450" s="197"/>
      <c r="L450" s="202"/>
      <c r="M450" s="203"/>
      <c r="N450" s="204"/>
      <c r="O450" s="204"/>
      <c r="P450" s="204"/>
      <c r="Q450" s="204"/>
      <c r="R450" s="204"/>
      <c r="S450" s="204"/>
      <c r="T450" s="205"/>
      <c r="AT450" s="206" t="s">
        <v>148</v>
      </c>
      <c r="AU450" s="206" t="s">
        <v>154</v>
      </c>
      <c r="AV450" s="13" t="s">
        <v>83</v>
      </c>
      <c r="AW450" s="13" t="s">
        <v>35</v>
      </c>
      <c r="AX450" s="13" t="s">
        <v>81</v>
      </c>
      <c r="AY450" s="206" t="s">
        <v>135</v>
      </c>
    </row>
    <row r="451" spans="1:65" s="2" customFormat="1" ht="21.75" customHeight="1">
      <c r="A451" s="37"/>
      <c r="B451" s="38"/>
      <c r="C451" s="176" t="s">
        <v>572</v>
      </c>
      <c r="D451" s="176" t="s">
        <v>137</v>
      </c>
      <c r="E451" s="177" t="s">
        <v>1549</v>
      </c>
      <c r="F451" s="178" t="s">
        <v>1550</v>
      </c>
      <c r="G451" s="179" t="s">
        <v>169</v>
      </c>
      <c r="H451" s="180">
        <v>21.78</v>
      </c>
      <c r="I451" s="181"/>
      <c r="J451" s="182">
        <f>ROUND(I451*H451,2)</f>
        <v>0</v>
      </c>
      <c r="K451" s="178" t="s">
        <v>141</v>
      </c>
      <c r="L451" s="42"/>
      <c r="M451" s="183" t="s">
        <v>28</v>
      </c>
      <c r="N451" s="184" t="s">
        <v>44</v>
      </c>
      <c r="O451" s="67"/>
      <c r="P451" s="185">
        <f>O451*H451</f>
        <v>0</v>
      </c>
      <c r="Q451" s="185">
        <v>0</v>
      </c>
      <c r="R451" s="185">
        <f>Q451*H451</f>
        <v>0</v>
      </c>
      <c r="S451" s="185">
        <v>0</v>
      </c>
      <c r="T451" s="186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87" t="s">
        <v>142</v>
      </c>
      <c r="AT451" s="187" t="s">
        <v>137</v>
      </c>
      <c r="AU451" s="187" t="s">
        <v>154</v>
      </c>
      <c r="AY451" s="20" t="s">
        <v>135</v>
      </c>
      <c r="BE451" s="188">
        <f>IF(N451="základní",J451,0)</f>
        <v>0</v>
      </c>
      <c r="BF451" s="188">
        <f>IF(N451="snížená",J451,0)</f>
        <v>0</v>
      </c>
      <c r="BG451" s="188">
        <f>IF(N451="zákl. přenesená",J451,0)</f>
        <v>0</v>
      </c>
      <c r="BH451" s="188">
        <f>IF(N451="sníž. přenesená",J451,0)</f>
        <v>0</v>
      </c>
      <c r="BI451" s="188">
        <f>IF(N451="nulová",J451,0)</f>
        <v>0</v>
      </c>
      <c r="BJ451" s="20" t="s">
        <v>81</v>
      </c>
      <c r="BK451" s="188">
        <f>ROUND(I451*H451,2)</f>
        <v>0</v>
      </c>
      <c r="BL451" s="20" t="s">
        <v>142</v>
      </c>
      <c r="BM451" s="187" t="s">
        <v>1551</v>
      </c>
    </row>
    <row r="452" spans="1:65" s="2" customFormat="1" ht="19.5">
      <c r="A452" s="37"/>
      <c r="B452" s="38"/>
      <c r="C452" s="39"/>
      <c r="D452" s="189" t="s">
        <v>144</v>
      </c>
      <c r="E452" s="39"/>
      <c r="F452" s="190" t="s">
        <v>1552</v>
      </c>
      <c r="G452" s="39"/>
      <c r="H452" s="39"/>
      <c r="I452" s="191"/>
      <c r="J452" s="39"/>
      <c r="K452" s="39"/>
      <c r="L452" s="42"/>
      <c r="M452" s="192"/>
      <c r="N452" s="193"/>
      <c r="O452" s="67"/>
      <c r="P452" s="67"/>
      <c r="Q452" s="67"/>
      <c r="R452" s="67"/>
      <c r="S452" s="67"/>
      <c r="T452" s="68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20" t="s">
        <v>144</v>
      </c>
      <c r="AU452" s="20" t="s">
        <v>154</v>
      </c>
    </row>
    <row r="453" spans="1:65" s="2" customFormat="1">
      <c r="A453" s="37"/>
      <c r="B453" s="38"/>
      <c r="C453" s="39"/>
      <c r="D453" s="194" t="s">
        <v>146</v>
      </c>
      <c r="E453" s="39"/>
      <c r="F453" s="195" t="s">
        <v>1553</v>
      </c>
      <c r="G453" s="39"/>
      <c r="H453" s="39"/>
      <c r="I453" s="191"/>
      <c r="J453" s="39"/>
      <c r="K453" s="39"/>
      <c r="L453" s="42"/>
      <c r="M453" s="192"/>
      <c r="N453" s="193"/>
      <c r="O453" s="67"/>
      <c r="P453" s="67"/>
      <c r="Q453" s="67"/>
      <c r="R453" s="67"/>
      <c r="S453" s="67"/>
      <c r="T453" s="68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20" t="s">
        <v>146</v>
      </c>
      <c r="AU453" s="20" t="s">
        <v>154</v>
      </c>
    </row>
    <row r="454" spans="1:65" s="2" customFormat="1" ht="29.25">
      <c r="A454" s="37"/>
      <c r="B454" s="38"/>
      <c r="C454" s="39"/>
      <c r="D454" s="189" t="s">
        <v>237</v>
      </c>
      <c r="E454" s="39"/>
      <c r="F454" s="228" t="s">
        <v>1554</v>
      </c>
      <c r="G454" s="39"/>
      <c r="H454" s="39"/>
      <c r="I454" s="191"/>
      <c r="J454" s="39"/>
      <c r="K454" s="39"/>
      <c r="L454" s="42"/>
      <c r="M454" s="192"/>
      <c r="N454" s="193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20" t="s">
        <v>237</v>
      </c>
      <c r="AU454" s="20" t="s">
        <v>154</v>
      </c>
    </row>
    <row r="455" spans="1:65" s="13" customFormat="1">
      <c r="B455" s="196"/>
      <c r="C455" s="197"/>
      <c r="D455" s="189" t="s">
        <v>148</v>
      </c>
      <c r="E455" s="198" t="s">
        <v>28</v>
      </c>
      <c r="F455" s="199" t="s">
        <v>1527</v>
      </c>
      <c r="G455" s="197"/>
      <c r="H455" s="200">
        <v>21.78</v>
      </c>
      <c r="I455" s="201"/>
      <c r="J455" s="197"/>
      <c r="K455" s="197"/>
      <c r="L455" s="202"/>
      <c r="M455" s="203"/>
      <c r="N455" s="204"/>
      <c r="O455" s="204"/>
      <c r="P455" s="204"/>
      <c r="Q455" s="204"/>
      <c r="R455" s="204"/>
      <c r="S455" s="204"/>
      <c r="T455" s="205"/>
      <c r="AT455" s="206" t="s">
        <v>148</v>
      </c>
      <c r="AU455" s="206" t="s">
        <v>154</v>
      </c>
      <c r="AV455" s="13" t="s">
        <v>83</v>
      </c>
      <c r="AW455" s="13" t="s">
        <v>35</v>
      </c>
      <c r="AX455" s="13" t="s">
        <v>81</v>
      </c>
      <c r="AY455" s="206" t="s">
        <v>135</v>
      </c>
    </row>
    <row r="456" spans="1:65" s="12" customFormat="1" ht="22.9" customHeight="1">
      <c r="B456" s="160"/>
      <c r="C456" s="161"/>
      <c r="D456" s="162" t="s">
        <v>72</v>
      </c>
      <c r="E456" s="174" t="s">
        <v>945</v>
      </c>
      <c r="F456" s="174" t="s">
        <v>946</v>
      </c>
      <c r="G456" s="161"/>
      <c r="H456" s="161"/>
      <c r="I456" s="164"/>
      <c r="J456" s="175">
        <f>BK456</f>
        <v>0</v>
      </c>
      <c r="K456" s="161"/>
      <c r="L456" s="166"/>
      <c r="M456" s="167"/>
      <c r="N456" s="168"/>
      <c r="O456" s="168"/>
      <c r="P456" s="169">
        <f>SUM(P457:P480)</f>
        <v>0</v>
      </c>
      <c r="Q456" s="168"/>
      <c r="R456" s="169">
        <f>SUM(R457:R480)</f>
        <v>0</v>
      </c>
      <c r="S456" s="168"/>
      <c r="T456" s="170">
        <f>SUM(T457:T480)</f>
        <v>0</v>
      </c>
      <c r="AR456" s="171" t="s">
        <v>81</v>
      </c>
      <c r="AT456" s="172" t="s">
        <v>72</v>
      </c>
      <c r="AU456" s="172" t="s">
        <v>81</v>
      </c>
      <c r="AY456" s="171" t="s">
        <v>135</v>
      </c>
      <c r="BK456" s="173">
        <f>SUM(BK457:BK480)</f>
        <v>0</v>
      </c>
    </row>
    <row r="457" spans="1:65" s="2" customFormat="1" ht="21.75" customHeight="1">
      <c r="A457" s="37"/>
      <c r="B457" s="38"/>
      <c r="C457" s="176" t="s">
        <v>578</v>
      </c>
      <c r="D457" s="176" t="s">
        <v>137</v>
      </c>
      <c r="E457" s="177" t="s">
        <v>964</v>
      </c>
      <c r="F457" s="178" t="s">
        <v>965</v>
      </c>
      <c r="G457" s="179" t="s">
        <v>263</v>
      </c>
      <c r="H457" s="180">
        <v>9.359</v>
      </c>
      <c r="I457" s="181"/>
      <c r="J457" s="182">
        <f>ROUND(I457*H457,2)</f>
        <v>0</v>
      </c>
      <c r="K457" s="178" t="s">
        <v>141</v>
      </c>
      <c r="L457" s="42"/>
      <c r="M457" s="183" t="s">
        <v>28</v>
      </c>
      <c r="N457" s="184" t="s">
        <v>44</v>
      </c>
      <c r="O457" s="67"/>
      <c r="P457" s="185">
        <f>O457*H457</f>
        <v>0</v>
      </c>
      <c r="Q457" s="185">
        <v>0</v>
      </c>
      <c r="R457" s="185">
        <f>Q457*H457</f>
        <v>0</v>
      </c>
      <c r="S457" s="185">
        <v>0</v>
      </c>
      <c r="T457" s="186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87" t="s">
        <v>142</v>
      </c>
      <c r="AT457" s="187" t="s">
        <v>137</v>
      </c>
      <c r="AU457" s="187" t="s">
        <v>83</v>
      </c>
      <c r="AY457" s="20" t="s">
        <v>135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20" t="s">
        <v>81</v>
      </c>
      <c r="BK457" s="188">
        <f>ROUND(I457*H457,2)</f>
        <v>0</v>
      </c>
      <c r="BL457" s="20" t="s">
        <v>142</v>
      </c>
      <c r="BM457" s="187" t="s">
        <v>1555</v>
      </c>
    </row>
    <row r="458" spans="1:65" s="2" customFormat="1" ht="19.5">
      <c r="A458" s="37"/>
      <c r="B458" s="38"/>
      <c r="C458" s="39"/>
      <c r="D458" s="189" t="s">
        <v>144</v>
      </c>
      <c r="E458" s="39"/>
      <c r="F458" s="190" t="s">
        <v>967</v>
      </c>
      <c r="G458" s="39"/>
      <c r="H458" s="39"/>
      <c r="I458" s="191"/>
      <c r="J458" s="39"/>
      <c r="K458" s="39"/>
      <c r="L458" s="42"/>
      <c r="M458" s="192"/>
      <c r="N458" s="193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144</v>
      </c>
      <c r="AU458" s="20" t="s">
        <v>83</v>
      </c>
    </row>
    <row r="459" spans="1:65" s="2" customFormat="1">
      <c r="A459" s="37"/>
      <c r="B459" s="38"/>
      <c r="C459" s="39"/>
      <c r="D459" s="194" t="s">
        <v>146</v>
      </c>
      <c r="E459" s="39"/>
      <c r="F459" s="195" t="s">
        <v>968</v>
      </c>
      <c r="G459" s="39"/>
      <c r="H459" s="39"/>
      <c r="I459" s="191"/>
      <c r="J459" s="39"/>
      <c r="K459" s="39"/>
      <c r="L459" s="42"/>
      <c r="M459" s="192"/>
      <c r="N459" s="193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20" t="s">
        <v>146</v>
      </c>
      <c r="AU459" s="20" t="s">
        <v>83</v>
      </c>
    </row>
    <row r="460" spans="1:65" s="13" customFormat="1">
      <c r="B460" s="196"/>
      <c r="C460" s="197"/>
      <c r="D460" s="189" t="s">
        <v>148</v>
      </c>
      <c r="E460" s="198" t="s">
        <v>28</v>
      </c>
      <c r="F460" s="199" t="s">
        <v>1556</v>
      </c>
      <c r="G460" s="197"/>
      <c r="H460" s="200">
        <v>0.54700000000000004</v>
      </c>
      <c r="I460" s="201"/>
      <c r="J460" s="197"/>
      <c r="K460" s="197"/>
      <c r="L460" s="202"/>
      <c r="M460" s="203"/>
      <c r="N460" s="204"/>
      <c r="O460" s="204"/>
      <c r="P460" s="204"/>
      <c r="Q460" s="204"/>
      <c r="R460" s="204"/>
      <c r="S460" s="204"/>
      <c r="T460" s="205"/>
      <c r="AT460" s="206" t="s">
        <v>148</v>
      </c>
      <c r="AU460" s="206" t="s">
        <v>83</v>
      </c>
      <c r="AV460" s="13" t="s">
        <v>83</v>
      </c>
      <c r="AW460" s="13" t="s">
        <v>35</v>
      </c>
      <c r="AX460" s="13" t="s">
        <v>73</v>
      </c>
      <c r="AY460" s="206" t="s">
        <v>135</v>
      </c>
    </row>
    <row r="461" spans="1:65" s="13" customFormat="1">
      <c r="B461" s="196"/>
      <c r="C461" s="197"/>
      <c r="D461" s="189" t="s">
        <v>148</v>
      </c>
      <c r="E461" s="198" t="s">
        <v>28</v>
      </c>
      <c r="F461" s="199" t="s">
        <v>1557</v>
      </c>
      <c r="G461" s="197"/>
      <c r="H461" s="200">
        <v>8.2279999999999998</v>
      </c>
      <c r="I461" s="201"/>
      <c r="J461" s="197"/>
      <c r="K461" s="197"/>
      <c r="L461" s="202"/>
      <c r="M461" s="203"/>
      <c r="N461" s="204"/>
      <c r="O461" s="204"/>
      <c r="P461" s="204"/>
      <c r="Q461" s="204"/>
      <c r="R461" s="204"/>
      <c r="S461" s="204"/>
      <c r="T461" s="205"/>
      <c r="AT461" s="206" t="s">
        <v>148</v>
      </c>
      <c r="AU461" s="206" t="s">
        <v>83</v>
      </c>
      <c r="AV461" s="13" t="s">
        <v>83</v>
      </c>
      <c r="AW461" s="13" t="s">
        <v>35</v>
      </c>
      <c r="AX461" s="13" t="s">
        <v>73</v>
      </c>
      <c r="AY461" s="206" t="s">
        <v>135</v>
      </c>
    </row>
    <row r="462" spans="1:65" s="13" customFormat="1">
      <c r="B462" s="196"/>
      <c r="C462" s="197"/>
      <c r="D462" s="189" t="s">
        <v>148</v>
      </c>
      <c r="E462" s="198" t="s">
        <v>28</v>
      </c>
      <c r="F462" s="199" t="s">
        <v>1558</v>
      </c>
      <c r="G462" s="197"/>
      <c r="H462" s="200">
        <v>0.58399999999999996</v>
      </c>
      <c r="I462" s="201"/>
      <c r="J462" s="197"/>
      <c r="K462" s="197"/>
      <c r="L462" s="202"/>
      <c r="M462" s="203"/>
      <c r="N462" s="204"/>
      <c r="O462" s="204"/>
      <c r="P462" s="204"/>
      <c r="Q462" s="204"/>
      <c r="R462" s="204"/>
      <c r="S462" s="204"/>
      <c r="T462" s="205"/>
      <c r="AT462" s="206" t="s">
        <v>148</v>
      </c>
      <c r="AU462" s="206" t="s">
        <v>83</v>
      </c>
      <c r="AV462" s="13" t="s">
        <v>83</v>
      </c>
      <c r="AW462" s="13" t="s">
        <v>35</v>
      </c>
      <c r="AX462" s="13" t="s">
        <v>73</v>
      </c>
      <c r="AY462" s="206" t="s">
        <v>135</v>
      </c>
    </row>
    <row r="463" spans="1:65" s="14" customFormat="1">
      <c r="B463" s="207"/>
      <c r="C463" s="208"/>
      <c r="D463" s="189" t="s">
        <v>148</v>
      </c>
      <c r="E463" s="209" t="s">
        <v>28</v>
      </c>
      <c r="F463" s="210" t="s">
        <v>183</v>
      </c>
      <c r="G463" s="208"/>
      <c r="H463" s="211">
        <v>9.359</v>
      </c>
      <c r="I463" s="212"/>
      <c r="J463" s="208"/>
      <c r="K463" s="208"/>
      <c r="L463" s="213"/>
      <c r="M463" s="214"/>
      <c r="N463" s="215"/>
      <c r="O463" s="215"/>
      <c r="P463" s="215"/>
      <c r="Q463" s="215"/>
      <c r="R463" s="215"/>
      <c r="S463" s="215"/>
      <c r="T463" s="216"/>
      <c r="AT463" s="217" t="s">
        <v>148</v>
      </c>
      <c r="AU463" s="217" t="s">
        <v>83</v>
      </c>
      <c r="AV463" s="14" t="s">
        <v>142</v>
      </c>
      <c r="AW463" s="14" t="s">
        <v>35</v>
      </c>
      <c r="AX463" s="14" t="s">
        <v>81</v>
      </c>
      <c r="AY463" s="217" t="s">
        <v>135</v>
      </c>
    </row>
    <row r="464" spans="1:65" s="2" customFormat="1" ht="24.2" customHeight="1">
      <c r="A464" s="37"/>
      <c r="B464" s="38"/>
      <c r="C464" s="176" t="s">
        <v>583</v>
      </c>
      <c r="D464" s="176" t="s">
        <v>137</v>
      </c>
      <c r="E464" s="177" t="s">
        <v>973</v>
      </c>
      <c r="F464" s="178" t="s">
        <v>974</v>
      </c>
      <c r="G464" s="179" t="s">
        <v>263</v>
      </c>
      <c r="H464" s="180">
        <v>84.233000000000004</v>
      </c>
      <c r="I464" s="181"/>
      <c r="J464" s="182">
        <f>ROUND(I464*H464,2)</f>
        <v>0</v>
      </c>
      <c r="K464" s="178" t="s">
        <v>141</v>
      </c>
      <c r="L464" s="42"/>
      <c r="M464" s="183" t="s">
        <v>28</v>
      </c>
      <c r="N464" s="184" t="s">
        <v>44</v>
      </c>
      <c r="O464" s="67"/>
      <c r="P464" s="185">
        <f>O464*H464</f>
        <v>0</v>
      </c>
      <c r="Q464" s="185">
        <v>0</v>
      </c>
      <c r="R464" s="185">
        <f>Q464*H464</f>
        <v>0</v>
      </c>
      <c r="S464" s="185">
        <v>0</v>
      </c>
      <c r="T464" s="186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187" t="s">
        <v>142</v>
      </c>
      <c r="AT464" s="187" t="s">
        <v>137</v>
      </c>
      <c r="AU464" s="187" t="s">
        <v>83</v>
      </c>
      <c r="AY464" s="20" t="s">
        <v>135</v>
      </c>
      <c r="BE464" s="188">
        <f>IF(N464="základní",J464,0)</f>
        <v>0</v>
      </c>
      <c r="BF464" s="188">
        <f>IF(N464="snížená",J464,0)</f>
        <v>0</v>
      </c>
      <c r="BG464" s="188">
        <f>IF(N464="zákl. přenesená",J464,0)</f>
        <v>0</v>
      </c>
      <c r="BH464" s="188">
        <f>IF(N464="sníž. přenesená",J464,0)</f>
        <v>0</v>
      </c>
      <c r="BI464" s="188">
        <f>IF(N464="nulová",J464,0)</f>
        <v>0</v>
      </c>
      <c r="BJ464" s="20" t="s">
        <v>81</v>
      </c>
      <c r="BK464" s="188">
        <f>ROUND(I464*H464,2)</f>
        <v>0</v>
      </c>
      <c r="BL464" s="20" t="s">
        <v>142</v>
      </c>
      <c r="BM464" s="187" t="s">
        <v>1559</v>
      </c>
    </row>
    <row r="465" spans="1:65" s="2" customFormat="1" ht="29.25">
      <c r="A465" s="37"/>
      <c r="B465" s="38"/>
      <c r="C465" s="39"/>
      <c r="D465" s="189" t="s">
        <v>144</v>
      </c>
      <c r="E465" s="39"/>
      <c r="F465" s="190" t="s">
        <v>976</v>
      </c>
      <c r="G465" s="39"/>
      <c r="H465" s="39"/>
      <c r="I465" s="191"/>
      <c r="J465" s="39"/>
      <c r="K465" s="39"/>
      <c r="L465" s="42"/>
      <c r="M465" s="192"/>
      <c r="N465" s="193"/>
      <c r="O465" s="67"/>
      <c r="P465" s="67"/>
      <c r="Q465" s="67"/>
      <c r="R465" s="67"/>
      <c r="S465" s="67"/>
      <c r="T465" s="68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20" t="s">
        <v>144</v>
      </c>
      <c r="AU465" s="20" t="s">
        <v>83</v>
      </c>
    </row>
    <row r="466" spans="1:65" s="2" customFormat="1">
      <c r="A466" s="37"/>
      <c r="B466" s="38"/>
      <c r="C466" s="39"/>
      <c r="D466" s="194" t="s">
        <v>146</v>
      </c>
      <c r="E466" s="39"/>
      <c r="F466" s="195" t="s">
        <v>977</v>
      </c>
      <c r="G466" s="39"/>
      <c r="H466" s="39"/>
      <c r="I466" s="191"/>
      <c r="J466" s="39"/>
      <c r="K466" s="39"/>
      <c r="L466" s="42"/>
      <c r="M466" s="192"/>
      <c r="N466" s="193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20" t="s">
        <v>146</v>
      </c>
      <c r="AU466" s="20" t="s">
        <v>83</v>
      </c>
    </row>
    <row r="467" spans="1:65" s="2" customFormat="1" ht="19.5">
      <c r="A467" s="37"/>
      <c r="B467" s="38"/>
      <c r="C467" s="39"/>
      <c r="D467" s="189" t="s">
        <v>237</v>
      </c>
      <c r="E467" s="39"/>
      <c r="F467" s="228" t="s">
        <v>238</v>
      </c>
      <c r="G467" s="39"/>
      <c r="H467" s="39"/>
      <c r="I467" s="191"/>
      <c r="J467" s="39"/>
      <c r="K467" s="39"/>
      <c r="L467" s="42"/>
      <c r="M467" s="192"/>
      <c r="N467" s="193"/>
      <c r="O467" s="67"/>
      <c r="P467" s="67"/>
      <c r="Q467" s="67"/>
      <c r="R467" s="67"/>
      <c r="S467" s="67"/>
      <c r="T467" s="68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20" t="s">
        <v>237</v>
      </c>
      <c r="AU467" s="20" t="s">
        <v>83</v>
      </c>
    </row>
    <row r="468" spans="1:65" s="13" customFormat="1">
      <c r="B468" s="196"/>
      <c r="C468" s="197"/>
      <c r="D468" s="189" t="s">
        <v>148</v>
      </c>
      <c r="E468" s="198" t="s">
        <v>28</v>
      </c>
      <c r="F468" s="199" t="s">
        <v>1560</v>
      </c>
      <c r="G468" s="197"/>
      <c r="H468" s="200">
        <v>4.923</v>
      </c>
      <c r="I468" s="201"/>
      <c r="J468" s="197"/>
      <c r="K468" s="197"/>
      <c r="L468" s="202"/>
      <c r="M468" s="203"/>
      <c r="N468" s="204"/>
      <c r="O468" s="204"/>
      <c r="P468" s="204"/>
      <c r="Q468" s="204"/>
      <c r="R468" s="204"/>
      <c r="S468" s="204"/>
      <c r="T468" s="205"/>
      <c r="AT468" s="206" t="s">
        <v>148</v>
      </c>
      <c r="AU468" s="206" t="s">
        <v>83</v>
      </c>
      <c r="AV468" s="13" t="s">
        <v>83</v>
      </c>
      <c r="AW468" s="13" t="s">
        <v>35</v>
      </c>
      <c r="AX468" s="13" t="s">
        <v>73</v>
      </c>
      <c r="AY468" s="206" t="s">
        <v>135</v>
      </c>
    </row>
    <row r="469" spans="1:65" s="13" customFormat="1">
      <c r="B469" s="196"/>
      <c r="C469" s="197"/>
      <c r="D469" s="189" t="s">
        <v>148</v>
      </c>
      <c r="E469" s="198" t="s">
        <v>28</v>
      </c>
      <c r="F469" s="199" t="s">
        <v>1561</v>
      </c>
      <c r="G469" s="197"/>
      <c r="H469" s="200">
        <v>74.054000000000002</v>
      </c>
      <c r="I469" s="201"/>
      <c r="J469" s="197"/>
      <c r="K469" s="197"/>
      <c r="L469" s="202"/>
      <c r="M469" s="203"/>
      <c r="N469" s="204"/>
      <c r="O469" s="204"/>
      <c r="P469" s="204"/>
      <c r="Q469" s="204"/>
      <c r="R469" s="204"/>
      <c r="S469" s="204"/>
      <c r="T469" s="205"/>
      <c r="AT469" s="206" t="s">
        <v>148</v>
      </c>
      <c r="AU469" s="206" t="s">
        <v>83</v>
      </c>
      <c r="AV469" s="13" t="s">
        <v>83</v>
      </c>
      <c r="AW469" s="13" t="s">
        <v>35</v>
      </c>
      <c r="AX469" s="13" t="s">
        <v>73</v>
      </c>
      <c r="AY469" s="206" t="s">
        <v>135</v>
      </c>
    </row>
    <row r="470" spans="1:65" s="13" customFormat="1">
      <c r="B470" s="196"/>
      <c r="C470" s="197"/>
      <c r="D470" s="189" t="s">
        <v>148</v>
      </c>
      <c r="E470" s="198" t="s">
        <v>28</v>
      </c>
      <c r="F470" s="199" t="s">
        <v>1562</v>
      </c>
      <c r="G470" s="197"/>
      <c r="H470" s="200">
        <v>5.2560000000000002</v>
      </c>
      <c r="I470" s="201"/>
      <c r="J470" s="197"/>
      <c r="K470" s="197"/>
      <c r="L470" s="202"/>
      <c r="M470" s="203"/>
      <c r="N470" s="204"/>
      <c r="O470" s="204"/>
      <c r="P470" s="204"/>
      <c r="Q470" s="204"/>
      <c r="R470" s="204"/>
      <c r="S470" s="204"/>
      <c r="T470" s="205"/>
      <c r="AT470" s="206" t="s">
        <v>148</v>
      </c>
      <c r="AU470" s="206" t="s">
        <v>83</v>
      </c>
      <c r="AV470" s="13" t="s">
        <v>83</v>
      </c>
      <c r="AW470" s="13" t="s">
        <v>35</v>
      </c>
      <c r="AX470" s="13" t="s">
        <v>73</v>
      </c>
      <c r="AY470" s="206" t="s">
        <v>135</v>
      </c>
    </row>
    <row r="471" spans="1:65" s="14" customFormat="1">
      <c r="B471" s="207"/>
      <c r="C471" s="208"/>
      <c r="D471" s="189" t="s">
        <v>148</v>
      </c>
      <c r="E471" s="209" t="s">
        <v>28</v>
      </c>
      <c r="F471" s="210" t="s">
        <v>183</v>
      </c>
      <c r="G471" s="208"/>
      <c r="H471" s="211">
        <v>84.233000000000004</v>
      </c>
      <c r="I471" s="212"/>
      <c r="J471" s="208"/>
      <c r="K471" s="208"/>
      <c r="L471" s="213"/>
      <c r="M471" s="214"/>
      <c r="N471" s="215"/>
      <c r="O471" s="215"/>
      <c r="P471" s="215"/>
      <c r="Q471" s="215"/>
      <c r="R471" s="215"/>
      <c r="S471" s="215"/>
      <c r="T471" s="216"/>
      <c r="AT471" s="217" t="s">
        <v>148</v>
      </c>
      <c r="AU471" s="217" t="s">
        <v>83</v>
      </c>
      <c r="AV471" s="14" t="s">
        <v>142</v>
      </c>
      <c r="AW471" s="14" t="s">
        <v>35</v>
      </c>
      <c r="AX471" s="14" t="s">
        <v>81</v>
      </c>
      <c r="AY471" s="217" t="s">
        <v>135</v>
      </c>
    </row>
    <row r="472" spans="1:65" s="2" customFormat="1" ht="33" customHeight="1">
      <c r="A472" s="37"/>
      <c r="B472" s="38"/>
      <c r="C472" s="176" t="s">
        <v>590</v>
      </c>
      <c r="D472" s="176" t="s">
        <v>137</v>
      </c>
      <c r="E472" s="177" t="s">
        <v>1563</v>
      </c>
      <c r="F472" s="178" t="s">
        <v>1564</v>
      </c>
      <c r="G472" s="179" t="s">
        <v>263</v>
      </c>
      <c r="H472" s="180">
        <v>0.54700000000000004</v>
      </c>
      <c r="I472" s="181"/>
      <c r="J472" s="182">
        <f>ROUND(I472*H472,2)</f>
        <v>0</v>
      </c>
      <c r="K472" s="178" t="s">
        <v>141</v>
      </c>
      <c r="L472" s="42"/>
      <c r="M472" s="183" t="s">
        <v>28</v>
      </c>
      <c r="N472" s="184" t="s">
        <v>44</v>
      </c>
      <c r="O472" s="67"/>
      <c r="P472" s="185">
        <f>O472*H472</f>
        <v>0</v>
      </c>
      <c r="Q472" s="185">
        <v>0</v>
      </c>
      <c r="R472" s="185">
        <f>Q472*H472</f>
        <v>0</v>
      </c>
      <c r="S472" s="185">
        <v>0</v>
      </c>
      <c r="T472" s="186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87" t="s">
        <v>142</v>
      </c>
      <c r="AT472" s="187" t="s">
        <v>137</v>
      </c>
      <c r="AU472" s="187" t="s">
        <v>83</v>
      </c>
      <c r="AY472" s="20" t="s">
        <v>135</v>
      </c>
      <c r="BE472" s="188">
        <f>IF(N472="základní",J472,0)</f>
        <v>0</v>
      </c>
      <c r="BF472" s="188">
        <f>IF(N472="snížená",J472,0)</f>
        <v>0</v>
      </c>
      <c r="BG472" s="188">
        <f>IF(N472="zákl. přenesená",J472,0)</f>
        <v>0</v>
      </c>
      <c r="BH472" s="188">
        <f>IF(N472="sníž. přenesená",J472,0)</f>
        <v>0</v>
      </c>
      <c r="BI472" s="188">
        <f>IF(N472="nulová",J472,0)</f>
        <v>0</v>
      </c>
      <c r="BJ472" s="20" t="s">
        <v>81</v>
      </c>
      <c r="BK472" s="188">
        <f>ROUND(I472*H472,2)</f>
        <v>0</v>
      </c>
      <c r="BL472" s="20" t="s">
        <v>142</v>
      </c>
      <c r="BM472" s="187" t="s">
        <v>1565</v>
      </c>
    </row>
    <row r="473" spans="1:65" s="2" customFormat="1" ht="19.5">
      <c r="A473" s="37"/>
      <c r="B473" s="38"/>
      <c r="C473" s="39"/>
      <c r="D473" s="189" t="s">
        <v>144</v>
      </c>
      <c r="E473" s="39"/>
      <c r="F473" s="190" t="s">
        <v>1566</v>
      </c>
      <c r="G473" s="39"/>
      <c r="H473" s="39"/>
      <c r="I473" s="191"/>
      <c r="J473" s="39"/>
      <c r="K473" s="39"/>
      <c r="L473" s="42"/>
      <c r="M473" s="192"/>
      <c r="N473" s="193"/>
      <c r="O473" s="67"/>
      <c r="P473" s="67"/>
      <c r="Q473" s="67"/>
      <c r="R473" s="67"/>
      <c r="S473" s="67"/>
      <c r="T473" s="68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T473" s="20" t="s">
        <v>144</v>
      </c>
      <c r="AU473" s="20" t="s">
        <v>83</v>
      </c>
    </row>
    <row r="474" spans="1:65" s="2" customFormat="1">
      <c r="A474" s="37"/>
      <c r="B474" s="38"/>
      <c r="C474" s="39"/>
      <c r="D474" s="194" t="s">
        <v>146</v>
      </c>
      <c r="E474" s="39"/>
      <c r="F474" s="195" t="s">
        <v>1567</v>
      </c>
      <c r="G474" s="39"/>
      <c r="H474" s="39"/>
      <c r="I474" s="191"/>
      <c r="J474" s="39"/>
      <c r="K474" s="39"/>
      <c r="L474" s="42"/>
      <c r="M474" s="192"/>
      <c r="N474" s="193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146</v>
      </c>
      <c r="AU474" s="20" t="s">
        <v>83</v>
      </c>
    </row>
    <row r="475" spans="1:65" s="13" customFormat="1">
      <c r="B475" s="196"/>
      <c r="C475" s="197"/>
      <c r="D475" s="189" t="s">
        <v>148</v>
      </c>
      <c r="E475" s="198" t="s">
        <v>28</v>
      </c>
      <c r="F475" s="199" t="s">
        <v>1568</v>
      </c>
      <c r="G475" s="197"/>
      <c r="H475" s="200">
        <v>0.54700000000000004</v>
      </c>
      <c r="I475" s="201"/>
      <c r="J475" s="197"/>
      <c r="K475" s="197"/>
      <c r="L475" s="202"/>
      <c r="M475" s="203"/>
      <c r="N475" s="204"/>
      <c r="O475" s="204"/>
      <c r="P475" s="204"/>
      <c r="Q475" s="204"/>
      <c r="R475" s="204"/>
      <c r="S475" s="204"/>
      <c r="T475" s="205"/>
      <c r="AT475" s="206" t="s">
        <v>148</v>
      </c>
      <c r="AU475" s="206" t="s">
        <v>83</v>
      </c>
      <c r="AV475" s="13" t="s">
        <v>83</v>
      </c>
      <c r="AW475" s="13" t="s">
        <v>35</v>
      </c>
      <c r="AX475" s="13" t="s">
        <v>81</v>
      </c>
      <c r="AY475" s="206" t="s">
        <v>135</v>
      </c>
    </row>
    <row r="476" spans="1:65" s="2" customFormat="1" ht="24.2" customHeight="1">
      <c r="A476" s="37"/>
      <c r="B476" s="38"/>
      <c r="C476" s="176" t="s">
        <v>594</v>
      </c>
      <c r="D476" s="176" t="s">
        <v>137</v>
      </c>
      <c r="E476" s="177" t="s">
        <v>996</v>
      </c>
      <c r="F476" s="178" t="s">
        <v>262</v>
      </c>
      <c r="G476" s="179" t="s">
        <v>263</v>
      </c>
      <c r="H476" s="180">
        <v>8.2279999999999998</v>
      </c>
      <c r="I476" s="181"/>
      <c r="J476" s="182">
        <f>ROUND(I476*H476,2)</f>
        <v>0</v>
      </c>
      <c r="K476" s="178" t="s">
        <v>141</v>
      </c>
      <c r="L476" s="42"/>
      <c r="M476" s="183" t="s">
        <v>28</v>
      </c>
      <c r="N476" s="184" t="s">
        <v>44</v>
      </c>
      <c r="O476" s="67"/>
      <c r="P476" s="185">
        <f>O476*H476</f>
        <v>0</v>
      </c>
      <c r="Q476" s="185">
        <v>0</v>
      </c>
      <c r="R476" s="185">
        <f>Q476*H476</f>
        <v>0</v>
      </c>
      <c r="S476" s="185">
        <v>0</v>
      </c>
      <c r="T476" s="186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7" t="s">
        <v>142</v>
      </c>
      <c r="AT476" s="187" t="s">
        <v>137</v>
      </c>
      <c r="AU476" s="187" t="s">
        <v>83</v>
      </c>
      <c r="AY476" s="20" t="s">
        <v>135</v>
      </c>
      <c r="BE476" s="188">
        <f>IF(N476="základní",J476,0)</f>
        <v>0</v>
      </c>
      <c r="BF476" s="188">
        <f>IF(N476="snížená",J476,0)</f>
        <v>0</v>
      </c>
      <c r="BG476" s="188">
        <f>IF(N476="zákl. přenesená",J476,0)</f>
        <v>0</v>
      </c>
      <c r="BH476" s="188">
        <f>IF(N476="sníž. přenesená",J476,0)</f>
        <v>0</v>
      </c>
      <c r="BI476" s="188">
        <f>IF(N476="nulová",J476,0)</f>
        <v>0</v>
      </c>
      <c r="BJ476" s="20" t="s">
        <v>81</v>
      </c>
      <c r="BK476" s="188">
        <f>ROUND(I476*H476,2)</f>
        <v>0</v>
      </c>
      <c r="BL476" s="20" t="s">
        <v>142</v>
      </c>
      <c r="BM476" s="187" t="s">
        <v>1569</v>
      </c>
    </row>
    <row r="477" spans="1:65" s="2" customFormat="1" ht="29.25">
      <c r="A477" s="37"/>
      <c r="B477" s="38"/>
      <c r="C477" s="39"/>
      <c r="D477" s="189" t="s">
        <v>144</v>
      </c>
      <c r="E477" s="39"/>
      <c r="F477" s="190" t="s">
        <v>998</v>
      </c>
      <c r="G477" s="39"/>
      <c r="H477" s="39"/>
      <c r="I477" s="191"/>
      <c r="J477" s="39"/>
      <c r="K477" s="39"/>
      <c r="L477" s="42"/>
      <c r="M477" s="192"/>
      <c r="N477" s="193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20" t="s">
        <v>144</v>
      </c>
      <c r="AU477" s="20" t="s">
        <v>83</v>
      </c>
    </row>
    <row r="478" spans="1:65" s="2" customFormat="1">
      <c r="A478" s="37"/>
      <c r="B478" s="38"/>
      <c r="C478" s="39"/>
      <c r="D478" s="194" t="s">
        <v>146</v>
      </c>
      <c r="E478" s="39"/>
      <c r="F478" s="195" t="s">
        <v>999</v>
      </c>
      <c r="G478" s="39"/>
      <c r="H478" s="39"/>
      <c r="I478" s="191"/>
      <c r="J478" s="39"/>
      <c r="K478" s="39"/>
      <c r="L478" s="42"/>
      <c r="M478" s="192"/>
      <c r="N478" s="193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146</v>
      </c>
      <c r="AU478" s="20" t="s">
        <v>83</v>
      </c>
    </row>
    <row r="479" spans="1:65" s="13" customFormat="1">
      <c r="B479" s="196"/>
      <c r="C479" s="197"/>
      <c r="D479" s="189" t="s">
        <v>148</v>
      </c>
      <c r="E479" s="198" t="s">
        <v>28</v>
      </c>
      <c r="F479" s="199" t="s">
        <v>1570</v>
      </c>
      <c r="G479" s="197"/>
      <c r="H479" s="200">
        <v>8.2279999999999998</v>
      </c>
      <c r="I479" s="201"/>
      <c r="J479" s="197"/>
      <c r="K479" s="197"/>
      <c r="L479" s="202"/>
      <c r="M479" s="203"/>
      <c r="N479" s="204"/>
      <c r="O479" s="204"/>
      <c r="P479" s="204"/>
      <c r="Q479" s="204"/>
      <c r="R479" s="204"/>
      <c r="S479" s="204"/>
      <c r="T479" s="205"/>
      <c r="AT479" s="206" t="s">
        <v>148</v>
      </c>
      <c r="AU479" s="206" t="s">
        <v>83</v>
      </c>
      <c r="AV479" s="13" t="s">
        <v>83</v>
      </c>
      <c r="AW479" s="13" t="s">
        <v>35</v>
      </c>
      <c r="AX479" s="13" t="s">
        <v>73</v>
      </c>
      <c r="AY479" s="206" t="s">
        <v>135</v>
      </c>
    </row>
    <row r="480" spans="1:65" s="14" customFormat="1">
      <c r="B480" s="207"/>
      <c r="C480" s="208"/>
      <c r="D480" s="189" t="s">
        <v>148</v>
      </c>
      <c r="E480" s="209" t="s">
        <v>28</v>
      </c>
      <c r="F480" s="210" t="s">
        <v>183</v>
      </c>
      <c r="G480" s="208"/>
      <c r="H480" s="211">
        <v>8.2279999999999998</v>
      </c>
      <c r="I480" s="212"/>
      <c r="J480" s="208"/>
      <c r="K480" s="208"/>
      <c r="L480" s="213"/>
      <c r="M480" s="214"/>
      <c r="N480" s="215"/>
      <c r="O480" s="215"/>
      <c r="P480" s="215"/>
      <c r="Q480" s="215"/>
      <c r="R480" s="215"/>
      <c r="S480" s="215"/>
      <c r="T480" s="216"/>
      <c r="AT480" s="217" t="s">
        <v>148</v>
      </c>
      <c r="AU480" s="217" t="s">
        <v>83</v>
      </c>
      <c r="AV480" s="14" t="s">
        <v>142</v>
      </c>
      <c r="AW480" s="14" t="s">
        <v>35</v>
      </c>
      <c r="AX480" s="14" t="s">
        <v>81</v>
      </c>
      <c r="AY480" s="217" t="s">
        <v>135</v>
      </c>
    </row>
    <row r="481" spans="1:65" s="12" customFormat="1" ht="22.9" customHeight="1">
      <c r="B481" s="160"/>
      <c r="C481" s="161"/>
      <c r="D481" s="162" t="s">
        <v>72</v>
      </c>
      <c r="E481" s="174" t="s">
        <v>1009</v>
      </c>
      <c r="F481" s="174" t="s">
        <v>1010</v>
      </c>
      <c r="G481" s="161"/>
      <c r="H481" s="161"/>
      <c r="I481" s="164"/>
      <c r="J481" s="175">
        <f>BK481</f>
        <v>0</v>
      </c>
      <c r="K481" s="161"/>
      <c r="L481" s="166"/>
      <c r="M481" s="167"/>
      <c r="N481" s="168"/>
      <c r="O481" s="168"/>
      <c r="P481" s="169">
        <f>SUM(P482:P484)</f>
        <v>0</v>
      </c>
      <c r="Q481" s="168"/>
      <c r="R481" s="169">
        <f>SUM(R482:R484)</f>
        <v>0</v>
      </c>
      <c r="S481" s="168"/>
      <c r="T481" s="170">
        <f>SUM(T482:T484)</f>
        <v>0</v>
      </c>
      <c r="AR481" s="171" t="s">
        <v>81</v>
      </c>
      <c r="AT481" s="172" t="s">
        <v>72</v>
      </c>
      <c r="AU481" s="172" t="s">
        <v>81</v>
      </c>
      <c r="AY481" s="171" t="s">
        <v>135</v>
      </c>
      <c r="BK481" s="173">
        <f>SUM(BK482:BK484)</f>
        <v>0</v>
      </c>
    </row>
    <row r="482" spans="1:65" s="2" customFormat="1" ht="33" customHeight="1">
      <c r="A482" s="37"/>
      <c r="B482" s="38"/>
      <c r="C482" s="176" t="s">
        <v>601</v>
      </c>
      <c r="D482" s="176" t="s">
        <v>137</v>
      </c>
      <c r="E482" s="177" t="s">
        <v>1571</v>
      </c>
      <c r="F482" s="178" t="s">
        <v>1572</v>
      </c>
      <c r="G482" s="179" t="s">
        <v>263</v>
      </c>
      <c r="H482" s="180">
        <v>195.05500000000001</v>
      </c>
      <c r="I482" s="181"/>
      <c r="J482" s="182">
        <f>ROUND(I482*H482,2)</f>
        <v>0</v>
      </c>
      <c r="K482" s="178" t="s">
        <v>141</v>
      </c>
      <c r="L482" s="42"/>
      <c r="M482" s="183" t="s">
        <v>28</v>
      </c>
      <c r="N482" s="184" t="s">
        <v>44</v>
      </c>
      <c r="O482" s="67"/>
      <c r="P482" s="185">
        <f>O482*H482</f>
        <v>0</v>
      </c>
      <c r="Q482" s="185">
        <v>0</v>
      </c>
      <c r="R482" s="185">
        <f>Q482*H482</f>
        <v>0</v>
      </c>
      <c r="S482" s="185">
        <v>0</v>
      </c>
      <c r="T482" s="186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187" t="s">
        <v>142</v>
      </c>
      <c r="AT482" s="187" t="s">
        <v>137</v>
      </c>
      <c r="AU482" s="187" t="s">
        <v>83</v>
      </c>
      <c r="AY482" s="20" t="s">
        <v>135</v>
      </c>
      <c r="BE482" s="188">
        <f>IF(N482="základní",J482,0)</f>
        <v>0</v>
      </c>
      <c r="BF482" s="188">
        <f>IF(N482="snížená",J482,0)</f>
        <v>0</v>
      </c>
      <c r="BG482" s="188">
        <f>IF(N482="zákl. přenesená",J482,0)</f>
        <v>0</v>
      </c>
      <c r="BH482" s="188">
        <f>IF(N482="sníž. přenesená",J482,0)</f>
        <v>0</v>
      </c>
      <c r="BI482" s="188">
        <f>IF(N482="nulová",J482,0)</f>
        <v>0</v>
      </c>
      <c r="BJ482" s="20" t="s">
        <v>81</v>
      </c>
      <c r="BK482" s="188">
        <f>ROUND(I482*H482,2)</f>
        <v>0</v>
      </c>
      <c r="BL482" s="20" t="s">
        <v>142</v>
      </c>
      <c r="BM482" s="187" t="s">
        <v>1573</v>
      </c>
    </row>
    <row r="483" spans="1:65" s="2" customFormat="1" ht="39">
      <c r="A483" s="37"/>
      <c r="B483" s="38"/>
      <c r="C483" s="39"/>
      <c r="D483" s="189" t="s">
        <v>144</v>
      </c>
      <c r="E483" s="39"/>
      <c r="F483" s="190" t="s">
        <v>1574</v>
      </c>
      <c r="G483" s="39"/>
      <c r="H483" s="39"/>
      <c r="I483" s="191"/>
      <c r="J483" s="39"/>
      <c r="K483" s="39"/>
      <c r="L483" s="42"/>
      <c r="M483" s="192"/>
      <c r="N483" s="193"/>
      <c r="O483" s="67"/>
      <c r="P483" s="67"/>
      <c r="Q483" s="67"/>
      <c r="R483" s="67"/>
      <c r="S483" s="67"/>
      <c r="T483" s="68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T483" s="20" t="s">
        <v>144</v>
      </c>
      <c r="AU483" s="20" t="s">
        <v>83</v>
      </c>
    </row>
    <row r="484" spans="1:65" s="2" customFormat="1">
      <c r="A484" s="37"/>
      <c r="B484" s="38"/>
      <c r="C484" s="39"/>
      <c r="D484" s="194" t="s">
        <v>146</v>
      </c>
      <c r="E484" s="39"/>
      <c r="F484" s="195" t="s">
        <v>1575</v>
      </c>
      <c r="G484" s="39"/>
      <c r="H484" s="39"/>
      <c r="I484" s="191"/>
      <c r="J484" s="39"/>
      <c r="K484" s="39"/>
      <c r="L484" s="42"/>
      <c r="M484" s="192"/>
      <c r="N484" s="193"/>
      <c r="O484" s="67"/>
      <c r="P484" s="67"/>
      <c r="Q484" s="67"/>
      <c r="R484" s="67"/>
      <c r="S484" s="67"/>
      <c r="T484" s="68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20" t="s">
        <v>146</v>
      </c>
      <c r="AU484" s="20" t="s">
        <v>83</v>
      </c>
    </row>
    <row r="485" spans="1:65" s="12" customFormat="1" ht="25.9" customHeight="1">
      <c r="B485" s="160"/>
      <c r="C485" s="161"/>
      <c r="D485" s="162" t="s">
        <v>72</v>
      </c>
      <c r="E485" s="163" t="s">
        <v>1017</v>
      </c>
      <c r="F485" s="163" t="s">
        <v>1018</v>
      </c>
      <c r="G485" s="161"/>
      <c r="H485" s="161"/>
      <c r="I485" s="164"/>
      <c r="J485" s="165">
        <f>BK485</f>
        <v>0</v>
      </c>
      <c r="K485" s="161"/>
      <c r="L485" s="166"/>
      <c r="M485" s="167"/>
      <c r="N485" s="168"/>
      <c r="O485" s="168"/>
      <c r="P485" s="169">
        <f>P486+P588</f>
        <v>0</v>
      </c>
      <c r="Q485" s="168"/>
      <c r="R485" s="169">
        <f>R486+R588</f>
        <v>0.61702279999999998</v>
      </c>
      <c r="S485" s="168"/>
      <c r="T485" s="170">
        <f>T486+T588</f>
        <v>0</v>
      </c>
      <c r="AR485" s="171" t="s">
        <v>83</v>
      </c>
      <c r="AT485" s="172" t="s">
        <v>72</v>
      </c>
      <c r="AU485" s="172" t="s">
        <v>73</v>
      </c>
      <c r="AY485" s="171" t="s">
        <v>135</v>
      </c>
      <c r="BK485" s="173">
        <f>BK486+BK588</f>
        <v>0</v>
      </c>
    </row>
    <row r="486" spans="1:65" s="12" customFormat="1" ht="22.9" customHeight="1">
      <c r="B486" s="160"/>
      <c r="C486" s="161"/>
      <c r="D486" s="162" t="s">
        <v>72</v>
      </c>
      <c r="E486" s="174" t="s">
        <v>1576</v>
      </c>
      <c r="F486" s="174" t="s">
        <v>1577</v>
      </c>
      <c r="G486" s="161"/>
      <c r="H486" s="161"/>
      <c r="I486" s="164"/>
      <c r="J486" s="175">
        <f>BK486</f>
        <v>0</v>
      </c>
      <c r="K486" s="161"/>
      <c r="L486" s="166"/>
      <c r="M486" s="167"/>
      <c r="N486" s="168"/>
      <c r="O486" s="168"/>
      <c r="P486" s="169">
        <f>SUM(P487:P587)</f>
        <v>0</v>
      </c>
      <c r="Q486" s="168"/>
      <c r="R486" s="169">
        <f>SUM(R487:R587)</f>
        <v>0.61671529999999997</v>
      </c>
      <c r="S486" s="168"/>
      <c r="T486" s="170">
        <f>SUM(T487:T587)</f>
        <v>0</v>
      </c>
      <c r="AR486" s="171" t="s">
        <v>83</v>
      </c>
      <c r="AT486" s="172" t="s">
        <v>72</v>
      </c>
      <c r="AU486" s="172" t="s">
        <v>81</v>
      </c>
      <c r="AY486" s="171" t="s">
        <v>135</v>
      </c>
      <c r="BK486" s="173">
        <f>SUM(BK487:BK587)</f>
        <v>0</v>
      </c>
    </row>
    <row r="487" spans="1:65" s="2" customFormat="1" ht="24.2" customHeight="1">
      <c r="A487" s="37"/>
      <c r="B487" s="38"/>
      <c r="C487" s="176" t="s">
        <v>607</v>
      </c>
      <c r="D487" s="176" t="s">
        <v>137</v>
      </c>
      <c r="E487" s="177" t="s">
        <v>1578</v>
      </c>
      <c r="F487" s="178" t="s">
        <v>1579</v>
      </c>
      <c r="G487" s="179" t="s">
        <v>317</v>
      </c>
      <c r="H487" s="180">
        <v>176.476</v>
      </c>
      <c r="I487" s="181"/>
      <c r="J487" s="182">
        <f>ROUND(I487*H487,2)</f>
        <v>0</v>
      </c>
      <c r="K487" s="178" t="s">
        <v>141</v>
      </c>
      <c r="L487" s="42"/>
      <c r="M487" s="183" t="s">
        <v>28</v>
      </c>
      <c r="N487" s="184" t="s">
        <v>44</v>
      </c>
      <c r="O487" s="67"/>
      <c r="P487" s="185">
        <f>O487*H487</f>
        <v>0</v>
      </c>
      <c r="Q487" s="185">
        <v>0</v>
      </c>
      <c r="R487" s="185">
        <f>Q487*H487</f>
        <v>0</v>
      </c>
      <c r="S487" s="185">
        <v>0</v>
      </c>
      <c r="T487" s="186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87" t="s">
        <v>247</v>
      </c>
      <c r="AT487" s="187" t="s">
        <v>137</v>
      </c>
      <c r="AU487" s="187" t="s">
        <v>83</v>
      </c>
      <c r="AY487" s="20" t="s">
        <v>135</v>
      </c>
      <c r="BE487" s="188">
        <f>IF(N487="základní",J487,0)</f>
        <v>0</v>
      </c>
      <c r="BF487" s="188">
        <f>IF(N487="snížená",J487,0)</f>
        <v>0</v>
      </c>
      <c r="BG487" s="188">
        <f>IF(N487="zákl. přenesená",J487,0)</f>
        <v>0</v>
      </c>
      <c r="BH487" s="188">
        <f>IF(N487="sníž. přenesená",J487,0)</f>
        <v>0</v>
      </c>
      <c r="BI487" s="188">
        <f>IF(N487="nulová",J487,0)</f>
        <v>0</v>
      </c>
      <c r="BJ487" s="20" t="s">
        <v>81</v>
      </c>
      <c r="BK487" s="188">
        <f>ROUND(I487*H487,2)</f>
        <v>0</v>
      </c>
      <c r="BL487" s="20" t="s">
        <v>247</v>
      </c>
      <c r="BM487" s="187" t="s">
        <v>1580</v>
      </c>
    </row>
    <row r="488" spans="1:65" s="2" customFormat="1" ht="19.5">
      <c r="A488" s="37"/>
      <c r="B488" s="38"/>
      <c r="C488" s="39"/>
      <c r="D488" s="189" t="s">
        <v>144</v>
      </c>
      <c r="E488" s="39"/>
      <c r="F488" s="190" t="s">
        <v>1581</v>
      </c>
      <c r="G488" s="39"/>
      <c r="H488" s="39"/>
      <c r="I488" s="191"/>
      <c r="J488" s="39"/>
      <c r="K488" s="39"/>
      <c r="L488" s="42"/>
      <c r="M488" s="192"/>
      <c r="N488" s="193"/>
      <c r="O488" s="67"/>
      <c r="P488" s="67"/>
      <c r="Q488" s="67"/>
      <c r="R488" s="67"/>
      <c r="S488" s="67"/>
      <c r="T488" s="68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T488" s="20" t="s">
        <v>144</v>
      </c>
      <c r="AU488" s="20" t="s">
        <v>83</v>
      </c>
    </row>
    <row r="489" spans="1:65" s="2" customFormat="1">
      <c r="A489" s="37"/>
      <c r="B489" s="38"/>
      <c r="C489" s="39"/>
      <c r="D489" s="194" t="s">
        <v>146</v>
      </c>
      <c r="E489" s="39"/>
      <c r="F489" s="195" t="s">
        <v>1582</v>
      </c>
      <c r="G489" s="39"/>
      <c r="H489" s="39"/>
      <c r="I489" s="191"/>
      <c r="J489" s="39"/>
      <c r="K489" s="39"/>
      <c r="L489" s="42"/>
      <c r="M489" s="192"/>
      <c r="N489" s="193"/>
      <c r="O489" s="67"/>
      <c r="P489" s="67"/>
      <c r="Q489" s="67"/>
      <c r="R489" s="67"/>
      <c r="S489" s="67"/>
      <c r="T489" s="68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20" t="s">
        <v>146</v>
      </c>
      <c r="AU489" s="20" t="s">
        <v>83</v>
      </c>
    </row>
    <row r="490" spans="1:65" s="15" customFormat="1">
      <c r="B490" s="218"/>
      <c r="C490" s="219"/>
      <c r="D490" s="189" t="s">
        <v>148</v>
      </c>
      <c r="E490" s="220" t="s">
        <v>28</v>
      </c>
      <c r="F490" s="221" t="s">
        <v>1583</v>
      </c>
      <c r="G490" s="219"/>
      <c r="H490" s="220" t="s">
        <v>28</v>
      </c>
      <c r="I490" s="222"/>
      <c r="J490" s="219"/>
      <c r="K490" s="219"/>
      <c r="L490" s="223"/>
      <c r="M490" s="224"/>
      <c r="N490" s="225"/>
      <c r="O490" s="225"/>
      <c r="P490" s="225"/>
      <c r="Q490" s="225"/>
      <c r="R490" s="225"/>
      <c r="S490" s="225"/>
      <c r="T490" s="226"/>
      <c r="AT490" s="227" t="s">
        <v>148</v>
      </c>
      <c r="AU490" s="227" t="s">
        <v>83</v>
      </c>
      <c r="AV490" s="15" t="s">
        <v>81</v>
      </c>
      <c r="AW490" s="15" t="s">
        <v>35</v>
      </c>
      <c r="AX490" s="15" t="s">
        <v>73</v>
      </c>
      <c r="AY490" s="227" t="s">
        <v>135</v>
      </c>
    </row>
    <row r="491" spans="1:65" s="13" customFormat="1">
      <c r="B491" s="196"/>
      <c r="C491" s="197"/>
      <c r="D491" s="189" t="s">
        <v>148</v>
      </c>
      <c r="E491" s="198" t="s">
        <v>28</v>
      </c>
      <c r="F491" s="199" t="s">
        <v>1584</v>
      </c>
      <c r="G491" s="197"/>
      <c r="H491" s="200">
        <v>25.366</v>
      </c>
      <c r="I491" s="201"/>
      <c r="J491" s="197"/>
      <c r="K491" s="197"/>
      <c r="L491" s="202"/>
      <c r="M491" s="203"/>
      <c r="N491" s="204"/>
      <c r="O491" s="204"/>
      <c r="P491" s="204"/>
      <c r="Q491" s="204"/>
      <c r="R491" s="204"/>
      <c r="S491" s="204"/>
      <c r="T491" s="205"/>
      <c r="AT491" s="206" t="s">
        <v>148</v>
      </c>
      <c r="AU491" s="206" t="s">
        <v>83</v>
      </c>
      <c r="AV491" s="13" t="s">
        <v>83</v>
      </c>
      <c r="AW491" s="13" t="s">
        <v>35</v>
      </c>
      <c r="AX491" s="13" t="s">
        <v>73</v>
      </c>
      <c r="AY491" s="206" t="s">
        <v>135</v>
      </c>
    </row>
    <row r="492" spans="1:65" s="13" customFormat="1">
      <c r="B492" s="196"/>
      <c r="C492" s="197"/>
      <c r="D492" s="189" t="s">
        <v>148</v>
      </c>
      <c r="E492" s="198" t="s">
        <v>28</v>
      </c>
      <c r="F492" s="199" t="s">
        <v>1585</v>
      </c>
      <c r="G492" s="197"/>
      <c r="H492" s="200">
        <v>33.981000000000002</v>
      </c>
      <c r="I492" s="201"/>
      <c r="J492" s="197"/>
      <c r="K492" s="197"/>
      <c r="L492" s="202"/>
      <c r="M492" s="203"/>
      <c r="N492" s="204"/>
      <c r="O492" s="204"/>
      <c r="P492" s="204"/>
      <c r="Q492" s="204"/>
      <c r="R492" s="204"/>
      <c r="S492" s="204"/>
      <c r="T492" s="205"/>
      <c r="AT492" s="206" t="s">
        <v>148</v>
      </c>
      <c r="AU492" s="206" t="s">
        <v>83</v>
      </c>
      <c r="AV492" s="13" t="s">
        <v>83</v>
      </c>
      <c r="AW492" s="13" t="s">
        <v>35</v>
      </c>
      <c r="AX492" s="13" t="s">
        <v>73</v>
      </c>
      <c r="AY492" s="206" t="s">
        <v>135</v>
      </c>
    </row>
    <row r="493" spans="1:65" s="13" customFormat="1">
      <c r="B493" s="196"/>
      <c r="C493" s="197"/>
      <c r="D493" s="189" t="s">
        <v>148</v>
      </c>
      <c r="E493" s="198" t="s">
        <v>28</v>
      </c>
      <c r="F493" s="199" t="s">
        <v>1586</v>
      </c>
      <c r="G493" s="197"/>
      <c r="H493" s="200">
        <v>65.47</v>
      </c>
      <c r="I493" s="201"/>
      <c r="J493" s="197"/>
      <c r="K493" s="197"/>
      <c r="L493" s="202"/>
      <c r="M493" s="203"/>
      <c r="N493" s="204"/>
      <c r="O493" s="204"/>
      <c r="P493" s="204"/>
      <c r="Q493" s="204"/>
      <c r="R493" s="204"/>
      <c r="S493" s="204"/>
      <c r="T493" s="205"/>
      <c r="AT493" s="206" t="s">
        <v>148</v>
      </c>
      <c r="AU493" s="206" t="s">
        <v>83</v>
      </c>
      <c r="AV493" s="13" t="s">
        <v>83</v>
      </c>
      <c r="AW493" s="13" t="s">
        <v>35</v>
      </c>
      <c r="AX493" s="13" t="s">
        <v>73</v>
      </c>
      <c r="AY493" s="206" t="s">
        <v>135</v>
      </c>
    </row>
    <row r="494" spans="1:65" s="16" customFormat="1">
      <c r="B494" s="229"/>
      <c r="C494" s="230"/>
      <c r="D494" s="189" t="s">
        <v>148</v>
      </c>
      <c r="E494" s="231" t="s">
        <v>28</v>
      </c>
      <c r="F494" s="232" t="s">
        <v>277</v>
      </c>
      <c r="G494" s="230"/>
      <c r="H494" s="233">
        <v>124.81700000000001</v>
      </c>
      <c r="I494" s="234"/>
      <c r="J494" s="230"/>
      <c r="K494" s="230"/>
      <c r="L494" s="235"/>
      <c r="M494" s="236"/>
      <c r="N494" s="237"/>
      <c r="O494" s="237"/>
      <c r="P494" s="237"/>
      <c r="Q494" s="237"/>
      <c r="R494" s="237"/>
      <c r="S494" s="237"/>
      <c r="T494" s="238"/>
      <c r="AT494" s="239" t="s">
        <v>148</v>
      </c>
      <c r="AU494" s="239" t="s">
        <v>83</v>
      </c>
      <c r="AV494" s="16" t="s">
        <v>154</v>
      </c>
      <c r="AW494" s="16" t="s">
        <v>35</v>
      </c>
      <c r="AX494" s="16" t="s">
        <v>73</v>
      </c>
      <c r="AY494" s="239" t="s">
        <v>135</v>
      </c>
    </row>
    <row r="495" spans="1:65" s="15" customFormat="1">
      <c r="B495" s="218"/>
      <c r="C495" s="219"/>
      <c r="D495" s="189" t="s">
        <v>148</v>
      </c>
      <c r="E495" s="220" t="s">
        <v>28</v>
      </c>
      <c r="F495" s="221" t="s">
        <v>1587</v>
      </c>
      <c r="G495" s="219"/>
      <c r="H495" s="220" t="s">
        <v>28</v>
      </c>
      <c r="I495" s="222"/>
      <c r="J495" s="219"/>
      <c r="K495" s="219"/>
      <c r="L495" s="223"/>
      <c r="M495" s="224"/>
      <c r="N495" s="225"/>
      <c r="O495" s="225"/>
      <c r="P495" s="225"/>
      <c r="Q495" s="225"/>
      <c r="R495" s="225"/>
      <c r="S495" s="225"/>
      <c r="T495" s="226"/>
      <c r="AT495" s="227" t="s">
        <v>148</v>
      </c>
      <c r="AU495" s="227" t="s">
        <v>83</v>
      </c>
      <c r="AV495" s="15" t="s">
        <v>81</v>
      </c>
      <c r="AW495" s="15" t="s">
        <v>35</v>
      </c>
      <c r="AX495" s="15" t="s">
        <v>73</v>
      </c>
      <c r="AY495" s="227" t="s">
        <v>135</v>
      </c>
    </row>
    <row r="496" spans="1:65" s="13" customFormat="1">
      <c r="B496" s="196"/>
      <c r="C496" s="197"/>
      <c r="D496" s="189" t="s">
        <v>148</v>
      </c>
      <c r="E496" s="198" t="s">
        <v>28</v>
      </c>
      <c r="F496" s="199" t="s">
        <v>1588</v>
      </c>
      <c r="G496" s="197"/>
      <c r="H496" s="200">
        <v>10.614000000000001</v>
      </c>
      <c r="I496" s="201"/>
      <c r="J496" s="197"/>
      <c r="K496" s="197"/>
      <c r="L496" s="202"/>
      <c r="M496" s="203"/>
      <c r="N496" s="204"/>
      <c r="O496" s="204"/>
      <c r="P496" s="204"/>
      <c r="Q496" s="204"/>
      <c r="R496" s="204"/>
      <c r="S496" s="204"/>
      <c r="T496" s="205"/>
      <c r="AT496" s="206" t="s">
        <v>148</v>
      </c>
      <c r="AU496" s="206" t="s">
        <v>83</v>
      </c>
      <c r="AV496" s="13" t="s">
        <v>83</v>
      </c>
      <c r="AW496" s="13" t="s">
        <v>35</v>
      </c>
      <c r="AX496" s="13" t="s">
        <v>73</v>
      </c>
      <c r="AY496" s="206" t="s">
        <v>135</v>
      </c>
    </row>
    <row r="497" spans="1:65" s="13" customFormat="1">
      <c r="B497" s="196"/>
      <c r="C497" s="197"/>
      <c r="D497" s="189" t="s">
        <v>148</v>
      </c>
      <c r="E497" s="198" t="s">
        <v>28</v>
      </c>
      <c r="F497" s="199" t="s">
        <v>1589</v>
      </c>
      <c r="G497" s="197"/>
      <c r="H497" s="200">
        <v>15.305</v>
      </c>
      <c r="I497" s="201"/>
      <c r="J497" s="197"/>
      <c r="K497" s="197"/>
      <c r="L497" s="202"/>
      <c r="M497" s="203"/>
      <c r="N497" s="204"/>
      <c r="O497" s="204"/>
      <c r="P497" s="204"/>
      <c r="Q497" s="204"/>
      <c r="R497" s="204"/>
      <c r="S497" s="204"/>
      <c r="T497" s="205"/>
      <c r="AT497" s="206" t="s">
        <v>148</v>
      </c>
      <c r="AU497" s="206" t="s">
        <v>83</v>
      </c>
      <c r="AV497" s="13" t="s">
        <v>83</v>
      </c>
      <c r="AW497" s="13" t="s">
        <v>35</v>
      </c>
      <c r="AX497" s="13" t="s">
        <v>73</v>
      </c>
      <c r="AY497" s="206" t="s">
        <v>135</v>
      </c>
    </row>
    <row r="498" spans="1:65" s="13" customFormat="1">
      <c r="B498" s="196"/>
      <c r="C498" s="197"/>
      <c r="D498" s="189" t="s">
        <v>148</v>
      </c>
      <c r="E498" s="198" t="s">
        <v>28</v>
      </c>
      <c r="F498" s="199" t="s">
        <v>1590</v>
      </c>
      <c r="G498" s="197"/>
      <c r="H498" s="200">
        <v>24.79</v>
      </c>
      <c r="I498" s="201"/>
      <c r="J498" s="197"/>
      <c r="K498" s="197"/>
      <c r="L498" s="202"/>
      <c r="M498" s="203"/>
      <c r="N498" s="204"/>
      <c r="O498" s="204"/>
      <c r="P498" s="204"/>
      <c r="Q498" s="204"/>
      <c r="R498" s="204"/>
      <c r="S498" s="204"/>
      <c r="T498" s="205"/>
      <c r="AT498" s="206" t="s">
        <v>148</v>
      </c>
      <c r="AU498" s="206" t="s">
        <v>83</v>
      </c>
      <c r="AV498" s="13" t="s">
        <v>83</v>
      </c>
      <c r="AW498" s="13" t="s">
        <v>35</v>
      </c>
      <c r="AX498" s="13" t="s">
        <v>73</v>
      </c>
      <c r="AY498" s="206" t="s">
        <v>135</v>
      </c>
    </row>
    <row r="499" spans="1:65" s="16" customFormat="1">
      <c r="B499" s="229"/>
      <c r="C499" s="230"/>
      <c r="D499" s="189" t="s">
        <v>148</v>
      </c>
      <c r="E499" s="231" t="s">
        <v>28</v>
      </c>
      <c r="F499" s="232" t="s">
        <v>277</v>
      </c>
      <c r="G499" s="230"/>
      <c r="H499" s="233">
        <v>50.709000000000003</v>
      </c>
      <c r="I499" s="234"/>
      <c r="J499" s="230"/>
      <c r="K499" s="230"/>
      <c r="L499" s="235"/>
      <c r="M499" s="236"/>
      <c r="N499" s="237"/>
      <c r="O499" s="237"/>
      <c r="P499" s="237"/>
      <c r="Q499" s="237"/>
      <c r="R499" s="237"/>
      <c r="S499" s="237"/>
      <c r="T499" s="238"/>
      <c r="AT499" s="239" t="s">
        <v>148</v>
      </c>
      <c r="AU499" s="239" t="s">
        <v>83</v>
      </c>
      <c r="AV499" s="16" t="s">
        <v>154</v>
      </c>
      <c r="AW499" s="16" t="s">
        <v>35</v>
      </c>
      <c r="AX499" s="16" t="s">
        <v>73</v>
      </c>
      <c r="AY499" s="239" t="s">
        <v>135</v>
      </c>
    </row>
    <row r="500" spans="1:65" s="13" customFormat="1">
      <c r="B500" s="196"/>
      <c r="C500" s="197"/>
      <c r="D500" s="189" t="s">
        <v>148</v>
      </c>
      <c r="E500" s="198" t="s">
        <v>28</v>
      </c>
      <c r="F500" s="199" t="s">
        <v>1591</v>
      </c>
      <c r="G500" s="197"/>
      <c r="H500" s="200">
        <v>0.95</v>
      </c>
      <c r="I500" s="201"/>
      <c r="J500" s="197"/>
      <c r="K500" s="197"/>
      <c r="L500" s="202"/>
      <c r="M500" s="203"/>
      <c r="N500" s="204"/>
      <c r="O500" s="204"/>
      <c r="P500" s="204"/>
      <c r="Q500" s="204"/>
      <c r="R500" s="204"/>
      <c r="S500" s="204"/>
      <c r="T500" s="205"/>
      <c r="AT500" s="206" t="s">
        <v>148</v>
      </c>
      <c r="AU500" s="206" t="s">
        <v>83</v>
      </c>
      <c r="AV500" s="13" t="s">
        <v>83</v>
      </c>
      <c r="AW500" s="13" t="s">
        <v>35</v>
      </c>
      <c r="AX500" s="13" t="s">
        <v>73</v>
      </c>
      <c r="AY500" s="206" t="s">
        <v>135</v>
      </c>
    </row>
    <row r="501" spans="1:65" s="14" customFormat="1">
      <c r="B501" s="207"/>
      <c r="C501" s="208"/>
      <c r="D501" s="189" t="s">
        <v>148</v>
      </c>
      <c r="E501" s="209" t="s">
        <v>28</v>
      </c>
      <c r="F501" s="210" t="s">
        <v>183</v>
      </c>
      <c r="G501" s="208"/>
      <c r="H501" s="211">
        <v>176.476</v>
      </c>
      <c r="I501" s="212"/>
      <c r="J501" s="208"/>
      <c r="K501" s="208"/>
      <c r="L501" s="213"/>
      <c r="M501" s="214"/>
      <c r="N501" s="215"/>
      <c r="O501" s="215"/>
      <c r="P501" s="215"/>
      <c r="Q501" s="215"/>
      <c r="R501" s="215"/>
      <c r="S501" s="215"/>
      <c r="T501" s="216"/>
      <c r="AT501" s="217" t="s">
        <v>148</v>
      </c>
      <c r="AU501" s="217" t="s">
        <v>83</v>
      </c>
      <c r="AV501" s="14" t="s">
        <v>142</v>
      </c>
      <c r="AW501" s="14" t="s">
        <v>35</v>
      </c>
      <c r="AX501" s="14" t="s">
        <v>81</v>
      </c>
      <c r="AY501" s="217" t="s">
        <v>135</v>
      </c>
    </row>
    <row r="502" spans="1:65" s="2" customFormat="1" ht="16.5" customHeight="1">
      <c r="A502" s="37"/>
      <c r="B502" s="38"/>
      <c r="C502" s="240" t="s">
        <v>614</v>
      </c>
      <c r="D502" s="240" t="s">
        <v>281</v>
      </c>
      <c r="E502" s="241" t="s">
        <v>1592</v>
      </c>
      <c r="F502" s="242" t="s">
        <v>1593</v>
      </c>
      <c r="G502" s="243" t="s">
        <v>263</v>
      </c>
      <c r="H502" s="244">
        <v>0.06</v>
      </c>
      <c r="I502" s="245"/>
      <c r="J502" s="246">
        <f>ROUND(I502*H502,2)</f>
        <v>0</v>
      </c>
      <c r="K502" s="242" t="s">
        <v>141</v>
      </c>
      <c r="L502" s="247"/>
      <c r="M502" s="248" t="s">
        <v>28</v>
      </c>
      <c r="N502" s="249" t="s">
        <v>44</v>
      </c>
      <c r="O502" s="67"/>
      <c r="P502" s="185">
        <f>O502*H502</f>
        <v>0</v>
      </c>
      <c r="Q502" s="185">
        <v>1</v>
      </c>
      <c r="R502" s="185">
        <f>Q502*H502</f>
        <v>0.06</v>
      </c>
      <c r="S502" s="185">
        <v>0</v>
      </c>
      <c r="T502" s="186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87" t="s">
        <v>362</v>
      </c>
      <c r="AT502" s="187" t="s">
        <v>281</v>
      </c>
      <c r="AU502" s="187" t="s">
        <v>83</v>
      </c>
      <c r="AY502" s="20" t="s">
        <v>135</v>
      </c>
      <c r="BE502" s="188">
        <f>IF(N502="základní",J502,0)</f>
        <v>0</v>
      </c>
      <c r="BF502" s="188">
        <f>IF(N502="snížená",J502,0)</f>
        <v>0</v>
      </c>
      <c r="BG502" s="188">
        <f>IF(N502="zákl. přenesená",J502,0)</f>
        <v>0</v>
      </c>
      <c r="BH502" s="188">
        <f>IF(N502="sníž. přenesená",J502,0)</f>
        <v>0</v>
      </c>
      <c r="BI502" s="188">
        <f>IF(N502="nulová",J502,0)</f>
        <v>0</v>
      </c>
      <c r="BJ502" s="20" t="s">
        <v>81</v>
      </c>
      <c r="BK502" s="188">
        <f>ROUND(I502*H502,2)</f>
        <v>0</v>
      </c>
      <c r="BL502" s="20" t="s">
        <v>247</v>
      </c>
      <c r="BM502" s="187" t="s">
        <v>1594</v>
      </c>
    </row>
    <row r="503" spans="1:65" s="2" customFormat="1">
      <c r="A503" s="37"/>
      <c r="B503" s="38"/>
      <c r="C503" s="39"/>
      <c r="D503" s="189" t="s">
        <v>144</v>
      </c>
      <c r="E503" s="39"/>
      <c r="F503" s="190" t="s">
        <v>1593</v>
      </c>
      <c r="G503" s="39"/>
      <c r="H503" s="39"/>
      <c r="I503" s="191"/>
      <c r="J503" s="39"/>
      <c r="K503" s="39"/>
      <c r="L503" s="42"/>
      <c r="M503" s="192"/>
      <c r="N503" s="193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20" t="s">
        <v>144</v>
      </c>
      <c r="AU503" s="20" t="s">
        <v>83</v>
      </c>
    </row>
    <row r="504" spans="1:65" s="13" customFormat="1">
      <c r="B504" s="196"/>
      <c r="C504" s="197"/>
      <c r="D504" s="189" t="s">
        <v>148</v>
      </c>
      <c r="E504" s="198" t="s">
        <v>28</v>
      </c>
      <c r="F504" s="199" t="s">
        <v>1595</v>
      </c>
      <c r="G504" s="197"/>
      <c r="H504" s="200">
        <v>176.476</v>
      </c>
      <c r="I504" s="201"/>
      <c r="J504" s="197"/>
      <c r="K504" s="197"/>
      <c r="L504" s="202"/>
      <c r="M504" s="203"/>
      <c r="N504" s="204"/>
      <c r="O504" s="204"/>
      <c r="P504" s="204"/>
      <c r="Q504" s="204"/>
      <c r="R504" s="204"/>
      <c r="S504" s="204"/>
      <c r="T504" s="205"/>
      <c r="AT504" s="206" t="s">
        <v>148</v>
      </c>
      <c r="AU504" s="206" t="s">
        <v>83</v>
      </c>
      <c r="AV504" s="13" t="s">
        <v>83</v>
      </c>
      <c r="AW504" s="13" t="s">
        <v>35</v>
      </c>
      <c r="AX504" s="13" t="s">
        <v>81</v>
      </c>
      <c r="AY504" s="206" t="s">
        <v>135</v>
      </c>
    </row>
    <row r="505" spans="1:65" s="13" customFormat="1">
      <c r="B505" s="196"/>
      <c r="C505" s="197"/>
      <c r="D505" s="189" t="s">
        <v>148</v>
      </c>
      <c r="E505" s="197"/>
      <c r="F505" s="199" t="s">
        <v>1596</v>
      </c>
      <c r="G505" s="197"/>
      <c r="H505" s="200">
        <v>0.06</v>
      </c>
      <c r="I505" s="201"/>
      <c r="J505" s="197"/>
      <c r="K505" s="197"/>
      <c r="L505" s="202"/>
      <c r="M505" s="203"/>
      <c r="N505" s="204"/>
      <c r="O505" s="204"/>
      <c r="P505" s="204"/>
      <c r="Q505" s="204"/>
      <c r="R505" s="204"/>
      <c r="S505" s="204"/>
      <c r="T505" s="205"/>
      <c r="AT505" s="206" t="s">
        <v>148</v>
      </c>
      <c r="AU505" s="206" t="s">
        <v>83</v>
      </c>
      <c r="AV505" s="13" t="s">
        <v>83</v>
      </c>
      <c r="AW505" s="13" t="s">
        <v>4</v>
      </c>
      <c r="AX505" s="13" t="s">
        <v>81</v>
      </c>
      <c r="AY505" s="206" t="s">
        <v>135</v>
      </c>
    </row>
    <row r="506" spans="1:65" s="2" customFormat="1" ht="24.2" customHeight="1">
      <c r="A506" s="37"/>
      <c r="B506" s="38"/>
      <c r="C506" s="176" t="s">
        <v>619</v>
      </c>
      <c r="D506" s="176" t="s">
        <v>137</v>
      </c>
      <c r="E506" s="177" t="s">
        <v>1597</v>
      </c>
      <c r="F506" s="178" t="s">
        <v>1598</v>
      </c>
      <c r="G506" s="179" t="s">
        <v>317</v>
      </c>
      <c r="H506" s="180">
        <v>352.952</v>
      </c>
      <c r="I506" s="181"/>
      <c r="J506" s="182">
        <f>ROUND(I506*H506,2)</f>
        <v>0</v>
      </c>
      <c r="K506" s="178" t="s">
        <v>141</v>
      </c>
      <c r="L506" s="42"/>
      <c r="M506" s="183" t="s">
        <v>28</v>
      </c>
      <c r="N506" s="184" t="s">
        <v>44</v>
      </c>
      <c r="O506" s="67"/>
      <c r="P506" s="185">
        <f>O506*H506</f>
        <v>0</v>
      </c>
      <c r="Q506" s="185">
        <v>0</v>
      </c>
      <c r="R506" s="185">
        <f>Q506*H506</f>
        <v>0</v>
      </c>
      <c r="S506" s="185">
        <v>0</v>
      </c>
      <c r="T506" s="186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87" t="s">
        <v>247</v>
      </c>
      <c r="AT506" s="187" t="s">
        <v>137</v>
      </c>
      <c r="AU506" s="187" t="s">
        <v>83</v>
      </c>
      <c r="AY506" s="20" t="s">
        <v>135</v>
      </c>
      <c r="BE506" s="188">
        <f>IF(N506="základní",J506,0)</f>
        <v>0</v>
      </c>
      <c r="BF506" s="188">
        <f>IF(N506="snížená",J506,0)</f>
        <v>0</v>
      </c>
      <c r="BG506" s="188">
        <f>IF(N506="zákl. přenesená",J506,0)</f>
        <v>0</v>
      </c>
      <c r="BH506" s="188">
        <f>IF(N506="sníž. přenesená",J506,0)</f>
        <v>0</v>
      </c>
      <c r="BI506" s="188">
        <f>IF(N506="nulová",J506,0)</f>
        <v>0</v>
      </c>
      <c r="BJ506" s="20" t="s">
        <v>81</v>
      </c>
      <c r="BK506" s="188">
        <f>ROUND(I506*H506,2)</f>
        <v>0</v>
      </c>
      <c r="BL506" s="20" t="s">
        <v>247</v>
      </c>
      <c r="BM506" s="187" t="s">
        <v>1599</v>
      </c>
    </row>
    <row r="507" spans="1:65" s="2" customFormat="1" ht="19.5">
      <c r="A507" s="37"/>
      <c r="B507" s="38"/>
      <c r="C507" s="39"/>
      <c r="D507" s="189" t="s">
        <v>144</v>
      </c>
      <c r="E507" s="39"/>
      <c r="F507" s="190" t="s">
        <v>1600</v>
      </c>
      <c r="G507" s="39"/>
      <c r="H507" s="39"/>
      <c r="I507" s="191"/>
      <c r="J507" s="39"/>
      <c r="K507" s="39"/>
      <c r="L507" s="42"/>
      <c r="M507" s="192"/>
      <c r="N507" s="193"/>
      <c r="O507" s="67"/>
      <c r="P507" s="67"/>
      <c r="Q507" s="67"/>
      <c r="R507" s="67"/>
      <c r="S507" s="67"/>
      <c r="T507" s="68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20" t="s">
        <v>144</v>
      </c>
      <c r="AU507" s="20" t="s">
        <v>83</v>
      </c>
    </row>
    <row r="508" spans="1:65" s="2" customFormat="1">
      <c r="A508" s="37"/>
      <c r="B508" s="38"/>
      <c r="C508" s="39"/>
      <c r="D508" s="194" t="s">
        <v>146</v>
      </c>
      <c r="E508" s="39"/>
      <c r="F508" s="195" t="s">
        <v>1601</v>
      </c>
      <c r="G508" s="39"/>
      <c r="H508" s="39"/>
      <c r="I508" s="191"/>
      <c r="J508" s="39"/>
      <c r="K508" s="39"/>
      <c r="L508" s="42"/>
      <c r="M508" s="192"/>
      <c r="N508" s="193"/>
      <c r="O508" s="67"/>
      <c r="P508" s="67"/>
      <c r="Q508" s="67"/>
      <c r="R508" s="67"/>
      <c r="S508" s="67"/>
      <c r="T508" s="68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20" t="s">
        <v>146</v>
      </c>
      <c r="AU508" s="20" t="s">
        <v>83</v>
      </c>
    </row>
    <row r="509" spans="1:65" s="15" customFormat="1">
      <c r="B509" s="218"/>
      <c r="C509" s="219"/>
      <c r="D509" s="189" t="s">
        <v>148</v>
      </c>
      <c r="E509" s="220" t="s">
        <v>28</v>
      </c>
      <c r="F509" s="221" t="s">
        <v>1583</v>
      </c>
      <c r="G509" s="219"/>
      <c r="H509" s="220" t="s">
        <v>28</v>
      </c>
      <c r="I509" s="222"/>
      <c r="J509" s="219"/>
      <c r="K509" s="219"/>
      <c r="L509" s="223"/>
      <c r="M509" s="224"/>
      <c r="N509" s="225"/>
      <c r="O509" s="225"/>
      <c r="P509" s="225"/>
      <c r="Q509" s="225"/>
      <c r="R509" s="225"/>
      <c r="S509" s="225"/>
      <c r="T509" s="226"/>
      <c r="AT509" s="227" t="s">
        <v>148</v>
      </c>
      <c r="AU509" s="227" t="s">
        <v>83</v>
      </c>
      <c r="AV509" s="15" t="s">
        <v>81</v>
      </c>
      <c r="AW509" s="15" t="s">
        <v>35</v>
      </c>
      <c r="AX509" s="15" t="s">
        <v>73</v>
      </c>
      <c r="AY509" s="227" t="s">
        <v>135</v>
      </c>
    </row>
    <row r="510" spans="1:65" s="13" customFormat="1">
      <c r="B510" s="196"/>
      <c r="C510" s="197"/>
      <c r="D510" s="189" t="s">
        <v>148</v>
      </c>
      <c r="E510" s="198" t="s">
        <v>28</v>
      </c>
      <c r="F510" s="199" t="s">
        <v>1602</v>
      </c>
      <c r="G510" s="197"/>
      <c r="H510" s="200">
        <v>50.731999999999999</v>
      </c>
      <c r="I510" s="201"/>
      <c r="J510" s="197"/>
      <c r="K510" s="197"/>
      <c r="L510" s="202"/>
      <c r="M510" s="203"/>
      <c r="N510" s="204"/>
      <c r="O510" s="204"/>
      <c r="P510" s="204"/>
      <c r="Q510" s="204"/>
      <c r="R510" s="204"/>
      <c r="S510" s="204"/>
      <c r="T510" s="205"/>
      <c r="AT510" s="206" t="s">
        <v>148</v>
      </c>
      <c r="AU510" s="206" t="s">
        <v>83</v>
      </c>
      <c r="AV510" s="13" t="s">
        <v>83</v>
      </c>
      <c r="AW510" s="13" t="s">
        <v>35</v>
      </c>
      <c r="AX510" s="13" t="s">
        <v>73</v>
      </c>
      <c r="AY510" s="206" t="s">
        <v>135</v>
      </c>
    </row>
    <row r="511" spans="1:65" s="13" customFormat="1">
      <c r="B511" s="196"/>
      <c r="C511" s="197"/>
      <c r="D511" s="189" t="s">
        <v>148</v>
      </c>
      <c r="E511" s="198" t="s">
        <v>28</v>
      </c>
      <c r="F511" s="199" t="s">
        <v>1603</v>
      </c>
      <c r="G511" s="197"/>
      <c r="H511" s="200">
        <v>67.962999999999994</v>
      </c>
      <c r="I511" s="201"/>
      <c r="J511" s="197"/>
      <c r="K511" s="197"/>
      <c r="L511" s="202"/>
      <c r="M511" s="203"/>
      <c r="N511" s="204"/>
      <c r="O511" s="204"/>
      <c r="P511" s="204"/>
      <c r="Q511" s="204"/>
      <c r="R511" s="204"/>
      <c r="S511" s="204"/>
      <c r="T511" s="205"/>
      <c r="AT511" s="206" t="s">
        <v>148</v>
      </c>
      <c r="AU511" s="206" t="s">
        <v>83</v>
      </c>
      <c r="AV511" s="13" t="s">
        <v>83</v>
      </c>
      <c r="AW511" s="13" t="s">
        <v>35</v>
      </c>
      <c r="AX511" s="13" t="s">
        <v>73</v>
      </c>
      <c r="AY511" s="206" t="s">
        <v>135</v>
      </c>
    </row>
    <row r="512" spans="1:65" s="13" customFormat="1">
      <c r="B512" s="196"/>
      <c r="C512" s="197"/>
      <c r="D512" s="189" t="s">
        <v>148</v>
      </c>
      <c r="E512" s="198" t="s">
        <v>28</v>
      </c>
      <c r="F512" s="199" t="s">
        <v>1604</v>
      </c>
      <c r="G512" s="197"/>
      <c r="H512" s="200">
        <v>130.94</v>
      </c>
      <c r="I512" s="201"/>
      <c r="J512" s="197"/>
      <c r="K512" s="197"/>
      <c r="L512" s="202"/>
      <c r="M512" s="203"/>
      <c r="N512" s="204"/>
      <c r="O512" s="204"/>
      <c r="P512" s="204"/>
      <c r="Q512" s="204"/>
      <c r="R512" s="204"/>
      <c r="S512" s="204"/>
      <c r="T512" s="205"/>
      <c r="AT512" s="206" t="s">
        <v>148</v>
      </c>
      <c r="AU512" s="206" t="s">
        <v>83</v>
      </c>
      <c r="AV512" s="13" t="s">
        <v>83</v>
      </c>
      <c r="AW512" s="13" t="s">
        <v>35</v>
      </c>
      <c r="AX512" s="13" t="s">
        <v>73</v>
      </c>
      <c r="AY512" s="206" t="s">
        <v>135</v>
      </c>
    </row>
    <row r="513" spans="1:65" s="16" customFormat="1">
      <c r="B513" s="229"/>
      <c r="C513" s="230"/>
      <c r="D513" s="189" t="s">
        <v>148</v>
      </c>
      <c r="E513" s="231" t="s">
        <v>28</v>
      </c>
      <c r="F513" s="232" t="s">
        <v>277</v>
      </c>
      <c r="G513" s="230"/>
      <c r="H513" s="233">
        <v>249.63499999999999</v>
      </c>
      <c r="I513" s="234"/>
      <c r="J513" s="230"/>
      <c r="K513" s="230"/>
      <c r="L513" s="235"/>
      <c r="M513" s="236"/>
      <c r="N513" s="237"/>
      <c r="O513" s="237"/>
      <c r="P513" s="237"/>
      <c r="Q513" s="237"/>
      <c r="R513" s="237"/>
      <c r="S513" s="237"/>
      <c r="T513" s="238"/>
      <c r="AT513" s="239" t="s">
        <v>148</v>
      </c>
      <c r="AU513" s="239" t="s">
        <v>83</v>
      </c>
      <c r="AV513" s="16" t="s">
        <v>154</v>
      </c>
      <c r="AW513" s="16" t="s">
        <v>35</v>
      </c>
      <c r="AX513" s="16" t="s">
        <v>73</v>
      </c>
      <c r="AY513" s="239" t="s">
        <v>135</v>
      </c>
    </row>
    <row r="514" spans="1:65" s="15" customFormat="1">
      <c r="B514" s="218"/>
      <c r="C514" s="219"/>
      <c r="D514" s="189" t="s">
        <v>148</v>
      </c>
      <c r="E514" s="220" t="s">
        <v>28</v>
      </c>
      <c r="F514" s="221" t="s">
        <v>1587</v>
      </c>
      <c r="G514" s="219"/>
      <c r="H514" s="220" t="s">
        <v>28</v>
      </c>
      <c r="I514" s="222"/>
      <c r="J514" s="219"/>
      <c r="K514" s="219"/>
      <c r="L514" s="223"/>
      <c r="M514" s="224"/>
      <c r="N514" s="225"/>
      <c r="O514" s="225"/>
      <c r="P514" s="225"/>
      <c r="Q514" s="225"/>
      <c r="R514" s="225"/>
      <c r="S514" s="225"/>
      <c r="T514" s="226"/>
      <c r="AT514" s="227" t="s">
        <v>148</v>
      </c>
      <c r="AU514" s="227" t="s">
        <v>83</v>
      </c>
      <c r="AV514" s="15" t="s">
        <v>81</v>
      </c>
      <c r="AW514" s="15" t="s">
        <v>35</v>
      </c>
      <c r="AX514" s="15" t="s">
        <v>73</v>
      </c>
      <c r="AY514" s="227" t="s">
        <v>135</v>
      </c>
    </row>
    <row r="515" spans="1:65" s="13" customFormat="1">
      <c r="B515" s="196"/>
      <c r="C515" s="197"/>
      <c r="D515" s="189" t="s">
        <v>148</v>
      </c>
      <c r="E515" s="198" t="s">
        <v>28</v>
      </c>
      <c r="F515" s="199" t="s">
        <v>1605</v>
      </c>
      <c r="G515" s="197"/>
      <c r="H515" s="200">
        <v>21.228000000000002</v>
      </c>
      <c r="I515" s="201"/>
      <c r="J515" s="197"/>
      <c r="K515" s="197"/>
      <c r="L515" s="202"/>
      <c r="M515" s="203"/>
      <c r="N515" s="204"/>
      <c r="O515" s="204"/>
      <c r="P515" s="204"/>
      <c r="Q515" s="204"/>
      <c r="R515" s="204"/>
      <c r="S515" s="204"/>
      <c r="T515" s="205"/>
      <c r="AT515" s="206" t="s">
        <v>148</v>
      </c>
      <c r="AU515" s="206" t="s">
        <v>83</v>
      </c>
      <c r="AV515" s="13" t="s">
        <v>83</v>
      </c>
      <c r="AW515" s="13" t="s">
        <v>35</v>
      </c>
      <c r="AX515" s="13" t="s">
        <v>73</v>
      </c>
      <c r="AY515" s="206" t="s">
        <v>135</v>
      </c>
    </row>
    <row r="516" spans="1:65" s="13" customFormat="1">
      <c r="B516" s="196"/>
      <c r="C516" s="197"/>
      <c r="D516" s="189" t="s">
        <v>148</v>
      </c>
      <c r="E516" s="198" t="s">
        <v>28</v>
      </c>
      <c r="F516" s="199" t="s">
        <v>1606</v>
      </c>
      <c r="G516" s="197"/>
      <c r="H516" s="200">
        <v>30.609000000000002</v>
      </c>
      <c r="I516" s="201"/>
      <c r="J516" s="197"/>
      <c r="K516" s="197"/>
      <c r="L516" s="202"/>
      <c r="M516" s="203"/>
      <c r="N516" s="204"/>
      <c r="O516" s="204"/>
      <c r="P516" s="204"/>
      <c r="Q516" s="204"/>
      <c r="R516" s="204"/>
      <c r="S516" s="204"/>
      <c r="T516" s="205"/>
      <c r="AT516" s="206" t="s">
        <v>148</v>
      </c>
      <c r="AU516" s="206" t="s">
        <v>83</v>
      </c>
      <c r="AV516" s="13" t="s">
        <v>83</v>
      </c>
      <c r="AW516" s="13" t="s">
        <v>35</v>
      </c>
      <c r="AX516" s="13" t="s">
        <v>73</v>
      </c>
      <c r="AY516" s="206" t="s">
        <v>135</v>
      </c>
    </row>
    <row r="517" spans="1:65" s="13" customFormat="1">
      <c r="B517" s="196"/>
      <c r="C517" s="197"/>
      <c r="D517" s="189" t="s">
        <v>148</v>
      </c>
      <c r="E517" s="198" t="s">
        <v>28</v>
      </c>
      <c r="F517" s="199" t="s">
        <v>1607</v>
      </c>
      <c r="G517" s="197"/>
      <c r="H517" s="200">
        <v>49.58</v>
      </c>
      <c r="I517" s="201"/>
      <c r="J517" s="197"/>
      <c r="K517" s="197"/>
      <c r="L517" s="202"/>
      <c r="M517" s="203"/>
      <c r="N517" s="204"/>
      <c r="O517" s="204"/>
      <c r="P517" s="204"/>
      <c r="Q517" s="204"/>
      <c r="R517" s="204"/>
      <c r="S517" s="204"/>
      <c r="T517" s="205"/>
      <c r="AT517" s="206" t="s">
        <v>148</v>
      </c>
      <c r="AU517" s="206" t="s">
        <v>83</v>
      </c>
      <c r="AV517" s="13" t="s">
        <v>83</v>
      </c>
      <c r="AW517" s="13" t="s">
        <v>35</v>
      </c>
      <c r="AX517" s="13" t="s">
        <v>73</v>
      </c>
      <c r="AY517" s="206" t="s">
        <v>135</v>
      </c>
    </row>
    <row r="518" spans="1:65" s="16" customFormat="1">
      <c r="B518" s="229"/>
      <c r="C518" s="230"/>
      <c r="D518" s="189" t="s">
        <v>148</v>
      </c>
      <c r="E518" s="231" t="s">
        <v>28</v>
      </c>
      <c r="F518" s="232" t="s">
        <v>277</v>
      </c>
      <c r="G518" s="230"/>
      <c r="H518" s="233">
        <v>101.417</v>
      </c>
      <c r="I518" s="234"/>
      <c r="J518" s="230"/>
      <c r="K518" s="230"/>
      <c r="L518" s="235"/>
      <c r="M518" s="236"/>
      <c r="N518" s="237"/>
      <c r="O518" s="237"/>
      <c r="P518" s="237"/>
      <c r="Q518" s="237"/>
      <c r="R518" s="237"/>
      <c r="S518" s="237"/>
      <c r="T518" s="238"/>
      <c r="AT518" s="239" t="s">
        <v>148</v>
      </c>
      <c r="AU518" s="239" t="s">
        <v>83</v>
      </c>
      <c r="AV518" s="16" t="s">
        <v>154</v>
      </c>
      <c r="AW518" s="16" t="s">
        <v>35</v>
      </c>
      <c r="AX518" s="16" t="s">
        <v>73</v>
      </c>
      <c r="AY518" s="239" t="s">
        <v>135</v>
      </c>
    </row>
    <row r="519" spans="1:65" s="13" customFormat="1">
      <c r="B519" s="196"/>
      <c r="C519" s="197"/>
      <c r="D519" s="189" t="s">
        <v>148</v>
      </c>
      <c r="E519" s="198" t="s">
        <v>28</v>
      </c>
      <c r="F519" s="199" t="s">
        <v>1608</v>
      </c>
      <c r="G519" s="197"/>
      <c r="H519" s="200">
        <v>1.9</v>
      </c>
      <c r="I519" s="201"/>
      <c r="J519" s="197"/>
      <c r="K519" s="197"/>
      <c r="L519" s="202"/>
      <c r="M519" s="203"/>
      <c r="N519" s="204"/>
      <c r="O519" s="204"/>
      <c r="P519" s="204"/>
      <c r="Q519" s="204"/>
      <c r="R519" s="204"/>
      <c r="S519" s="204"/>
      <c r="T519" s="205"/>
      <c r="AT519" s="206" t="s">
        <v>148</v>
      </c>
      <c r="AU519" s="206" t="s">
        <v>83</v>
      </c>
      <c r="AV519" s="13" t="s">
        <v>83</v>
      </c>
      <c r="AW519" s="13" t="s">
        <v>35</v>
      </c>
      <c r="AX519" s="13" t="s">
        <v>73</v>
      </c>
      <c r="AY519" s="206" t="s">
        <v>135</v>
      </c>
    </row>
    <row r="520" spans="1:65" s="14" customFormat="1">
      <c r="B520" s="207"/>
      <c r="C520" s="208"/>
      <c r="D520" s="189" t="s">
        <v>148</v>
      </c>
      <c r="E520" s="209" t="s">
        <v>28</v>
      </c>
      <c r="F520" s="210" t="s">
        <v>183</v>
      </c>
      <c r="G520" s="208"/>
      <c r="H520" s="211">
        <v>352.95199999999994</v>
      </c>
      <c r="I520" s="212"/>
      <c r="J520" s="208"/>
      <c r="K520" s="208"/>
      <c r="L520" s="213"/>
      <c r="M520" s="214"/>
      <c r="N520" s="215"/>
      <c r="O520" s="215"/>
      <c r="P520" s="215"/>
      <c r="Q520" s="215"/>
      <c r="R520" s="215"/>
      <c r="S520" s="215"/>
      <c r="T520" s="216"/>
      <c r="AT520" s="217" t="s">
        <v>148</v>
      </c>
      <c r="AU520" s="217" t="s">
        <v>83</v>
      </c>
      <c r="AV520" s="14" t="s">
        <v>142</v>
      </c>
      <c r="AW520" s="14" t="s">
        <v>35</v>
      </c>
      <c r="AX520" s="14" t="s">
        <v>81</v>
      </c>
      <c r="AY520" s="217" t="s">
        <v>135</v>
      </c>
    </row>
    <row r="521" spans="1:65" s="2" customFormat="1" ht="16.5" customHeight="1">
      <c r="A521" s="37"/>
      <c r="B521" s="38"/>
      <c r="C521" s="240" t="s">
        <v>623</v>
      </c>
      <c r="D521" s="240" t="s">
        <v>281</v>
      </c>
      <c r="E521" s="241" t="s">
        <v>1609</v>
      </c>
      <c r="F521" s="242" t="s">
        <v>1610</v>
      </c>
      <c r="G521" s="243" t="s">
        <v>263</v>
      </c>
      <c r="H521" s="244">
        <v>0.14499999999999999</v>
      </c>
      <c r="I521" s="245"/>
      <c r="J521" s="246">
        <f>ROUND(I521*H521,2)</f>
        <v>0</v>
      </c>
      <c r="K521" s="242" t="s">
        <v>141</v>
      </c>
      <c r="L521" s="247"/>
      <c r="M521" s="248" t="s">
        <v>28</v>
      </c>
      <c r="N521" s="249" t="s">
        <v>44</v>
      </c>
      <c r="O521" s="67"/>
      <c r="P521" s="185">
        <f>O521*H521</f>
        <v>0</v>
      </c>
      <c r="Q521" s="185">
        <v>1</v>
      </c>
      <c r="R521" s="185">
        <f>Q521*H521</f>
        <v>0.14499999999999999</v>
      </c>
      <c r="S521" s="185">
        <v>0</v>
      </c>
      <c r="T521" s="186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87" t="s">
        <v>362</v>
      </c>
      <c r="AT521" s="187" t="s">
        <v>281</v>
      </c>
      <c r="AU521" s="187" t="s">
        <v>83</v>
      </c>
      <c r="AY521" s="20" t="s">
        <v>135</v>
      </c>
      <c r="BE521" s="188">
        <f>IF(N521="základní",J521,0)</f>
        <v>0</v>
      </c>
      <c r="BF521" s="188">
        <f>IF(N521="snížená",J521,0)</f>
        <v>0</v>
      </c>
      <c r="BG521" s="188">
        <f>IF(N521="zákl. přenesená",J521,0)</f>
        <v>0</v>
      </c>
      <c r="BH521" s="188">
        <f>IF(N521="sníž. přenesená",J521,0)</f>
        <v>0</v>
      </c>
      <c r="BI521" s="188">
        <f>IF(N521="nulová",J521,0)</f>
        <v>0</v>
      </c>
      <c r="BJ521" s="20" t="s">
        <v>81</v>
      </c>
      <c r="BK521" s="188">
        <f>ROUND(I521*H521,2)</f>
        <v>0</v>
      </c>
      <c r="BL521" s="20" t="s">
        <v>247</v>
      </c>
      <c r="BM521" s="187" t="s">
        <v>1611</v>
      </c>
    </row>
    <row r="522" spans="1:65" s="2" customFormat="1">
      <c r="A522" s="37"/>
      <c r="B522" s="38"/>
      <c r="C522" s="39"/>
      <c r="D522" s="189" t="s">
        <v>144</v>
      </c>
      <c r="E522" s="39"/>
      <c r="F522" s="190" t="s">
        <v>1610</v>
      </c>
      <c r="G522" s="39"/>
      <c r="H522" s="39"/>
      <c r="I522" s="191"/>
      <c r="J522" s="39"/>
      <c r="K522" s="39"/>
      <c r="L522" s="42"/>
      <c r="M522" s="192"/>
      <c r="N522" s="193"/>
      <c r="O522" s="67"/>
      <c r="P522" s="67"/>
      <c r="Q522" s="67"/>
      <c r="R522" s="67"/>
      <c r="S522" s="67"/>
      <c r="T522" s="68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T522" s="20" t="s">
        <v>144</v>
      </c>
      <c r="AU522" s="20" t="s">
        <v>83</v>
      </c>
    </row>
    <row r="523" spans="1:65" s="13" customFormat="1">
      <c r="B523" s="196"/>
      <c r="C523" s="197"/>
      <c r="D523" s="189" t="s">
        <v>148</v>
      </c>
      <c r="E523" s="198" t="s">
        <v>28</v>
      </c>
      <c r="F523" s="199" t="s">
        <v>1612</v>
      </c>
      <c r="G523" s="197"/>
      <c r="H523" s="200">
        <v>352.952</v>
      </c>
      <c r="I523" s="201"/>
      <c r="J523" s="197"/>
      <c r="K523" s="197"/>
      <c r="L523" s="202"/>
      <c r="M523" s="203"/>
      <c r="N523" s="204"/>
      <c r="O523" s="204"/>
      <c r="P523" s="204"/>
      <c r="Q523" s="204"/>
      <c r="R523" s="204"/>
      <c r="S523" s="204"/>
      <c r="T523" s="205"/>
      <c r="AT523" s="206" t="s">
        <v>148</v>
      </c>
      <c r="AU523" s="206" t="s">
        <v>83</v>
      </c>
      <c r="AV523" s="13" t="s">
        <v>83</v>
      </c>
      <c r="AW523" s="13" t="s">
        <v>35</v>
      </c>
      <c r="AX523" s="13" t="s">
        <v>81</v>
      </c>
      <c r="AY523" s="206" t="s">
        <v>135</v>
      </c>
    </row>
    <row r="524" spans="1:65" s="13" customFormat="1">
      <c r="B524" s="196"/>
      <c r="C524" s="197"/>
      <c r="D524" s="189" t="s">
        <v>148</v>
      </c>
      <c r="E524" s="197"/>
      <c r="F524" s="199" t="s">
        <v>1613</v>
      </c>
      <c r="G524" s="197"/>
      <c r="H524" s="200">
        <v>0.14499999999999999</v>
      </c>
      <c r="I524" s="201"/>
      <c r="J524" s="197"/>
      <c r="K524" s="197"/>
      <c r="L524" s="202"/>
      <c r="M524" s="203"/>
      <c r="N524" s="204"/>
      <c r="O524" s="204"/>
      <c r="P524" s="204"/>
      <c r="Q524" s="204"/>
      <c r="R524" s="204"/>
      <c r="S524" s="204"/>
      <c r="T524" s="205"/>
      <c r="AT524" s="206" t="s">
        <v>148</v>
      </c>
      <c r="AU524" s="206" t="s">
        <v>83</v>
      </c>
      <c r="AV524" s="13" t="s">
        <v>83</v>
      </c>
      <c r="AW524" s="13" t="s">
        <v>4</v>
      </c>
      <c r="AX524" s="13" t="s">
        <v>81</v>
      </c>
      <c r="AY524" s="206" t="s">
        <v>135</v>
      </c>
    </row>
    <row r="525" spans="1:65" s="2" customFormat="1" ht="24.2" customHeight="1">
      <c r="A525" s="37"/>
      <c r="B525" s="38"/>
      <c r="C525" s="176" t="s">
        <v>628</v>
      </c>
      <c r="D525" s="176" t="s">
        <v>137</v>
      </c>
      <c r="E525" s="177" t="s">
        <v>1614</v>
      </c>
      <c r="F525" s="178" t="s">
        <v>1615</v>
      </c>
      <c r="G525" s="179" t="s">
        <v>317</v>
      </c>
      <c r="H525" s="180">
        <v>56.273000000000003</v>
      </c>
      <c r="I525" s="181"/>
      <c r="J525" s="182">
        <f>ROUND(I525*H525,2)</f>
        <v>0</v>
      </c>
      <c r="K525" s="178" t="s">
        <v>141</v>
      </c>
      <c r="L525" s="42"/>
      <c r="M525" s="183" t="s">
        <v>28</v>
      </c>
      <c r="N525" s="184" t="s">
        <v>44</v>
      </c>
      <c r="O525" s="67"/>
      <c r="P525" s="185">
        <f>O525*H525</f>
        <v>0</v>
      </c>
      <c r="Q525" s="185">
        <v>4.0000000000000002E-4</v>
      </c>
      <c r="R525" s="185">
        <f>Q525*H525</f>
        <v>2.2509200000000004E-2</v>
      </c>
      <c r="S525" s="185">
        <v>0</v>
      </c>
      <c r="T525" s="186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187" t="s">
        <v>247</v>
      </c>
      <c r="AT525" s="187" t="s">
        <v>137</v>
      </c>
      <c r="AU525" s="187" t="s">
        <v>83</v>
      </c>
      <c r="AY525" s="20" t="s">
        <v>135</v>
      </c>
      <c r="BE525" s="188">
        <f>IF(N525="základní",J525,0)</f>
        <v>0</v>
      </c>
      <c r="BF525" s="188">
        <f>IF(N525="snížená",J525,0)</f>
        <v>0</v>
      </c>
      <c r="BG525" s="188">
        <f>IF(N525="zákl. přenesená",J525,0)</f>
        <v>0</v>
      </c>
      <c r="BH525" s="188">
        <f>IF(N525="sníž. přenesená",J525,0)</f>
        <v>0</v>
      </c>
      <c r="BI525" s="188">
        <f>IF(N525="nulová",J525,0)</f>
        <v>0</v>
      </c>
      <c r="BJ525" s="20" t="s">
        <v>81</v>
      </c>
      <c r="BK525" s="188">
        <f>ROUND(I525*H525,2)</f>
        <v>0</v>
      </c>
      <c r="BL525" s="20" t="s">
        <v>247</v>
      </c>
      <c r="BM525" s="187" t="s">
        <v>1616</v>
      </c>
    </row>
    <row r="526" spans="1:65" s="2" customFormat="1" ht="19.5">
      <c r="A526" s="37"/>
      <c r="B526" s="38"/>
      <c r="C526" s="39"/>
      <c r="D526" s="189" t="s">
        <v>144</v>
      </c>
      <c r="E526" s="39"/>
      <c r="F526" s="190" t="s">
        <v>1617</v>
      </c>
      <c r="G526" s="39"/>
      <c r="H526" s="39"/>
      <c r="I526" s="191"/>
      <c r="J526" s="39"/>
      <c r="K526" s="39"/>
      <c r="L526" s="42"/>
      <c r="M526" s="192"/>
      <c r="N526" s="193"/>
      <c r="O526" s="67"/>
      <c r="P526" s="67"/>
      <c r="Q526" s="67"/>
      <c r="R526" s="67"/>
      <c r="S526" s="67"/>
      <c r="T526" s="68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20" t="s">
        <v>144</v>
      </c>
      <c r="AU526" s="20" t="s">
        <v>83</v>
      </c>
    </row>
    <row r="527" spans="1:65" s="2" customFormat="1">
      <c r="A527" s="37"/>
      <c r="B527" s="38"/>
      <c r="C527" s="39"/>
      <c r="D527" s="194" t="s">
        <v>146</v>
      </c>
      <c r="E527" s="39"/>
      <c r="F527" s="195" t="s">
        <v>1618</v>
      </c>
      <c r="G527" s="39"/>
      <c r="H527" s="39"/>
      <c r="I527" s="191"/>
      <c r="J527" s="39"/>
      <c r="K527" s="39"/>
      <c r="L527" s="42"/>
      <c r="M527" s="192"/>
      <c r="N527" s="193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20" t="s">
        <v>146</v>
      </c>
      <c r="AU527" s="20" t="s">
        <v>83</v>
      </c>
    </row>
    <row r="528" spans="1:65" s="15" customFormat="1">
      <c r="B528" s="218"/>
      <c r="C528" s="219"/>
      <c r="D528" s="189" t="s">
        <v>148</v>
      </c>
      <c r="E528" s="220" t="s">
        <v>28</v>
      </c>
      <c r="F528" s="221" t="s">
        <v>1619</v>
      </c>
      <c r="G528" s="219"/>
      <c r="H528" s="220" t="s">
        <v>28</v>
      </c>
      <c r="I528" s="222"/>
      <c r="J528" s="219"/>
      <c r="K528" s="219"/>
      <c r="L528" s="223"/>
      <c r="M528" s="224"/>
      <c r="N528" s="225"/>
      <c r="O528" s="225"/>
      <c r="P528" s="225"/>
      <c r="Q528" s="225"/>
      <c r="R528" s="225"/>
      <c r="S528" s="225"/>
      <c r="T528" s="226"/>
      <c r="AT528" s="227" t="s">
        <v>148</v>
      </c>
      <c r="AU528" s="227" t="s">
        <v>83</v>
      </c>
      <c r="AV528" s="15" t="s">
        <v>81</v>
      </c>
      <c r="AW528" s="15" t="s">
        <v>35</v>
      </c>
      <c r="AX528" s="15" t="s">
        <v>73</v>
      </c>
      <c r="AY528" s="227" t="s">
        <v>135</v>
      </c>
    </row>
    <row r="529" spans="2:51" s="13" customFormat="1">
      <c r="B529" s="196"/>
      <c r="C529" s="197"/>
      <c r="D529" s="189" t="s">
        <v>148</v>
      </c>
      <c r="E529" s="198" t="s">
        <v>28</v>
      </c>
      <c r="F529" s="199" t="s">
        <v>1620</v>
      </c>
      <c r="G529" s="197"/>
      <c r="H529" s="200">
        <v>17.579999999999998</v>
      </c>
      <c r="I529" s="201"/>
      <c r="J529" s="197"/>
      <c r="K529" s="197"/>
      <c r="L529" s="202"/>
      <c r="M529" s="203"/>
      <c r="N529" s="204"/>
      <c r="O529" s="204"/>
      <c r="P529" s="204"/>
      <c r="Q529" s="204"/>
      <c r="R529" s="204"/>
      <c r="S529" s="204"/>
      <c r="T529" s="205"/>
      <c r="AT529" s="206" t="s">
        <v>148</v>
      </c>
      <c r="AU529" s="206" t="s">
        <v>83</v>
      </c>
      <c r="AV529" s="13" t="s">
        <v>83</v>
      </c>
      <c r="AW529" s="13" t="s">
        <v>35</v>
      </c>
      <c r="AX529" s="13" t="s">
        <v>73</v>
      </c>
      <c r="AY529" s="206" t="s">
        <v>135</v>
      </c>
    </row>
    <row r="530" spans="2:51" s="13" customFormat="1">
      <c r="B530" s="196"/>
      <c r="C530" s="197"/>
      <c r="D530" s="189" t="s">
        <v>148</v>
      </c>
      <c r="E530" s="198" t="s">
        <v>28</v>
      </c>
      <c r="F530" s="199" t="s">
        <v>1621</v>
      </c>
      <c r="G530" s="197"/>
      <c r="H530" s="200">
        <v>17.579999999999998</v>
      </c>
      <c r="I530" s="201"/>
      <c r="J530" s="197"/>
      <c r="K530" s="197"/>
      <c r="L530" s="202"/>
      <c r="M530" s="203"/>
      <c r="N530" s="204"/>
      <c r="O530" s="204"/>
      <c r="P530" s="204"/>
      <c r="Q530" s="204"/>
      <c r="R530" s="204"/>
      <c r="S530" s="204"/>
      <c r="T530" s="205"/>
      <c r="AT530" s="206" t="s">
        <v>148</v>
      </c>
      <c r="AU530" s="206" t="s">
        <v>83</v>
      </c>
      <c r="AV530" s="13" t="s">
        <v>83</v>
      </c>
      <c r="AW530" s="13" t="s">
        <v>35</v>
      </c>
      <c r="AX530" s="13" t="s">
        <v>73</v>
      </c>
      <c r="AY530" s="206" t="s">
        <v>135</v>
      </c>
    </row>
    <row r="531" spans="2:51" s="13" customFormat="1">
      <c r="B531" s="196"/>
      <c r="C531" s="197"/>
      <c r="D531" s="189" t="s">
        <v>148</v>
      </c>
      <c r="E531" s="198" t="s">
        <v>28</v>
      </c>
      <c r="F531" s="199" t="s">
        <v>1622</v>
      </c>
      <c r="G531" s="197"/>
      <c r="H531" s="200">
        <v>13.484</v>
      </c>
      <c r="I531" s="201"/>
      <c r="J531" s="197"/>
      <c r="K531" s="197"/>
      <c r="L531" s="202"/>
      <c r="M531" s="203"/>
      <c r="N531" s="204"/>
      <c r="O531" s="204"/>
      <c r="P531" s="204"/>
      <c r="Q531" s="204"/>
      <c r="R531" s="204"/>
      <c r="S531" s="204"/>
      <c r="T531" s="205"/>
      <c r="AT531" s="206" t="s">
        <v>148</v>
      </c>
      <c r="AU531" s="206" t="s">
        <v>83</v>
      </c>
      <c r="AV531" s="13" t="s">
        <v>83</v>
      </c>
      <c r="AW531" s="13" t="s">
        <v>35</v>
      </c>
      <c r="AX531" s="13" t="s">
        <v>73</v>
      </c>
      <c r="AY531" s="206" t="s">
        <v>135</v>
      </c>
    </row>
    <row r="532" spans="2:51" s="16" customFormat="1">
      <c r="B532" s="229"/>
      <c r="C532" s="230"/>
      <c r="D532" s="189" t="s">
        <v>148</v>
      </c>
      <c r="E532" s="231" t="s">
        <v>28</v>
      </c>
      <c r="F532" s="232" t="s">
        <v>277</v>
      </c>
      <c r="G532" s="230"/>
      <c r="H532" s="233">
        <v>48.643999999999998</v>
      </c>
      <c r="I532" s="234"/>
      <c r="J532" s="230"/>
      <c r="K532" s="230"/>
      <c r="L532" s="235"/>
      <c r="M532" s="236"/>
      <c r="N532" s="237"/>
      <c r="O532" s="237"/>
      <c r="P532" s="237"/>
      <c r="Q532" s="237"/>
      <c r="R532" s="237"/>
      <c r="S532" s="237"/>
      <c r="T532" s="238"/>
      <c r="AT532" s="239" t="s">
        <v>148</v>
      </c>
      <c r="AU532" s="239" t="s">
        <v>83</v>
      </c>
      <c r="AV532" s="16" t="s">
        <v>154</v>
      </c>
      <c r="AW532" s="16" t="s">
        <v>35</v>
      </c>
      <c r="AX532" s="16" t="s">
        <v>73</v>
      </c>
      <c r="AY532" s="239" t="s">
        <v>135</v>
      </c>
    </row>
    <row r="533" spans="2:51" s="15" customFormat="1">
      <c r="B533" s="218"/>
      <c r="C533" s="219"/>
      <c r="D533" s="189" t="s">
        <v>148</v>
      </c>
      <c r="E533" s="220" t="s">
        <v>28</v>
      </c>
      <c r="F533" s="221" t="s">
        <v>1623</v>
      </c>
      <c r="G533" s="219"/>
      <c r="H533" s="220" t="s">
        <v>28</v>
      </c>
      <c r="I533" s="222"/>
      <c r="J533" s="219"/>
      <c r="K533" s="219"/>
      <c r="L533" s="223"/>
      <c r="M533" s="224"/>
      <c r="N533" s="225"/>
      <c r="O533" s="225"/>
      <c r="P533" s="225"/>
      <c r="Q533" s="225"/>
      <c r="R533" s="225"/>
      <c r="S533" s="225"/>
      <c r="T533" s="226"/>
      <c r="AT533" s="227" t="s">
        <v>148</v>
      </c>
      <c r="AU533" s="227" t="s">
        <v>83</v>
      </c>
      <c r="AV533" s="15" t="s">
        <v>81</v>
      </c>
      <c r="AW533" s="15" t="s">
        <v>35</v>
      </c>
      <c r="AX533" s="15" t="s">
        <v>73</v>
      </c>
      <c r="AY533" s="227" t="s">
        <v>135</v>
      </c>
    </row>
    <row r="534" spans="2:51" s="15" customFormat="1">
      <c r="B534" s="218"/>
      <c r="C534" s="219"/>
      <c r="D534" s="189" t="s">
        <v>148</v>
      </c>
      <c r="E534" s="220" t="s">
        <v>28</v>
      </c>
      <c r="F534" s="221" t="s">
        <v>1624</v>
      </c>
      <c r="G534" s="219"/>
      <c r="H534" s="220" t="s">
        <v>28</v>
      </c>
      <c r="I534" s="222"/>
      <c r="J534" s="219"/>
      <c r="K534" s="219"/>
      <c r="L534" s="223"/>
      <c r="M534" s="224"/>
      <c r="N534" s="225"/>
      <c r="O534" s="225"/>
      <c r="P534" s="225"/>
      <c r="Q534" s="225"/>
      <c r="R534" s="225"/>
      <c r="S534" s="225"/>
      <c r="T534" s="226"/>
      <c r="AT534" s="227" t="s">
        <v>148</v>
      </c>
      <c r="AU534" s="227" t="s">
        <v>83</v>
      </c>
      <c r="AV534" s="15" t="s">
        <v>81</v>
      </c>
      <c r="AW534" s="15" t="s">
        <v>35</v>
      </c>
      <c r="AX534" s="15" t="s">
        <v>73</v>
      </c>
      <c r="AY534" s="227" t="s">
        <v>135</v>
      </c>
    </row>
    <row r="535" spans="2:51" s="13" customFormat="1">
      <c r="B535" s="196"/>
      <c r="C535" s="197"/>
      <c r="D535" s="189" t="s">
        <v>148</v>
      </c>
      <c r="E535" s="198" t="s">
        <v>28</v>
      </c>
      <c r="F535" s="199" t="s">
        <v>1625</v>
      </c>
      <c r="G535" s="197"/>
      <c r="H535" s="200">
        <v>1.7929999999999999</v>
      </c>
      <c r="I535" s="201"/>
      <c r="J535" s="197"/>
      <c r="K535" s="197"/>
      <c r="L535" s="202"/>
      <c r="M535" s="203"/>
      <c r="N535" s="204"/>
      <c r="O535" s="204"/>
      <c r="P535" s="204"/>
      <c r="Q535" s="204"/>
      <c r="R535" s="204"/>
      <c r="S535" s="204"/>
      <c r="T535" s="205"/>
      <c r="AT535" s="206" t="s">
        <v>148</v>
      </c>
      <c r="AU535" s="206" t="s">
        <v>83</v>
      </c>
      <c r="AV535" s="13" t="s">
        <v>83</v>
      </c>
      <c r="AW535" s="13" t="s">
        <v>35</v>
      </c>
      <c r="AX535" s="13" t="s">
        <v>73</v>
      </c>
      <c r="AY535" s="206" t="s">
        <v>135</v>
      </c>
    </row>
    <row r="536" spans="2:51" s="13" customFormat="1">
      <c r="B536" s="196"/>
      <c r="C536" s="197"/>
      <c r="D536" s="189" t="s">
        <v>148</v>
      </c>
      <c r="E536" s="198" t="s">
        <v>28</v>
      </c>
      <c r="F536" s="199" t="s">
        <v>1626</v>
      </c>
      <c r="G536" s="197"/>
      <c r="H536" s="200">
        <v>1.58</v>
      </c>
      <c r="I536" s="201"/>
      <c r="J536" s="197"/>
      <c r="K536" s="197"/>
      <c r="L536" s="202"/>
      <c r="M536" s="203"/>
      <c r="N536" s="204"/>
      <c r="O536" s="204"/>
      <c r="P536" s="204"/>
      <c r="Q536" s="204"/>
      <c r="R536" s="204"/>
      <c r="S536" s="204"/>
      <c r="T536" s="205"/>
      <c r="AT536" s="206" t="s">
        <v>148</v>
      </c>
      <c r="AU536" s="206" t="s">
        <v>83</v>
      </c>
      <c r="AV536" s="13" t="s">
        <v>83</v>
      </c>
      <c r="AW536" s="13" t="s">
        <v>35</v>
      </c>
      <c r="AX536" s="13" t="s">
        <v>73</v>
      </c>
      <c r="AY536" s="206" t="s">
        <v>135</v>
      </c>
    </row>
    <row r="537" spans="2:51" s="13" customFormat="1">
      <c r="B537" s="196"/>
      <c r="C537" s="197"/>
      <c r="D537" s="189" t="s">
        <v>148</v>
      </c>
      <c r="E537" s="198" t="s">
        <v>28</v>
      </c>
      <c r="F537" s="199" t="s">
        <v>1627</v>
      </c>
      <c r="G537" s="197"/>
      <c r="H537" s="200">
        <v>1.2230000000000001</v>
      </c>
      <c r="I537" s="201"/>
      <c r="J537" s="197"/>
      <c r="K537" s="197"/>
      <c r="L537" s="202"/>
      <c r="M537" s="203"/>
      <c r="N537" s="204"/>
      <c r="O537" s="204"/>
      <c r="P537" s="204"/>
      <c r="Q537" s="204"/>
      <c r="R537" s="204"/>
      <c r="S537" s="204"/>
      <c r="T537" s="205"/>
      <c r="AT537" s="206" t="s">
        <v>148</v>
      </c>
      <c r="AU537" s="206" t="s">
        <v>83</v>
      </c>
      <c r="AV537" s="13" t="s">
        <v>83</v>
      </c>
      <c r="AW537" s="13" t="s">
        <v>35</v>
      </c>
      <c r="AX537" s="13" t="s">
        <v>73</v>
      </c>
      <c r="AY537" s="206" t="s">
        <v>135</v>
      </c>
    </row>
    <row r="538" spans="2:51" s="16" customFormat="1">
      <c r="B538" s="229"/>
      <c r="C538" s="230"/>
      <c r="D538" s="189" t="s">
        <v>148</v>
      </c>
      <c r="E538" s="231" t="s">
        <v>28</v>
      </c>
      <c r="F538" s="232" t="s">
        <v>277</v>
      </c>
      <c r="G538" s="230"/>
      <c r="H538" s="233">
        <v>4.5960000000000001</v>
      </c>
      <c r="I538" s="234"/>
      <c r="J538" s="230"/>
      <c r="K538" s="230"/>
      <c r="L538" s="235"/>
      <c r="M538" s="236"/>
      <c r="N538" s="237"/>
      <c r="O538" s="237"/>
      <c r="P538" s="237"/>
      <c r="Q538" s="237"/>
      <c r="R538" s="237"/>
      <c r="S538" s="237"/>
      <c r="T538" s="238"/>
      <c r="AT538" s="239" t="s">
        <v>148</v>
      </c>
      <c r="AU538" s="239" t="s">
        <v>83</v>
      </c>
      <c r="AV538" s="16" t="s">
        <v>154</v>
      </c>
      <c r="AW538" s="16" t="s">
        <v>35</v>
      </c>
      <c r="AX538" s="16" t="s">
        <v>73</v>
      </c>
      <c r="AY538" s="239" t="s">
        <v>135</v>
      </c>
    </row>
    <row r="539" spans="2:51" s="15" customFormat="1">
      <c r="B539" s="218"/>
      <c r="C539" s="219"/>
      <c r="D539" s="189" t="s">
        <v>148</v>
      </c>
      <c r="E539" s="220" t="s">
        <v>28</v>
      </c>
      <c r="F539" s="221" t="s">
        <v>1628</v>
      </c>
      <c r="G539" s="219"/>
      <c r="H539" s="220" t="s">
        <v>28</v>
      </c>
      <c r="I539" s="222"/>
      <c r="J539" s="219"/>
      <c r="K539" s="219"/>
      <c r="L539" s="223"/>
      <c r="M539" s="224"/>
      <c r="N539" s="225"/>
      <c r="O539" s="225"/>
      <c r="P539" s="225"/>
      <c r="Q539" s="225"/>
      <c r="R539" s="225"/>
      <c r="S539" s="225"/>
      <c r="T539" s="226"/>
      <c r="AT539" s="227" t="s">
        <v>148</v>
      </c>
      <c r="AU539" s="227" t="s">
        <v>83</v>
      </c>
      <c r="AV539" s="15" t="s">
        <v>81</v>
      </c>
      <c r="AW539" s="15" t="s">
        <v>35</v>
      </c>
      <c r="AX539" s="15" t="s">
        <v>73</v>
      </c>
      <c r="AY539" s="227" t="s">
        <v>135</v>
      </c>
    </row>
    <row r="540" spans="2:51" s="13" customFormat="1">
      <c r="B540" s="196"/>
      <c r="C540" s="197"/>
      <c r="D540" s="189" t="s">
        <v>148</v>
      </c>
      <c r="E540" s="198" t="s">
        <v>28</v>
      </c>
      <c r="F540" s="199" t="s">
        <v>1629</v>
      </c>
      <c r="G540" s="197"/>
      <c r="H540" s="200">
        <v>1.1830000000000001</v>
      </c>
      <c r="I540" s="201"/>
      <c r="J540" s="197"/>
      <c r="K540" s="197"/>
      <c r="L540" s="202"/>
      <c r="M540" s="203"/>
      <c r="N540" s="204"/>
      <c r="O540" s="204"/>
      <c r="P540" s="204"/>
      <c r="Q540" s="204"/>
      <c r="R540" s="204"/>
      <c r="S540" s="204"/>
      <c r="T540" s="205"/>
      <c r="AT540" s="206" t="s">
        <v>148</v>
      </c>
      <c r="AU540" s="206" t="s">
        <v>83</v>
      </c>
      <c r="AV540" s="13" t="s">
        <v>83</v>
      </c>
      <c r="AW540" s="13" t="s">
        <v>35</v>
      </c>
      <c r="AX540" s="13" t="s">
        <v>73</v>
      </c>
      <c r="AY540" s="206" t="s">
        <v>135</v>
      </c>
    </row>
    <row r="541" spans="2:51" s="13" customFormat="1">
      <c r="B541" s="196"/>
      <c r="C541" s="197"/>
      <c r="D541" s="189" t="s">
        <v>148</v>
      </c>
      <c r="E541" s="198" t="s">
        <v>28</v>
      </c>
      <c r="F541" s="199" t="s">
        <v>1630</v>
      </c>
      <c r="G541" s="197"/>
      <c r="H541" s="200">
        <v>1.0429999999999999</v>
      </c>
      <c r="I541" s="201"/>
      <c r="J541" s="197"/>
      <c r="K541" s="197"/>
      <c r="L541" s="202"/>
      <c r="M541" s="203"/>
      <c r="N541" s="204"/>
      <c r="O541" s="204"/>
      <c r="P541" s="204"/>
      <c r="Q541" s="204"/>
      <c r="R541" s="204"/>
      <c r="S541" s="204"/>
      <c r="T541" s="205"/>
      <c r="AT541" s="206" t="s">
        <v>148</v>
      </c>
      <c r="AU541" s="206" t="s">
        <v>83</v>
      </c>
      <c r="AV541" s="13" t="s">
        <v>83</v>
      </c>
      <c r="AW541" s="13" t="s">
        <v>35</v>
      </c>
      <c r="AX541" s="13" t="s">
        <v>73</v>
      </c>
      <c r="AY541" s="206" t="s">
        <v>135</v>
      </c>
    </row>
    <row r="542" spans="2:51" s="13" customFormat="1">
      <c r="B542" s="196"/>
      <c r="C542" s="197"/>
      <c r="D542" s="189" t="s">
        <v>148</v>
      </c>
      <c r="E542" s="198" t="s">
        <v>28</v>
      </c>
      <c r="F542" s="199" t="s">
        <v>1631</v>
      </c>
      <c r="G542" s="197"/>
      <c r="H542" s="200">
        <v>0.80700000000000005</v>
      </c>
      <c r="I542" s="201"/>
      <c r="J542" s="197"/>
      <c r="K542" s="197"/>
      <c r="L542" s="202"/>
      <c r="M542" s="203"/>
      <c r="N542" s="204"/>
      <c r="O542" s="204"/>
      <c r="P542" s="204"/>
      <c r="Q542" s="204"/>
      <c r="R542" s="204"/>
      <c r="S542" s="204"/>
      <c r="T542" s="205"/>
      <c r="AT542" s="206" t="s">
        <v>148</v>
      </c>
      <c r="AU542" s="206" t="s">
        <v>83</v>
      </c>
      <c r="AV542" s="13" t="s">
        <v>83</v>
      </c>
      <c r="AW542" s="13" t="s">
        <v>35</v>
      </c>
      <c r="AX542" s="13" t="s">
        <v>73</v>
      </c>
      <c r="AY542" s="206" t="s">
        <v>135</v>
      </c>
    </row>
    <row r="543" spans="2:51" s="16" customFormat="1">
      <c r="B543" s="229"/>
      <c r="C543" s="230"/>
      <c r="D543" s="189" t="s">
        <v>148</v>
      </c>
      <c r="E543" s="231" t="s">
        <v>28</v>
      </c>
      <c r="F543" s="232" t="s">
        <v>277</v>
      </c>
      <c r="G543" s="230"/>
      <c r="H543" s="233">
        <v>3.0329999999999999</v>
      </c>
      <c r="I543" s="234"/>
      <c r="J543" s="230"/>
      <c r="K543" s="230"/>
      <c r="L543" s="235"/>
      <c r="M543" s="236"/>
      <c r="N543" s="237"/>
      <c r="O543" s="237"/>
      <c r="P543" s="237"/>
      <c r="Q543" s="237"/>
      <c r="R543" s="237"/>
      <c r="S543" s="237"/>
      <c r="T543" s="238"/>
      <c r="AT543" s="239" t="s">
        <v>148</v>
      </c>
      <c r="AU543" s="239" t="s">
        <v>83</v>
      </c>
      <c r="AV543" s="16" t="s">
        <v>154</v>
      </c>
      <c r="AW543" s="16" t="s">
        <v>35</v>
      </c>
      <c r="AX543" s="16" t="s">
        <v>73</v>
      </c>
      <c r="AY543" s="239" t="s">
        <v>135</v>
      </c>
    </row>
    <row r="544" spans="2:51" s="14" customFormat="1">
      <c r="B544" s="207"/>
      <c r="C544" s="208"/>
      <c r="D544" s="189" t="s">
        <v>148</v>
      </c>
      <c r="E544" s="209" t="s">
        <v>28</v>
      </c>
      <c r="F544" s="210" t="s">
        <v>183</v>
      </c>
      <c r="G544" s="208"/>
      <c r="H544" s="211">
        <v>56.272999999999996</v>
      </c>
      <c r="I544" s="212"/>
      <c r="J544" s="208"/>
      <c r="K544" s="208"/>
      <c r="L544" s="213"/>
      <c r="M544" s="214"/>
      <c r="N544" s="215"/>
      <c r="O544" s="215"/>
      <c r="P544" s="215"/>
      <c r="Q544" s="215"/>
      <c r="R544" s="215"/>
      <c r="S544" s="215"/>
      <c r="T544" s="216"/>
      <c r="AT544" s="217" t="s">
        <v>148</v>
      </c>
      <c r="AU544" s="217" t="s">
        <v>83</v>
      </c>
      <c r="AV544" s="14" t="s">
        <v>142</v>
      </c>
      <c r="AW544" s="14" t="s">
        <v>35</v>
      </c>
      <c r="AX544" s="14" t="s">
        <v>81</v>
      </c>
      <c r="AY544" s="217" t="s">
        <v>135</v>
      </c>
    </row>
    <row r="545" spans="1:65" s="2" customFormat="1" ht="37.9" customHeight="1">
      <c r="A545" s="37"/>
      <c r="B545" s="38"/>
      <c r="C545" s="240" t="s">
        <v>632</v>
      </c>
      <c r="D545" s="240" t="s">
        <v>281</v>
      </c>
      <c r="E545" s="241" t="s">
        <v>1632</v>
      </c>
      <c r="F545" s="242" t="s">
        <v>1633</v>
      </c>
      <c r="G545" s="243" t="s">
        <v>317</v>
      </c>
      <c r="H545" s="244">
        <v>65.006</v>
      </c>
      <c r="I545" s="245"/>
      <c r="J545" s="246">
        <f>ROUND(I545*H545,2)</f>
        <v>0</v>
      </c>
      <c r="K545" s="242" t="s">
        <v>141</v>
      </c>
      <c r="L545" s="247"/>
      <c r="M545" s="248" t="s">
        <v>28</v>
      </c>
      <c r="N545" s="249" t="s">
        <v>44</v>
      </c>
      <c r="O545" s="67"/>
      <c r="P545" s="185">
        <f>O545*H545</f>
        <v>0</v>
      </c>
      <c r="Q545" s="185">
        <v>4.7999999999999996E-3</v>
      </c>
      <c r="R545" s="185">
        <f>Q545*H545</f>
        <v>0.3120288</v>
      </c>
      <c r="S545" s="185">
        <v>0</v>
      </c>
      <c r="T545" s="186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187" t="s">
        <v>362</v>
      </c>
      <c r="AT545" s="187" t="s">
        <v>281</v>
      </c>
      <c r="AU545" s="187" t="s">
        <v>83</v>
      </c>
      <c r="AY545" s="20" t="s">
        <v>135</v>
      </c>
      <c r="BE545" s="188">
        <f>IF(N545="základní",J545,0)</f>
        <v>0</v>
      </c>
      <c r="BF545" s="188">
        <f>IF(N545="snížená",J545,0)</f>
        <v>0</v>
      </c>
      <c r="BG545" s="188">
        <f>IF(N545="zákl. přenesená",J545,0)</f>
        <v>0</v>
      </c>
      <c r="BH545" s="188">
        <f>IF(N545="sníž. přenesená",J545,0)</f>
        <v>0</v>
      </c>
      <c r="BI545" s="188">
        <f>IF(N545="nulová",J545,0)</f>
        <v>0</v>
      </c>
      <c r="BJ545" s="20" t="s">
        <v>81</v>
      </c>
      <c r="BK545" s="188">
        <f>ROUND(I545*H545,2)</f>
        <v>0</v>
      </c>
      <c r="BL545" s="20" t="s">
        <v>247</v>
      </c>
      <c r="BM545" s="187" t="s">
        <v>1634</v>
      </c>
    </row>
    <row r="546" spans="1:65" s="2" customFormat="1" ht="19.5">
      <c r="A546" s="37"/>
      <c r="B546" s="38"/>
      <c r="C546" s="39"/>
      <c r="D546" s="189" t="s">
        <v>144</v>
      </c>
      <c r="E546" s="39"/>
      <c r="F546" s="190" t="s">
        <v>1633</v>
      </c>
      <c r="G546" s="39"/>
      <c r="H546" s="39"/>
      <c r="I546" s="191"/>
      <c r="J546" s="39"/>
      <c r="K546" s="39"/>
      <c r="L546" s="42"/>
      <c r="M546" s="192"/>
      <c r="N546" s="193"/>
      <c r="O546" s="67"/>
      <c r="P546" s="67"/>
      <c r="Q546" s="67"/>
      <c r="R546" s="67"/>
      <c r="S546" s="67"/>
      <c r="T546" s="68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T546" s="20" t="s">
        <v>144</v>
      </c>
      <c r="AU546" s="20" t="s">
        <v>83</v>
      </c>
    </row>
    <row r="547" spans="1:65" s="15" customFormat="1">
      <c r="B547" s="218"/>
      <c r="C547" s="219"/>
      <c r="D547" s="189" t="s">
        <v>148</v>
      </c>
      <c r="E547" s="220" t="s">
        <v>28</v>
      </c>
      <c r="F547" s="221" t="s">
        <v>1619</v>
      </c>
      <c r="G547" s="219"/>
      <c r="H547" s="220" t="s">
        <v>28</v>
      </c>
      <c r="I547" s="222"/>
      <c r="J547" s="219"/>
      <c r="K547" s="219"/>
      <c r="L547" s="223"/>
      <c r="M547" s="224"/>
      <c r="N547" s="225"/>
      <c r="O547" s="225"/>
      <c r="P547" s="225"/>
      <c r="Q547" s="225"/>
      <c r="R547" s="225"/>
      <c r="S547" s="225"/>
      <c r="T547" s="226"/>
      <c r="AT547" s="227" t="s">
        <v>148</v>
      </c>
      <c r="AU547" s="227" t="s">
        <v>83</v>
      </c>
      <c r="AV547" s="15" t="s">
        <v>81</v>
      </c>
      <c r="AW547" s="15" t="s">
        <v>35</v>
      </c>
      <c r="AX547" s="15" t="s">
        <v>73</v>
      </c>
      <c r="AY547" s="227" t="s">
        <v>135</v>
      </c>
    </row>
    <row r="548" spans="1:65" s="13" customFormat="1">
      <c r="B548" s="196"/>
      <c r="C548" s="197"/>
      <c r="D548" s="189" t="s">
        <v>148</v>
      </c>
      <c r="E548" s="198" t="s">
        <v>28</v>
      </c>
      <c r="F548" s="199" t="s">
        <v>1620</v>
      </c>
      <c r="G548" s="197"/>
      <c r="H548" s="200">
        <v>17.579999999999998</v>
      </c>
      <c r="I548" s="201"/>
      <c r="J548" s="197"/>
      <c r="K548" s="197"/>
      <c r="L548" s="202"/>
      <c r="M548" s="203"/>
      <c r="N548" s="204"/>
      <c r="O548" s="204"/>
      <c r="P548" s="204"/>
      <c r="Q548" s="204"/>
      <c r="R548" s="204"/>
      <c r="S548" s="204"/>
      <c r="T548" s="205"/>
      <c r="AT548" s="206" t="s">
        <v>148</v>
      </c>
      <c r="AU548" s="206" t="s">
        <v>83</v>
      </c>
      <c r="AV548" s="13" t="s">
        <v>83</v>
      </c>
      <c r="AW548" s="13" t="s">
        <v>35</v>
      </c>
      <c r="AX548" s="13" t="s">
        <v>73</v>
      </c>
      <c r="AY548" s="206" t="s">
        <v>135</v>
      </c>
    </row>
    <row r="549" spans="1:65" s="13" customFormat="1">
      <c r="B549" s="196"/>
      <c r="C549" s="197"/>
      <c r="D549" s="189" t="s">
        <v>148</v>
      </c>
      <c r="E549" s="198" t="s">
        <v>28</v>
      </c>
      <c r="F549" s="199" t="s">
        <v>1621</v>
      </c>
      <c r="G549" s="197"/>
      <c r="H549" s="200">
        <v>17.579999999999998</v>
      </c>
      <c r="I549" s="201"/>
      <c r="J549" s="197"/>
      <c r="K549" s="197"/>
      <c r="L549" s="202"/>
      <c r="M549" s="203"/>
      <c r="N549" s="204"/>
      <c r="O549" s="204"/>
      <c r="P549" s="204"/>
      <c r="Q549" s="204"/>
      <c r="R549" s="204"/>
      <c r="S549" s="204"/>
      <c r="T549" s="205"/>
      <c r="AT549" s="206" t="s">
        <v>148</v>
      </c>
      <c r="AU549" s="206" t="s">
        <v>83</v>
      </c>
      <c r="AV549" s="13" t="s">
        <v>83</v>
      </c>
      <c r="AW549" s="13" t="s">
        <v>35</v>
      </c>
      <c r="AX549" s="13" t="s">
        <v>73</v>
      </c>
      <c r="AY549" s="206" t="s">
        <v>135</v>
      </c>
    </row>
    <row r="550" spans="1:65" s="13" customFormat="1">
      <c r="B550" s="196"/>
      <c r="C550" s="197"/>
      <c r="D550" s="189" t="s">
        <v>148</v>
      </c>
      <c r="E550" s="198" t="s">
        <v>28</v>
      </c>
      <c r="F550" s="199" t="s">
        <v>1622</v>
      </c>
      <c r="G550" s="197"/>
      <c r="H550" s="200">
        <v>13.484</v>
      </c>
      <c r="I550" s="201"/>
      <c r="J550" s="197"/>
      <c r="K550" s="197"/>
      <c r="L550" s="202"/>
      <c r="M550" s="203"/>
      <c r="N550" s="204"/>
      <c r="O550" s="204"/>
      <c r="P550" s="204"/>
      <c r="Q550" s="204"/>
      <c r="R550" s="204"/>
      <c r="S550" s="204"/>
      <c r="T550" s="205"/>
      <c r="AT550" s="206" t="s">
        <v>148</v>
      </c>
      <c r="AU550" s="206" t="s">
        <v>83</v>
      </c>
      <c r="AV550" s="13" t="s">
        <v>83</v>
      </c>
      <c r="AW550" s="13" t="s">
        <v>35</v>
      </c>
      <c r="AX550" s="13" t="s">
        <v>73</v>
      </c>
      <c r="AY550" s="206" t="s">
        <v>135</v>
      </c>
    </row>
    <row r="551" spans="1:65" s="16" customFormat="1">
      <c r="B551" s="229"/>
      <c r="C551" s="230"/>
      <c r="D551" s="189" t="s">
        <v>148</v>
      </c>
      <c r="E551" s="231" t="s">
        <v>28</v>
      </c>
      <c r="F551" s="232" t="s">
        <v>277</v>
      </c>
      <c r="G551" s="230"/>
      <c r="H551" s="233">
        <v>48.643999999999998</v>
      </c>
      <c r="I551" s="234"/>
      <c r="J551" s="230"/>
      <c r="K551" s="230"/>
      <c r="L551" s="235"/>
      <c r="M551" s="236"/>
      <c r="N551" s="237"/>
      <c r="O551" s="237"/>
      <c r="P551" s="237"/>
      <c r="Q551" s="237"/>
      <c r="R551" s="237"/>
      <c r="S551" s="237"/>
      <c r="T551" s="238"/>
      <c r="AT551" s="239" t="s">
        <v>148</v>
      </c>
      <c r="AU551" s="239" t="s">
        <v>83</v>
      </c>
      <c r="AV551" s="16" t="s">
        <v>154</v>
      </c>
      <c r="AW551" s="16" t="s">
        <v>35</v>
      </c>
      <c r="AX551" s="16" t="s">
        <v>73</v>
      </c>
      <c r="AY551" s="239" t="s">
        <v>135</v>
      </c>
    </row>
    <row r="552" spans="1:65" s="15" customFormat="1">
      <c r="B552" s="218"/>
      <c r="C552" s="219"/>
      <c r="D552" s="189" t="s">
        <v>148</v>
      </c>
      <c r="E552" s="220" t="s">
        <v>28</v>
      </c>
      <c r="F552" s="221" t="s">
        <v>1623</v>
      </c>
      <c r="G552" s="219"/>
      <c r="H552" s="220" t="s">
        <v>28</v>
      </c>
      <c r="I552" s="222"/>
      <c r="J552" s="219"/>
      <c r="K552" s="219"/>
      <c r="L552" s="223"/>
      <c r="M552" s="224"/>
      <c r="N552" s="225"/>
      <c r="O552" s="225"/>
      <c r="P552" s="225"/>
      <c r="Q552" s="225"/>
      <c r="R552" s="225"/>
      <c r="S552" s="225"/>
      <c r="T552" s="226"/>
      <c r="AT552" s="227" t="s">
        <v>148</v>
      </c>
      <c r="AU552" s="227" t="s">
        <v>83</v>
      </c>
      <c r="AV552" s="15" t="s">
        <v>81</v>
      </c>
      <c r="AW552" s="15" t="s">
        <v>35</v>
      </c>
      <c r="AX552" s="15" t="s">
        <v>73</v>
      </c>
      <c r="AY552" s="227" t="s">
        <v>135</v>
      </c>
    </row>
    <row r="553" spans="1:65" s="15" customFormat="1">
      <c r="B553" s="218"/>
      <c r="C553" s="219"/>
      <c r="D553" s="189" t="s">
        <v>148</v>
      </c>
      <c r="E553" s="220" t="s">
        <v>28</v>
      </c>
      <c r="F553" s="221" t="s">
        <v>1624</v>
      </c>
      <c r="G553" s="219"/>
      <c r="H553" s="220" t="s">
        <v>28</v>
      </c>
      <c r="I553" s="222"/>
      <c r="J553" s="219"/>
      <c r="K553" s="219"/>
      <c r="L553" s="223"/>
      <c r="M553" s="224"/>
      <c r="N553" s="225"/>
      <c r="O553" s="225"/>
      <c r="P553" s="225"/>
      <c r="Q553" s="225"/>
      <c r="R553" s="225"/>
      <c r="S553" s="225"/>
      <c r="T553" s="226"/>
      <c r="AT553" s="227" t="s">
        <v>148</v>
      </c>
      <c r="AU553" s="227" t="s">
        <v>83</v>
      </c>
      <c r="AV553" s="15" t="s">
        <v>81</v>
      </c>
      <c r="AW553" s="15" t="s">
        <v>35</v>
      </c>
      <c r="AX553" s="15" t="s">
        <v>73</v>
      </c>
      <c r="AY553" s="227" t="s">
        <v>135</v>
      </c>
    </row>
    <row r="554" spans="1:65" s="13" customFormat="1">
      <c r="B554" s="196"/>
      <c r="C554" s="197"/>
      <c r="D554" s="189" t="s">
        <v>148</v>
      </c>
      <c r="E554" s="198" t="s">
        <v>28</v>
      </c>
      <c r="F554" s="199" t="s">
        <v>1625</v>
      </c>
      <c r="G554" s="197"/>
      <c r="H554" s="200">
        <v>1.7929999999999999</v>
      </c>
      <c r="I554" s="201"/>
      <c r="J554" s="197"/>
      <c r="K554" s="197"/>
      <c r="L554" s="202"/>
      <c r="M554" s="203"/>
      <c r="N554" s="204"/>
      <c r="O554" s="204"/>
      <c r="P554" s="204"/>
      <c r="Q554" s="204"/>
      <c r="R554" s="204"/>
      <c r="S554" s="204"/>
      <c r="T554" s="205"/>
      <c r="AT554" s="206" t="s">
        <v>148</v>
      </c>
      <c r="AU554" s="206" t="s">
        <v>83</v>
      </c>
      <c r="AV554" s="13" t="s">
        <v>83</v>
      </c>
      <c r="AW554" s="13" t="s">
        <v>35</v>
      </c>
      <c r="AX554" s="13" t="s">
        <v>73</v>
      </c>
      <c r="AY554" s="206" t="s">
        <v>135</v>
      </c>
    </row>
    <row r="555" spans="1:65" s="13" customFormat="1">
      <c r="B555" s="196"/>
      <c r="C555" s="197"/>
      <c r="D555" s="189" t="s">
        <v>148</v>
      </c>
      <c r="E555" s="198" t="s">
        <v>28</v>
      </c>
      <c r="F555" s="199" t="s">
        <v>1626</v>
      </c>
      <c r="G555" s="197"/>
      <c r="H555" s="200">
        <v>1.58</v>
      </c>
      <c r="I555" s="201"/>
      <c r="J555" s="197"/>
      <c r="K555" s="197"/>
      <c r="L555" s="202"/>
      <c r="M555" s="203"/>
      <c r="N555" s="204"/>
      <c r="O555" s="204"/>
      <c r="P555" s="204"/>
      <c r="Q555" s="204"/>
      <c r="R555" s="204"/>
      <c r="S555" s="204"/>
      <c r="T555" s="205"/>
      <c r="AT555" s="206" t="s">
        <v>148</v>
      </c>
      <c r="AU555" s="206" t="s">
        <v>83</v>
      </c>
      <c r="AV555" s="13" t="s">
        <v>83</v>
      </c>
      <c r="AW555" s="13" t="s">
        <v>35</v>
      </c>
      <c r="AX555" s="13" t="s">
        <v>73</v>
      </c>
      <c r="AY555" s="206" t="s">
        <v>135</v>
      </c>
    </row>
    <row r="556" spans="1:65" s="13" customFormat="1">
      <c r="B556" s="196"/>
      <c r="C556" s="197"/>
      <c r="D556" s="189" t="s">
        <v>148</v>
      </c>
      <c r="E556" s="198" t="s">
        <v>28</v>
      </c>
      <c r="F556" s="199" t="s">
        <v>1627</v>
      </c>
      <c r="G556" s="197"/>
      <c r="H556" s="200">
        <v>1.2230000000000001</v>
      </c>
      <c r="I556" s="201"/>
      <c r="J556" s="197"/>
      <c r="K556" s="197"/>
      <c r="L556" s="202"/>
      <c r="M556" s="203"/>
      <c r="N556" s="204"/>
      <c r="O556" s="204"/>
      <c r="P556" s="204"/>
      <c r="Q556" s="204"/>
      <c r="R556" s="204"/>
      <c r="S556" s="204"/>
      <c r="T556" s="205"/>
      <c r="AT556" s="206" t="s">
        <v>148</v>
      </c>
      <c r="AU556" s="206" t="s">
        <v>83</v>
      </c>
      <c r="AV556" s="13" t="s">
        <v>83</v>
      </c>
      <c r="AW556" s="13" t="s">
        <v>35</v>
      </c>
      <c r="AX556" s="13" t="s">
        <v>73</v>
      </c>
      <c r="AY556" s="206" t="s">
        <v>135</v>
      </c>
    </row>
    <row r="557" spans="1:65" s="16" customFormat="1">
      <c r="B557" s="229"/>
      <c r="C557" s="230"/>
      <c r="D557" s="189" t="s">
        <v>148</v>
      </c>
      <c r="E557" s="231" t="s">
        <v>28</v>
      </c>
      <c r="F557" s="232" t="s">
        <v>277</v>
      </c>
      <c r="G557" s="230"/>
      <c r="H557" s="233">
        <v>4.5960000000000001</v>
      </c>
      <c r="I557" s="234"/>
      <c r="J557" s="230"/>
      <c r="K557" s="230"/>
      <c r="L557" s="235"/>
      <c r="M557" s="236"/>
      <c r="N557" s="237"/>
      <c r="O557" s="237"/>
      <c r="P557" s="237"/>
      <c r="Q557" s="237"/>
      <c r="R557" s="237"/>
      <c r="S557" s="237"/>
      <c r="T557" s="238"/>
      <c r="AT557" s="239" t="s">
        <v>148</v>
      </c>
      <c r="AU557" s="239" t="s">
        <v>83</v>
      </c>
      <c r="AV557" s="16" t="s">
        <v>154</v>
      </c>
      <c r="AW557" s="16" t="s">
        <v>35</v>
      </c>
      <c r="AX557" s="16" t="s">
        <v>73</v>
      </c>
      <c r="AY557" s="239" t="s">
        <v>135</v>
      </c>
    </row>
    <row r="558" spans="1:65" s="14" customFormat="1">
      <c r="B558" s="207"/>
      <c r="C558" s="208"/>
      <c r="D558" s="189" t="s">
        <v>148</v>
      </c>
      <c r="E558" s="209" t="s">
        <v>28</v>
      </c>
      <c r="F558" s="210" t="s">
        <v>183</v>
      </c>
      <c r="G558" s="208"/>
      <c r="H558" s="211">
        <v>53.239999999999995</v>
      </c>
      <c r="I558" s="212"/>
      <c r="J558" s="208"/>
      <c r="K558" s="208"/>
      <c r="L558" s="213"/>
      <c r="M558" s="214"/>
      <c r="N558" s="215"/>
      <c r="O558" s="215"/>
      <c r="P558" s="215"/>
      <c r="Q558" s="215"/>
      <c r="R558" s="215"/>
      <c r="S558" s="215"/>
      <c r="T558" s="216"/>
      <c r="AT558" s="217" t="s">
        <v>148</v>
      </c>
      <c r="AU558" s="217" t="s">
        <v>83</v>
      </c>
      <c r="AV558" s="14" t="s">
        <v>142</v>
      </c>
      <c r="AW558" s="14" t="s">
        <v>35</v>
      </c>
      <c r="AX558" s="14" t="s">
        <v>81</v>
      </c>
      <c r="AY558" s="217" t="s">
        <v>135</v>
      </c>
    </row>
    <row r="559" spans="1:65" s="13" customFormat="1">
      <c r="B559" s="196"/>
      <c r="C559" s="197"/>
      <c r="D559" s="189" t="s">
        <v>148</v>
      </c>
      <c r="E559" s="197"/>
      <c r="F559" s="199" t="s">
        <v>1635</v>
      </c>
      <c r="G559" s="197"/>
      <c r="H559" s="200">
        <v>65.006</v>
      </c>
      <c r="I559" s="201"/>
      <c r="J559" s="197"/>
      <c r="K559" s="197"/>
      <c r="L559" s="202"/>
      <c r="M559" s="203"/>
      <c r="N559" s="204"/>
      <c r="O559" s="204"/>
      <c r="P559" s="204"/>
      <c r="Q559" s="204"/>
      <c r="R559" s="204"/>
      <c r="S559" s="204"/>
      <c r="T559" s="205"/>
      <c r="AT559" s="206" t="s">
        <v>148</v>
      </c>
      <c r="AU559" s="206" t="s">
        <v>83</v>
      </c>
      <c r="AV559" s="13" t="s">
        <v>83</v>
      </c>
      <c r="AW559" s="13" t="s">
        <v>4</v>
      </c>
      <c r="AX559" s="13" t="s">
        <v>81</v>
      </c>
      <c r="AY559" s="206" t="s">
        <v>135</v>
      </c>
    </row>
    <row r="560" spans="1:65" s="2" customFormat="1" ht="49.15" customHeight="1">
      <c r="A560" s="37"/>
      <c r="B560" s="38"/>
      <c r="C560" s="240" t="s">
        <v>638</v>
      </c>
      <c r="D560" s="240" t="s">
        <v>281</v>
      </c>
      <c r="E560" s="241" t="s">
        <v>1636</v>
      </c>
      <c r="F560" s="242" t="s">
        <v>1637</v>
      </c>
      <c r="G560" s="243" t="s">
        <v>317</v>
      </c>
      <c r="H560" s="244">
        <v>3.7029999999999998</v>
      </c>
      <c r="I560" s="245"/>
      <c r="J560" s="246">
        <f>ROUND(I560*H560,2)</f>
        <v>0</v>
      </c>
      <c r="K560" s="242" t="s">
        <v>141</v>
      </c>
      <c r="L560" s="247"/>
      <c r="M560" s="248" t="s">
        <v>28</v>
      </c>
      <c r="N560" s="249" t="s">
        <v>44</v>
      </c>
      <c r="O560" s="67"/>
      <c r="P560" s="185">
        <f>O560*H560</f>
        <v>0</v>
      </c>
      <c r="Q560" s="185">
        <v>4.4000000000000003E-3</v>
      </c>
      <c r="R560" s="185">
        <f>Q560*H560</f>
        <v>1.6293200000000001E-2</v>
      </c>
      <c r="S560" s="185">
        <v>0</v>
      </c>
      <c r="T560" s="186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187" t="s">
        <v>362</v>
      </c>
      <c r="AT560" s="187" t="s">
        <v>281</v>
      </c>
      <c r="AU560" s="187" t="s">
        <v>83</v>
      </c>
      <c r="AY560" s="20" t="s">
        <v>135</v>
      </c>
      <c r="BE560" s="188">
        <f>IF(N560="základní",J560,0)</f>
        <v>0</v>
      </c>
      <c r="BF560" s="188">
        <f>IF(N560="snížená",J560,0)</f>
        <v>0</v>
      </c>
      <c r="BG560" s="188">
        <f>IF(N560="zákl. přenesená",J560,0)</f>
        <v>0</v>
      </c>
      <c r="BH560" s="188">
        <f>IF(N560="sníž. přenesená",J560,0)</f>
        <v>0</v>
      </c>
      <c r="BI560" s="188">
        <f>IF(N560="nulová",J560,0)</f>
        <v>0</v>
      </c>
      <c r="BJ560" s="20" t="s">
        <v>81</v>
      </c>
      <c r="BK560" s="188">
        <f>ROUND(I560*H560,2)</f>
        <v>0</v>
      </c>
      <c r="BL560" s="20" t="s">
        <v>247</v>
      </c>
      <c r="BM560" s="187" t="s">
        <v>1638</v>
      </c>
    </row>
    <row r="561" spans="1:65" s="2" customFormat="1" ht="29.25">
      <c r="A561" s="37"/>
      <c r="B561" s="38"/>
      <c r="C561" s="39"/>
      <c r="D561" s="189" t="s">
        <v>144</v>
      </c>
      <c r="E561" s="39"/>
      <c r="F561" s="190" t="s">
        <v>1637</v>
      </c>
      <c r="G561" s="39"/>
      <c r="H561" s="39"/>
      <c r="I561" s="191"/>
      <c r="J561" s="39"/>
      <c r="K561" s="39"/>
      <c r="L561" s="42"/>
      <c r="M561" s="192"/>
      <c r="N561" s="193"/>
      <c r="O561" s="67"/>
      <c r="P561" s="67"/>
      <c r="Q561" s="67"/>
      <c r="R561" s="67"/>
      <c r="S561" s="67"/>
      <c r="T561" s="68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T561" s="20" t="s">
        <v>144</v>
      </c>
      <c r="AU561" s="20" t="s">
        <v>83</v>
      </c>
    </row>
    <row r="562" spans="1:65" s="15" customFormat="1">
      <c r="B562" s="218"/>
      <c r="C562" s="219"/>
      <c r="D562" s="189" t="s">
        <v>148</v>
      </c>
      <c r="E562" s="220" t="s">
        <v>28</v>
      </c>
      <c r="F562" s="221" t="s">
        <v>1623</v>
      </c>
      <c r="G562" s="219"/>
      <c r="H562" s="220" t="s">
        <v>28</v>
      </c>
      <c r="I562" s="222"/>
      <c r="J562" s="219"/>
      <c r="K562" s="219"/>
      <c r="L562" s="223"/>
      <c r="M562" s="224"/>
      <c r="N562" s="225"/>
      <c r="O562" s="225"/>
      <c r="P562" s="225"/>
      <c r="Q562" s="225"/>
      <c r="R562" s="225"/>
      <c r="S562" s="225"/>
      <c r="T562" s="226"/>
      <c r="AT562" s="227" t="s">
        <v>148</v>
      </c>
      <c r="AU562" s="227" t="s">
        <v>83</v>
      </c>
      <c r="AV562" s="15" t="s">
        <v>81</v>
      </c>
      <c r="AW562" s="15" t="s">
        <v>35</v>
      </c>
      <c r="AX562" s="15" t="s">
        <v>73</v>
      </c>
      <c r="AY562" s="227" t="s">
        <v>135</v>
      </c>
    </row>
    <row r="563" spans="1:65" s="15" customFormat="1">
      <c r="B563" s="218"/>
      <c r="C563" s="219"/>
      <c r="D563" s="189" t="s">
        <v>148</v>
      </c>
      <c r="E563" s="220" t="s">
        <v>28</v>
      </c>
      <c r="F563" s="221" t="s">
        <v>1628</v>
      </c>
      <c r="G563" s="219"/>
      <c r="H563" s="220" t="s">
        <v>28</v>
      </c>
      <c r="I563" s="222"/>
      <c r="J563" s="219"/>
      <c r="K563" s="219"/>
      <c r="L563" s="223"/>
      <c r="M563" s="224"/>
      <c r="N563" s="225"/>
      <c r="O563" s="225"/>
      <c r="P563" s="225"/>
      <c r="Q563" s="225"/>
      <c r="R563" s="225"/>
      <c r="S563" s="225"/>
      <c r="T563" s="226"/>
      <c r="AT563" s="227" t="s">
        <v>148</v>
      </c>
      <c r="AU563" s="227" t="s">
        <v>83</v>
      </c>
      <c r="AV563" s="15" t="s">
        <v>81</v>
      </c>
      <c r="AW563" s="15" t="s">
        <v>35</v>
      </c>
      <c r="AX563" s="15" t="s">
        <v>73</v>
      </c>
      <c r="AY563" s="227" t="s">
        <v>135</v>
      </c>
    </row>
    <row r="564" spans="1:65" s="13" customFormat="1">
      <c r="B564" s="196"/>
      <c r="C564" s="197"/>
      <c r="D564" s="189" t="s">
        <v>148</v>
      </c>
      <c r="E564" s="198" t="s">
        <v>28</v>
      </c>
      <c r="F564" s="199" t="s">
        <v>1629</v>
      </c>
      <c r="G564" s="197"/>
      <c r="H564" s="200">
        <v>1.1830000000000001</v>
      </c>
      <c r="I564" s="201"/>
      <c r="J564" s="197"/>
      <c r="K564" s="197"/>
      <c r="L564" s="202"/>
      <c r="M564" s="203"/>
      <c r="N564" s="204"/>
      <c r="O564" s="204"/>
      <c r="P564" s="204"/>
      <c r="Q564" s="204"/>
      <c r="R564" s="204"/>
      <c r="S564" s="204"/>
      <c r="T564" s="205"/>
      <c r="AT564" s="206" t="s">
        <v>148</v>
      </c>
      <c r="AU564" s="206" t="s">
        <v>83</v>
      </c>
      <c r="AV564" s="13" t="s">
        <v>83</v>
      </c>
      <c r="AW564" s="13" t="s">
        <v>35</v>
      </c>
      <c r="AX564" s="13" t="s">
        <v>73</v>
      </c>
      <c r="AY564" s="206" t="s">
        <v>135</v>
      </c>
    </row>
    <row r="565" spans="1:65" s="13" customFormat="1">
      <c r="B565" s="196"/>
      <c r="C565" s="197"/>
      <c r="D565" s="189" t="s">
        <v>148</v>
      </c>
      <c r="E565" s="198" t="s">
        <v>28</v>
      </c>
      <c r="F565" s="199" t="s">
        <v>1630</v>
      </c>
      <c r="G565" s="197"/>
      <c r="H565" s="200">
        <v>1.0429999999999999</v>
      </c>
      <c r="I565" s="201"/>
      <c r="J565" s="197"/>
      <c r="K565" s="197"/>
      <c r="L565" s="202"/>
      <c r="M565" s="203"/>
      <c r="N565" s="204"/>
      <c r="O565" s="204"/>
      <c r="P565" s="204"/>
      <c r="Q565" s="204"/>
      <c r="R565" s="204"/>
      <c r="S565" s="204"/>
      <c r="T565" s="205"/>
      <c r="AT565" s="206" t="s">
        <v>148</v>
      </c>
      <c r="AU565" s="206" t="s">
        <v>83</v>
      </c>
      <c r="AV565" s="13" t="s">
        <v>83</v>
      </c>
      <c r="AW565" s="13" t="s">
        <v>35</v>
      </c>
      <c r="AX565" s="13" t="s">
        <v>73</v>
      </c>
      <c r="AY565" s="206" t="s">
        <v>135</v>
      </c>
    </row>
    <row r="566" spans="1:65" s="13" customFormat="1">
      <c r="B566" s="196"/>
      <c r="C566" s="197"/>
      <c r="D566" s="189" t="s">
        <v>148</v>
      </c>
      <c r="E566" s="198" t="s">
        <v>28</v>
      </c>
      <c r="F566" s="199" t="s">
        <v>1631</v>
      </c>
      <c r="G566" s="197"/>
      <c r="H566" s="200">
        <v>0.80700000000000005</v>
      </c>
      <c r="I566" s="201"/>
      <c r="J566" s="197"/>
      <c r="K566" s="197"/>
      <c r="L566" s="202"/>
      <c r="M566" s="203"/>
      <c r="N566" s="204"/>
      <c r="O566" s="204"/>
      <c r="P566" s="204"/>
      <c r="Q566" s="204"/>
      <c r="R566" s="204"/>
      <c r="S566" s="204"/>
      <c r="T566" s="205"/>
      <c r="AT566" s="206" t="s">
        <v>148</v>
      </c>
      <c r="AU566" s="206" t="s">
        <v>83</v>
      </c>
      <c r="AV566" s="13" t="s">
        <v>83</v>
      </c>
      <c r="AW566" s="13" t="s">
        <v>35</v>
      </c>
      <c r="AX566" s="13" t="s">
        <v>73</v>
      </c>
      <c r="AY566" s="206" t="s">
        <v>135</v>
      </c>
    </row>
    <row r="567" spans="1:65" s="14" customFormat="1">
      <c r="B567" s="207"/>
      <c r="C567" s="208"/>
      <c r="D567" s="189" t="s">
        <v>148</v>
      </c>
      <c r="E567" s="209" t="s">
        <v>28</v>
      </c>
      <c r="F567" s="210" t="s">
        <v>183</v>
      </c>
      <c r="G567" s="208"/>
      <c r="H567" s="211">
        <v>3.0329999999999999</v>
      </c>
      <c r="I567" s="212"/>
      <c r="J567" s="208"/>
      <c r="K567" s="208"/>
      <c r="L567" s="213"/>
      <c r="M567" s="214"/>
      <c r="N567" s="215"/>
      <c r="O567" s="215"/>
      <c r="P567" s="215"/>
      <c r="Q567" s="215"/>
      <c r="R567" s="215"/>
      <c r="S567" s="215"/>
      <c r="T567" s="216"/>
      <c r="AT567" s="217" t="s">
        <v>148</v>
      </c>
      <c r="AU567" s="217" t="s">
        <v>83</v>
      </c>
      <c r="AV567" s="14" t="s">
        <v>142</v>
      </c>
      <c r="AW567" s="14" t="s">
        <v>35</v>
      </c>
      <c r="AX567" s="14" t="s">
        <v>81</v>
      </c>
      <c r="AY567" s="217" t="s">
        <v>135</v>
      </c>
    </row>
    <row r="568" spans="1:65" s="13" customFormat="1">
      <c r="B568" s="196"/>
      <c r="C568" s="197"/>
      <c r="D568" s="189" t="s">
        <v>148</v>
      </c>
      <c r="E568" s="197"/>
      <c r="F568" s="199" t="s">
        <v>1639</v>
      </c>
      <c r="G568" s="197"/>
      <c r="H568" s="200">
        <v>3.7029999999999998</v>
      </c>
      <c r="I568" s="201"/>
      <c r="J568" s="197"/>
      <c r="K568" s="197"/>
      <c r="L568" s="202"/>
      <c r="M568" s="203"/>
      <c r="N568" s="204"/>
      <c r="O568" s="204"/>
      <c r="P568" s="204"/>
      <c r="Q568" s="204"/>
      <c r="R568" s="204"/>
      <c r="S568" s="204"/>
      <c r="T568" s="205"/>
      <c r="AT568" s="206" t="s">
        <v>148</v>
      </c>
      <c r="AU568" s="206" t="s">
        <v>83</v>
      </c>
      <c r="AV568" s="13" t="s">
        <v>83</v>
      </c>
      <c r="AW568" s="13" t="s">
        <v>4</v>
      </c>
      <c r="AX568" s="13" t="s">
        <v>81</v>
      </c>
      <c r="AY568" s="206" t="s">
        <v>135</v>
      </c>
    </row>
    <row r="569" spans="1:65" s="2" customFormat="1" ht="24.2" customHeight="1">
      <c r="A569" s="37"/>
      <c r="B569" s="38"/>
      <c r="C569" s="176" t="s">
        <v>644</v>
      </c>
      <c r="D569" s="176" t="s">
        <v>137</v>
      </c>
      <c r="E569" s="177" t="s">
        <v>1640</v>
      </c>
      <c r="F569" s="178" t="s">
        <v>1641</v>
      </c>
      <c r="G569" s="179" t="s">
        <v>317</v>
      </c>
      <c r="H569" s="180">
        <v>176.476</v>
      </c>
      <c r="I569" s="181"/>
      <c r="J569" s="182">
        <f>ROUND(I569*H569,2)</f>
        <v>0</v>
      </c>
      <c r="K569" s="178" t="s">
        <v>141</v>
      </c>
      <c r="L569" s="42"/>
      <c r="M569" s="183" t="s">
        <v>28</v>
      </c>
      <c r="N569" s="184" t="s">
        <v>44</v>
      </c>
      <c r="O569" s="67"/>
      <c r="P569" s="185">
        <f>O569*H569</f>
        <v>0</v>
      </c>
      <c r="Q569" s="185">
        <v>0</v>
      </c>
      <c r="R569" s="185">
        <f>Q569*H569</f>
        <v>0</v>
      </c>
      <c r="S569" s="185">
        <v>0</v>
      </c>
      <c r="T569" s="186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187" t="s">
        <v>247</v>
      </c>
      <c r="AT569" s="187" t="s">
        <v>137</v>
      </c>
      <c r="AU569" s="187" t="s">
        <v>83</v>
      </c>
      <c r="AY569" s="20" t="s">
        <v>135</v>
      </c>
      <c r="BE569" s="188">
        <f>IF(N569="základní",J569,0)</f>
        <v>0</v>
      </c>
      <c r="BF569" s="188">
        <f>IF(N569="snížená",J569,0)</f>
        <v>0</v>
      </c>
      <c r="BG569" s="188">
        <f>IF(N569="zákl. přenesená",J569,0)</f>
        <v>0</v>
      </c>
      <c r="BH569" s="188">
        <f>IF(N569="sníž. přenesená",J569,0)</f>
        <v>0</v>
      </c>
      <c r="BI569" s="188">
        <f>IF(N569="nulová",J569,0)</f>
        <v>0</v>
      </c>
      <c r="BJ569" s="20" t="s">
        <v>81</v>
      </c>
      <c r="BK569" s="188">
        <f>ROUND(I569*H569,2)</f>
        <v>0</v>
      </c>
      <c r="BL569" s="20" t="s">
        <v>247</v>
      </c>
      <c r="BM569" s="187" t="s">
        <v>1642</v>
      </c>
    </row>
    <row r="570" spans="1:65" s="2" customFormat="1" ht="19.5">
      <c r="A570" s="37"/>
      <c r="B570" s="38"/>
      <c r="C570" s="39"/>
      <c r="D570" s="189" t="s">
        <v>144</v>
      </c>
      <c r="E570" s="39"/>
      <c r="F570" s="190" t="s">
        <v>1643</v>
      </c>
      <c r="G570" s="39"/>
      <c r="H570" s="39"/>
      <c r="I570" s="191"/>
      <c r="J570" s="39"/>
      <c r="K570" s="39"/>
      <c r="L570" s="42"/>
      <c r="M570" s="192"/>
      <c r="N570" s="193"/>
      <c r="O570" s="67"/>
      <c r="P570" s="67"/>
      <c r="Q570" s="67"/>
      <c r="R570" s="67"/>
      <c r="S570" s="67"/>
      <c r="T570" s="68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20" t="s">
        <v>144</v>
      </c>
      <c r="AU570" s="20" t="s">
        <v>83</v>
      </c>
    </row>
    <row r="571" spans="1:65" s="2" customFormat="1">
      <c r="A571" s="37"/>
      <c r="B571" s="38"/>
      <c r="C571" s="39"/>
      <c r="D571" s="194" t="s">
        <v>146</v>
      </c>
      <c r="E571" s="39"/>
      <c r="F571" s="195" t="s">
        <v>1644</v>
      </c>
      <c r="G571" s="39"/>
      <c r="H571" s="39"/>
      <c r="I571" s="191"/>
      <c r="J571" s="39"/>
      <c r="K571" s="39"/>
      <c r="L571" s="42"/>
      <c r="M571" s="192"/>
      <c r="N571" s="193"/>
      <c r="O571" s="67"/>
      <c r="P571" s="67"/>
      <c r="Q571" s="67"/>
      <c r="R571" s="67"/>
      <c r="S571" s="67"/>
      <c r="T571" s="68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T571" s="20" t="s">
        <v>146</v>
      </c>
      <c r="AU571" s="20" t="s">
        <v>83</v>
      </c>
    </row>
    <row r="572" spans="1:65" s="13" customFormat="1">
      <c r="B572" s="196"/>
      <c r="C572" s="197"/>
      <c r="D572" s="189" t="s">
        <v>148</v>
      </c>
      <c r="E572" s="198" t="s">
        <v>28</v>
      </c>
      <c r="F572" s="199" t="s">
        <v>1595</v>
      </c>
      <c r="G572" s="197"/>
      <c r="H572" s="200">
        <v>176.476</v>
      </c>
      <c r="I572" s="201"/>
      <c r="J572" s="197"/>
      <c r="K572" s="197"/>
      <c r="L572" s="202"/>
      <c r="M572" s="203"/>
      <c r="N572" s="204"/>
      <c r="O572" s="204"/>
      <c r="P572" s="204"/>
      <c r="Q572" s="204"/>
      <c r="R572" s="204"/>
      <c r="S572" s="204"/>
      <c r="T572" s="205"/>
      <c r="AT572" s="206" t="s">
        <v>148</v>
      </c>
      <c r="AU572" s="206" t="s">
        <v>83</v>
      </c>
      <c r="AV572" s="13" t="s">
        <v>83</v>
      </c>
      <c r="AW572" s="13" t="s">
        <v>35</v>
      </c>
      <c r="AX572" s="13" t="s">
        <v>81</v>
      </c>
      <c r="AY572" s="206" t="s">
        <v>135</v>
      </c>
    </row>
    <row r="573" spans="1:65" s="2" customFormat="1" ht="24.2" customHeight="1">
      <c r="A573" s="37"/>
      <c r="B573" s="38"/>
      <c r="C573" s="240" t="s">
        <v>652</v>
      </c>
      <c r="D573" s="240" t="s">
        <v>281</v>
      </c>
      <c r="E573" s="241" t="s">
        <v>1645</v>
      </c>
      <c r="F573" s="242" t="s">
        <v>1646</v>
      </c>
      <c r="G573" s="243" t="s">
        <v>317</v>
      </c>
      <c r="H573" s="244">
        <v>202.947</v>
      </c>
      <c r="I573" s="245"/>
      <c r="J573" s="246">
        <f>ROUND(I573*H573,2)</f>
        <v>0</v>
      </c>
      <c r="K573" s="242" t="s">
        <v>141</v>
      </c>
      <c r="L573" s="247"/>
      <c r="M573" s="248" t="s">
        <v>28</v>
      </c>
      <c r="N573" s="249" t="s">
        <v>44</v>
      </c>
      <c r="O573" s="67"/>
      <c r="P573" s="185">
        <f>O573*H573</f>
        <v>0</v>
      </c>
      <c r="Q573" s="185">
        <v>2.9999999999999997E-4</v>
      </c>
      <c r="R573" s="185">
        <f>Q573*H573</f>
        <v>6.0884099999999997E-2</v>
      </c>
      <c r="S573" s="185">
        <v>0</v>
      </c>
      <c r="T573" s="186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187" t="s">
        <v>362</v>
      </c>
      <c r="AT573" s="187" t="s">
        <v>281</v>
      </c>
      <c r="AU573" s="187" t="s">
        <v>83</v>
      </c>
      <c r="AY573" s="20" t="s">
        <v>135</v>
      </c>
      <c r="BE573" s="188">
        <f>IF(N573="základní",J573,0)</f>
        <v>0</v>
      </c>
      <c r="BF573" s="188">
        <f>IF(N573="snížená",J573,0)</f>
        <v>0</v>
      </c>
      <c r="BG573" s="188">
        <f>IF(N573="zákl. přenesená",J573,0)</f>
        <v>0</v>
      </c>
      <c r="BH573" s="188">
        <f>IF(N573="sníž. přenesená",J573,0)</f>
        <v>0</v>
      </c>
      <c r="BI573" s="188">
        <f>IF(N573="nulová",J573,0)</f>
        <v>0</v>
      </c>
      <c r="BJ573" s="20" t="s">
        <v>81</v>
      </c>
      <c r="BK573" s="188">
        <f>ROUND(I573*H573,2)</f>
        <v>0</v>
      </c>
      <c r="BL573" s="20" t="s">
        <v>247</v>
      </c>
      <c r="BM573" s="187" t="s">
        <v>1647</v>
      </c>
    </row>
    <row r="574" spans="1:65" s="2" customFormat="1" ht="19.5">
      <c r="A574" s="37"/>
      <c r="B574" s="38"/>
      <c r="C574" s="39"/>
      <c r="D574" s="189" t="s">
        <v>144</v>
      </c>
      <c r="E574" s="39"/>
      <c r="F574" s="190" t="s">
        <v>1646</v>
      </c>
      <c r="G574" s="39"/>
      <c r="H574" s="39"/>
      <c r="I574" s="191"/>
      <c r="J574" s="39"/>
      <c r="K574" s="39"/>
      <c r="L574" s="42"/>
      <c r="M574" s="192"/>
      <c r="N574" s="193"/>
      <c r="O574" s="67"/>
      <c r="P574" s="67"/>
      <c r="Q574" s="67"/>
      <c r="R574" s="67"/>
      <c r="S574" s="67"/>
      <c r="T574" s="68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20" t="s">
        <v>144</v>
      </c>
      <c r="AU574" s="20" t="s">
        <v>83</v>
      </c>
    </row>
    <row r="575" spans="1:65" s="13" customFormat="1">
      <c r="B575" s="196"/>
      <c r="C575" s="197"/>
      <c r="D575" s="189" t="s">
        <v>148</v>
      </c>
      <c r="E575" s="198" t="s">
        <v>28</v>
      </c>
      <c r="F575" s="199" t="s">
        <v>1595</v>
      </c>
      <c r="G575" s="197"/>
      <c r="H575" s="200">
        <v>176.476</v>
      </c>
      <c r="I575" s="201"/>
      <c r="J575" s="197"/>
      <c r="K575" s="197"/>
      <c r="L575" s="202"/>
      <c r="M575" s="203"/>
      <c r="N575" s="204"/>
      <c r="O575" s="204"/>
      <c r="P575" s="204"/>
      <c r="Q575" s="204"/>
      <c r="R575" s="204"/>
      <c r="S575" s="204"/>
      <c r="T575" s="205"/>
      <c r="AT575" s="206" t="s">
        <v>148</v>
      </c>
      <c r="AU575" s="206" t="s">
        <v>83</v>
      </c>
      <c r="AV575" s="13" t="s">
        <v>83</v>
      </c>
      <c r="AW575" s="13" t="s">
        <v>35</v>
      </c>
      <c r="AX575" s="13" t="s">
        <v>81</v>
      </c>
      <c r="AY575" s="206" t="s">
        <v>135</v>
      </c>
    </row>
    <row r="576" spans="1:65" s="13" customFormat="1">
      <c r="B576" s="196"/>
      <c r="C576" s="197"/>
      <c r="D576" s="189" t="s">
        <v>148</v>
      </c>
      <c r="E576" s="197"/>
      <c r="F576" s="199" t="s">
        <v>1648</v>
      </c>
      <c r="G576" s="197"/>
      <c r="H576" s="200">
        <v>202.947</v>
      </c>
      <c r="I576" s="201"/>
      <c r="J576" s="197"/>
      <c r="K576" s="197"/>
      <c r="L576" s="202"/>
      <c r="M576" s="203"/>
      <c r="N576" s="204"/>
      <c r="O576" s="204"/>
      <c r="P576" s="204"/>
      <c r="Q576" s="204"/>
      <c r="R576" s="204"/>
      <c r="S576" s="204"/>
      <c r="T576" s="205"/>
      <c r="AT576" s="206" t="s">
        <v>148</v>
      </c>
      <c r="AU576" s="206" t="s">
        <v>83</v>
      </c>
      <c r="AV576" s="13" t="s">
        <v>83</v>
      </c>
      <c r="AW576" s="13" t="s">
        <v>4</v>
      </c>
      <c r="AX576" s="13" t="s">
        <v>81</v>
      </c>
      <c r="AY576" s="206" t="s">
        <v>135</v>
      </c>
    </row>
    <row r="577" spans="1:65" s="2" customFormat="1" ht="24.2" customHeight="1">
      <c r="A577" s="37"/>
      <c r="B577" s="38"/>
      <c r="C577" s="176" t="s">
        <v>657</v>
      </c>
      <c r="D577" s="176" t="s">
        <v>137</v>
      </c>
      <c r="E577" s="177" t="s">
        <v>1649</v>
      </c>
      <c r="F577" s="178" t="s">
        <v>1650</v>
      </c>
      <c r="G577" s="179" t="s">
        <v>317</v>
      </c>
      <c r="H577" s="180">
        <v>2.758</v>
      </c>
      <c r="I577" s="181"/>
      <c r="J577" s="182">
        <f>ROUND(I577*H577,2)</f>
        <v>0</v>
      </c>
      <c r="K577" s="178" t="s">
        <v>28</v>
      </c>
      <c r="L577" s="42"/>
      <c r="M577" s="183" t="s">
        <v>28</v>
      </c>
      <c r="N577" s="184" t="s">
        <v>44</v>
      </c>
      <c r="O577" s="67"/>
      <c r="P577" s="185">
        <f>O577*H577</f>
        <v>0</v>
      </c>
      <c r="Q577" s="185">
        <v>0</v>
      </c>
      <c r="R577" s="185">
        <f>Q577*H577</f>
        <v>0</v>
      </c>
      <c r="S577" s="185">
        <v>0</v>
      </c>
      <c r="T577" s="186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187" t="s">
        <v>247</v>
      </c>
      <c r="AT577" s="187" t="s">
        <v>137</v>
      </c>
      <c r="AU577" s="187" t="s">
        <v>83</v>
      </c>
      <c r="AY577" s="20" t="s">
        <v>135</v>
      </c>
      <c r="BE577" s="188">
        <f>IF(N577="základní",J577,0)</f>
        <v>0</v>
      </c>
      <c r="BF577" s="188">
        <f>IF(N577="snížená",J577,0)</f>
        <v>0</v>
      </c>
      <c r="BG577" s="188">
        <f>IF(N577="zákl. přenesená",J577,0)</f>
        <v>0</v>
      </c>
      <c r="BH577" s="188">
        <f>IF(N577="sníž. přenesená",J577,0)</f>
        <v>0</v>
      </c>
      <c r="BI577" s="188">
        <f>IF(N577="nulová",J577,0)</f>
        <v>0</v>
      </c>
      <c r="BJ577" s="20" t="s">
        <v>81</v>
      </c>
      <c r="BK577" s="188">
        <f>ROUND(I577*H577,2)</f>
        <v>0</v>
      </c>
      <c r="BL577" s="20" t="s">
        <v>247</v>
      </c>
      <c r="BM577" s="187" t="s">
        <v>1651</v>
      </c>
    </row>
    <row r="578" spans="1:65" s="2" customFormat="1">
      <c r="A578" s="37"/>
      <c r="B578" s="38"/>
      <c r="C578" s="39"/>
      <c r="D578" s="189" t="s">
        <v>144</v>
      </c>
      <c r="E578" s="39"/>
      <c r="F578" s="190" t="s">
        <v>1650</v>
      </c>
      <c r="G578" s="39"/>
      <c r="H578" s="39"/>
      <c r="I578" s="191"/>
      <c r="J578" s="39"/>
      <c r="K578" s="39"/>
      <c r="L578" s="42"/>
      <c r="M578" s="192"/>
      <c r="N578" s="193"/>
      <c r="O578" s="67"/>
      <c r="P578" s="67"/>
      <c r="Q578" s="67"/>
      <c r="R578" s="67"/>
      <c r="S578" s="67"/>
      <c r="T578" s="68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T578" s="20" t="s">
        <v>144</v>
      </c>
      <c r="AU578" s="20" t="s">
        <v>83</v>
      </c>
    </row>
    <row r="579" spans="1:65" s="2" customFormat="1" ht="19.5">
      <c r="A579" s="37"/>
      <c r="B579" s="38"/>
      <c r="C579" s="39"/>
      <c r="D579" s="189" t="s">
        <v>237</v>
      </c>
      <c r="E579" s="39"/>
      <c r="F579" s="228" t="s">
        <v>1483</v>
      </c>
      <c r="G579" s="39"/>
      <c r="H579" s="39"/>
      <c r="I579" s="191"/>
      <c r="J579" s="39"/>
      <c r="K579" s="39"/>
      <c r="L579" s="42"/>
      <c r="M579" s="192"/>
      <c r="N579" s="193"/>
      <c r="O579" s="67"/>
      <c r="P579" s="67"/>
      <c r="Q579" s="67"/>
      <c r="R579" s="67"/>
      <c r="S579" s="67"/>
      <c r="T579" s="68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20" t="s">
        <v>237</v>
      </c>
      <c r="AU579" s="20" t="s">
        <v>83</v>
      </c>
    </row>
    <row r="580" spans="1:65" s="15" customFormat="1">
      <c r="B580" s="218"/>
      <c r="C580" s="219"/>
      <c r="D580" s="189" t="s">
        <v>148</v>
      </c>
      <c r="E580" s="220" t="s">
        <v>28</v>
      </c>
      <c r="F580" s="221" t="s">
        <v>1623</v>
      </c>
      <c r="G580" s="219"/>
      <c r="H580" s="220" t="s">
        <v>28</v>
      </c>
      <c r="I580" s="222"/>
      <c r="J580" s="219"/>
      <c r="K580" s="219"/>
      <c r="L580" s="223"/>
      <c r="M580" s="224"/>
      <c r="N580" s="225"/>
      <c r="O580" s="225"/>
      <c r="P580" s="225"/>
      <c r="Q580" s="225"/>
      <c r="R580" s="225"/>
      <c r="S580" s="225"/>
      <c r="T580" s="226"/>
      <c r="AT580" s="227" t="s">
        <v>148</v>
      </c>
      <c r="AU580" s="227" t="s">
        <v>83</v>
      </c>
      <c r="AV580" s="15" t="s">
        <v>81</v>
      </c>
      <c r="AW580" s="15" t="s">
        <v>35</v>
      </c>
      <c r="AX580" s="15" t="s">
        <v>73</v>
      </c>
      <c r="AY580" s="227" t="s">
        <v>135</v>
      </c>
    </row>
    <row r="581" spans="1:65" s="13" customFormat="1">
      <c r="B581" s="196"/>
      <c r="C581" s="197"/>
      <c r="D581" s="189" t="s">
        <v>148</v>
      </c>
      <c r="E581" s="198" t="s">
        <v>28</v>
      </c>
      <c r="F581" s="199" t="s">
        <v>1652</v>
      </c>
      <c r="G581" s="197"/>
      <c r="H581" s="200">
        <v>1.0760000000000001</v>
      </c>
      <c r="I581" s="201"/>
      <c r="J581" s="197"/>
      <c r="K581" s="197"/>
      <c r="L581" s="202"/>
      <c r="M581" s="203"/>
      <c r="N581" s="204"/>
      <c r="O581" s="204"/>
      <c r="P581" s="204"/>
      <c r="Q581" s="204"/>
      <c r="R581" s="204"/>
      <c r="S581" s="204"/>
      <c r="T581" s="205"/>
      <c r="AT581" s="206" t="s">
        <v>148</v>
      </c>
      <c r="AU581" s="206" t="s">
        <v>83</v>
      </c>
      <c r="AV581" s="13" t="s">
        <v>83</v>
      </c>
      <c r="AW581" s="13" t="s">
        <v>35</v>
      </c>
      <c r="AX581" s="13" t="s">
        <v>73</v>
      </c>
      <c r="AY581" s="206" t="s">
        <v>135</v>
      </c>
    </row>
    <row r="582" spans="1:65" s="13" customFormat="1">
      <c r="B582" s="196"/>
      <c r="C582" s="197"/>
      <c r="D582" s="189" t="s">
        <v>148</v>
      </c>
      <c r="E582" s="198" t="s">
        <v>28</v>
      </c>
      <c r="F582" s="199" t="s">
        <v>1653</v>
      </c>
      <c r="G582" s="197"/>
      <c r="H582" s="200">
        <v>0.94799999999999995</v>
      </c>
      <c r="I582" s="201"/>
      <c r="J582" s="197"/>
      <c r="K582" s="197"/>
      <c r="L582" s="202"/>
      <c r="M582" s="203"/>
      <c r="N582" s="204"/>
      <c r="O582" s="204"/>
      <c r="P582" s="204"/>
      <c r="Q582" s="204"/>
      <c r="R582" s="204"/>
      <c r="S582" s="204"/>
      <c r="T582" s="205"/>
      <c r="AT582" s="206" t="s">
        <v>148</v>
      </c>
      <c r="AU582" s="206" t="s">
        <v>83</v>
      </c>
      <c r="AV582" s="13" t="s">
        <v>83</v>
      </c>
      <c r="AW582" s="13" t="s">
        <v>35</v>
      </c>
      <c r="AX582" s="13" t="s">
        <v>73</v>
      </c>
      <c r="AY582" s="206" t="s">
        <v>135</v>
      </c>
    </row>
    <row r="583" spans="1:65" s="13" customFormat="1">
      <c r="B583" s="196"/>
      <c r="C583" s="197"/>
      <c r="D583" s="189" t="s">
        <v>148</v>
      </c>
      <c r="E583" s="198" t="s">
        <v>28</v>
      </c>
      <c r="F583" s="199" t="s">
        <v>1654</v>
      </c>
      <c r="G583" s="197"/>
      <c r="H583" s="200">
        <v>0.73399999999999999</v>
      </c>
      <c r="I583" s="201"/>
      <c r="J583" s="197"/>
      <c r="K583" s="197"/>
      <c r="L583" s="202"/>
      <c r="M583" s="203"/>
      <c r="N583" s="204"/>
      <c r="O583" s="204"/>
      <c r="P583" s="204"/>
      <c r="Q583" s="204"/>
      <c r="R583" s="204"/>
      <c r="S583" s="204"/>
      <c r="T583" s="205"/>
      <c r="AT583" s="206" t="s">
        <v>148</v>
      </c>
      <c r="AU583" s="206" t="s">
        <v>83</v>
      </c>
      <c r="AV583" s="13" t="s">
        <v>83</v>
      </c>
      <c r="AW583" s="13" t="s">
        <v>35</v>
      </c>
      <c r="AX583" s="13" t="s">
        <v>73</v>
      </c>
      <c r="AY583" s="206" t="s">
        <v>135</v>
      </c>
    </row>
    <row r="584" spans="1:65" s="14" customFormat="1">
      <c r="B584" s="207"/>
      <c r="C584" s="208"/>
      <c r="D584" s="189" t="s">
        <v>148</v>
      </c>
      <c r="E584" s="209" t="s">
        <v>28</v>
      </c>
      <c r="F584" s="210" t="s">
        <v>183</v>
      </c>
      <c r="G584" s="208"/>
      <c r="H584" s="211">
        <v>2.758</v>
      </c>
      <c r="I584" s="212"/>
      <c r="J584" s="208"/>
      <c r="K584" s="208"/>
      <c r="L584" s="213"/>
      <c r="M584" s="214"/>
      <c r="N584" s="215"/>
      <c r="O584" s="215"/>
      <c r="P584" s="215"/>
      <c r="Q584" s="215"/>
      <c r="R584" s="215"/>
      <c r="S584" s="215"/>
      <c r="T584" s="216"/>
      <c r="AT584" s="217" t="s">
        <v>148</v>
      </c>
      <c r="AU584" s="217" t="s">
        <v>83</v>
      </c>
      <c r="AV584" s="14" t="s">
        <v>142</v>
      </c>
      <c r="AW584" s="14" t="s">
        <v>35</v>
      </c>
      <c r="AX584" s="14" t="s">
        <v>81</v>
      </c>
      <c r="AY584" s="217" t="s">
        <v>135</v>
      </c>
    </row>
    <row r="585" spans="1:65" s="2" customFormat="1" ht="24.2" customHeight="1">
      <c r="A585" s="37"/>
      <c r="B585" s="38"/>
      <c r="C585" s="176" t="s">
        <v>664</v>
      </c>
      <c r="D585" s="176" t="s">
        <v>137</v>
      </c>
      <c r="E585" s="177" t="s">
        <v>1655</v>
      </c>
      <c r="F585" s="178" t="s">
        <v>1656</v>
      </c>
      <c r="G585" s="179" t="s">
        <v>263</v>
      </c>
      <c r="H585" s="180">
        <v>0.61699999999999999</v>
      </c>
      <c r="I585" s="181"/>
      <c r="J585" s="182">
        <f>ROUND(I585*H585,2)</f>
        <v>0</v>
      </c>
      <c r="K585" s="178" t="s">
        <v>141</v>
      </c>
      <c r="L585" s="42"/>
      <c r="M585" s="183" t="s">
        <v>28</v>
      </c>
      <c r="N585" s="184" t="s">
        <v>44</v>
      </c>
      <c r="O585" s="67"/>
      <c r="P585" s="185">
        <f>O585*H585</f>
        <v>0</v>
      </c>
      <c r="Q585" s="185">
        <v>0</v>
      </c>
      <c r="R585" s="185">
        <f>Q585*H585</f>
        <v>0</v>
      </c>
      <c r="S585" s="185">
        <v>0</v>
      </c>
      <c r="T585" s="186">
        <f>S585*H585</f>
        <v>0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187" t="s">
        <v>247</v>
      </c>
      <c r="AT585" s="187" t="s">
        <v>137</v>
      </c>
      <c r="AU585" s="187" t="s">
        <v>83</v>
      </c>
      <c r="AY585" s="20" t="s">
        <v>135</v>
      </c>
      <c r="BE585" s="188">
        <f>IF(N585="základní",J585,0)</f>
        <v>0</v>
      </c>
      <c r="BF585" s="188">
        <f>IF(N585="snížená",J585,0)</f>
        <v>0</v>
      </c>
      <c r="BG585" s="188">
        <f>IF(N585="zákl. přenesená",J585,0)</f>
        <v>0</v>
      </c>
      <c r="BH585" s="188">
        <f>IF(N585="sníž. přenesená",J585,0)</f>
        <v>0</v>
      </c>
      <c r="BI585" s="188">
        <f>IF(N585="nulová",J585,0)</f>
        <v>0</v>
      </c>
      <c r="BJ585" s="20" t="s">
        <v>81</v>
      </c>
      <c r="BK585" s="188">
        <f>ROUND(I585*H585,2)</f>
        <v>0</v>
      </c>
      <c r="BL585" s="20" t="s">
        <v>247</v>
      </c>
      <c r="BM585" s="187" t="s">
        <v>1657</v>
      </c>
    </row>
    <row r="586" spans="1:65" s="2" customFormat="1" ht="29.25">
      <c r="A586" s="37"/>
      <c r="B586" s="38"/>
      <c r="C586" s="39"/>
      <c r="D586" s="189" t="s">
        <v>144</v>
      </c>
      <c r="E586" s="39"/>
      <c r="F586" s="190" t="s">
        <v>1658</v>
      </c>
      <c r="G586" s="39"/>
      <c r="H586" s="39"/>
      <c r="I586" s="191"/>
      <c r="J586" s="39"/>
      <c r="K586" s="39"/>
      <c r="L586" s="42"/>
      <c r="M586" s="192"/>
      <c r="N586" s="193"/>
      <c r="O586" s="67"/>
      <c r="P586" s="67"/>
      <c r="Q586" s="67"/>
      <c r="R586" s="67"/>
      <c r="S586" s="67"/>
      <c r="T586" s="68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T586" s="20" t="s">
        <v>144</v>
      </c>
      <c r="AU586" s="20" t="s">
        <v>83</v>
      </c>
    </row>
    <row r="587" spans="1:65" s="2" customFormat="1">
      <c r="A587" s="37"/>
      <c r="B587" s="38"/>
      <c r="C587" s="39"/>
      <c r="D587" s="194" t="s">
        <v>146</v>
      </c>
      <c r="E587" s="39"/>
      <c r="F587" s="195" t="s">
        <v>1659</v>
      </c>
      <c r="G587" s="39"/>
      <c r="H587" s="39"/>
      <c r="I587" s="191"/>
      <c r="J587" s="39"/>
      <c r="K587" s="39"/>
      <c r="L587" s="42"/>
      <c r="M587" s="192"/>
      <c r="N587" s="193"/>
      <c r="O587" s="67"/>
      <c r="P587" s="67"/>
      <c r="Q587" s="67"/>
      <c r="R587" s="67"/>
      <c r="S587" s="67"/>
      <c r="T587" s="68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T587" s="20" t="s">
        <v>146</v>
      </c>
      <c r="AU587" s="20" t="s">
        <v>83</v>
      </c>
    </row>
    <row r="588" spans="1:65" s="12" customFormat="1" ht="22.9" customHeight="1">
      <c r="B588" s="160"/>
      <c r="C588" s="161"/>
      <c r="D588" s="162" t="s">
        <v>72</v>
      </c>
      <c r="E588" s="174" t="s">
        <v>1660</v>
      </c>
      <c r="F588" s="174" t="s">
        <v>1661</v>
      </c>
      <c r="G588" s="161"/>
      <c r="H588" s="161"/>
      <c r="I588" s="164"/>
      <c r="J588" s="175">
        <f>BK588</f>
        <v>0</v>
      </c>
      <c r="K588" s="161"/>
      <c r="L588" s="166"/>
      <c r="M588" s="167"/>
      <c r="N588" s="168"/>
      <c r="O588" s="168"/>
      <c r="P588" s="169">
        <f>SUM(P589:P596)</f>
        <v>0</v>
      </c>
      <c r="Q588" s="168"/>
      <c r="R588" s="169">
        <f>SUM(R589:R596)</f>
        <v>3.0750000000000005E-4</v>
      </c>
      <c r="S588" s="168"/>
      <c r="T588" s="170">
        <f>SUM(T589:T596)</f>
        <v>0</v>
      </c>
      <c r="AR588" s="171" t="s">
        <v>83</v>
      </c>
      <c r="AT588" s="172" t="s">
        <v>72</v>
      </c>
      <c r="AU588" s="172" t="s">
        <v>81</v>
      </c>
      <c r="AY588" s="171" t="s">
        <v>135</v>
      </c>
      <c r="BK588" s="173">
        <f>SUM(BK589:BK596)</f>
        <v>0</v>
      </c>
    </row>
    <row r="589" spans="1:65" s="2" customFormat="1" ht="24.2" customHeight="1">
      <c r="A589" s="37"/>
      <c r="B589" s="38"/>
      <c r="C589" s="176" t="s">
        <v>669</v>
      </c>
      <c r="D589" s="176" t="s">
        <v>137</v>
      </c>
      <c r="E589" s="177" t="s">
        <v>1662</v>
      </c>
      <c r="F589" s="178" t="s">
        <v>1663</v>
      </c>
      <c r="G589" s="179" t="s">
        <v>317</v>
      </c>
      <c r="H589" s="180">
        <v>0.75</v>
      </c>
      <c r="I589" s="181"/>
      <c r="J589" s="182">
        <f>ROUND(I589*H589,2)</f>
        <v>0</v>
      </c>
      <c r="K589" s="178" t="s">
        <v>1516</v>
      </c>
      <c r="L589" s="42"/>
      <c r="M589" s="183" t="s">
        <v>28</v>
      </c>
      <c r="N589" s="184" t="s">
        <v>44</v>
      </c>
      <c r="O589" s="67"/>
      <c r="P589" s="185">
        <f>O589*H589</f>
        <v>0</v>
      </c>
      <c r="Q589" s="185">
        <v>2.0000000000000001E-4</v>
      </c>
      <c r="R589" s="185">
        <f>Q589*H589</f>
        <v>1.5000000000000001E-4</v>
      </c>
      <c r="S589" s="185">
        <v>0</v>
      </c>
      <c r="T589" s="186">
        <f>S589*H589</f>
        <v>0</v>
      </c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R589" s="187" t="s">
        <v>247</v>
      </c>
      <c r="AT589" s="187" t="s">
        <v>137</v>
      </c>
      <c r="AU589" s="187" t="s">
        <v>83</v>
      </c>
      <c r="AY589" s="20" t="s">
        <v>135</v>
      </c>
      <c r="BE589" s="188">
        <f>IF(N589="základní",J589,0)</f>
        <v>0</v>
      </c>
      <c r="BF589" s="188">
        <f>IF(N589="snížená",J589,0)</f>
        <v>0</v>
      </c>
      <c r="BG589" s="188">
        <f>IF(N589="zákl. přenesená",J589,0)</f>
        <v>0</v>
      </c>
      <c r="BH589" s="188">
        <f>IF(N589="sníž. přenesená",J589,0)</f>
        <v>0</v>
      </c>
      <c r="BI589" s="188">
        <f>IF(N589="nulová",J589,0)</f>
        <v>0</v>
      </c>
      <c r="BJ589" s="20" t="s">
        <v>81</v>
      </c>
      <c r="BK589" s="188">
        <f>ROUND(I589*H589,2)</f>
        <v>0</v>
      </c>
      <c r="BL589" s="20" t="s">
        <v>247</v>
      </c>
      <c r="BM589" s="187" t="s">
        <v>1664</v>
      </c>
    </row>
    <row r="590" spans="1:65" s="2" customFormat="1" ht="19.5">
      <c r="A590" s="37"/>
      <c r="B590" s="38"/>
      <c r="C590" s="39"/>
      <c r="D590" s="189" t="s">
        <v>144</v>
      </c>
      <c r="E590" s="39"/>
      <c r="F590" s="190" t="s">
        <v>1665</v>
      </c>
      <c r="G590" s="39"/>
      <c r="H590" s="39"/>
      <c r="I590" s="191"/>
      <c r="J590" s="39"/>
      <c r="K590" s="39"/>
      <c r="L590" s="42"/>
      <c r="M590" s="192"/>
      <c r="N590" s="193"/>
      <c r="O590" s="67"/>
      <c r="P590" s="67"/>
      <c r="Q590" s="67"/>
      <c r="R590" s="67"/>
      <c r="S590" s="67"/>
      <c r="T590" s="68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T590" s="20" t="s">
        <v>144</v>
      </c>
      <c r="AU590" s="20" t="s">
        <v>83</v>
      </c>
    </row>
    <row r="591" spans="1:65" s="2" customFormat="1">
      <c r="A591" s="37"/>
      <c r="B591" s="38"/>
      <c r="C591" s="39"/>
      <c r="D591" s="194" t="s">
        <v>146</v>
      </c>
      <c r="E591" s="39"/>
      <c r="F591" s="195" t="s">
        <v>1666</v>
      </c>
      <c r="G591" s="39"/>
      <c r="H591" s="39"/>
      <c r="I591" s="191"/>
      <c r="J591" s="39"/>
      <c r="K591" s="39"/>
      <c r="L591" s="42"/>
      <c r="M591" s="192"/>
      <c r="N591" s="193"/>
      <c r="O591" s="67"/>
      <c r="P591" s="67"/>
      <c r="Q591" s="67"/>
      <c r="R591" s="67"/>
      <c r="S591" s="67"/>
      <c r="T591" s="68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T591" s="20" t="s">
        <v>146</v>
      </c>
      <c r="AU591" s="20" t="s">
        <v>83</v>
      </c>
    </row>
    <row r="592" spans="1:65" s="13" customFormat="1">
      <c r="B592" s="196"/>
      <c r="C592" s="197"/>
      <c r="D592" s="189" t="s">
        <v>148</v>
      </c>
      <c r="E592" s="198" t="s">
        <v>28</v>
      </c>
      <c r="F592" s="199" t="s">
        <v>1453</v>
      </c>
      <c r="G592" s="197"/>
      <c r="H592" s="200">
        <v>0.75</v>
      </c>
      <c r="I592" s="201"/>
      <c r="J592" s="197"/>
      <c r="K592" s="197"/>
      <c r="L592" s="202"/>
      <c r="M592" s="203"/>
      <c r="N592" s="204"/>
      <c r="O592" s="204"/>
      <c r="P592" s="204"/>
      <c r="Q592" s="204"/>
      <c r="R592" s="204"/>
      <c r="S592" s="204"/>
      <c r="T592" s="205"/>
      <c r="AT592" s="206" t="s">
        <v>148</v>
      </c>
      <c r="AU592" s="206" t="s">
        <v>83</v>
      </c>
      <c r="AV592" s="13" t="s">
        <v>83</v>
      </c>
      <c r="AW592" s="13" t="s">
        <v>35</v>
      </c>
      <c r="AX592" s="13" t="s">
        <v>81</v>
      </c>
      <c r="AY592" s="206" t="s">
        <v>135</v>
      </c>
    </row>
    <row r="593" spans="1:65" s="2" customFormat="1" ht="24.2" customHeight="1">
      <c r="A593" s="37"/>
      <c r="B593" s="38"/>
      <c r="C593" s="176" t="s">
        <v>675</v>
      </c>
      <c r="D593" s="176" t="s">
        <v>137</v>
      </c>
      <c r="E593" s="177" t="s">
        <v>1667</v>
      </c>
      <c r="F593" s="178" t="s">
        <v>1668</v>
      </c>
      <c r="G593" s="179" t="s">
        <v>317</v>
      </c>
      <c r="H593" s="180">
        <v>0.75</v>
      </c>
      <c r="I593" s="181"/>
      <c r="J593" s="182">
        <f>ROUND(I593*H593,2)</f>
        <v>0</v>
      </c>
      <c r="K593" s="178" t="s">
        <v>1516</v>
      </c>
      <c r="L593" s="42"/>
      <c r="M593" s="183" t="s">
        <v>28</v>
      </c>
      <c r="N593" s="184" t="s">
        <v>44</v>
      </c>
      <c r="O593" s="67"/>
      <c r="P593" s="185">
        <f>O593*H593</f>
        <v>0</v>
      </c>
      <c r="Q593" s="185">
        <v>2.1000000000000001E-4</v>
      </c>
      <c r="R593" s="185">
        <f>Q593*H593</f>
        <v>1.5750000000000001E-4</v>
      </c>
      <c r="S593" s="185">
        <v>0</v>
      </c>
      <c r="T593" s="186">
        <f>S593*H593</f>
        <v>0</v>
      </c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R593" s="187" t="s">
        <v>247</v>
      </c>
      <c r="AT593" s="187" t="s">
        <v>137</v>
      </c>
      <c r="AU593" s="187" t="s">
        <v>83</v>
      </c>
      <c r="AY593" s="20" t="s">
        <v>135</v>
      </c>
      <c r="BE593" s="188">
        <f>IF(N593="základní",J593,0)</f>
        <v>0</v>
      </c>
      <c r="BF593" s="188">
        <f>IF(N593="snížená",J593,0)</f>
        <v>0</v>
      </c>
      <c r="BG593" s="188">
        <f>IF(N593="zákl. přenesená",J593,0)</f>
        <v>0</v>
      </c>
      <c r="BH593" s="188">
        <f>IF(N593="sníž. přenesená",J593,0)</f>
        <v>0</v>
      </c>
      <c r="BI593" s="188">
        <f>IF(N593="nulová",J593,0)</f>
        <v>0</v>
      </c>
      <c r="BJ593" s="20" t="s">
        <v>81</v>
      </c>
      <c r="BK593" s="188">
        <f>ROUND(I593*H593,2)</f>
        <v>0</v>
      </c>
      <c r="BL593" s="20" t="s">
        <v>247</v>
      </c>
      <c r="BM593" s="187" t="s">
        <v>1669</v>
      </c>
    </row>
    <row r="594" spans="1:65" s="2" customFormat="1" ht="29.25">
      <c r="A594" s="37"/>
      <c r="B594" s="38"/>
      <c r="C594" s="39"/>
      <c r="D594" s="189" t="s">
        <v>144</v>
      </c>
      <c r="E594" s="39"/>
      <c r="F594" s="190" t="s">
        <v>1670</v>
      </c>
      <c r="G594" s="39"/>
      <c r="H594" s="39"/>
      <c r="I594" s="191"/>
      <c r="J594" s="39"/>
      <c r="K594" s="39"/>
      <c r="L594" s="42"/>
      <c r="M594" s="192"/>
      <c r="N594" s="193"/>
      <c r="O594" s="67"/>
      <c r="P594" s="67"/>
      <c r="Q594" s="67"/>
      <c r="R594" s="67"/>
      <c r="S594" s="67"/>
      <c r="T594" s="68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T594" s="20" t="s">
        <v>144</v>
      </c>
      <c r="AU594" s="20" t="s">
        <v>83</v>
      </c>
    </row>
    <row r="595" spans="1:65" s="2" customFormat="1">
      <c r="A595" s="37"/>
      <c r="B595" s="38"/>
      <c r="C595" s="39"/>
      <c r="D595" s="194" t="s">
        <v>146</v>
      </c>
      <c r="E595" s="39"/>
      <c r="F595" s="195" t="s">
        <v>1671</v>
      </c>
      <c r="G595" s="39"/>
      <c r="H595" s="39"/>
      <c r="I595" s="191"/>
      <c r="J595" s="39"/>
      <c r="K595" s="39"/>
      <c r="L595" s="42"/>
      <c r="M595" s="192"/>
      <c r="N595" s="193"/>
      <c r="O595" s="67"/>
      <c r="P595" s="67"/>
      <c r="Q595" s="67"/>
      <c r="R595" s="67"/>
      <c r="S595" s="67"/>
      <c r="T595" s="68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T595" s="20" t="s">
        <v>146</v>
      </c>
      <c r="AU595" s="20" t="s">
        <v>83</v>
      </c>
    </row>
    <row r="596" spans="1:65" s="13" customFormat="1">
      <c r="B596" s="196"/>
      <c r="C596" s="197"/>
      <c r="D596" s="189" t="s">
        <v>148</v>
      </c>
      <c r="E596" s="198" t="s">
        <v>28</v>
      </c>
      <c r="F596" s="199" t="s">
        <v>1453</v>
      </c>
      <c r="G596" s="197"/>
      <c r="H596" s="200">
        <v>0.75</v>
      </c>
      <c r="I596" s="201"/>
      <c r="J596" s="197"/>
      <c r="K596" s="197"/>
      <c r="L596" s="202"/>
      <c r="M596" s="254"/>
      <c r="N596" s="255"/>
      <c r="O596" s="255"/>
      <c r="P596" s="255"/>
      <c r="Q596" s="255"/>
      <c r="R596" s="255"/>
      <c r="S596" s="255"/>
      <c r="T596" s="256"/>
      <c r="AT596" s="206" t="s">
        <v>148</v>
      </c>
      <c r="AU596" s="206" t="s">
        <v>83</v>
      </c>
      <c r="AV596" s="13" t="s">
        <v>83</v>
      </c>
      <c r="AW596" s="13" t="s">
        <v>35</v>
      </c>
      <c r="AX596" s="13" t="s">
        <v>81</v>
      </c>
      <c r="AY596" s="206" t="s">
        <v>135</v>
      </c>
    </row>
    <row r="597" spans="1:65" s="2" customFormat="1" ht="6.95" customHeight="1">
      <c r="A597" s="37"/>
      <c r="B597" s="50"/>
      <c r="C597" s="51"/>
      <c r="D597" s="51"/>
      <c r="E597" s="51"/>
      <c r="F597" s="51"/>
      <c r="G597" s="51"/>
      <c r="H597" s="51"/>
      <c r="I597" s="51"/>
      <c r="J597" s="51"/>
      <c r="K597" s="51"/>
      <c r="L597" s="42"/>
      <c r="M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</row>
  </sheetData>
  <sheetProtection algorithmName="SHA-512" hashValue="ZtmDq1z0yh/9lXuWjMRyvNROu8FkzacKQ4UB+S4QCIx0jPddAN0wX+XAtkRwbHO0EIcNrt+h9KoVa3J8tDGauA==" saltValue="bmrPSVqnSmhR/UyZ6qD1Lyz3o8bjhPPLQZ3fC/AWCe4QTpsK69m5JSLCYg7+E7Lyv7FAWRaJUcphoX1uv+pWhg==" spinCount="100000" sheet="1" objects="1" scenarios="1" formatColumns="0" formatRows="0" autoFilter="0"/>
  <autoFilter ref="C90:K596" xr:uid="{00000000-0009-0000-0000-000003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300-000000000000}"/>
    <hyperlink ref="F100" r:id="rId2" xr:uid="{00000000-0004-0000-0300-000001000000}"/>
    <hyperlink ref="F107" r:id="rId3" xr:uid="{00000000-0004-0000-0300-000002000000}"/>
    <hyperlink ref="F111" r:id="rId4" xr:uid="{00000000-0004-0000-0300-000003000000}"/>
    <hyperlink ref="F119" r:id="rId5" xr:uid="{00000000-0004-0000-0300-000004000000}"/>
    <hyperlink ref="F123" r:id="rId6" xr:uid="{00000000-0004-0000-0300-000005000000}"/>
    <hyperlink ref="F130" r:id="rId7" xr:uid="{00000000-0004-0000-0300-000006000000}"/>
    <hyperlink ref="F134" r:id="rId8" xr:uid="{00000000-0004-0000-0300-000007000000}"/>
    <hyperlink ref="F140" r:id="rId9" xr:uid="{00000000-0004-0000-0300-000008000000}"/>
    <hyperlink ref="F145" r:id="rId10" xr:uid="{00000000-0004-0000-0300-000009000000}"/>
    <hyperlink ref="F149" r:id="rId11" xr:uid="{00000000-0004-0000-0300-00000A000000}"/>
    <hyperlink ref="F155" r:id="rId12" xr:uid="{00000000-0004-0000-0300-00000B000000}"/>
    <hyperlink ref="F159" r:id="rId13" xr:uid="{00000000-0004-0000-0300-00000C000000}"/>
    <hyperlink ref="F167" r:id="rId14" xr:uid="{00000000-0004-0000-0300-00000D000000}"/>
    <hyperlink ref="F176" r:id="rId15" xr:uid="{00000000-0004-0000-0300-00000E000000}"/>
    <hyperlink ref="F181" r:id="rId16" xr:uid="{00000000-0004-0000-0300-00000F000000}"/>
    <hyperlink ref="F189" r:id="rId17" xr:uid="{00000000-0004-0000-0300-000010000000}"/>
    <hyperlink ref="F193" r:id="rId18" xr:uid="{00000000-0004-0000-0300-000011000000}"/>
    <hyperlink ref="F202" r:id="rId19" xr:uid="{00000000-0004-0000-0300-000012000000}"/>
    <hyperlink ref="F209" r:id="rId20" xr:uid="{00000000-0004-0000-0300-000013000000}"/>
    <hyperlink ref="F216" r:id="rId21" xr:uid="{00000000-0004-0000-0300-000014000000}"/>
    <hyperlink ref="F232" r:id="rId22" xr:uid="{00000000-0004-0000-0300-000015000000}"/>
    <hyperlink ref="F236" r:id="rId23" xr:uid="{00000000-0004-0000-0300-000016000000}"/>
    <hyperlink ref="F240" r:id="rId24" xr:uid="{00000000-0004-0000-0300-000017000000}"/>
    <hyperlink ref="F244" r:id="rId25" xr:uid="{00000000-0004-0000-0300-000018000000}"/>
    <hyperlink ref="F249" r:id="rId26" xr:uid="{00000000-0004-0000-0300-000019000000}"/>
    <hyperlink ref="F275" r:id="rId27" xr:uid="{00000000-0004-0000-0300-00001A000000}"/>
    <hyperlink ref="F299" r:id="rId28" xr:uid="{00000000-0004-0000-0300-00001B000000}"/>
    <hyperlink ref="F303" r:id="rId29" xr:uid="{00000000-0004-0000-0300-00001C000000}"/>
    <hyperlink ref="F309" r:id="rId30" xr:uid="{00000000-0004-0000-0300-00001D000000}"/>
    <hyperlink ref="F318" r:id="rId31" xr:uid="{00000000-0004-0000-0300-00001E000000}"/>
    <hyperlink ref="F333" r:id="rId32" xr:uid="{00000000-0004-0000-0300-00001F000000}"/>
    <hyperlink ref="F341" r:id="rId33" xr:uid="{00000000-0004-0000-0300-000020000000}"/>
    <hyperlink ref="F369" r:id="rId34" xr:uid="{00000000-0004-0000-0300-000021000000}"/>
    <hyperlink ref="F373" r:id="rId35" xr:uid="{00000000-0004-0000-0300-000022000000}"/>
    <hyperlink ref="F378" r:id="rId36" xr:uid="{00000000-0004-0000-0300-000023000000}"/>
    <hyperlink ref="F382" r:id="rId37" xr:uid="{00000000-0004-0000-0300-000024000000}"/>
    <hyperlink ref="F386" r:id="rId38" xr:uid="{00000000-0004-0000-0300-000025000000}"/>
    <hyperlink ref="F392" r:id="rId39" xr:uid="{00000000-0004-0000-0300-000026000000}"/>
    <hyperlink ref="F403" r:id="rId40" xr:uid="{00000000-0004-0000-0300-000027000000}"/>
    <hyperlink ref="F414" r:id="rId41" xr:uid="{00000000-0004-0000-0300-000028000000}"/>
    <hyperlink ref="F426" r:id="rId42" xr:uid="{00000000-0004-0000-0300-000029000000}"/>
    <hyperlink ref="F431" r:id="rId43" xr:uid="{00000000-0004-0000-0300-00002A000000}"/>
    <hyperlink ref="F437" r:id="rId44" xr:uid="{00000000-0004-0000-0300-00002B000000}"/>
    <hyperlink ref="F441" r:id="rId45" xr:uid="{00000000-0004-0000-0300-00002C000000}"/>
    <hyperlink ref="F445" r:id="rId46" xr:uid="{00000000-0004-0000-0300-00002D000000}"/>
    <hyperlink ref="F449" r:id="rId47" xr:uid="{00000000-0004-0000-0300-00002E000000}"/>
    <hyperlink ref="F453" r:id="rId48" xr:uid="{00000000-0004-0000-0300-00002F000000}"/>
    <hyperlink ref="F459" r:id="rId49" xr:uid="{00000000-0004-0000-0300-000030000000}"/>
    <hyperlink ref="F466" r:id="rId50" xr:uid="{00000000-0004-0000-0300-000031000000}"/>
    <hyperlink ref="F474" r:id="rId51" xr:uid="{00000000-0004-0000-0300-000032000000}"/>
    <hyperlink ref="F478" r:id="rId52" xr:uid="{00000000-0004-0000-0300-000033000000}"/>
    <hyperlink ref="F484" r:id="rId53" xr:uid="{00000000-0004-0000-0300-000034000000}"/>
    <hyperlink ref="F489" r:id="rId54" xr:uid="{00000000-0004-0000-0300-000035000000}"/>
    <hyperlink ref="F508" r:id="rId55" xr:uid="{00000000-0004-0000-0300-000036000000}"/>
    <hyperlink ref="F527" r:id="rId56" xr:uid="{00000000-0004-0000-0300-000037000000}"/>
    <hyperlink ref="F571" r:id="rId57" xr:uid="{00000000-0004-0000-0300-000038000000}"/>
    <hyperlink ref="F587" r:id="rId58" xr:uid="{00000000-0004-0000-0300-000039000000}"/>
    <hyperlink ref="F591" r:id="rId59" xr:uid="{00000000-0004-0000-0300-00003A000000}"/>
    <hyperlink ref="F595" r:id="rId60" xr:uid="{00000000-0004-0000-0300-00003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2:BM34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0" t="s">
        <v>92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97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7" t="str">
        <f>'Rekapitulace stavby'!K6</f>
        <v>Teplice - Rekonstrukce ul. Čelakovského</v>
      </c>
      <c r="F7" s="388"/>
      <c r="G7" s="388"/>
      <c r="H7" s="388"/>
      <c r="L7" s="23"/>
    </row>
    <row r="8" spans="1:46" s="2" customFormat="1" ht="12" customHeight="1">
      <c r="A8" s="37"/>
      <c r="B8" s="42"/>
      <c r="C8" s="37"/>
      <c r="D8" s="108" t="s">
        <v>98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9" t="s">
        <v>1672</v>
      </c>
      <c r="F9" s="390"/>
      <c r="G9" s="390"/>
      <c r="H9" s="39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28</v>
      </c>
      <c r="G11" s="37"/>
      <c r="H11" s="37"/>
      <c r="I11" s="108" t="s">
        <v>20</v>
      </c>
      <c r="J11" s="110" t="s">
        <v>28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13. 12. 2025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tr">
        <f>IF('Rekapitulace stavby'!AN10="","",'Rekapitulace stavby'!AN10)</f>
        <v/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tr">
        <f>IF('Rekapitulace stavby'!E11="","",'Rekapitulace stavby'!E11)</f>
        <v xml:space="preserve"> </v>
      </c>
      <c r="F15" s="37"/>
      <c r="G15" s="37"/>
      <c r="H15" s="37"/>
      <c r="I15" s="108" t="s">
        <v>30</v>
      </c>
      <c r="J15" s="110" t="str">
        <f>IF('Rekapitulace stavby'!AN11="","",'Rekapitulace stavby'!AN11)</f>
        <v/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1" t="str">
        <f>'Rekapitulace stavby'!E14</f>
        <v>Vyplň údaj</v>
      </c>
      <c r="F18" s="392"/>
      <c r="G18" s="392"/>
      <c r="H18" s="39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27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>Projekce dopravní Filip, s.r.o.</v>
      </c>
      <c r="F21" s="37"/>
      <c r="G21" s="37"/>
      <c r="H21" s="37"/>
      <c r="I21" s="108" t="s">
        <v>30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27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30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3" t="s">
        <v>28</v>
      </c>
      <c r="F27" s="393"/>
      <c r="G27" s="393"/>
      <c r="H27" s="39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ROUND(J91,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ROUND((SUM(BE91:BE344)),  2)</f>
        <v>0</v>
      </c>
      <c r="G33" s="37"/>
      <c r="H33" s="37"/>
      <c r="I33" s="121">
        <v>0.21</v>
      </c>
      <c r="J33" s="120">
        <f>ROUND(((SUM(BE91:BE344))*I33),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ROUND((SUM(BF91:BF344)),  2)</f>
        <v>0</v>
      </c>
      <c r="G34" s="37"/>
      <c r="H34" s="37"/>
      <c r="I34" s="121">
        <v>0.12</v>
      </c>
      <c r="J34" s="120">
        <f>ROUND(((SUM(BF91:BF344))*I34),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ROUND((SUM(BG91:BG344)),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ROUND((SUM(BH91:BH344)),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ROUND((SUM(BI91:BI344)),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Teplice - Rekonstrukce ul. Čelakovského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98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3" t="str">
        <f>E9</f>
        <v>SO 401 - Rekonstrukce veřejného osvětlení</v>
      </c>
      <c r="F50" s="384"/>
      <c r="G50" s="384"/>
      <c r="H50" s="38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Teplice</v>
      </c>
      <c r="G52" s="39"/>
      <c r="H52" s="39"/>
      <c r="I52" s="32" t="s">
        <v>24</v>
      </c>
      <c r="J52" s="62" t="str">
        <f>IF(J12="","",J12)</f>
        <v>13. 12. 2025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26</v>
      </c>
      <c r="D54" s="39"/>
      <c r="E54" s="39"/>
      <c r="F54" s="30" t="str">
        <f>E15</f>
        <v xml:space="preserve"> </v>
      </c>
      <c r="G54" s="39"/>
      <c r="H54" s="39"/>
      <c r="I54" s="32" t="s">
        <v>33</v>
      </c>
      <c r="J54" s="35" t="str">
        <f>E21</f>
        <v>Projekce dopravní Filip,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102</v>
      </c>
      <c r="D57" s="134"/>
      <c r="E57" s="134"/>
      <c r="F57" s="134"/>
      <c r="G57" s="134"/>
      <c r="H57" s="134"/>
      <c r="I57" s="134"/>
      <c r="J57" s="135" t="s">
        <v>103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J91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104</v>
      </c>
    </row>
    <row r="60" spans="1:47" s="9" customFormat="1" ht="24.95" customHeight="1">
      <c r="B60" s="137"/>
      <c r="C60" s="138"/>
      <c r="D60" s="139" t="s">
        <v>105</v>
      </c>
      <c r="E60" s="140"/>
      <c r="F60" s="140"/>
      <c r="G60" s="140"/>
      <c r="H60" s="140"/>
      <c r="I60" s="140"/>
      <c r="J60" s="141">
        <f>J92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106</v>
      </c>
      <c r="E61" s="146"/>
      <c r="F61" s="146"/>
      <c r="G61" s="146"/>
      <c r="H61" s="146"/>
      <c r="I61" s="146"/>
      <c r="J61" s="147">
        <f>J93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109</v>
      </c>
      <c r="E62" s="146"/>
      <c r="F62" s="146"/>
      <c r="G62" s="146"/>
      <c r="H62" s="146"/>
      <c r="I62" s="146"/>
      <c r="J62" s="147">
        <f>J110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1673</v>
      </c>
      <c r="E63" s="146"/>
      <c r="F63" s="146"/>
      <c r="G63" s="146"/>
      <c r="H63" s="146"/>
      <c r="I63" s="146"/>
      <c r="J63" s="147">
        <f>J135</f>
        <v>0</v>
      </c>
      <c r="K63" s="144"/>
      <c r="L63" s="148"/>
    </row>
    <row r="64" spans="1:47" s="9" customFormat="1" ht="24.95" customHeight="1">
      <c r="B64" s="137"/>
      <c r="C64" s="138"/>
      <c r="D64" s="139" t="s">
        <v>115</v>
      </c>
      <c r="E64" s="140"/>
      <c r="F64" s="140"/>
      <c r="G64" s="140"/>
      <c r="H64" s="140"/>
      <c r="I64" s="140"/>
      <c r="J64" s="141">
        <f>J154</f>
        <v>0</v>
      </c>
      <c r="K64" s="138"/>
      <c r="L64" s="142"/>
    </row>
    <row r="65" spans="1:31" s="10" customFormat="1" ht="19.899999999999999" customHeight="1">
      <c r="B65" s="143"/>
      <c r="C65" s="144"/>
      <c r="D65" s="145" t="s">
        <v>1674</v>
      </c>
      <c r="E65" s="146"/>
      <c r="F65" s="146"/>
      <c r="G65" s="146"/>
      <c r="H65" s="146"/>
      <c r="I65" s="146"/>
      <c r="J65" s="147">
        <f>J155</f>
        <v>0</v>
      </c>
      <c r="K65" s="144"/>
      <c r="L65" s="148"/>
    </row>
    <row r="66" spans="1:31" s="9" customFormat="1" ht="24.95" customHeight="1">
      <c r="B66" s="137"/>
      <c r="C66" s="138"/>
      <c r="D66" s="139" t="s">
        <v>117</v>
      </c>
      <c r="E66" s="140"/>
      <c r="F66" s="140"/>
      <c r="G66" s="140"/>
      <c r="H66" s="140"/>
      <c r="I66" s="140"/>
      <c r="J66" s="141">
        <f>J176</f>
        <v>0</v>
      </c>
      <c r="K66" s="138"/>
      <c r="L66" s="142"/>
    </row>
    <row r="67" spans="1:31" s="10" customFormat="1" ht="19.899999999999999" customHeight="1">
      <c r="B67" s="143"/>
      <c r="C67" s="144"/>
      <c r="D67" s="145" t="s">
        <v>118</v>
      </c>
      <c r="E67" s="146"/>
      <c r="F67" s="146"/>
      <c r="G67" s="146"/>
      <c r="H67" s="146"/>
      <c r="I67" s="146"/>
      <c r="J67" s="147">
        <f>J177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1675</v>
      </c>
      <c r="E68" s="146"/>
      <c r="F68" s="146"/>
      <c r="G68" s="146"/>
      <c r="H68" s="146"/>
      <c r="I68" s="146"/>
      <c r="J68" s="147">
        <f>J240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119</v>
      </c>
      <c r="E69" s="146"/>
      <c r="F69" s="146"/>
      <c r="G69" s="146"/>
      <c r="H69" s="146"/>
      <c r="I69" s="146"/>
      <c r="J69" s="147">
        <f>J268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1676</v>
      </c>
      <c r="E70" s="146"/>
      <c r="F70" s="146"/>
      <c r="G70" s="146"/>
      <c r="H70" s="146"/>
      <c r="I70" s="146"/>
      <c r="J70" s="147">
        <f>J320</f>
        <v>0</v>
      </c>
      <c r="K70" s="144"/>
      <c r="L70" s="148"/>
    </row>
    <row r="71" spans="1:31" s="9" customFormat="1" ht="24.95" customHeight="1">
      <c r="B71" s="137"/>
      <c r="C71" s="138"/>
      <c r="D71" s="139" t="s">
        <v>1677</v>
      </c>
      <c r="E71" s="140"/>
      <c r="F71" s="140"/>
      <c r="G71" s="140"/>
      <c r="H71" s="140"/>
      <c r="I71" s="140"/>
      <c r="J71" s="141">
        <f>J324</f>
        <v>0</v>
      </c>
      <c r="K71" s="138"/>
      <c r="L71" s="142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6" t="s">
        <v>120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85" t="str">
        <f>E7</f>
        <v>Teplice - Rekonstrukce ul. Čelakovského</v>
      </c>
      <c r="F81" s="386"/>
      <c r="G81" s="386"/>
      <c r="H81" s="386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98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73" t="str">
        <f>E9</f>
        <v>SO 401 - Rekonstrukce veřejného osvětlení</v>
      </c>
      <c r="F83" s="384"/>
      <c r="G83" s="384"/>
      <c r="H83" s="384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22</v>
      </c>
      <c r="D85" s="39"/>
      <c r="E85" s="39"/>
      <c r="F85" s="30" t="str">
        <f>F12</f>
        <v>Teplice</v>
      </c>
      <c r="G85" s="39"/>
      <c r="H85" s="39"/>
      <c r="I85" s="32" t="s">
        <v>24</v>
      </c>
      <c r="J85" s="62" t="str">
        <f>IF(J12="","",J12)</f>
        <v>13. 12. 2025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25.7" customHeight="1">
      <c r="A87" s="37"/>
      <c r="B87" s="38"/>
      <c r="C87" s="32" t="s">
        <v>26</v>
      </c>
      <c r="D87" s="39"/>
      <c r="E87" s="39"/>
      <c r="F87" s="30" t="str">
        <f>E15</f>
        <v xml:space="preserve"> </v>
      </c>
      <c r="G87" s="39"/>
      <c r="H87" s="39"/>
      <c r="I87" s="32" t="s">
        <v>33</v>
      </c>
      <c r="J87" s="35" t="str">
        <f>E21</f>
        <v>Projekce dopravní Filip, s.r.o.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31</v>
      </c>
      <c r="D88" s="39"/>
      <c r="E88" s="39"/>
      <c r="F88" s="30" t="str">
        <f>IF(E18="","",E18)</f>
        <v>Vyplň údaj</v>
      </c>
      <c r="G88" s="39"/>
      <c r="H88" s="39"/>
      <c r="I88" s="32" t="s">
        <v>36</v>
      </c>
      <c r="J88" s="35" t="str">
        <f>E24</f>
        <v xml:space="preserve"> 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49"/>
      <c r="B90" s="150"/>
      <c r="C90" s="151" t="s">
        <v>121</v>
      </c>
      <c r="D90" s="152" t="s">
        <v>58</v>
      </c>
      <c r="E90" s="152" t="s">
        <v>54</v>
      </c>
      <c r="F90" s="152" t="s">
        <v>55</v>
      </c>
      <c r="G90" s="152" t="s">
        <v>122</v>
      </c>
      <c r="H90" s="152" t="s">
        <v>123</v>
      </c>
      <c r="I90" s="152" t="s">
        <v>124</v>
      </c>
      <c r="J90" s="152" t="s">
        <v>103</v>
      </c>
      <c r="K90" s="153" t="s">
        <v>125</v>
      </c>
      <c r="L90" s="154"/>
      <c r="M90" s="71" t="s">
        <v>28</v>
      </c>
      <c r="N90" s="72" t="s">
        <v>43</v>
      </c>
      <c r="O90" s="72" t="s">
        <v>126</v>
      </c>
      <c r="P90" s="72" t="s">
        <v>127</v>
      </c>
      <c r="Q90" s="72" t="s">
        <v>128</v>
      </c>
      <c r="R90" s="72" t="s">
        <v>129</v>
      </c>
      <c r="S90" s="72" t="s">
        <v>130</v>
      </c>
      <c r="T90" s="73" t="s">
        <v>131</v>
      </c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65" s="2" customFormat="1" ht="22.9" customHeight="1">
      <c r="A91" s="37"/>
      <c r="B91" s="38"/>
      <c r="C91" s="78" t="s">
        <v>132</v>
      </c>
      <c r="D91" s="39"/>
      <c r="E91" s="39"/>
      <c r="F91" s="39"/>
      <c r="G91" s="39"/>
      <c r="H91" s="39"/>
      <c r="I91" s="39"/>
      <c r="J91" s="155">
        <f>BK91</f>
        <v>0</v>
      </c>
      <c r="K91" s="39"/>
      <c r="L91" s="42"/>
      <c r="M91" s="74"/>
      <c r="N91" s="156"/>
      <c r="O91" s="75"/>
      <c r="P91" s="157">
        <f>P92+P154+P176+P324</f>
        <v>0</v>
      </c>
      <c r="Q91" s="75"/>
      <c r="R91" s="157">
        <f>R92+R154+R176+R324</f>
        <v>69.659626000000003</v>
      </c>
      <c r="S91" s="75"/>
      <c r="T91" s="158">
        <f>T92+T154+T176+T324</f>
        <v>26.551000000000002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72</v>
      </c>
      <c r="AU91" s="20" t="s">
        <v>104</v>
      </c>
      <c r="BK91" s="159">
        <f>BK92+BK154+BK176+BK324</f>
        <v>0</v>
      </c>
    </row>
    <row r="92" spans="1:65" s="12" customFormat="1" ht="25.9" customHeight="1">
      <c r="B92" s="160"/>
      <c r="C92" s="161"/>
      <c r="D92" s="162" t="s">
        <v>72</v>
      </c>
      <c r="E92" s="163" t="s">
        <v>133</v>
      </c>
      <c r="F92" s="163" t="s">
        <v>134</v>
      </c>
      <c r="G92" s="161"/>
      <c r="H92" s="161"/>
      <c r="I92" s="164"/>
      <c r="J92" s="165">
        <f>BK92</f>
        <v>0</v>
      </c>
      <c r="K92" s="161"/>
      <c r="L92" s="166"/>
      <c r="M92" s="167"/>
      <c r="N92" s="168"/>
      <c r="O92" s="168"/>
      <c r="P92" s="169">
        <f>P93+P110+P135</f>
        <v>0</v>
      </c>
      <c r="Q92" s="168"/>
      <c r="R92" s="169">
        <f>R93+R110+R135</f>
        <v>16.239135000000001</v>
      </c>
      <c r="S92" s="168"/>
      <c r="T92" s="170">
        <f>T93+T110+T135</f>
        <v>21.961500000000001</v>
      </c>
      <c r="AR92" s="171" t="s">
        <v>81</v>
      </c>
      <c r="AT92" s="172" t="s">
        <v>72</v>
      </c>
      <c r="AU92" s="172" t="s">
        <v>73</v>
      </c>
      <c r="AY92" s="171" t="s">
        <v>135</v>
      </c>
      <c r="BK92" s="173">
        <f>BK93+BK110+BK135</f>
        <v>0</v>
      </c>
    </row>
    <row r="93" spans="1:65" s="12" customFormat="1" ht="22.9" customHeight="1">
      <c r="B93" s="160"/>
      <c r="C93" s="161"/>
      <c r="D93" s="162" t="s">
        <v>72</v>
      </c>
      <c r="E93" s="174" t="s">
        <v>81</v>
      </c>
      <c r="F93" s="174" t="s">
        <v>136</v>
      </c>
      <c r="G93" s="161"/>
      <c r="H93" s="161"/>
      <c r="I93" s="164"/>
      <c r="J93" s="175">
        <f>BK93</f>
        <v>0</v>
      </c>
      <c r="K93" s="161"/>
      <c r="L93" s="166"/>
      <c r="M93" s="167"/>
      <c r="N93" s="168"/>
      <c r="O93" s="168"/>
      <c r="P93" s="169">
        <f>SUM(P94:P109)</f>
        <v>0</v>
      </c>
      <c r="Q93" s="168"/>
      <c r="R93" s="169">
        <f>SUM(R94:R109)</f>
        <v>0</v>
      </c>
      <c r="S93" s="168"/>
      <c r="T93" s="170">
        <f>SUM(T94:T109)</f>
        <v>21.961500000000001</v>
      </c>
      <c r="AR93" s="171" t="s">
        <v>81</v>
      </c>
      <c r="AT93" s="172" t="s">
        <v>72</v>
      </c>
      <c r="AU93" s="172" t="s">
        <v>81</v>
      </c>
      <c r="AY93" s="171" t="s">
        <v>135</v>
      </c>
      <c r="BK93" s="173">
        <f>SUM(BK94:BK109)</f>
        <v>0</v>
      </c>
    </row>
    <row r="94" spans="1:65" s="2" customFormat="1" ht="24.2" customHeight="1">
      <c r="A94" s="37"/>
      <c r="B94" s="38"/>
      <c r="C94" s="176" t="s">
        <v>657</v>
      </c>
      <c r="D94" s="176" t="s">
        <v>137</v>
      </c>
      <c r="E94" s="177" t="s">
        <v>1678</v>
      </c>
      <c r="F94" s="178" t="s">
        <v>1679</v>
      </c>
      <c r="G94" s="179" t="s">
        <v>317</v>
      </c>
      <c r="H94" s="180">
        <v>33</v>
      </c>
      <c r="I94" s="181"/>
      <c r="J94" s="182">
        <f>ROUND(I94*H94,2)</f>
        <v>0</v>
      </c>
      <c r="K94" s="178" t="s">
        <v>141</v>
      </c>
      <c r="L94" s="42"/>
      <c r="M94" s="183" t="s">
        <v>28</v>
      </c>
      <c r="N94" s="184" t="s">
        <v>44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9.8000000000000004E-2</v>
      </c>
      <c r="T94" s="186">
        <f>S94*H94</f>
        <v>3.234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142</v>
      </c>
      <c r="AT94" s="187" t="s">
        <v>137</v>
      </c>
      <c r="AU94" s="187" t="s">
        <v>83</v>
      </c>
      <c r="AY94" s="20" t="s">
        <v>135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81</v>
      </c>
      <c r="BK94" s="188">
        <f>ROUND(I94*H94,2)</f>
        <v>0</v>
      </c>
      <c r="BL94" s="20" t="s">
        <v>142</v>
      </c>
      <c r="BM94" s="187" t="s">
        <v>83</v>
      </c>
    </row>
    <row r="95" spans="1:65" s="2" customFormat="1" ht="39">
      <c r="A95" s="37"/>
      <c r="B95" s="38"/>
      <c r="C95" s="39"/>
      <c r="D95" s="189" t="s">
        <v>144</v>
      </c>
      <c r="E95" s="39"/>
      <c r="F95" s="190" t="s">
        <v>1680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144</v>
      </c>
      <c r="AU95" s="20" t="s">
        <v>83</v>
      </c>
    </row>
    <row r="96" spans="1:65" s="2" customFormat="1">
      <c r="A96" s="37"/>
      <c r="B96" s="38"/>
      <c r="C96" s="39"/>
      <c r="D96" s="194" t="s">
        <v>146</v>
      </c>
      <c r="E96" s="39"/>
      <c r="F96" s="195" t="s">
        <v>1681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146</v>
      </c>
      <c r="AU96" s="20" t="s">
        <v>83</v>
      </c>
    </row>
    <row r="97" spans="1:65" s="2" customFormat="1" ht="29.25">
      <c r="A97" s="37"/>
      <c r="B97" s="38"/>
      <c r="C97" s="39"/>
      <c r="D97" s="189" t="s">
        <v>237</v>
      </c>
      <c r="E97" s="39"/>
      <c r="F97" s="228" t="s">
        <v>1682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237</v>
      </c>
      <c r="AU97" s="20" t="s">
        <v>83</v>
      </c>
    </row>
    <row r="98" spans="1:65" s="2" customFormat="1" ht="24.2" customHeight="1">
      <c r="A98" s="37"/>
      <c r="B98" s="38"/>
      <c r="C98" s="176" t="s">
        <v>664</v>
      </c>
      <c r="D98" s="176" t="s">
        <v>137</v>
      </c>
      <c r="E98" s="177" t="s">
        <v>1683</v>
      </c>
      <c r="F98" s="178" t="s">
        <v>1684</v>
      </c>
      <c r="G98" s="179" t="s">
        <v>317</v>
      </c>
      <c r="H98" s="180">
        <v>16.5</v>
      </c>
      <c r="I98" s="181"/>
      <c r="J98" s="182">
        <f>ROUND(I98*H98,2)</f>
        <v>0</v>
      </c>
      <c r="K98" s="178" t="s">
        <v>141</v>
      </c>
      <c r="L98" s="42"/>
      <c r="M98" s="183" t="s">
        <v>28</v>
      </c>
      <c r="N98" s="184" t="s">
        <v>44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0.22</v>
      </c>
      <c r="T98" s="186">
        <f>S98*H98</f>
        <v>3.63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142</v>
      </c>
      <c r="AT98" s="187" t="s">
        <v>137</v>
      </c>
      <c r="AU98" s="187" t="s">
        <v>83</v>
      </c>
      <c r="AY98" s="20" t="s">
        <v>135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81</v>
      </c>
      <c r="BK98" s="188">
        <f>ROUND(I98*H98,2)</f>
        <v>0</v>
      </c>
      <c r="BL98" s="20" t="s">
        <v>142</v>
      </c>
      <c r="BM98" s="187" t="s">
        <v>142</v>
      </c>
    </row>
    <row r="99" spans="1:65" s="2" customFormat="1" ht="39">
      <c r="A99" s="37"/>
      <c r="B99" s="38"/>
      <c r="C99" s="39"/>
      <c r="D99" s="189" t="s">
        <v>144</v>
      </c>
      <c r="E99" s="39"/>
      <c r="F99" s="190" t="s">
        <v>1685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144</v>
      </c>
      <c r="AU99" s="20" t="s">
        <v>83</v>
      </c>
    </row>
    <row r="100" spans="1:65" s="2" customFormat="1">
      <c r="A100" s="37"/>
      <c r="B100" s="38"/>
      <c r="C100" s="39"/>
      <c r="D100" s="194" t="s">
        <v>146</v>
      </c>
      <c r="E100" s="39"/>
      <c r="F100" s="195" t="s">
        <v>1686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146</v>
      </c>
      <c r="AU100" s="20" t="s">
        <v>83</v>
      </c>
    </row>
    <row r="101" spans="1:65" s="2" customFormat="1" ht="29.25">
      <c r="A101" s="37"/>
      <c r="B101" s="38"/>
      <c r="C101" s="39"/>
      <c r="D101" s="189" t="s">
        <v>237</v>
      </c>
      <c r="E101" s="39"/>
      <c r="F101" s="228" t="s">
        <v>1687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237</v>
      </c>
      <c r="AU101" s="20" t="s">
        <v>83</v>
      </c>
    </row>
    <row r="102" spans="1:65" s="2" customFormat="1" ht="24.2" customHeight="1">
      <c r="A102" s="37"/>
      <c r="B102" s="38"/>
      <c r="C102" s="176" t="s">
        <v>669</v>
      </c>
      <c r="D102" s="176" t="s">
        <v>137</v>
      </c>
      <c r="E102" s="177" t="s">
        <v>1688</v>
      </c>
      <c r="F102" s="178" t="s">
        <v>1689</v>
      </c>
      <c r="G102" s="179" t="s">
        <v>317</v>
      </c>
      <c r="H102" s="180">
        <v>16.5</v>
      </c>
      <c r="I102" s="181"/>
      <c r="J102" s="182">
        <f>ROUND(I102*H102,2)</f>
        <v>0</v>
      </c>
      <c r="K102" s="178" t="s">
        <v>141</v>
      </c>
      <c r="L102" s="42"/>
      <c r="M102" s="183" t="s">
        <v>28</v>
      </c>
      <c r="N102" s="184" t="s">
        <v>44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0.28999999999999998</v>
      </c>
      <c r="T102" s="186">
        <f>S102*H102</f>
        <v>4.7849999999999993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142</v>
      </c>
      <c r="AT102" s="187" t="s">
        <v>137</v>
      </c>
      <c r="AU102" s="187" t="s">
        <v>83</v>
      </c>
      <c r="AY102" s="20" t="s">
        <v>135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81</v>
      </c>
      <c r="BK102" s="188">
        <f>ROUND(I102*H102,2)</f>
        <v>0</v>
      </c>
      <c r="BL102" s="20" t="s">
        <v>142</v>
      </c>
      <c r="BM102" s="187" t="s">
        <v>174</v>
      </c>
    </row>
    <row r="103" spans="1:65" s="2" customFormat="1" ht="39">
      <c r="A103" s="37"/>
      <c r="B103" s="38"/>
      <c r="C103" s="39"/>
      <c r="D103" s="189" t="s">
        <v>144</v>
      </c>
      <c r="E103" s="39"/>
      <c r="F103" s="190" t="s">
        <v>1690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144</v>
      </c>
      <c r="AU103" s="20" t="s">
        <v>83</v>
      </c>
    </row>
    <row r="104" spans="1:65" s="2" customFormat="1">
      <c r="A104" s="37"/>
      <c r="B104" s="38"/>
      <c r="C104" s="39"/>
      <c r="D104" s="194" t="s">
        <v>146</v>
      </c>
      <c r="E104" s="39"/>
      <c r="F104" s="195" t="s">
        <v>1691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146</v>
      </c>
      <c r="AU104" s="20" t="s">
        <v>83</v>
      </c>
    </row>
    <row r="105" spans="1:65" s="2" customFormat="1" ht="19.5">
      <c r="A105" s="37"/>
      <c r="B105" s="38"/>
      <c r="C105" s="39"/>
      <c r="D105" s="189" t="s">
        <v>237</v>
      </c>
      <c r="E105" s="39"/>
      <c r="F105" s="228" t="s">
        <v>1692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237</v>
      </c>
      <c r="AU105" s="20" t="s">
        <v>83</v>
      </c>
    </row>
    <row r="106" spans="1:65" s="2" customFormat="1" ht="24.2" customHeight="1">
      <c r="A106" s="37"/>
      <c r="B106" s="38"/>
      <c r="C106" s="176" t="s">
        <v>679</v>
      </c>
      <c r="D106" s="176" t="s">
        <v>137</v>
      </c>
      <c r="E106" s="177" t="s">
        <v>1693</v>
      </c>
      <c r="F106" s="178" t="s">
        <v>1694</v>
      </c>
      <c r="G106" s="179" t="s">
        <v>317</v>
      </c>
      <c r="H106" s="180">
        <v>16.5</v>
      </c>
      <c r="I106" s="181"/>
      <c r="J106" s="182">
        <f>ROUND(I106*H106,2)</f>
        <v>0</v>
      </c>
      <c r="K106" s="178" t="s">
        <v>141</v>
      </c>
      <c r="L106" s="42"/>
      <c r="M106" s="183" t="s">
        <v>28</v>
      </c>
      <c r="N106" s="184" t="s">
        <v>44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0.625</v>
      </c>
      <c r="T106" s="186">
        <f>S106*H106</f>
        <v>10.3125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142</v>
      </c>
      <c r="AT106" s="187" t="s">
        <v>137</v>
      </c>
      <c r="AU106" s="187" t="s">
        <v>83</v>
      </c>
      <c r="AY106" s="20" t="s">
        <v>135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81</v>
      </c>
      <c r="BK106" s="188">
        <f>ROUND(I106*H106,2)</f>
        <v>0</v>
      </c>
      <c r="BL106" s="20" t="s">
        <v>142</v>
      </c>
      <c r="BM106" s="187" t="s">
        <v>191</v>
      </c>
    </row>
    <row r="107" spans="1:65" s="2" customFormat="1" ht="29.25">
      <c r="A107" s="37"/>
      <c r="B107" s="38"/>
      <c r="C107" s="39"/>
      <c r="D107" s="189" t="s">
        <v>144</v>
      </c>
      <c r="E107" s="39"/>
      <c r="F107" s="190" t="s">
        <v>1695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144</v>
      </c>
      <c r="AU107" s="20" t="s">
        <v>83</v>
      </c>
    </row>
    <row r="108" spans="1:65" s="2" customFormat="1">
      <c r="A108" s="37"/>
      <c r="B108" s="38"/>
      <c r="C108" s="39"/>
      <c r="D108" s="194" t="s">
        <v>146</v>
      </c>
      <c r="E108" s="39"/>
      <c r="F108" s="195" t="s">
        <v>1696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146</v>
      </c>
      <c r="AU108" s="20" t="s">
        <v>83</v>
      </c>
    </row>
    <row r="109" spans="1:65" s="2" customFormat="1" ht="29.25">
      <c r="A109" s="37"/>
      <c r="B109" s="38"/>
      <c r="C109" s="39"/>
      <c r="D109" s="189" t="s">
        <v>237</v>
      </c>
      <c r="E109" s="39"/>
      <c r="F109" s="228" t="s">
        <v>1697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237</v>
      </c>
      <c r="AU109" s="20" t="s">
        <v>83</v>
      </c>
    </row>
    <row r="110" spans="1:65" s="12" customFormat="1" ht="22.9" customHeight="1">
      <c r="B110" s="160"/>
      <c r="C110" s="161"/>
      <c r="D110" s="162" t="s">
        <v>72</v>
      </c>
      <c r="E110" s="174" t="s">
        <v>166</v>
      </c>
      <c r="F110" s="174" t="s">
        <v>429</v>
      </c>
      <c r="G110" s="161"/>
      <c r="H110" s="161"/>
      <c r="I110" s="164"/>
      <c r="J110" s="175">
        <f>BK110</f>
        <v>0</v>
      </c>
      <c r="K110" s="161"/>
      <c r="L110" s="166"/>
      <c r="M110" s="167"/>
      <c r="N110" s="168"/>
      <c r="O110" s="168"/>
      <c r="P110" s="169">
        <f>SUM(P111:P134)</f>
        <v>0</v>
      </c>
      <c r="Q110" s="168"/>
      <c r="R110" s="169">
        <f>SUM(R111:R134)</f>
        <v>16.239135000000001</v>
      </c>
      <c r="S110" s="168"/>
      <c r="T110" s="170">
        <f>SUM(T111:T134)</f>
        <v>0</v>
      </c>
      <c r="AR110" s="171" t="s">
        <v>81</v>
      </c>
      <c r="AT110" s="172" t="s">
        <v>72</v>
      </c>
      <c r="AU110" s="172" t="s">
        <v>81</v>
      </c>
      <c r="AY110" s="171" t="s">
        <v>135</v>
      </c>
      <c r="BK110" s="173">
        <f>SUM(BK111:BK134)</f>
        <v>0</v>
      </c>
    </row>
    <row r="111" spans="1:65" s="2" customFormat="1" ht="24.2" customHeight="1">
      <c r="A111" s="37"/>
      <c r="B111" s="38"/>
      <c r="C111" s="176" t="s">
        <v>686</v>
      </c>
      <c r="D111" s="176" t="s">
        <v>137</v>
      </c>
      <c r="E111" s="177" t="s">
        <v>1698</v>
      </c>
      <c r="F111" s="178" t="s">
        <v>1699</v>
      </c>
      <c r="G111" s="179" t="s">
        <v>317</v>
      </c>
      <c r="H111" s="180">
        <v>16.5</v>
      </c>
      <c r="I111" s="181"/>
      <c r="J111" s="182">
        <f>ROUND(I111*H111,2)</f>
        <v>0</v>
      </c>
      <c r="K111" s="178" t="s">
        <v>141</v>
      </c>
      <c r="L111" s="42"/>
      <c r="M111" s="183" t="s">
        <v>28</v>
      </c>
      <c r="N111" s="184" t="s">
        <v>44</v>
      </c>
      <c r="O111" s="67"/>
      <c r="P111" s="185">
        <f>O111*H111</f>
        <v>0</v>
      </c>
      <c r="Q111" s="185">
        <v>0.34499999999999997</v>
      </c>
      <c r="R111" s="185">
        <f>Q111*H111</f>
        <v>5.6924999999999999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142</v>
      </c>
      <c r="AT111" s="187" t="s">
        <v>137</v>
      </c>
      <c r="AU111" s="187" t="s">
        <v>83</v>
      </c>
      <c r="AY111" s="20" t="s">
        <v>135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81</v>
      </c>
      <c r="BK111" s="188">
        <f>ROUND(I111*H111,2)</f>
        <v>0</v>
      </c>
      <c r="BL111" s="20" t="s">
        <v>142</v>
      </c>
      <c r="BM111" s="187" t="s">
        <v>205</v>
      </c>
    </row>
    <row r="112" spans="1:65" s="2" customFormat="1" ht="19.5">
      <c r="A112" s="37"/>
      <c r="B112" s="38"/>
      <c r="C112" s="39"/>
      <c r="D112" s="189" t="s">
        <v>144</v>
      </c>
      <c r="E112" s="39"/>
      <c r="F112" s="190" t="s">
        <v>1700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144</v>
      </c>
      <c r="AU112" s="20" t="s">
        <v>83</v>
      </c>
    </row>
    <row r="113" spans="1:65" s="2" customFormat="1">
      <c r="A113" s="37"/>
      <c r="B113" s="38"/>
      <c r="C113" s="39"/>
      <c r="D113" s="194" t="s">
        <v>146</v>
      </c>
      <c r="E113" s="39"/>
      <c r="F113" s="195" t="s">
        <v>1701</v>
      </c>
      <c r="G113" s="39"/>
      <c r="H113" s="39"/>
      <c r="I113" s="191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146</v>
      </c>
      <c r="AU113" s="20" t="s">
        <v>83</v>
      </c>
    </row>
    <row r="114" spans="1:65" s="2" customFormat="1" ht="19.5">
      <c r="A114" s="37"/>
      <c r="B114" s="38"/>
      <c r="C114" s="39"/>
      <c r="D114" s="189" t="s">
        <v>237</v>
      </c>
      <c r="E114" s="39"/>
      <c r="F114" s="228" t="s">
        <v>1692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237</v>
      </c>
      <c r="AU114" s="20" t="s">
        <v>83</v>
      </c>
    </row>
    <row r="115" spans="1:65" s="2" customFormat="1" ht="33" customHeight="1">
      <c r="A115" s="37"/>
      <c r="B115" s="38"/>
      <c r="C115" s="176" t="s">
        <v>693</v>
      </c>
      <c r="D115" s="176" t="s">
        <v>137</v>
      </c>
      <c r="E115" s="177" t="s">
        <v>1702</v>
      </c>
      <c r="F115" s="178" t="s">
        <v>1703</v>
      </c>
      <c r="G115" s="179" t="s">
        <v>317</v>
      </c>
      <c r="H115" s="180">
        <v>16.5</v>
      </c>
      <c r="I115" s="181"/>
      <c r="J115" s="182">
        <f>ROUND(I115*H115,2)</f>
        <v>0</v>
      </c>
      <c r="K115" s="178" t="s">
        <v>28</v>
      </c>
      <c r="L115" s="42"/>
      <c r="M115" s="183" t="s">
        <v>28</v>
      </c>
      <c r="N115" s="184" t="s">
        <v>44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142</v>
      </c>
      <c r="AT115" s="187" t="s">
        <v>137</v>
      </c>
      <c r="AU115" s="187" t="s">
        <v>83</v>
      </c>
      <c r="AY115" s="20" t="s">
        <v>135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81</v>
      </c>
      <c r="BK115" s="188">
        <f>ROUND(I115*H115,2)</f>
        <v>0</v>
      </c>
      <c r="BL115" s="20" t="s">
        <v>142</v>
      </c>
      <c r="BM115" s="187" t="s">
        <v>8</v>
      </c>
    </row>
    <row r="116" spans="1:65" s="2" customFormat="1" ht="29.25">
      <c r="A116" s="37"/>
      <c r="B116" s="38"/>
      <c r="C116" s="39"/>
      <c r="D116" s="189" t="s">
        <v>144</v>
      </c>
      <c r="E116" s="39"/>
      <c r="F116" s="190" t="s">
        <v>1704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144</v>
      </c>
      <c r="AU116" s="20" t="s">
        <v>83</v>
      </c>
    </row>
    <row r="117" spans="1:65" s="2" customFormat="1" ht="29.25">
      <c r="A117" s="37"/>
      <c r="B117" s="38"/>
      <c r="C117" s="39"/>
      <c r="D117" s="189" t="s">
        <v>237</v>
      </c>
      <c r="E117" s="39"/>
      <c r="F117" s="228" t="s">
        <v>1687</v>
      </c>
      <c r="G117" s="39"/>
      <c r="H117" s="39"/>
      <c r="I117" s="191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237</v>
      </c>
      <c r="AU117" s="20" t="s">
        <v>83</v>
      </c>
    </row>
    <row r="118" spans="1:65" s="2" customFormat="1" ht="24.2" customHeight="1">
      <c r="A118" s="37"/>
      <c r="B118" s="38"/>
      <c r="C118" s="176" t="s">
        <v>699</v>
      </c>
      <c r="D118" s="176" t="s">
        <v>137</v>
      </c>
      <c r="E118" s="177" t="s">
        <v>1705</v>
      </c>
      <c r="F118" s="178" t="s">
        <v>1706</v>
      </c>
      <c r="G118" s="179" t="s">
        <v>317</v>
      </c>
      <c r="H118" s="180">
        <v>16.5</v>
      </c>
      <c r="I118" s="181"/>
      <c r="J118" s="182">
        <f>ROUND(I118*H118,2)</f>
        <v>0</v>
      </c>
      <c r="K118" s="178" t="s">
        <v>141</v>
      </c>
      <c r="L118" s="42"/>
      <c r="M118" s="183" t="s">
        <v>28</v>
      </c>
      <c r="N118" s="184" t="s">
        <v>44</v>
      </c>
      <c r="O118" s="67"/>
      <c r="P118" s="185">
        <f>O118*H118</f>
        <v>0</v>
      </c>
      <c r="Q118" s="185">
        <v>0.63856999999999997</v>
      </c>
      <c r="R118" s="185">
        <f>Q118*H118</f>
        <v>10.536405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142</v>
      </c>
      <c r="AT118" s="187" t="s">
        <v>137</v>
      </c>
      <c r="AU118" s="187" t="s">
        <v>83</v>
      </c>
      <c r="AY118" s="20" t="s">
        <v>135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81</v>
      </c>
      <c r="BK118" s="188">
        <f>ROUND(I118*H118,2)</f>
        <v>0</v>
      </c>
      <c r="BL118" s="20" t="s">
        <v>142</v>
      </c>
      <c r="BM118" s="187" t="s">
        <v>231</v>
      </c>
    </row>
    <row r="119" spans="1:65" s="2" customFormat="1" ht="29.25">
      <c r="A119" s="37"/>
      <c r="B119" s="38"/>
      <c r="C119" s="39"/>
      <c r="D119" s="189" t="s">
        <v>144</v>
      </c>
      <c r="E119" s="39"/>
      <c r="F119" s="190" t="s">
        <v>1707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144</v>
      </c>
      <c r="AU119" s="20" t="s">
        <v>83</v>
      </c>
    </row>
    <row r="120" spans="1:65" s="2" customFormat="1">
      <c r="A120" s="37"/>
      <c r="B120" s="38"/>
      <c r="C120" s="39"/>
      <c r="D120" s="194" t="s">
        <v>146</v>
      </c>
      <c r="E120" s="39"/>
      <c r="F120" s="195" t="s">
        <v>1708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146</v>
      </c>
      <c r="AU120" s="20" t="s">
        <v>83</v>
      </c>
    </row>
    <row r="121" spans="1:65" s="2" customFormat="1" ht="29.25">
      <c r="A121" s="37"/>
      <c r="B121" s="38"/>
      <c r="C121" s="39"/>
      <c r="D121" s="189" t="s">
        <v>237</v>
      </c>
      <c r="E121" s="39"/>
      <c r="F121" s="228" t="s">
        <v>1697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237</v>
      </c>
      <c r="AU121" s="20" t="s">
        <v>83</v>
      </c>
    </row>
    <row r="122" spans="1:65" s="2" customFormat="1" ht="24.2" customHeight="1">
      <c r="A122" s="37"/>
      <c r="B122" s="38"/>
      <c r="C122" s="176" t="s">
        <v>707</v>
      </c>
      <c r="D122" s="176" t="s">
        <v>137</v>
      </c>
      <c r="E122" s="177" t="s">
        <v>1709</v>
      </c>
      <c r="F122" s="178" t="s">
        <v>1710</v>
      </c>
      <c r="G122" s="179" t="s">
        <v>317</v>
      </c>
      <c r="H122" s="180">
        <v>16.5</v>
      </c>
      <c r="I122" s="181"/>
      <c r="J122" s="182">
        <f>ROUND(I122*H122,2)</f>
        <v>0</v>
      </c>
      <c r="K122" s="178" t="s">
        <v>28</v>
      </c>
      <c r="L122" s="42"/>
      <c r="M122" s="183" t="s">
        <v>28</v>
      </c>
      <c r="N122" s="184" t="s">
        <v>44</v>
      </c>
      <c r="O122" s="67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142</v>
      </c>
      <c r="AT122" s="187" t="s">
        <v>137</v>
      </c>
      <c r="AU122" s="187" t="s">
        <v>83</v>
      </c>
      <c r="AY122" s="20" t="s">
        <v>135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20" t="s">
        <v>81</v>
      </c>
      <c r="BK122" s="188">
        <f>ROUND(I122*H122,2)</f>
        <v>0</v>
      </c>
      <c r="BL122" s="20" t="s">
        <v>142</v>
      </c>
      <c r="BM122" s="187" t="s">
        <v>247</v>
      </c>
    </row>
    <row r="123" spans="1:65" s="2" customFormat="1" ht="19.5">
      <c r="A123" s="37"/>
      <c r="B123" s="38"/>
      <c r="C123" s="39"/>
      <c r="D123" s="189" t="s">
        <v>144</v>
      </c>
      <c r="E123" s="39"/>
      <c r="F123" s="190" t="s">
        <v>1711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144</v>
      </c>
      <c r="AU123" s="20" t="s">
        <v>83</v>
      </c>
    </row>
    <row r="124" spans="1:65" s="2" customFormat="1" ht="29.25">
      <c r="A124" s="37"/>
      <c r="B124" s="38"/>
      <c r="C124" s="39"/>
      <c r="D124" s="189" t="s">
        <v>237</v>
      </c>
      <c r="E124" s="39"/>
      <c r="F124" s="228" t="s">
        <v>1712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237</v>
      </c>
      <c r="AU124" s="20" t="s">
        <v>83</v>
      </c>
    </row>
    <row r="125" spans="1:65" s="2" customFormat="1" ht="24.2" customHeight="1">
      <c r="A125" s="37"/>
      <c r="B125" s="38"/>
      <c r="C125" s="176" t="s">
        <v>712</v>
      </c>
      <c r="D125" s="176" t="s">
        <v>137</v>
      </c>
      <c r="E125" s="177" t="s">
        <v>1713</v>
      </c>
      <c r="F125" s="178" t="s">
        <v>1714</v>
      </c>
      <c r="G125" s="179" t="s">
        <v>317</v>
      </c>
      <c r="H125" s="180">
        <v>33</v>
      </c>
      <c r="I125" s="181"/>
      <c r="J125" s="182">
        <f>ROUND(I125*H125,2)</f>
        <v>0</v>
      </c>
      <c r="K125" s="178" t="s">
        <v>141</v>
      </c>
      <c r="L125" s="42"/>
      <c r="M125" s="183" t="s">
        <v>28</v>
      </c>
      <c r="N125" s="184" t="s">
        <v>44</v>
      </c>
      <c r="O125" s="67"/>
      <c r="P125" s="185">
        <f>O125*H125</f>
        <v>0</v>
      </c>
      <c r="Q125" s="185">
        <v>3.1E-4</v>
      </c>
      <c r="R125" s="185">
        <f>Q125*H125</f>
        <v>1.023E-2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142</v>
      </c>
      <c r="AT125" s="187" t="s">
        <v>137</v>
      </c>
      <c r="AU125" s="187" t="s">
        <v>83</v>
      </c>
      <c r="AY125" s="20" t="s">
        <v>135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20" t="s">
        <v>81</v>
      </c>
      <c r="BK125" s="188">
        <f>ROUND(I125*H125,2)</f>
        <v>0</v>
      </c>
      <c r="BL125" s="20" t="s">
        <v>142</v>
      </c>
      <c r="BM125" s="187" t="s">
        <v>260</v>
      </c>
    </row>
    <row r="126" spans="1:65" s="2" customFormat="1" ht="19.5">
      <c r="A126" s="37"/>
      <c r="B126" s="38"/>
      <c r="C126" s="39"/>
      <c r="D126" s="189" t="s">
        <v>144</v>
      </c>
      <c r="E126" s="39"/>
      <c r="F126" s="190" t="s">
        <v>1715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144</v>
      </c>
      <c r="AU126" s="20" t="s">
        <v>83</v>
      </c>
    </row>
    <row r="127" spans="1:65" s="2" customFormat="1">
      <c r="A127" s="37"/>
      <c r="B127" s="38"/>
      <c r="C127" s="39"/>
      <c r="D127" s="194" t="s">
        <v>146</v>
      </c>
      <c r="E127" s="39"/>
      <c r="F127" s="195" t="s">
        <v>1716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146</v>
      </c>
      <c r="AU127" s="20" t="s">
        <v>83</v>
      </c>
    </row>
    <row r="128" spans="1:65" s="2" customFormat="1" ht="29.25">
      <c r="A128" s="37"/>
      <c r="B128" s="38"/>
      <c r="C128" s="39"/>
      <c r="D128" s="189" t="s">
        <v>237</v>
      </c>
      <c r="E128" s="39"/>
      <c r="F128" s="228" t="s">
        <v>1717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237</v>
      </c>
      <c r="AU128" s="20" t="s">
        <v>83</v>
      </c>
    </row>
    <row r="129" spans="1:65" s="2" customFormat="1" ht="33" customHeight="1">
      <c r="A129" s="37"/>
      <c r="B129" s="38"/>
      <c r="C129" s="176" t="s">
        <v>719</v>
      </c>
      <c r="D129" s="176" t="s">
        <v>137</v>
      </c>
      <c r="E129" s="177" t="s">
        <v>1718</v>
      </c>
      <c r="F129" s="178" t="s">
        <v>1719</v>
      </c>
      <c r="G129" s="179" t="s">
        <v>317</v>
      </c>
      <c r="H129" s="180">
        <v>16.5</v>
      </c>
      <c r="I129" s="181"/>
      <c r="J129" s="182">
        <f>ROUND(I129*H129,2)</f>
        <v>0</v>
      </c>
      <c r="K129" s="178" t="s">
        <v>28</v>
      </c>
      <c r="L129" s="42"/>
      <c r="M129" s="183" t="s">
        <v>28</v>
      </c>
      <c r="N129" s="184" t="s">
        <v>44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142</v>
      </c>
      <c r="AT129" s="187" t="s">
        <v>137</v>
      </c>
      <c r="AU129" s="187" t="s">
        <v>83</v>
      </c>
      <c r="AY129" s="20" t="s">
        <v>135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81</v>
      </c>
      <c r="BK129" s="188">
        <f>ROUND(I129*H129,2)</f>
        <v>0</v>
      </c>
      <c r="BL129" s="20" t="s">
        <v>142</v>
      </c>
      <c r="BM129" s="187" t="s">
        <v>280</v>
      </c>
    </row>
    <row r="130" spans="1:65" s="2" customFormat="1" ht="29.25">
      <c r="A130" s="37"/>
      <c r="B130" s="38"/>
      <c r="C130" s="39"/>
      <c r="D130" s="189" t="s">
        <v>144</v>
      </c>
      <c r="E130" s="39"/>
      <c r="F130" s="190" t="s">
        <v>1720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144</v>
      </c>
      <c r="AU130" s="20" t="s">
        <v>83</v>
      </c>
    </row>
    <row r="131" spans="1:65" s="2" customFormat="1" ht="29.25">
      <c r="A131" s="37"/>
      <c r="B131" s="38"/>
      <c r="C131" s="39"/>
      <c r="D131" s="189" t="s">
        <v>237</v>
      </c>
      <c r="E131" s="39"/>
      <c r="F131" s="228" t="s">
        <v>1721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237</v>
      </c>
      <c r="AU131" s="20" t="s">
        <v>83</v>
      </c>
    </row>
    <row r="132" spans="1:65" s="2" customFormat="1" ht="24.2" customHeight="1">
      <c r="A132" s="37"/>
      <c r="B132" s="38"/>
      <c r="C132" s="176" t="s">
        <v>724</v>
      </c>
      <c r="D132" s="176" t="s">
        <v>137</v>
      </c>
      <c r="E132" s="177" t="s">
        <v>1722</v>
      </c>
      <c r="F132" s="178" t="s">
        <v>1723</v>
      </c>
      <c r="G132" s="179" t="s">
        <v>317</v>
      </c>
      <c r="H132" s="180">
        <v>16.5</v>
      </c>
      <c r="I132" s="181"/>
      <c r="J132" s="182">
        <f>ROUND(I132*H132,2)</f>
        <v>0</v>
      </c>
      <c r="K132" s="178" t="s">
        <v>28</v>
      </c>
      <c r="L132" s="42"/>
      <c r="M132" s="183" t="s">
        <v>28</v>
      </c>
      <c r="N132" s="184" t="s">
        <v>44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142</v>
      </c>
      <c r="AT132" s="187" t="s">
        <v>137</v>
      </c>
      <c r="AU132" s="187" t="s">
        <v>83</v>
      </c>
      <c r="AY132" s="20" t="s">
        <v>135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81</v>
      </c>
      <c r="BK132" s="188">
        <f>ROUND(I132*H132,2)</f>
        <v>0</v>
      </c>
      <c r="BL132" s="20" t="s">
        <v>142</v>
      </c>
      <c r="BM132" s="187" t="s">
        <v>293</v>
      </c>
    </row>
    <row r="133" spans="1:65" s="2" customFormat="1" ht="29.25">
      <c r="A133" s="37"/>
      <c r="B133" s="38"/>
      <c r="C133" s="39"/>
      <c r="D133" s="189" t="s">
        <v>144</v>
      </c>
      <c r="E133" s="39"/>
      <c r="F133" s="190" t="s">
        <v>1724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144</v>
      </c>
      <c r="AU133" s="20" t="s">
        <v>83</v>
      </c>
    </row>
    <row r="134" spans="1:65" s="2" customFormat="1" ht="29.25">
      <c r="A134" s="37"/>
      <c r="B134" s="38"/>
      <c r="C134" s="39"/>
      <c r="D134" s="189" t="s">
        <v>237</v>
      </c>
      <c r="E134" s="39"/>
      <c r="F134" s="228" t="s">
        <v>1725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237</v>
      </c>
      <c r="AU134" s="20" t="s">
        <v>83</v>
      </c>
    </row>
    <row r="135" spans="1:65" s="12" customFormat="1" ht="22.9" customHeight="1">
      <c r="B135" s="160"/>
      <c r="C135" s="161"/>
      <c r="D135" s="162" t="s">
        <v>72</v>
      </c>
      <c r="E135" s="174" t="s">
        <v>945</v>
      </c>
      <c r="F135" s="174" t="s">
        <v>1726</v>
      </c>
      <c r="G135" s="161"/>
      <c r="H135" s="161"/>
      <c r="I135" s="164"/>
      <c r="J135" s="175">
        <f>BK135</f>
        <v>0</v>
      </c>
      <c r="K135" s="161"/>
      <c r="L135" s="166"/>
      <c r="M135" s="167"/>
      <c r="N135" s="168"/>
      <c r="O135" s="168"/>
      <c r="P135" s="169">
        <f>SUM(P136:P153)</f>
        <v>0</v>
      </c>
      <c r="Q135" s="168"/>
      <c r="R135" s="169">
        <f>SUM(R136:R153)</f>
        <v>0</v>
      </c>
      <c r="S135" s="168"/>
      <c r="T135" s="170">
        <f>SUM(T136:T153)</f>
        <v>0</v>
      </c>
      <c r="AR135" s="171" t="s">
        <v>81</v>
      </c>
      <c r="AT135" s="172" t="s">
        <v>72</v>
      </c>
      <c r="AU135" s="172" t="s">
        <v>81</v>
      </c>
      <c r="AY135" s="171" t="s">
        <v>135</v>
      </c>
      <c r="BK135" s="173">
        <f>SUM(BK136:BK153)</f>
        <v>0</v>
      </c>
    </row>
    <row r="136" spans="1:65" s="2" customFormat="1" ht="21.75" customHeight="1">
      <c r="A136" s="37"/>
      <c r="B136" s="38"/>
      <c r="C136" s="176" t="s">
        <v>572</v>
      </c>
      <c r="D136" s="176" t="s">
        <v>137</v>
      </c>
      <c r="E136" s="177" t="s">
        <v>948</v>
      </c>
      <c r="F136" s="178" t="s">
        <v>949</v>
      </c>
      <c r="G136" s="179" t="s">
        <v>263</v>
      </c>
      <c r="H136" s="180">
        <v>50.201999999999998</v>
      </c>
      <c r="I136" s="181"/>
      <c r="J136" s="182">
        <f>ROUND(I136*H136,2)</f>
        <v>0</v>
      </c>
      <c r="K136" s="178" t="s">
        <v>141</v>
      </c>
      <c r="L136" s="42"/>
      <c r="M136" s="183" t="s">
        <v>28</v>
      </c>
      <c r="N136" s="184" t="s">
        <v>44</v>
      </c>
      <c r="O136" s="67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142</v>
      </c>
      <c r="AT136" s="187" t="s">
        <v>137</v>
      </c>
      <c r="AU136" s="187" t="s">
        <v>83</v>
      </c>
      <c r="AY136" s="20" t="s">
        <v>135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20" t="s">
        <v>81</v>
      </c>
      <c r="BK136" s="188">
        <f>ROUND(I136*H136,2)</f>
        <v>0</v>
      </c>
      <c r="BL136" s="20" t="s">
        <v>142</v>
      </c>
      <c r="BM136" s="187" t="s">
        <v>308</v>
      </c>
    </row>
    <row r="137" spans="1:65" s="2" customFormat="1" ht="19.5">
      <c r="A137" s="37"/>
      <c r="B137" s="38"/>
      <c r="C137" s="39"/>
      <c r="D137" s="189" t="s">
        <v>144</v>
      </c>
      <c r="E137" s="39"/>
      <c r="F137" s="190" t="s">
        <v>951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144</v>
      </c>
      <c r="AU137" s="20" t="s">
        <v>83</v>
      </c>
    </row>
    <row r="138" spans="1:65" s="2" customFormat="1">
      <c r="A138" s="37"/>
      <c r="B138" s="38"/>
      <c r="C138" s="39"/>
      <c r="D138" s="194" t="s">
        <v>146</v>
      </c>
      <c r="E138" s="39"/>
      <c r="F138" s="195" t="s">
        <v>952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146</v>
      </c>
      <c r="AU138" s="20" t="s">
        <v>83</v>
      </c>
    </row>
    <row r="139" spans="1:65" s="2" customFormat="1" ht="24.2" customHeight="1">
      <c r="A139" s="37"/>
      <c r="B139" s="38"/>
      <c r="C139" s="176" t="s">
        <v>578</v>
      </c>
      <c r="D139" s="176" t="s">
        <v>137</v>
      </c>
      <c r="E139" s="177" t="s">
        <v>982</v>
      </c>
      <c r="F139" s="178" t="s">
        <v>983</v>
      </c>
      <c r="G139" s="179" t="s">
        <v>263</v>
      </c>
      <c r="H139" s="180">
        <v>50.201999999999998</v>
      </c>
      <c r="I139" s="181"/>
      <c r="J139" s="182">
        <f>ROUND(I139*H139,2)</f>
        <v>0</v>
      </c>
      <c r="K139" s="178" t="s">
        <v>141</v>
      </c>
      <c r="L139" s="42"/>
      <c r="M139" s="183" t="s">
        <v>28</v>
      </c>
      <c r="N139" s="184" t="s">
        <v>44</v>
      </c>
      <c r="O139" s="67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142</v>
      </c>
      <c r="AT139" s="187" t="s">
        <v>137</v>
      </c>
      <c r="AU139" s="187" t="s">
        <v>83</v>
      </c>
      <c r="AY139" s="20" t="s">
        <v>135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20" t="s">
        <v>81</v>
      </c>
      <c r="BK139" s="188">
        <f>ROUND(I139*H139,2)</f>
        <v>0</v>
      </c>
      <c r="BL139" s="20" t="s">
        <v>142</v>
      </c>
      <c r="BM139" s="187" t="s">
        <v>322</v>
      </c>
    </row>
    <row r="140" spans="1:65" s="2" customFormat="1">
      <c r="A140" s="37"/>
      <c r="B140" s="38"/>
      <c r="C140" s="39"/>
      <c r="D140" s="189" t="s">
        <v>144</v>
      </c>
      <c r="E140" s="39"/>
      <c r="F140" s="190" t="s">
        <v>985</v>
      </c>
      <c r="G140" s="39"/>
      <c r="H140" s="39"/>
      <c r="I140" s="191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144</v>
      </c>
      <c r="AU140" s="20" t="s">
        <v>83</v>
      </c>
    </row>
    <row r="141" spans="1:65" s="2" customFormat="1">
      <c r="A141" s="37"/>
      <c r="B141" s="38"/>
      <c r="C141" s="39"/>
      <c r="D141" s="194" t="s">
        <v>146</v>
      </c>
      <c r="E141" s="39"/>
      <c r="F141" s="195" t="s">
        <v>986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146</v>
      </c>
      <c r="AU141" s="20" t="s">
        <v>83</v>
      </c>
    </row>
    <row r="142" spans="1:65" s="2" customFormat="1" ht="37.9" customHeight="1">
      <c r="A142" s="37"/>
      <c r="B142" s="38"/>
      <c r="C142" s="176" t="s">
        <v>590</v>
      </c>
      <c r="D142" s="176" t="s">
        <v>137</v>
      </c>
      <c r="E142" s="177" t="s">
        <v>989</v>
      </c>
      <c r="F142" s="178" t="s">
        <v>1727</v>
      </c>
      <c r="G142" s="179" t="s">
        <v>263</v>
      </c>
      <c r="H142" s="180">
        <v>11.99</v>
      </c>
      <c r="I142" s="181"/>
      <c r="J142" s="182">
        <f>ROUND(I142*H142,2)</f>
        <v>0</v>
      </c>
      <c r="K142" s="178" t="s">
        <v>141</v>
      </c>
      <c r="L142" s="42"/>
      <c r="M142" s="183" t="s">
        <v>28</v>
      </c>
      <c r="N142" s="184" t="s">
        <v>44</v>
      </c>
      <c r="O142" s="67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142</v>
      </c>
      <c r="AT142" s="187" t="s">
        <v>137</v>
      </c>
      <c r="AU142" s="187" t="s">
        <v>83</v>
      </c>
      <c r="AY142" s="20" t="s">
        <v>135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0" t="s">
        <v>81</v>
      </c>
      <c r="BK142" s="188">
        <f>ROUND(I142*H142,2)</f>
        <v>0</v>
      </c>
      <c r="BL142" s="20" t="s">
        <v>142</v>
      </c>
      <c r="BM142" s="187" t="s">
        <v>334</v>
      </c>
    </row>
    <row r="143" spans="1:65" s="2" customFormat="1" ht="29.25">
      <c r="A143" s="37"/>
      <c r="B143" s="38"/>
      <c r="C143" s="39"/>
      <c r="D143" s="189" t="s">
        <v>144</v>
      </c>
      <c r="E143" s="39"/>
      <c r="F143" s="190" t="s">
        <v>1728</v>
      </c>
      <c r="G143" s="39"/>
      <c r="H143" s="39"/>
      <c r="I143" s="191"/>
      <c r="J143" s="39"/>
      <c r="K143" s="39"/>
      <c r="L143" s="42"/>
      <c r="M143" s="192"/>
      <c r="N143" s="193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144</v>
      </c>
      <c r="AU143" s="20" t="s">
        <v>83</v>
      </c>
    </row>
    <row r="144" spans="1:65" s="2" customFormat="1">
      <c r="A144" s="37"/>
      <c r="B144" s="38"/>
      <c r="C144" s="39"/>
      <c r="D144" s="194" t="s">
        <v>146</v>
      </c>
      <c r="E144" s="39"/>
      <c r="F144" s="195" t="s">
        <v>993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146</v>
      </c>
      <c r="AU144" s="20" t="s">
        <v>83</v>
      </c>
    </row>
    <row r="145" spans="1:65" s="2" customFormat="1" ht="39">
      <c r="A145" s="37"/>
      <c r="B145" s="38"/>
      <c r="C145" s="39"/>
      <c r="D145" s="189" t="s">
        <v>237</v>
      </c>
      <c r="E145" s="39"/>
      <c r="F145" s="228" t="s">
        <v>1729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237</v>
      </c>
      <c r="AU145" s="20" t="s">
        <v>83</v>
      </c>
    </row>
    <row r="146" spans="1:65" s="2" customFormat="1" ht="44.25" customHeight="1">
      <c r="A146" s="37"/>
      <c r="B146" s="38"/>
      <c r="C146" s="176" t="s">
        <v>583</v>
      </c>
      <c r="D146" s="176" t="s">
        <v>137</v>
      </c>
      <c r="E146" s="177" t="s">
        <v>996</v>
      </c>
      <c r="F146" s="178" t="s">
        <v>1730</v>
      </c>
      <c r="G146" s="179" t="s">
        <v>263</v>
      </c>
      <c r="H146" s="180">
        <v>31.611999999999998</v>
      </c>
      <c r="I146" s="181"/>
      <c r="J146" s="182">
        <f>ROUND(I146*H146,2)</f>
        <v>0</v>
      </c>
      <c r="K146" s="178" t="s">
        <v>141</v>
      </c>
      <c r="L146" s="42"/>
      <c r="M146" s="183" t="s">
        <v>28</v>
      </c>
      <c r="N146" s="184" t="s">
        <v>44</v>
      </c>
      <c r="O146" s="67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142</v>
      </c>
      <c r="AT146" s="187" t="s">
        <v>137</v>
      </c>
      <c r="AU146" s="187" t="s">
        <v>83</v>
      </c>
      <c r="AY146" s="20" t="s">
        <v>135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20" t="s">
        <v>81</v>
      </c>
      <c r="BK146" s="188">
        <f>ROUND(I146*H146,2)</f>
        <v>0</v>
      </c>
      <c r="BL146" s="20" t="s">
        <v>142</v>
      </c>
      <c r="BM146" s="187" t="s">
        <v>347</v>
      </c>
    </row>
    <row r="147" spans="1:65" s="2" customFormat="1" ht="29.25">
      <c r="A147" s="37"/>
      <c r="B147" s="38"/>
      <c r="C147" s="39"/>
      <c r="D147" s="189" t="s">
        <v>144</v>
      </c>
      <c r="E147" s="39"/>
      <c r="F147" s="190" t="s">
        <v>1731</v>
      </c>
      <c r="G147" s="39"/>
      <c r="H147" s="39"/>
      <c r="I147" s="191"/>
      <c r="J147" s="39"/>
      <c r="K147" s="39"/>
      <c r="L147" s="42"/>
      <c r="M147" s="192"/>
      <c r="N147" s="193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144</v>
      </c>
      <c r="AU147" s="20" t="s">
        <v>83</v>
      </c>
    </row>
    <row r="148" spans="1:65" s="2" customFormat="1">
      <c r="A148" s="37"/>
      <c r="B148" s="38"/>
      <c r="C148" s="39"/>
      <c r="D148" s="194" t="s">
        <v>146</v>
      </c>
      <c r="E148" s="39"/>
      <c r="F148" s="195" t="s">
        <v>999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146</v>
      </c>
      <c r="AU148" s="20" t="s">
        <v>83</v>
      </c>
    </row>
    <row r="149" spans="1:65" s="2" customFormat="1" ht="39">
      <c r="A149" s="37"/>
      <c r="B149" s="38"/>
      <c r="C149" s="39"/>
      <c r="D149" s="189" t="s">
        <v>237</v>
      </c>
      <c r="E149" s="39"/>
      <c r="F149" s="228" t="s">
        <v>1732</v>
      </c>
      <c r="G149" s="39"/>
      <c r="H149" s="39"/>
      <c r="I149" s="191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237</v>
      </c>
      <c r="AU149" s="20" t="s">
        <v>83</v>
      </c>
    </row>
    <row r="150" spans="1:65" s="2" customFormat="1" ht="44.25" customHeight="1">
      <c r="A150" s="37"/>
      <c r="B150" s="38"/>
      <c r="C150" s="176" t="s">
        <v>732</v>
      </c>
      <c r="D150" s="176" t="s">
        <v>137</v>
      </c>
      <c r="E150" s="177" t="s">
        <v>1002</v>
      </c>
      <c r="F150" s="178" t="s">
        <v>1733</v>
      </c>
      <c r="G150" s="179" t="s">
        <v>263</v>
      </c>
      <c r="H150" s="180">
        <v>6.6</v>
      </c>
      <c r="I150" s="181"/>
      <c r="J150" s="182">
        <f>ROUND(I150*H150,2)</f>
        <v>0</v>
      </c>
      <c r="K150" s="178" t="s">
        <v>141</v>
      </c>
      <c r="L150" s="42"/>
      <c r="M150" s="183" t="s">
        <v>28</v>
      </c>
      <c r="N150" s="184" t="s">
        <v>44</v>
      </c>
      <c r="O150" s="67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142</v>
      </c>
      <c r="AT150" s="187" t="s">
        <v>137</v>
      </c>
      <c r="AU150" s="187" t="s">
        <v>83</v>
      </c>
      <c r="AY150" s="20" t="s">
        <v>135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81</v>
      </c>
      <c r="BK150" s="188">
        <f>ROUND(I150*H150,2)</f>
        <v>0</v>
      </c>
      <c r="BL150" s="20" t="s">
        <v>142</v>
      </c>
      <c r="BM150" s="187" t="s">
        <v>362</v>
      </c>
    </row>
    <row r="151" spans="1:65" s="2" customFormat="1" ht="29.25">
      <c r="A151" s="37"/>
      <c r="B151" s="38"/>
      <c r="C151" s="39"/>
      <c r="D151" s="189" t="s">
        <v>144</v>
      </c>
      <c r="E151" s="39"/>
      <c r="F151" s="190" t="s">
        <v>1734</v>
      </c>
      <c r="G151" s="39"/>
      <c r="H151" s="39"/>
      <c r="I151" s="191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144</v>
      </c>
      <c r="AU151" s="20" t="s">
        <v>83</v>
      </c>
    </row>
    <row r="152" spans="1:65" s="2" customFormat="1">
      <c r="A152" s="37"/>
      <c r="B152" s="38"/>
      <c r="C152" s="39"/>
      <c r="D152" s="194" t="s">
        <v>146</v>
      </c>
      <c r="E152" s="39"/>
      <c r="F152" s="195" t="s">
        <v>1006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146</v>
      </c>
      <c r="AU152" s="20" t="s">
        <v>83</v>
      </c>
    </row>
    <row r="153" spans="1:65" s="2" customFormat="1" ht="19.5">
      <c r="A153" s="37"/>
      <c r="B153" s="38"/>
      <c r="C153" s="39"/>
      <c r="D153" s="189" t="s">
        <v>237</v>
      </c>
      <c r="E153" s="39"/>
      <c r="F153" s="228" t="s">
        <v>1735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237</v>
      </c>
      <c r="AU153" s="20" t="s">
        <v>83</v>
      </c>
    </row>
    <row r="154" spans="1:65" s="12" customFormat="1" ht="25.9" customHeight="1">
      <c r="B154" s="160"/>
      <c r="C154" s="161"/>
      <c r="D154" s="162" t="s">
        <v>72</v>
      </c>
      <c r="E154" s="163" t="s">
        <v>1017</v>
      </c>
      <c r="F154" s="163" t="s">
        <v>1018</v>
      </c>
      <c r="G154" s="161"/>
      <c r="H154" s="161"/>
      <c r="I154" s="164"/>
      <c r="J154" s="165">
        <f>BK154</f>
        <v>0</v>
      </c>
      <c r="K154" s="161"/>
      <c r="L154" s="166"/>
      <c r="M154" s="167"/>
      <c r="N154" s="168"/>
      <c r="O154" s="168"/>
      <c r="P154" s="169">
        <f>P155</f>
        <v>0</v>
      </c>
      <c r="Q154" s="168"/>
      <c r="R154" s="169">
        <f>R155</f>
        <v>0.30635999999999997</v>
      </c>
      <c r="S154" s="168"/>
      <c r="T154" s="170">
        <f>T155</f>
        <v>0.47549999999999998</v>
      </c>
      <c r="AR154" s="171" t="s">
        <v>83</v>
      </c>
      <c r="AT154" s="172" t="s">
        <v>72</v>
      </c>
      <c r="AU154" s="172" t="s">
        <v>73</v>
      </c>
      <c r="AY154" s="171" t="s">
        <v>135</v>
      </c>
      <c r="BK154" s="173">
        <f>BK155</f>
        <v>0</v>
      </c>
    </row>
    <row r="155" spans="1:65" s="12" customFormat="1" ht="22.9" customHeight="1">
      <c r="B155" s="160"/>
      <c r="C155" s="161"/>
      <c r="D155" s="162" t="s">
        <v>72</v>
      </c>
      <c r="E155" s="174" t="s">
        <v>1736</v>
      </c>
      <c r="F155" s="174" t="s">
        <v>1737</v>
      </c>
      <c r="G155" s="161"/>
      <c r="H155" s="161"/>
      <c r="I155" s="164"/>
      <c r="J155" s="175">
        <f>BK155</f>
        <v>0</v>
      </c>
      <c r="K155" s="161"/>
      <c r="L155" s="166"/>
      <c r="M155" s="167"/>
      <c r="N155" s="168"/>
      <c r="O155" s="168"/>
      <c r="P155" s="169">
        <f>SUM(P156:P175)</f>
        <v>0</v>
      </c>
      <c r="Q155" s="168"/>
      <c r="R155" s="169">
        <f>SUM(R156:R175)</f>
        <v>0.30635999999999997</v>
      </c>
      <c r="S155" s="168"/>
      <c r="T155" s="170">
        <f>SUM(T156:T175)</f>
        <v>0.47549999999999998</v>
      </c>
      <c r="AR155" s="171" t="s">
        <v>83</v>
      </c>
      <c r="AT155" s="172" t="s">
        <v>72</v>
      </c>
      <c r="AU155" s="172" t="s">
        <v>81</v>
      </c>
      <c r="AY155" s="171" t="s">
        <v>135</v>
      </c>
      <c r="BK155" s="173">
        <f>SUM(BK156:BK175)</f>
        <v>0</v>
      </c>
    </row>
    <row r="156" spans="1:65" s="2" customFormat="1" ht="24.2" customHeight="1">
      <c r="A156" s="37"/>
      <c r="B156" s="38"/>
      <c r="C156" s="176" t="s">
        <v>81</v>
      </c>
      <c r="D156" s="176" t="s">
        <v>137</v>
      </c>
      <c r="E156" s="177" t="s">
        <v>1738</v>
      </c>
      <c r="F156" s="178" t="s">
        <v>1739</v>
      </c>
      <c r="G156" s="179" t="s">
        <v>357</v>
      </c>
      <c r="H156" s="180">
        <v>30</v>
      </c>
      <c r="I156" s="181"/>
      <c r="J156" s="182">
        <f>ROUND(I156*H156,2)</f>
        <v>0</v>
      </c>
      <c r="K156" s="178" t="s">
        <v>141</v>
      </c>
      <c r="L156" s="42"/>
      <c r="M156" s="183" t="s">
        <v>28</v>
      </c>
      <c r="N156" s="184" t="s">
        <v>44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247</v>
      </c>
      <c r="AT156" s="187" t="s">
        <v>137</v>
      </c>
      <c r="AU156" s="187" t="s">
        <v>83</v>
      </c>
      <c r="AY156" s="20" t="s">
        <v>135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81</v>
      </c>
      <c r="BK156" s="188">
        <f>ROUND(I156*H156,2)</f>
        <v>0</v>
      </c>
      <c r="BL156" s="20" t="s">
        <v>247</v>
      </c>
      <c r="BM156" s="187" t="s">
        <v>375</v>
      </c>
    </row>
    <row r="157" spans="1:65" s="2" customFormat="1" ht="29.25">
      <c r="A157" s="37"/>
      <c r="B157" s="38"/>
      <c r="C157" s="39"/>
      <c r="D157" s="189" t="s">
        <v>144</v>
      </c>
      <c r="E157" s="39"/>
      <c r="F157" s="190" t="s">
        <v>1740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144</v>
      </c>
      <c r="AU157" s="20" t="s">
        <v>83</v>
      </c>
    </row>
    <row r="158" spans="1:65" s="2" customFormat="1">
      <c r="A158" s="37"/>
      <c r="B158" s="38"/>
      <c r="C158" s="39"/>
      <c r="D158" s="194" t="s">
        <v>146</v>
      </c>
      <c r="E158" s="39"/>
      <c r="F158" s="195" t="s">
        <v>1741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146</v>
      </c>
      <c r="AU158" s="20" t="s">
        <v>83</v>
      </c>
    </row>
    <row r="159" spans="1:65" s="2" customFormat="1" ht="24.2" customHeight="1">
      <c r="A159" s="37"/>
      <c r="B159" s="38"/>
      <c r="C159" s="240" t="s">
        <v>83</v>
      </c>
      <c r="D159" s="240" t="s">
        <v>281</v>
      </c>
      <c r="E159" s="241" t="s">
        <v>1742</v>
      </c>
      <c r="F159" s="242" t="s">
        <v>1743</v>
      </c>
      <c r="G159" s="243" t="s">
        <v>357</v>
      </c>
      <c r="H159" s="244">
        <v>34.5</v>
      </c>
      <c r="I159" s="245"/>
      <c r="J159" s="246">
        <f>ROUND(I159*H159,2)</f>
        <v>0</v>
      </c>
      <c r="K159" s="242" t="s">
        <v>141</v>
      </c>
      <c r="L159" s="247"/>
      <c r="M159" s="248" t="s">
        <v>28</v>
      </c>
      <c r="N159" s="249" t="s">
        <v>44</v>
      </c>
      <c r="O159" s="67"/>
      <c r="P159" s="185">
        <f>O159*H159</f>
        <v>0</v>
      </c>
      <c r="Q159" s="185">
        <v>1.2E-4</v>
      </c>
      <c r="R159" s="185">
        <f>Q159*H159</f>
        <v>4.1400000000000005E-3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362</v>
      </c>
      <c r="AT159" s="187" t="s">
        <v>281</v>
      </c>
      <c r="AU159" s="187" t="s">
        <v>83</v>
      </c>
      <c r="AY159" s="20" t="s">
        <v>135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20" t="s">
        <v>81</v>
      </c>
      <c r="BK159" s="188">
        <f>ROUND(I159*H159,2)</f>
        <v>0</v>
      </c>
      <c r="BL159" s="20" t="s">
        <v>247</v>
      </c>
      <c r="BM159" s="187" t="s">
        <v>388</v>
      </c>
    </row>
    <row r="160" spans="1:65" s="2" customFormat="1" ht="19.5">
      <c r="A160" s="37"/>
      <c r="B160" s="38"/>
      <c r="C160" s="39"/>
      <c r="D160" s="189" t="s">
        <v>144</v>
      </c>
      <c r="E160" s="39"/>
      <c r="F160" s="190" t="s">
        <v>1743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144</v>
      </c>
      <c r="AU160" s="20" t="s">
        <v>83</v>
      </c>
    </row>
    <row r="161" spans="1:65" s="13" customFormat="1">
      <c r="B161" s="196"/>
      <c r="C161" s="197"/>
      <c r="D161" s="189" t="s">
        <v>148</v>
      </c>
      <c r="E161" s="198" t="s">
        <v>28</v>
      </c>
      <c r="F161" s="199" t="s">
        <v>1744</v>
      </c>
      <c r="G161" s="197"/>
      <c r="H161" s="200">
        <v>34.5</v>
      </c>
      <c r="I161" s="201"/>
      <c r="J161" s="197"/>
      <c r="K161" s="197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148</v>
      </c>
      <c r="AU161" s="206" t="s">
        <v>83</v>
      </c>
      <c r="AV161" s="13" t="s">
        <v>83</v>
      </c>
      <c r="AW161" s="13" t="s">
        <v>35</v>
      </c>
      <c r="AX161" s="13" t="s">
        <v>73</v>
      </c>
      <c r="AY161" s="206" t="s">
        <v>135</v>
      </c>
    </row>
    <row r="162" spans="1:65" s="14" customFormat="1">
      <c r="B162" s="207"/>
      <c r="C162" s="208"/>
      <c r="D162" s="189" t="s">
        <v>148</v>
      </c>
      <c r="E162" s="209" t="s">
        <v>28</v>
      </c>
      <c r="F162" s="210" t="s">
        <v>183</v>
      </c>
      <c r="G162" s="208"/>
      <c r="H162" s="211">
        <v>34.5</v>
      </c>
      <c r="I162" s="212"/>
      <c r="J162" s="208"/>
      <c r="K162" s="208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148</v>
      </c>
      <c r="AU162" s="217" t="s">
        <v>83</v>
      </c>
      <c r="AV162" s="14" t="s">
        <v>142</v>
      </c>
      <c r="AW162" s="14" t="s">
        <v>35</v>
      </c>
      <c r="AX162" s="14" t="s">
        <v>81</v>
      </c>
      <c r="AY162" s="217" t="s">
        <v>135</v>
      </c>
    </row>
    <row r="163" spans="1:65" s="2" customFormat="1" ht="24.2" customHeight="1">
      <c r="A163" s="37"/>
      <c r="B163" s="38"/>
      <c r="C163" s="176" t="s">
        <v>154</v>
      </c>
      <c r="D163" s="176" t="s">
        <v>137</v>
      </c>
      <c r="E163" s="177" t="s">
        <v>1745</v>
      </c>
      <c r="F163" s="178" t="s">
        <v>1746</v>
      </c>
      <c r="G163" s="179" t="s">
        <v>357</v>
      </c>
      <c r="H163" s="180">
        <v>292</v>
      </c>
      <c r="I163" s="181"/>
      <c r="J163" s="182">
        <f>ROUND(I163*H163,2)</f>
        <v>0</v>
      </c>
      <c r="K163" s="178" t="s">
        <v>141</v>
      </c>
      <c r="L163" s="42"/>
      <c r="M163" s="183" t="s">
        <v>28</v>
      </c>
      <c r="N163" s="184" t="s">
        <v>44</v>
      </c>
      <c r="O163" s="67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247</v>
      </c>
      <c r="AT163" s="187" t="s">
        <v>137</v>
      </c>
      <c r="AU163" s="187" t="s">
        <v>83</v>
      </c>
      <c r="AY163" s="20" t="s">
        <v>135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20" t="s">
        <v>81</v>
      </c>
      <c r="BK163" s="188">
        <f>ROUND(I163*H163,2)</f>
        <v>0</v>
      </c>
      <c r="BL163" s="20" t="s">
        <v>247</v>
      </c>
      <c r="BM163" s="187" t="s">
        <v>401</v>
      </c>
    </row>
    <row r="164" spans="1:65" s="2" customFormat="1" ht="29.25">
      <c r="A164" s="37"/>
      <c r="B164" s="38"/>
      <c r="C164" s="39"/>
      <c r="D164" s="189" t="s">
        <v>144</v>
      </c>
      <c r="E164" s="39"/>
      <c r="F164" s="190" t="s">
        <v>1747</v>
      </c>
      <c r="G164" s="39"/>
      <c r="H164" s="39"/>
      <c r="I164" s="191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144</v>
      </c>
      <c r="AU164" s="20" t="s">
        <v>83</v>
      </c>
    </row>
    <row r="165" spans="1:65" s="2" customFormat="1">
      <c r="A165" s="37"/>
      <c r="B165" s="38"/>
      <c r="C165" s="39"/>
      <c r="D165" s="194" t="s">
        <v>146</v>
      </c>
      <c r="E165" s="39"/>
      <c r="F165" s="195" t="s">
        <v>1748</v>
      </c>
      <c r="G165" s="39"/>
      <c r="H165" s="39"/>
      <c r="I165" s="191"/>
      <c r="J165" s="39"/>
      <c r="K165" s="39"/>
      <c r="L165" s="42"/>
      <c r="M165" s="192"/>
      <c r="N165" s="193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146</v>
      </c>
      <c r="AU165" s="20" t="s">
        <v>83</v>
      </c>
    </row>
    <row r="166" spans="1:65" s="2" customFormat="1" ht="24.2" customHeight="1">
      <c r="A166" s="37"/>
      <c r="B166" s="38"/>
      <c r="C166" s="240" t="s">
        <v>142</v>
      </c>
      <c r="D166" s="240" t="s">
        <v>281</v>
      </c>
      <c r="E166" s="241" t="s">
        <v>1749</v>
      </c>
      <c r="F166" s="242" t="s">
        <v>1750</v>
      </c>
      <c r="G166" s="243" t="s">
        <v>357</v>
      </c>
      <c r="H166" s="244">
        <v>335.8</v>
      </c>
      <c r="I166" s="245"/>
      <c r="J166" s="246">
        <f>ROUND(I166*H166,2)</f>
        <v>0</v>
      </c>
      <c r="K166" s="242" t="s">
        <v>141</v>
      </c>
      <c r="L166" s="247"/>
      <c r="M166" s="248" t="s">
        <v>28</v>
      </c>
      <c r="N166" s="249" t="s">
        <v>44</v>
      </c>
      <c r="O166" s="67"/>
      <c r="P166" s="185">
        <f>O166*H166</f>
        <v>0</v>
      </c>
      <c r="Q166" s="185">
        <v>8.9999999999999998E-4</v>
      </c>
      <c r="R166" s="185">
        <f>Q166*H166</f>
        <v>0.30221999999999999</v>
      </c>
      <c r="S166" s="185">
        <v>0</v>
      </c>
      <c r="T166" s="18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362</v>
      </c>
      <c r="AT166" s="187" t="s">
        <v>281</v>
      </c>
      <c r="AU166" s="187" t="s">
        <v>83</v>
      </c>
      <c r="AY166" s="20" t="s">
        <v>135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20" t="s">
        <v>81</v>
      </c>
      <c r="BK166" s="188">
        <f>ROUND(I166*H166,2)</f>
        <v>0</v>
      </c>
      <c r="BL166" s="20" t="s">
        <v>247</v>
      </c>
      <c r="BM166" s="187" t="s">
        <v>415</v>
      </c>
    </row>
    <row r="167" spans="1:65" s="2" customFormat="1" ht="19.5">
      <c r="A167" s="37"/>
      <c r="B167" s="38"/>
      <c r="C167" s="39"/>
      <c r="D167" s="189" t="s">
        <v>144</v>
      </c>
      <c r="E167" s="39"/>
      <c r="F167" s="190" t="s">
        <v>1750</v>
      </c>
      <c r="G167" s="39"/>
      <c r="H167" s="39"/>
      <c r="I167" s="191"/>
      <c r="J167" s="39"/>
      <c r="K167" s="39"/>
      <c r="L167" s="42"/>
      <c r="M167" s="192"/>
      <c r="N167" s="193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144</v>
      </c>
      <c r="AU167" s="20" t="s">
        <v>83</v>
      </c>
    </row>
    <row r="168" spans="1:65" s="13" customFormat="1">
      <c r="B168" s="196"/>
      <c r="C168" s="197"/>
      <c r="D168" s="189" t="s">
        <v>148</v>
      </c>
      <c r="E168" s="198" t="s">
        <v>28</v>
      </c>
      <c r="F168" s="199" t="s">
        <v>1751</v>
      </c>
      <c r="G168" s="197"/>
      <c r="H168" s="200">
        <v>335.8</v>
      </c>
      <c r="I168" s="201"/>
      <c r="J168" s="197"/>
      <c r="K168" s="197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148</v>
      </c>
      <c r="AU168" s="206" t="s">
        <v>83</v>
      </c>
      <c r="AV168" s="13" t="s">
        <v>83</v>
      </c>
      <c r="AW168" s="13" t="s">
        <v>35</v>
      </c>
      <c r="AX168" s="13" t="s">
        <v>73</v>
      </c>
      <c r="AY168" s="206" t="s">
        <v>135</v>
      </c>
    </row>
    <row r="169" spans="1:65" s="14" customFormat="1">
      <c r="B169" s="207"/>
      <c r="C169" s="208"/>
      <c r="D169" s="189" t="s">
        <v>148</v>
      </c>
      <c r="E169" s="209" t="s">
        <v>28</v>
      </c>
      <c r="F169" s="210" t="s">
        <v>183</v>
      </c>
      <c r="G169" s="208"/>
      <c r="H169" s="211">
        <v>335.8</v>
      </c>
      <c r="I169" s="212"/>
      <c r="J169" s="208"/>
      <c r="K169" s="208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148</v>
      </c>
      <c r="AU169" s="217" t="s">
        <v>83</v>
      </c>
      <c r="AV169" s="14" t="s">
        <v>142</v>
      </c>
      <c r="AW169" s="14" t="s">
        <v>35</v>
      </c>
      <c r="AX169" s="14" t="s">
        <v>81</v>
      </c>
      <c r="AY169" s="217" t="s">
        <v>135</v>
      </c>
    </row>
    <row r="170" spans="1:65" s="2" customFormat="1" ht="24.2" customHeight="1">
      <c r="A170" s="37"/>
      <c r="B170" s="38"/>
      <c r="C170" s="176" t="s">
        <v>166</v>
      </c>
      <c r="D170" s="176" t="s">
        <v>137</v>
      </c>
      <c r="E170" s="177" t="s">
        <v>1752</v>
      </c>
      <c r="F170" s="178" t="s">
        <v>1753</v>
      </c>
      <c r="G170" s="179" t="s">
        <v>357</v>
      </c>
      <c r="H170" s="180">
        <v>292</v>
      </c>
      <c r="I170" s="181"/>
      <c r="J170" s="182">
        <f>ROUND(I170*H170,2)</f>
        <v>0</v>
      </c>
      <c r="K170" s="178" t="s">
        <v>141</v>
      </c>
      <c r="L170" s="42"/>
      <c r="M170" s="183" t="s">
        <v>28</v>
      </c>
      <c r="N170" s="184" t="s">
        <v>44</v>
      </c>
      <c r="O170" s="67"/>
      <c r="P170" s="185">
        <f>O170*H170</f>
        <v>0</v>
      </c>
      <c r="Q170" s="185">
        <v>0</v>
      </c>
      <c r="R170" s="185">
        <f>Q170*H170</f>
        <v>0</v>
      </c>
      <c r="S170" s="185">
        <v>1.5E-3</v>
      </c>
      <c r="T170" s="186">
        <f>S170*H170</f>
        <v>0.438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247</v>
      </c>
      <c r="AT170" s="187" t="s">
        <v>137</v>
      </c>
      <c r="AU170" s="187" t="s">
        <v>83</v>
      </c>
      <c r="AY170" s="20" t="s">
        <v>135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81</v>
      </c>
      <c r="BK170" s="188">
        <f>ROUND(I170*H170,2)</f>
        <v>0</v>
      </c>
      <c r="BL170" s="20" t="s">
        <v>247</v>
      </c>
      <c r="BM170" s="187" t="s">
        <v>430</v>
      </c>
    </row>
    <row r="171" spans="1:65" s="2" customFormat="1" ht="19.5">
      <c r="A171" s="37"/>
      <c r="B171" s="38"/>
      <c r="C171" s="39"/>
      <c r="D171" s="189" t="s">
        <v>144</v>
      </c>
      <c r="E171" s="39"/>
      <c r="F171" s="190" t="s">
        <v>1754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144</v>
      </c>
      <c r="AU171" s="20" t="s">
        <v>83</v>
      </c>
    </row>
    <row r="172" spans="1:65" s="2" customFormat="1">
      <c r="A172" s="37"/>
      <c r="B172" s="38"/>
      <c r="C172" s="39"/>
      <c r="D172" s="194" t="s">
        <v>146</v>
      </c>
      <c r="E172" s="39"/>
      <c r="F172" s="195" t="s">
        <v>1755</v>
      </c>
      <c r="G172" s="39"/>
      <c r="H172" s="39"/>
      <c r="I172" s="191"/>
      <c r="J172" s="39"/>
      <c r="K172" s="39"/>
      <c r="L172" s="42"/>
      <c r="M172" s="192"/>
      <c r="N172" s="193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146</v>
      </c>
      <c r="AU172" s="20" t="s">
        <v>83</v>
      </c>
    </row>
    <row r="173" spans="1:65" s="2" customFormat="1" ht="37.9" customHeight="1">
      <c r="A173" s="37"/>
      <c r="B173" s="38"/>
      <c r="C173" s="176" t="s">
        <v>174</v>
      </c>
      <c r="D173" s="176" t="s">
        <v>137</v>
      </c>
      <c r="E173" s="177" t="s">
        <v>1756</v>
      </c>
      <c r="F173" s="178" t="s">
        <v>1757</v>
      </c>
      <c r="G173" s="179" t="s">
        <v>140</v>
      </c>
      <c r="H173" s="180">
        <v>5</v>
      </c>
      <c r="I173" s="181"/>
      <c r="J173" s="182">
        <f>ROUND(I173*H173,2)</f>
        <v>0</v>
      </c>
      <c r="K173" s="178" t="s">
        <v>141</v>
      </c>
      <c r="L173" s="42"/>
      <c r="M173" s="183" t="s">
        <v>28</v>
      </c>
      <c r="N173" s="184" t="s">
        <v>44</v>
      </c>
      <c r="O173" s="67"/>
      <c r="P173" s="185">
        <f>O173*H173</f>
        <v>0</v>
      </c>
      <c r="Q173" s="185">
        <v>0</v>
      </c>
      <c r="R173" s="185">
        <f>Q173*H173</f>
        <v>0</v>
      </c>
      <c r="S173" s="185">
        <v>7.4999999999999997E-3</v>
      </c>
      <c r="T173" s="186">
        <f>S173*H173</f>
        <v>3.7499999999999999E-2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247</v>
      </c>
      <c r="AT173" s="187" t="s">
        <v>137</v>
      </c>
      <c r="AU173" s="187" t="s">
        <v>83</v>
      </c>
      <c r="AY173" s="20" t="s">
        <v>135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20" t="s">
        <v>81</v>
      </c>
      <c r="BK173" s="188">
        <f>ROUND(I173*H173,2)</f>
        <v>0</v>
      </c>
      <c r="BL173" s="20" t="s">
        <v>247</v>
      </c>
      <c r="BM173" s="187" t="s">
        <v>446</v>
      </c>
    </row>
    <row r="174" spans="1:65" s="2" customFormat="1" ht="19.5">
      <c r="A174" s="37"/>
      <c r="B174" s="38"/>
      <c r="C174" s="39"/>
      <c r="D174" s="189" t="s">
        <v>144</v>
      </c>
      <c r="E174" s="39"/>
      <c r="F174" s="190" t="s">
        <v>1758</v>
      </c>
      <c r="G174" s="39"/>
      <c r="H174" s="39"/>
      <c r="I174" s="191"/>
      <c r="J174" s="39"/>
      <c r="K174" s="39"/>
      <c r="L174" s="42"/>
      <c r="M174" s="192"/>
      <c r="N174" s="193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144</v>
      </c>
      <c r="AU174" s="20" t="s">
        <v>83</v>
      </c>
    </row>
    <row r="175" spans="1:65" s="2" customFormat="1">
      <c r="A175" s="37"/>
      <c r="B175" s="38"/>
      <c r="C175" s="39"/>
      <c r="D175" s="194" t="s">
        <v>146</v>
      </c>
      <c r="E175" s="39"/>
      <c r="F175" s="195" t="s">
        <v>1759</v>
      </c>
      <c r="G175" s="39"/>
      <c r="H175" s="39"/>
      <c r="I175" s="191"/>
      <c r="J175" s="39"/>
      <c r="K175" s="39"/>
      <c r="L175" s="42"/>
      <c r="M175" s="192"/>
      <c r="N175" s="193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146</v>
      </c>
      <c r="AU175" s="20" t="s">
        <v>83</v>
      </c>
    </row>
    <row r="176" spans="1:65" s="12" customFormat="1" ht="25.9" customHeight="1">
      <c r="B176" s="160"/>
      <c r="C176" s="161"/>
      <c r="D176" s="162" t="s">
        <v>72</v>
      </c>
      <c r="E176" s="163" t="s">
        <v>281</v>
      </c>
      <c r="F176" s="163" t="s">
        <v>1025</v>
      </c>
      <c r="G176" s="161"/>
      <c r="H176" s="161"/>
      <c r="I176" s="164"/>
      <c r="J176" s="165">
        <f>BK176</f>
        <v>0</v>
      </c>
      <c r="K176" s="161"/>
      <c r="L176" s="166"/>
      <c r="M176" s="167"/>
      <c r="N176" s="168"/>
      <c r="O176" s="168"/>
      <c r="P176" s="169">
        <f>P177+P240+P268+P320</f>
        <v>0</v>
      </c>
      <c r="Q176" s="168"/>
      <c r="R176" s="169">
        <f>R177+R240+R268+R320</f>
        <v>53.114131000000008</v>
      </c>
      <c r="S176" s="168"/>
      <c r="T176" s="170">
        <f>T177+T240+T268+T320</f>
        <v>4.1140000000000008</v>
      </c>
      <c r="AR176" s="171" t="s">
        <v>154</v>
      </c>
      <c r="AT176" s="172" t="s">
        <v>72</v>
      </c>
      <c r="AU176" s="172" t="s">
        <v>73</v>
      </c>
      <c r="AY176" s="171" t="s">
        <v>135</v>
      </c>
      <c r="BK176" s="173">
        <f>BK177+BK240+BK268+BK320</f>
        <v>0</v>
      </c>
    </row>
    <row r="177" spans="1:65" s="12" customFormat="1" ht="22.9" customHeight="1">
      <c r="B177" s="160"/>
      <c r="C177" s="161"/>
      <c r="D177" s="162" t="s">
        <v>72</v>
      </c>
      <c r="E177" s="174" t="s">
        <v>1026</v>
      </c>
      <c r="F177" s="174" t="s">
        <v>1027</v>
      </c>
      <c r="G177" s="161"/>
      <c r="H177" s="161"/>
      <c r="I177" s="164"/>
      <c r="J177" s="175">
        <f>BK177</f>
        <v>0</v>
      </c>
      <c r="K177" s="161"/>
      <c r="L177" s="166"/>
      <c r="M177" s="167"/>
      <c r="N177" s="168"/>
      <c r="O177" s="168"/>
      <c r="P177" s="169">
        <f>SUM(P178:P239)</f>
        <v>0</v>
      </c>
      <c r="Q177" s="168"/>
      <c r="R177" s="169">
        <f>SUM(R178:R239)</f>
        <v>0.22528000000000001</v>
      </c>
      <c r="S177" s="168"/>
      <c r="T177" s="170">
        <f>SUM(T178:T239)</f>
        <v>0</v>
      </c>
      <c r="AR177" s="171" t="s">
        <v>154</v>
      </c>
      <c r="AT177" s="172" t="s">
        <v>72</v>
      </c>
      <c r="AU177" s="172" t="s">
        <v>81</v>
      </c>
      <c r="AY177" s="171" t="s">
        <v>135</v>
      </c>
      <c r="BK177" s="173">
        <f>SUM(BK178:BK239)</f>
        <v>0</v>
      </c>
    </row>
    <row r="178" spans="1:65" s="2" customFormat="1" ht="16.5" customHeight="1">
      <c r="A178" s="37"/>
      <c r="B178" s="38"/>
      <c r="C178" s="176" t="s">
        <v>225</v>
      </c>
      <c r="D178" s="176" t="s">
        <v>137</v>
      </c>
      <c r="E178" s="177" t="s">
        <v>1760</v>
      </c>
      <c r="F178" s="178" t="s">
        <v>1761</v>
      </c>
      <c r="G178" s="179" t="s">
        <v>28</v>
      </c>
      <c r="H178" s="180">
        <v>5</v>
      </c>
      <c r="I178" s="181"/>
      <c r="J178" s="182">
        <f>ROUND(I178*H178,2)</f>
        <v>0</v>
      </c>
      <c r="K178" s="178" t="s">
        <v>28</v>
      </c>
      <c r="L178" s="42"/>
      <c r="M178" s="183" t="s">
        <v>28</v>
      </c>
      <c r="N178" s="184" t="s">
        <v>44</v>
      </c>
      <c r="O178" s="67"/>
      <c r="P178" s="185">
        <f>O178*H178</f>
        <v>0</v>
      </c>
      <c r="Q178" s="185">
        <v>0</v>
      </c>
      <c r="R178" s="185">
        <f>Q178*H178</f>
        <v>0</v>
      </c>
      <c r="S178" s="185">
        <v>0</v>
      </c>
      <c r="T178" s="18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572</v>
      </c>
      <c r="AT178" s="187" t="s">
        <v>137</v>
      </c>
      <c r="AU178" s="187" t="s">
        <v>83</v>
      </c>
      <c r="AY178" s="20" t="s">
        <v>135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20" t="s">
        <v>81</v>
      </c>
      <c r="BK178" s="188">
        <f>ROUND(I178*H178,2)</f>
        <v>0</v>
      </c>
      <c r="BL178" s="20" t="s">
        <v>572</v>
      </c>
      <c r="BM178" s="187" t="s">
        <v>459</v>
      </c>
    </row>
    <row r="179" spans="1:65" s="2" customFormat="1">
      <c r="A179" s="37"/>
      <c r="B179" s="38"/>
      <c r="C179" s="39"/>
      <c r="D179" s="189" t="s">
        <v>144</v>
      </c>
      <c r="E179" s="39"/>
      <c r="F179" s="190" t="s">
        <v>1761</v>
      </c>
      <c r="G179" s="39"/>
      <c r="H179" s="39"/>
      <c r="I179" s="191"/>
      <c r="J179" s="39"/>
      <c r="K179" s="39"/>
      <c r="L179" s="42"/>
      <c r="M179" s="192"/>
      <c r="N179" s="193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144</v>
      </c>
      <c r="AU179" s="20" t="s">
        <v>83</v>
      </c>
    </row>
    <row r="180" spans="1:65" s="2" customFormat="1" ht="21.75" customHeight="1">
      <c r="A180" s="37"/>
      <c r="B180" s="38"/>
      <c r="C180" s="240" t="s">
        <v>231</v>
      </c>
      <c r="D180" s="240" t="s">
        <v>281</v>
      </c>
      <c r="E180" s="241" t="s">
        <v>1762</v>
      </c>
      <c r="F180" s="242" t="s">
        <v>1763</v>
      </c>
      <c r="G180" s="243" t="s">
        <v>28</v>
      </c>
      <c r="H180" s="244">
        <v>5</v>
      </c>
      <c r="I180" s="245"/>
      <c r="J180" s="246">
        <f>ROUND(I180*H180,2)</f>
        <v>0</v>
      </c>
      <c r="K180" s="242" t="s">
        <v>28</v>
      </c>
      <c r="L180" s="247"/>
      <c r="M180" s="248" t="s">
        <v>28</v>
      </c>
      <c r="N180" s="249" t="s">
        <v>44</v>
      </c>
      <c r="O180" s="67"/>
      <c r="P180" s="185">
        <f>O180*H180</f>
        <v>0</v>
      </c>
      <c r="Q180" s="185">
        <v>0</v>
      </c>
      <c r="R180" s="185">
        <f>Q180*H180</f>
        <v>0</v>
      </c>
      <c r="S180" s="185">
        <v>0</v>
      </c>
      <c r="T180" s="18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1764</v>
      </c>
      <c r="AT180" s="187" t="s">
        <v>281</v>
      </c>
      <c r="AU180" s="187" t="s">
        <v>83</v>
      </c>
      <c r="AY180" s="20" t="s">
        <v>135</v>
      </c>
      <c r="BE180" s="188">
        <f>IF(N180="základní",J180,0)</f>
        <v>0</v>
      </c>
      <c r="BF180" s="188">
        <f>IF(N180="snížená",J180,0)</f>
        <v>0</v>
      </c>
      <c r="BG180" s="188">
        <f>IF(N180="zákl. přenesená",J180,0)</f>
        <v>0</v>
      </c>
      <c r="BH180" s="188">
        <f>IF(N180="sníž. přenesená",J180,0)</f>
        <v>0</v>
      </c>
      <c r="BI180" s="188">
        <f>IF(N180="nulová",J180,0)</f>
        <v>0</v>
      </c>
      <c r="BJ180" s="20" t="s">
        <v>81</v>
      </c>
      <c r="BK180" s="188">
        <f>ROUND(I180*H180,2)</f>
        <v>0</v>
      </c>
      <c r="BL180" s="20" t="s">
        <v>572</v>
      </c>
      <c r="BM180" s="187" t="s">
        <v>471</v>
      </c>
    </row>
    <row r="181" spans="1:65" s="2" customFormat="1">
      <c r="A181" s="37"/>
      <c r="B181" s="38"/>
      <c r="C181" s="39"/>
      <c r="D181" s="189" t="s">
        <v>144</v>
      </c>
      <c r="E181" s="39"/>
      <c r="F181" s="190" t="s">
        <v>1763</v>
      </c>
      <c r="G181" s="39"/>
      <c r="H181" s="39"/>
      <c r="I181" s="191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144</v>
      </c>
      <c r="AU181" s="20" t="s">
        <v>83</v>
      </c>
    </row>
    <row r="182" spans="1:65" s="2" customFormat="1" ht="16.5" customHeight="1">
      <c r="A182" s="37"/>
      <c r="B182" s="38"/>
      <c r="C182" s="240" t="s">
        <v>240</v>
      </c>
      <c r="D182" s="240" t="s">
        <v>281</v>
      </c>
      <c r="E182" s="241" t="s">
        <v>1765</v>
      </c>
      <c r="F182" s="242" t="s">
        <v>1766</v>
      </c>
      <c r="G182" s="243" t="s">
        <v>140</v>
      </c>
      <c r="H182" s="244">
        <v>5</v>
      </c>
      <c r="I182" s="245"/>
      <c r="J182" s="246">
        <f>ROUND(I182*H182,2)</f>
        <v>0</v>
      </c>
      <c r="K182" s="242" t="s">
        <v>28</v>
      </c>
      <c r="L182" s="247"/>
      <c r="M182" s="248" t="s">
        <v>28</v>
      </c>
      <c r="N182" s="249" t="s">
        <v>44</v>
      </c>
      <c r="O182" s="67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1764</v>
      </c>
      <c r="AT182" s="187" t="s">
        <v>281</v>
      </c>
      <c r="AU182" s="187" t="s">
        <v>83</v>
      </c>
      <c r="AY182" s="20" t="s">
        <v>135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20" t="s">
        <v>81</v>
      </c>
      <c r="BK182" s="188">
        <f>ROUND(I182*H182,2)</f>
        <v>0</v>
      </c>
      <c r="BL182" s="20" t="s">
        <v>572</v>
      </c>
      <c r="BM182" s="187" t="s">
        <v>486</v>
      </c>
    </row>
    <row r="183" spans="1:65" s="2" customFormat="1">
      <c r="A183" s="37"/>
      <c r="B183" s="38"/>
      <c r="C183" s="39"/>
      <c r="D183" s="189" t="s">
        <v>144</v>
      </c>
      <c r="E183" s="39"/>
      <c r="F183" s="190" t="s">
        <v>1766</v>
      </c>
      <c r="G183" s="39"/>
      <c r="H183" s="39"/>
      <c r="I183" s="191"/>
      <c r="J183" s="39"/>
      <c r="K183" s="39"/>
      <c r="L183" s="42"/>
      <c r="M183" s="192"/>
      <c r="N183" s="193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144</v>
      </c>
      <c r="AU183" s="20" t="s">
        <v>83</v>
      </c>
    </row>
    <row r="184" spans="1:65" s="2" customFormat="1" ht="24.2" customHeight="1">
      <c r="A184" s="37"/>
      <c r="B184" s="38"/>
      <c r="C184" s="176" t="s">
        <v>184</v>
      </c>
      <c r="D184" s="176" t="s">
        <v>137</v>
      </c>
      <c r="E184" s="177" t="s">
        <v>1767</v>
      </c>
      <c r="F184" s="178" t="s">
        <v>1768</v>
      </c>
      <c r="G184" s="179" t="s">
        <v>140</v>
      </c>
      <c r="H184" s="180">
        <v>30</v>
      </c>
      <c r="I184" s="181"/>
      <c r="J184" s="182">
        <f>ROUND(I184*H184,2)</f>
        <v>0</v>
      </c>
      <c r="K184" s="178" t="s">
        <v>141</v>
      </c>
      <c r="L184" s="42"/>
      <c r="M184" s="183" t="s">
        <v>28</v>
      </c>
      <c r="N184" s="184" t="s">
        <v>44</v>
      </c>
      <c r="O184" s="67"/>
      <c r="P184" s="185">
        <f>O184*H184</f>
        <v>0</v>
      </c>
      <c r="Q184" s="185">
        <v>0</v>
      </c>
      <c r="R184" s="185">
        <f>Q184*H184</f>
        <v>0</v>
      </c>
      <c r="S184" s="185">
        <v>0</v>
      </c>
      <c r="T184" s="18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572</v>
      </c>
      <c r="AT184" s="187" t="s">
        <v>137</v>
      </c>
      <c r="AU184" s="187" t="s">
        <v>83</v>
      </c>
      <c r="AY184" s="20" t="s">
        <v>135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81</v>
      </c>
      <c r="BK184" s="188">
        <f>ROUND(I184*H184,2)</f>
        <v>0</v>
      </c>
      <c r="BL184" s="20" t="s">
        <v>572</v>
      </c>
      <c r="BM184" s="187" t="s">
        <v>496</v>
      </c>
    </row>
    <row r="185" spans="1:65" s="2" customFormat="1" ht="19.5">
      <c r="A185" s="37"/>
      <c r="B185" s="38"/>
      <c r="C185" s="39"/>
      <c r="D185" s="189" t="s">
        <v>144</v>
      </c>
      <c r="E185" s="39"/>
      <c r="F185" s="190" t="s">
        <v>1769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144</v>
      </c>
      <c r="AU185" s="20" t="s">
        <v>83</v>
      </c>
    </row>
    <row r="186" spans="1:65" s="2" customFormat="1">
      <c r="A186" s="37"/>
      <c r="B186" s="38"/>
      <c r="C186" s="39"/>
      <c r="D186" s="194" t="s">
        <v>146</v>
      </c>
      <c r="E186" s="39"/>
      <c r="F186" s="195" t="s">
        <v>1770</v>
      </c>
      <c r="G186" s="39"/>
      <c r="H186" s="39"/>
      <c r="I186" s="191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146</v>
      </c>
      <c r="AU186" s="20" t="s">
        <v>83</v>
      </c>
    </row>
    <row r="187" spans="1:65" s="2" customFormat="1" ht="24.2" customHeight="1">
      <c r="A187" s="37"/>
      <c r="B187" s="38"/>
      <c r="C187" s="176" t="s">
        <v>191</v>
      </c>
      <c r="D187" s="176" t="s">
        <v>137</v>
      </c>
      <c r="E187" s="177" t="s">
        <v>1771</v>
      </c>
      <c r="F187" s="178" t="s">
        <v>1772</v>
      </c>
      <c r="G187" s="179" t="s">
        <v>140</v>
      </c>
      <c r="H187" s="180">
        <v>56</v>
      </c>
      <c r="I187" s="181"/>
      <c r="J187" s="182">
        <f>ROUND(I187*H187,2)</f>
        <v>0</v>
      </c>
      <c r="K187" s="178" t="s">
        <v>141</v>
      </c>
      <c r="L187" s="42"/>
      <c r="M187" s="183" t="s">
        <v>28</v>
      </c>
      <c r="N187" s="184" t="s">
        <v>44</v>
      </c>
      <c r="O187" s="67"/>
      <c r="P187" s="185">
        <f>O187*H187</f>
        <v>0</v>
      </c>
      <c r="Q187" s="185">
        <v>0</v>
      </c>
      <c r="R187" s="185">
        <f>Q187*H187</f>
        <v>0</v>
      </c>
      <c r="S187" s="185">
        <v>0</v>
      </c>
      <c r="T187" s="18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572</v>
      </c>
      <c r="AT187" s="187" t="s">
        <v>137</v>
      </c>
      <c r="AU187" s="187" t="s">
        <v>83</v>
      </c>
      <c r="AY187" s="20" t="s">
        <v>135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0" t="s">
        <v>81</v>
      </c>
      <c r="BK187" s="188">
        <f>ROUND(I187*H187,2)</f>
        <v>0</v>
      </c>
      <c r="BL187" s="20" t="s">
        <v>572</v>
      </c>
      <c r="BM187" s="187" t="s">
        <v>511</v>
      </c>
    </row>
    <row r="188" spans="1:65" s="2" customFormat="1" ht="19.5">
      <c r="A188" s="37"/>
      <c r="B188" s="38"/>
      <c r="C188" s="39"/>
      <c r="D188" s="189" t="s">
        <v>144</v>
      </c>
      <c r="E188" s="39"/>
      <c r="F188" s="190" t="s">
        <v>1773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144</v>
      </c>
      <c r="AU188" s="20" t="s">
        <v>83</v>
      </c>
    </row>
    <row r="189" spans="1:65" s="2" customFormat="1">
      <c r="A189" s="37"/>
      <c r="B189" s="38"/>
      <c r="C189" s="39"/>
      <c r="D189" s="194" t="s">
        <v>146</v>
      </c>
      <c r="E189" s="39"/>
      <c r="F189" s="195" t="s">
        <v>1774</v>
      </c>
      <c r="G189" s="39"/>
      <c r="H189" s="39"/>
      <c r="I189" s="191"/>
      <c r="J189" s="39"/>
      <c r="K189" s="39"/>
      <c r="L189" s="42"/>
      <c r="M189" s="192"/>
      <c r="N189" s="193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146</v>
      </c>
      <c r="AU189" s="20" t="s">
        <v>83</v>
      </c>
    </row>
    <row r="190" spans="1:65" s="2" customFormat="1" ht="33" customHeight="1">
      <c r="A190" s="37"/>
      <c r="B190" s="38"/>
      <c r="C190" s="176" t="s">
        <v>198</v>
      </c>
      <c r="D190" s="176" t="s">
        <v>137</v>
      </c>
      <c r="E190" s="177" t="s">
        <v>1775</v>
      </c>
      <c r="F190" s="178" t="s">
        <v>1776</v>
      </c>
      <c r="G190" s="179" t="s">
        <v>140</v>
      </c>
      <c r="H190" s="180">
        <v>5</v>
      </c>
      <c r="I190" s="181"/>
      <c r="J190" s="182">
        <f>ROUND(I190*H190,2)</f>
        <v>0</v>
      </c>
      <c r="K190" s="178" t="s">
        <v>141</v>
      </c>
      <c r="L190" s="42"/>
      <c r="M190" s="183" t="s">
        <v>28</v>
      </c>
      <c r="N190" s="184" t="s">
        <v>44</v>
      </c>
      <c r="O190" s="67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572</v>
      </c>
      <c r="AT190" s="187" t="s">
        <v>137</v>
      </c>
      <c r="AU190" s="187" t="s">
        <v>83</v>
      </c>
      <c r="AY190" s="20" t="s">
        <v>135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0" t="s">
        <v>81</v>
      </c>
      <c r="BK190" s="188">
        <f>ROUND(I190*H190,2)</f>
        <v>0</v>
      </c>
      <c r="BL190" s="20" t="s">
        <v>572</v>
      </c>
      <c r="BM190" s="187" t="s">
        <v>522</v>
      </c>
    </row>
    <row r="191" spans="1:65" s="2" customFormat="1" ht="19.5">
      <c r="A191" s="37"/>
      <c r="B191" s="38"/>
      <c r="C191" s="39"/>
      <c r="D191" s="189" t="s">
        <v>144</v>
      </c>
      <c r="E191" s="39"/>
      <c r="F191" s="190" t="s">
        <v>1776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144</v>
      </c>
      <c r="AU191" s="20" t="s">
        <v>83</v>
      </c>
    </row>
    <row r="192" spans="1:65" s="2" customFormat="1">
      <c r="A192" s="37"/>
      <c r="B192" s="38"/>
      <c r="C192" s="39"/>
      <c r="D192" s="194" t="s">
        <v>146</v>
      </c>
      <c r="E192" s="39"/>
      <c r="F192" s="195" t="s">
        <v>1777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146</v>
      </c>
      <c r="AU192" s="20" t="s">
        <v>83</v>
      </c>
    </row>
    <row r="193" spans="1:65" s="2" customFormat="1" ht="16.5" customHeight="1">
      <c r="A193" s="37"/>
      <c r="B193" s="38"/>
      <c r="C193" s="240" t="s">
        <v>205</v>
      </c>
      <c r="D193" s="240" t="s">
        <v>281</v>
      </c>
      <c r="E193" s="241" t="s">
        <v>1778</v>
      </c>
      <c r="F193" s="242" t="s">
        <v>1779</v>
      </c>
      <c r="G193" s="243" t="s">
        <v>140</v>
      </c>
      <c r="H193" s="244">
        <v>5</v>
      </c>
      <c r="I193" s="245"/>
      <c r="J193" s="246">
        <f>ROUND(I193*H193,2)</f>
        <v>0</v>
      </c>
      <c r="K193" s="242" t="s">
        <v>28</v>
      </c>
      <c r="L193" s="247"/>
      <c r="M193" s="248" t="s">
        <v>28</v>
      </c>
      <c r="N193" s="249" t="s">
        <v>44</v>
      </c>
      <c r="O193" s="67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1764</v>
      </c>
      <c r="AT193" s="187" t="s">
        <v>281</v>
      </c>
      <c r="AU193" s="187" t="s">
        <v>83</v>
      </c>
      <c r="AY193" s="20" t="s">
        <v>135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20" t="s">
        <v>81</v>
      </c>
      <c r="BK193" s="188">
        <f>ROUND(I193*H193,2)</f>
        <v>0</v>
      </c>
      <c r="BL193" s="20" t="s">
        <v>572</v>
      </c>
      <c r="BM193" s="187" t="s">
        <v>536</v>
      </c>
    </row>
    <row r="194" spans="1:65" s="2" customFormat="1">
      <c r="A194" s="37"/>
      <c r="B194" s="38"/>
      <c r="C194" s="39"/>
      <c r="D194" s="189" t="s">
        <v>144</v>
      </c>
      <c r="E194" s="39"/>
      <c r="F194" s="190" t="s">
        <v>1779</v>
      </c>
      <c r="G194" s="39"/>
      <c r="H194" s="39"/>
      <c r="I194" s="191"/>
      <c r="J194" s="39"/>
      <c r="K194" s="39"/>
      <c r="L194" s="42"/>
      <c r="M194" s="192"/>
      <c r="N194" s="193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144</v>
      </c>
      <c r="AU194" s="20" t="s">
        <v>83</v>
      </c>
    </row>
    <row r="195" spans="1:65" s="2" customFormat="1" ht="39">
      <c r="A195" s="37"/>
      <c r="B195" s="38"/>
      <c r="C195" s="39"/>
      <c r="D195" s="189" t="s">
        <v>237</v>
      </c>
      <c r="E195" s="39"/>
      <c r="F195" s="228" t="s">
        <v>1780</v>
      </c>
      <c r="G195" s="39"/>
      <c r="H195" s="39"/>
      <c r="I195" s="191"/>
      <c r="J195" s="39"/>
      <c r="K195" s="39"/>
      <c r="L195" s="42"/>
      <c r="M195" s="192"/>
      <c r="N195" s="193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237</v>
      </c>
      <c r="AU195" s="20" t="s">
        <v>83</v>
      </c>
    </row>
    <row r="196" spans="1:65" s="2" customFormat="1" ht="16.5" customHeight="1">
      <c r="A196" s="37"/>
      <c r="B196" s="38"/>
      <c r="C196" s="176" t="s">
        <v>213</v>
      </c>
      <c r="D196" s="176" t="s">
        <v>137</v>
      </c>
      <c r="E196" s="177" t="s">
        <v>1781</v>
      </c>
      <c r="F196" s="178" t="s">
        <v>1782</v>
      </c>
      <c r="G196" s="179" t="s">
        <v>140</v>
      </c>
      <c r="H196" s="180">
        <v>5</v>
      </c>
      <c r="I196" s="181"/>
      <c r="J196" s="182">
        <f>ROUND(I196*H196,2)</f>
        <v>0</v>
      </c>
      <c r="K196" s="178" t="s">
        <v>141</v>
      </c>
      <c r="L196" s="42"/>
      <c r="M196" s="183" t="s">
        <v>28</v>
      </c>
      <c r="N196" s="184" t="s">
        <v>44</v>
      </c>
      <c r="O196" s="67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572</v>
      </c>
      <c r="AT196" s="187" t="s">
        <v>137</v>
      </c>
      <c r="AU196" s="187" t="s">
        <v>83</v>
      </c>
      <c r="AY196" s="20" t="s">
        <v>135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20" t="s">
        <v>81</v>
      </c>
      <c r="BK196" s="188">
        <f>ROUND(I196*H196,2)</f>
        <v>0</v>
      </c>
      <c r="BL196" s="20" t="s">
        <v>572</v>
      </c>
      <c r="BM196" s="187" t="s">
        <v>550</v>
      </c>
    </row>
    <row r="197" spans="1:65" s="2" customFormat="1">
      <c r="A197" s="37"/>
      <c r="B197" s="38"/>
      <c r="C197" s="39"/>
      <c r="D197" s="189" t="s">
        <v>144</v>
      </c>
      <c r="E197" s="39"/>
      <c r="F197" s="190" t="s">
        <v>1782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144</v>
      </c>
      <c r="AU197" s="20" t="s">
        <v>83</v>
      </c>
    </row>
    <row r="198" spans="1:65" s="2" customFormat="1">
      <c r="A198" s="37"/>
      <c r="B198" s="38"/>
      <c r="C198" s="39"/>
      <c r="D198" s="194" t="s">
        <v>146</v>
      </c>
      <c r="E198" s="39"/>
      <c r="F198" s="195" t="s">
        <v>1783</v>
      </c>
      <c r="G198" s="39"/>
      <c r="H198" s="39"/>
      <c r="I198" s="191"/>
      <c r="J198" s="39"/>
      <c r="K198" s="39"/>
      <c r="L198" s="42"/>
      <c r="M198" s="192"/>
      <c r="N198" s="193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146</v>
      </c>
      <c r="AU198" s="20" t="s">
        <v>83</v>
      </c>
    </row>
    <row r="199" spans="1:65" s="2" customFormat="1" ht="16.5" customHeight="1">
      <c r="A199" s="37"/>
      <c r="B199" s="38"/>
      <c r="C199" s="240" t="s">
        <v>8</v>
      </c>
      <c r="D199" s="240" t="s">
        <v>281</v>
      </c>
      <c r="E199" s="241" t="s">
        <v>1784</v>
      </c>
      <c r="F199" s="242" t="s">
        <v>1785</v>
      </c>
      <c r="G199" s="243" t="s">
        <v>140</v>
      </c>
      <c r="H199" s="244">
        <v>5</v>
      </c>
      <c r="I199" s="245"/>
      <c r="J199" s="246">
        <f>ROUND(I199*H199,2)</f>
        <v>0</v>
      </c>
      <c r="K199" s="242" t="s">
        <v>28</v>
      </c>
      <c r="L199" s="247"/>
      <c r="M199" s="248" t="s">
        <v>28</v>
      </c>
      <c r="N199" s="249" t="s">
        <v>44</v>
      </c>
      <c r="O199" s="67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1764</v>
      </c>
      <c r="AT199" s="187" t="s">
        <v>281</v>
      </c>
      <c r="AU199" s="187" t="s">
        <v>83</v>
      </c>
      <c r="AY199" s="20" t="s">
        <v>135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81</v>
      </c>
      <c r="BK199" s="188">
        <f>ROUND(I199*H199,2)</f>
        <v>0</v>
      </c>
      <c r="BL199" s="20" t="s">
        <v>572</v>
      </c>
      <c r="BM199" s="187" t="s">
        <v>562</v>
      </c>
    </row>
    <row r="200" spans="1:65" s="2" customFormat="1">
      <c r="A200" s="37"/>
      <c r="B200" s="38"/>
      <c r="C200" s="39"/>
      <c r="D200" s="189" t="s">
        <v>144</v>
      </c>
      <c r="E200" s="39"/>
      <c r="F200" s="190" t="s">
        <v>1785</v>
      </c>
      <c r="G200" s="39"/>
      <c r="H200" s="39"/>
      <c r="I200" s="191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144</v>
      </c>
      <c r="AU200" s="20" t="s">
        <v>83</v>
      </c>
    </row>
    <row r="201" spans="1:65" s="2" customFormat="1" ht="16.5" customHeight="1">
      <c r="A201" s="37"/>
      <c r="B201" s="38"/>
      <c r="C201" s="176" t="s">
        <v>247</v>
      </c>
      <c r="D201" s="176" t="s">
        <v>137</v>
      </c>
      <c r="E201" s="177" t="s">
        <v>1786</v>
      </c>
      <c r="F201" s="178" t="s">
        <v>1787</v>
      </c>
      <c r="G201" s="179" t="s">
        <v>140</v>
      </c>
      <c r="H201" s="180">
        <v>5</v>
      </c>
      <c r="I201" s="181"/>
      <c r="J201" s="182">
        <f>ROUND(I201*H201,2)</f>
        <v>0</v>
      </c>
      <c r="K201" s="178" t="s">
        <v>141</v>
      </c>
      <c r="L201" s="42"/>
      <c r="M201" s="183" t="s">
        <v>28</v>
      </c>
      <c r="N201" s="184" t="s">
        <v>44</v>
      </c>
      <c r="O201" s="67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572</v>
      </c>
      <c r="AT201" s="187" t="s">
        <v>137</v>
      </c>
      <c r="AU201" s="187" t="s">
        <v>83</v>
      </c>
      <c r="AY201" s="20" t="s">
        <v>135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81</v>
      </c>
      <c r="BK201" s="188">
        <f>ROUND(I201*H201,2)</f>
        <v>0</v>
      </c>
      <c r="BL201" s="20" t="s">
        <v>572</v>
      </c>
      <c r="BM201" s="187" t="s">
        <v>572</v>
      </c>
    </row>
    <row r="202" spans="1:65" s="2" customFormat="1">
      <c r="A202" s="37"/>
      <c r="B202" s="38"/>
      <c r="C202" s="39"/>
      <c r="D202" s="189" t="s">
        <v>144</v>
      </c>
      <c r="E202" s="39"/>
      <c r="F202" s="190" t="s">
        <v>1787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144</v>
      </c>
      <c r="AU202" s="20" t="s">
        <v>83</v>
      </c>
    </row>
    <row r="203" spans="1:65" s="2" customFormat="1">
      <c r="A203" s="37"/>
      <c r="B203" s="38"/>
      <c r="C203" s="39"/>
      <c r="D203" s="194" t="s">
        <v>146</v>
      </c>
      <c r="E203" s="39"/>
      <c r="F203" s="195" t="s">
        <v>1788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146</v>
      </c>
      <c r="AU203" s="20" t="s">
        <v>83</v>
      </c>
    </row>
    <row r="204" spans="1:65" s="2" customFormat="1" ht="24.2" customHeight="1">
      <c r="A204" s="37"/>
      <c r="B204" s="38"/>
      <c r="C204" s="176" t="s">
        <v>253</v>
      </c>
      <c r="D204" s="176" t="s">
        <v>137</v>
      </c>
      <c r="E204" s="177" t="s">
        <v>1789</v>
      </c>
      <c r="F204" s="178" t="s">
        <v>1790</v>
      </c>
      <c r="G204" s="179" t="s">
        <v>140</v>
      </c>
      <c r="H204" s="180">
        <v>5</v>
      </c>
      <c r="I204" s="181"/>
      <c r="J204" s="182">
        <f>ROUND(I204*H204,2)</f>
        <v>0</v>
      </c>
      <c r="K204" s="178" t="s">
        <v>28</v>
      </c>
      <c r="L204" s="42"/>
      <c r="M204" s="183" t="s">
        <v>28</v>
      </c>
      <c r="N204" s="184" t="s">
        <v>44</v>
      </c>
      <c r="O204" s="67"/>
      <c r="P204" s="185">
        <f>O204*H204</f>
        <v>0</v>
      </c>
      <c r="Q204" s="185">
        <v>0</v>
      </c>
      <c r="R204" s="185">
        <f>Q204*H204</f>
        <v>0</v>
      </c>
      <c r="S204" s="185">
        <v>0</v>
      </c>
      <c r="T204" s="18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572</v>
      </c>
      <c r="AT204" s="187" t="s">
        <v>137</v>
      </c>
      <c r="AU204" s="187" t="s">
        <v>83</v>
      </c>
      <c r="AY204" s="20" t="s">
        <v>135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20" t="s">
        <v>81</v>
      </c>
      <c r="BK204" s="188">
        <f>ROUND(I204*H204,2)</f>
        <v>0</v>
      </c>
      <c r="BL204" s="20" t="s">
        <v>572</v>
      </c>
      <c r="BM204" s="187" t="s">
        <v>583</v>
      </c>
    </row>
    <row r="205" spans="1:65" s="2" customFormat="1" ht="19.5">
      <c r="A205" s="37"/>
      <c r="B205" s="38"/>
      <c r="C205" s="39"/>
      <c r="D205" s="189" t="s">
        <v>144</v>
      </c>
      <c r="E205" s="39"/>
      <c r="F205" s="190" t="s">
        <v>1790</v>
      </c>
      <c r="G205" s="39"/>
      <c r="H205" s="39"/>
      <c r="I205" s="191"/>
      <c r="J205" s="39"/>
      <c r="K205" s="39"/>
      <c r="L205" s="42"/>
      <c r="M205" s="192"/>
      <c r="N205" s="193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144</v>
      </c>
      <c r="AU205" s="20" t="s">
        <v>83</v>
      </c>
    </row>
    <row r="206" spans="1:65" s="2" customFormat="1" ht="16.5" customHeight="1">
      <c r="A206" s="37"/>
      <c r="B206" s="38"/>
      <c r="C206" s="176" t="s">
        <v>260</v>
      </c>
      <c r="D206" s="176" t="s">
        <v>137</v>
      </c>
      <c r="E206" s="177" t="s">
        <v>1791</v>
      </c>
      <c r="F206" s="178" t="s">
        <v>1792</v>
      </c>
      <c r="G206" s="179" t="s">
        <v>140</v>
      </c>
      <c r="H206" s="180">
        <v>5</v>
      </c>
      <c r="I206" s="181"/>
      <c r="J206" s="182">
        <f>ROUND(I206*H206,2)</f>
        <v>0</v>
      </c>
      <c r="K206" s="178" t="s">
        <v>141</v>
      </c>
      <c r="L206" s="42"/>
      <c r="M206" s="183" t="s">
        <v>28</v>
      </c>
      <c r="N206" s="184" t="s">
        <v>44</v>
      </c>
      <c r="O206" s="67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572</v>
      </c>
      <c r="AT206" s="187" t="s">
        <v>137</v>
      </c>
      <c r="AU206" s="187" t="s">
        <v>83</v>
      </c>
      <c r="AY206" s="20" t="s">
        <v>135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20" t="s">
        <v>81</v>
      </c>
      <c r="BK206" s="188">
        <f>ROUND(I206*H206,2)</f>
        <v>0</v>
      </c>
      <c r="BL206" s="20" t="s">
        <v>572</v>
      </c>
      <c r="BM206" s="187" t="s">
        <v>594</v>
      </c>
    </row>
    <row r="207" spans="1:65" s="2" customFormat="1" ht="19.5">
      <c r="A207" s="37"/>
      <c r="B207" s="38"/>
      <c r="C207" s="39"/>
      <c r="D207" s="189" t="s">
        <v>144</v>
      </c>
      <c r="E207" s="39"/>
      <c r="F207" s="190" t="s">
        <v>1793</v>
      </c>
      <c r="G207" s="39"/>
      <c r="H207" s="39"/>
      <c r="I207" s="191"/>
      <c r="J207" s="39"/>
      <c r="K207" s="39"/>
      <c r="L207" s="42"/>
      <c r="M207" s="192"/>
      <c r="N207" s="193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144</v>
      </c>
      <c r="AU207" s="20" t="s">
        <v>83</v>
      </c>
    </row>
    <row r="208" spans="1:65" s="2" customFormat="1">
      <c r="A208" s="37"/>
      <c r="B208" s="38"/>
      <c r="C208" s="39"/>
      <c r="D208" s="194" t="s">
        <v>146</v>
      </c>
      <c r="E208" s="39"/>
      <c r="F208" s="195" t="s">
        <v>1794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146</v>
      </c>
      <c r="AU208" s="20" t="s">
        <v>83</v>
      </c>
    </row>
    <row r="209" spans="1:65" s="2" customFormat="1" ht="16.5" customHeight="1">
      <c r="A209" s="37"/>
      <c r="B209" s="38"/>
      <c r="C209" s="240" t="s">
        <v>269</v>
      </c>
      <c r="D209" s="240" t="s">
        <v>281</v>
      </c>
      <c r="E209" s="241" t="s">
        <v>1795</v>
      </c>
      <c r="F209" s="242" t="s">
        <v>1796</v>
      </c>
      <c r="G209" s="243" t="s">
        <v>140</v>
      </c>
      <c r="H209" s="244">
        <v>5</v>
      </c>
      <c r="I209" s="245"/>
      <c r="J209" s="246">
        <f>ROUND(I209*H209,2)</f>
        <v>0</v>
      </c>
      <c r="K209" s="242" t="s">
        <v>141</v>
      </c>
      <c r="L209" s="247"/>
      <c r="M209" s="248" t="s">
        <v>28</v>
      </c>
      <c r="N209" s="249" t="s">
        <v>44</v>
      </c>
      <c r="O209" s="67"/>
      <c r="P209" s="185">
        <f>O209*H209</f>
        <v>0</v>
      </c>
      <c r="Q209" s="185">
        <v>1.1000000000000001E-3</v>
      </c>
      <c r="R209" s="185">
        <f>Q209*H209</f>
        <v>5.5000000000000005E-3</v>
      </c>
      <c r="S209" s="185">
        <v>0</v>
      </c>
      <c r="T209" s="18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1764</v>
      </c>
      <c r="AT209" s="187" t="s">
        <v>281</v>
      </c>
      <c r="AU209" s="187" t="s">
        <v>83</v>
      </c>
      <c r="AY209" s="20" t="s">
        <v>135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20" t="s">
        <v>81</v>
      </c>
      <c r="BK209" s="188">
        <f>ROUND(I209*H209,2)</f>
        <v>0</v>
      </c>
      <c r="BL209" s="20" t="s">
        <v>572</v>
      </c>
      <c r="BM209" s="187" t="s">
        <v>607</v>
      </c>
    </row>
    <row r="210" spans="1:65" s="2" customFormat="1">
      <c r="A210" s="37"/>
      <c r="B210" s="38"/>
      <c r="C210" s="39"/>
      <c r="D210" s="189" t="s">
        <v>144</v>
      </c>
      <c r="E210" s="39"/>
      <c r="F210" s="190" t="s">
        <v>1796</v>
      </c>
      <c r="G210" s="39"/>
      <c r="H210" s="39"/>
      <c r="I210" s="191"/>
      <c r="J210" s="39"/>
      <c r="K210" s="39"/>
      <c r="L210" s="42"/>
      <c r="M210" s="192"/>
      <c r="N210" s="193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144</v>
      </c>
      <c r="AU210" s="20" t="s">
        <v>83</v>
      </c>
    </row>
    <row r="211" spans="1:65" s="2" customFormat="1" ht="16.5" customHeight="1">
      <c r="A211" s="37"/>
      <c r="B211" s="38"/>
      <c r="C211" s="240" t="s">
        <v>280</v>
      </c>
      <c r="D211" s="240" t="s">
        <v>281</v>
      </c>
      <c r="E211" s="241" t="s">
        <v>1797</v>
      </c>
      <c r="F211" s="242" t="s">
        <v>1798</v>
      </c>
      <c r="G211" s="243" t="s">
        <v>263</v>
      </c>
      <c r="H211" s="244">
        <v>0.01</v>
      </c>
      <c r="I211" s="245"/>
      <c r="J211" s="246">
        <f>ROUND(I211*H211,2)</f>
        <v>0</v>
      </c>
      <c r="K211" s="242" t="s">
        <v>141</v>
      </c>
      <c r="L211" s="247"/>
      <c r="M211" s="248" t="s">
        <v>28</v>
      </c>
      <c r="N211" s="249" t="s">
        <v>44</v>
      </c>
      <c r="O211" s="67"/>
      <c r="P211" s="185">
        <f>O211*H211</f>
        <v>0</v>
      </c>
      <c r="Q211" s="185">
        <v>1</v>
      </c>
      <c r="R211" s="185">
        <f>Q211*H211</f>
        <v>0.01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1764</v>
      </c>
      <c r="AT211" s="187" t="s">
        <v>281</v>
      </c>
      <c r="AU211" s="187" t="s">
        <v>83</v>
      </c>
      <c r="AY211" s="20" t="s">
        <v>135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0" t="s">
        <v>81</v>
      </c>
      <c r="BK211" s="188">
        <f>ROUND(I211*H211,2)</f>
        <v>0</v>
      </c>
      <c r="BL211" s="20" t="s">
        <v>572</v>
      </c>
      <c r="BM211" s="187" t="s">
        <v>619</v>
      </c>
    </row>
    <row r="212" spans="1:65" s="2" customFormat="1">
      <c r="A212" s="37"/>
      <c r="B212" s="38"/>
      <c r="C212" s="39"/>
      <c r="D212" s="189" t="s">
        <v>144</v>
      </c>
      <c r="E212" s="39"/>
      <c r="F212" s="190" t="s">
        <v>1798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144</v>
      </c>
      <c r="AU212" s="20" t="s">
        <v>83</v>
      </c>
    </row>
    <row r="213" spans="1:65" s="2" customFormat="1" ht="37.9" customHeight="1">
      <c r="A213" s="37"/>
      <c r="B213" s="38"/>
      <c r="C213" s="176" t="s">
        <v>7</v>
      </c>
      <c r="D213" s="176" t="s">
        <v>137</v>
      </c>
      <c r="E213" s="177" t="s">
        <v>1799</v>
      </c>
      <c r="F213" s="178" t="s">
        <v>1800</v>
      </c>
      <c r="G213" s="179" t="s">
        <v>357</v>
      </c>
      <c r="H213" s="180">
        <v>279</v>
      </c>
      <c r="I213" s="181"/>
      <c r="J213" s="182">
        <f>ROUND(I213*H213,2)</f>
        <v>0</v>
      </c>
      <c r="K213" s="178" t="s">
        <v>141</v>
      </c>
      <c r="L213" s="42"/>
      <c r="M213" s="183" t="s">
        <v>28</v>
      </c>
      <c r="N213" s="184" t="s">
        <v>44</v>
      </c>
      <c r="O213" s="67"/>
      <c r="P213" s="185">
        <f>O213*H213</f>
        <v>0</v>
      </c>
      <c r="Q213" s="185">
        <v>2.0000000000000002E-5</v>
      </c>
      <c r="R213" s="185">
        <f>Q213*H213</f>
        <v>5.5800000000000008E-3</v>
      </c>
      <c r="S213" s="185">
        <v>0</v>
      </c>
      <c r="T213" s="18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572</v>
      </c>
      <c r="AT213" s="187" t="s">
        <v>137</v>
      </c>
      <c r="AU213" s="187" t="s">
        <v>83</v>
      </c>
      <c r="AY213" s="20" t="s">
        <v>135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20" t="s">
        <v>81</v>
      </c>
      <c r="BK213" s="188">
        <f>ROUND(I213*H213,2)</f>
        <v>0</v>
      </c>
      <c r="BL213" s="20" t="s">
        <v>572</v>
      </c>
      <c r="BM213" s="187" t="s">
        <v>628</v>
      </c>
    </row>
    <row r="214" spans="1:65" s="2" customFormat="1" ht="29.25">
      <c r="A214" s="37"/>
      <c r="B214" s="38"/>
      <c r="C214" s="39"/>
      <c r="D214" s="189" t="s">
        <v>144</v>
      </c>
      <c r="E214" s="39"/>
      <c r="F214" s="190" t="s">
        <v>1801</v>
      </c>
      <c r="G214" s="39"/>
      <c r="H214" s="39"/>
      <c r="I214" s="191"/>
      <c r="J214" s="39"/>
      <c r="K214" s="39"/>
      <c r="L214" s="42"/>
      <c r="M214" s="192"/>
      <c r="N214" s="193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144</v>
      </c>
      <c r="AU214" s="20" t="s">
        <v>83</v>
      </c>
    </row>
    <row r="215" spans="1:65" s="2" customFormat="1">
      <c r="A215" s="37"/>
      <c r="B215" s="38"/>
      <c r="C215" s="39"/>
      <c r="D215" s="194" t="s">
        <v>146</v>
      </c>
      <c r="E215" s="39"/>
      <c r="F215" s="195" t="s">
        <v>1802</v>
      </c>
      <c r="G215" s="39"/>
      <c r="H215" s="39"/>
      <c r="I215" s="191"/>
      <c r="J215" s="39"/>
      <c r="K215" s="39"/>
      <c r="L215" s="42"/>
      <c r="M215" s="192"/>
      <c r="N215" s="193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146</v>
      </c>
      <c r="AU215" s="20" t="s">
        <v>83</v>
      </c>
    </row>
    <row r="216" spans="1:65" s="2" customFormat="1" ht="16.5" customHeight="1">
      <c r="A216" s="37"/>
      <c r="B216" s="38"/>
      <c r="C216" s="240" t="s">
        <v>293</v>
      </c>
      <c r="D216" s="240" t="s">
        <v>281</v>
      </c>
      <c r="E216" s="241" t="s">
        <v>1803</v>
      </c>
      <c r="F216" s="242" t="s">
        <v>1804</v>
      </c>
      <c r="G216" s="243" t="s">
        <v>344</v>
      </c>
      <c r="H216" s="244">
        <v>195.3</v>
      </c>
      <c r="I216" s="245"/>
      <c r="J216" s="246">
        <f>ROUND(I216*H216,2)</f>
        <v>0</v>
      </c>
      <c r="K216" s="242" t="s">
        <v>141</v>
      </c>
      <c r="L216" s="247"/>
      <c r="M216" s="248" t="s">
        <v>28</v>
      </c>
      <c r="N216" s="249" t="s">
        <v>44</v>
      </c>
      <c r="O216" s="67"/>
      <c r="P216" s="185">
        <f>O216*H216</f>
        <v>0</v>
      </c>
      <c r="Q216" s="185">
        <v>1E-3</v>
      </c>
      <c r="R216" s="185">
        <f>Q216*H216</f>
        <v>0.19530000000000003</v>
      </c>
      <c r="S216" s="185">
        <v>0</v>
      </c>
      <c r="T216" s="18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7" t="s">
        <v>1764</v>
      </c>
      <c r="AT216" s="187" t="s">
        <v>281</v>
      </c>
      <c r="AU216" s="187" t="s">
        <v>83</v>
      </c>
      <c r="AY216" s="20" t="s">
        <v>135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20" t="s">
        <v>81</v>
      </c>
      <c r="BK216" s="188">
        <f>ROUND(I216*H216,2)</f>
        <v>0</v>
      </c>
      <c r="BL216" s="20" t="s">
        <v>572</v>
      </c>
      <c r="BM216" s="187" t="s">
        <v>638</v>
      </c>
    </row>
    <row r="217" spans="1:65" s="2" customFormat="1">
      <c r="A217" s="37"/>
      <c r="B217" s="38"/>
      <c r="C217" s="39"/>
      <c r="D217" s="189" t="s">
        <v>144</v>
      </c>
      <c r="E217" s="39"/>
      <c r="F217" s="190" t="s">
        <v>1804</v>
      </c>
      <c r="G217" s="39"/>
      <c r="H217" s="39"/>
      <c r="I217" s="191"/>
      <c r="J217" s="39"/>
      <c r="K217" s="39"/>
      <c r="L217" s="42"/>
      <c r="M217" s="192"/>
      <c r="N217" s="193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144</v>
      </c>
      <c r="AU217" s="20" t="s">
        <v>83</v>
      </c>
    </row>
    <row r="218" spans="1:65" s="13" customFormat="1">
      <c r="B218" s="196"/>
      <c r="C218" s="197"/>
      <c r="D218" s="189" t="s">
        <v>148</v>
      </c>
      <c r="E218" s="198" t="s">
        <v>28</v>
      </c>
      <c r="F218" s="199" t="s">
        <v>1805</v>
      </c>
      <c r="G218" s="197"/>
      <c r="H218" s="200">
        <v>195.3</v>
      </c>
      <c r="I218" s="201"/>
      <c r="J218" s="197"/>
      <c r="K218" s="197"/>
      <c r="L218" s="202"/>
      <c r="M218" s="203"/>
      <c r="N218" s="204"/>
      <c r="O218" s="204"/>
      <c r="P218" s="204"/>
      <c r="Q218" s="204"/>
      <c r="R218" s="204"/>
      <c r="S218" s="204"/>
      <c r="T218" s="205"/>
      <c r="AT218" s="206" t="s">
        <v>148</v>
      </c>
      <c r="AU218" s="206" t="s">
        <v>83</v>
      </c>
      <c r="AV218" s="13" t="s">
        <v>83</v>
      </c>
      <c r="AW218" s="13" t="s">
        <v>35</v>
      </c>
      <c r="AX218" s="13" t="s">
        <v>73</v>
      </c>
      <c r="AY218" s="206" t="s">
        <v>135</v>
      </c>
    </row>
    <row r="219" spans="1:65" s="14" customFormat="1">
      <c r="B219" s="207"/>
      <c r="C219" s="208"/>
      <c r="D219" s="189" t="s">
        <v>148</v>
      </c>
      <c r="E219" s="209" t="s">
        <v>28</v>
      </c>
      <c r="F219" s="210" t="s">
        <v>183</v>
      </c>
      <c r="G219" s="208"/>
      <c r="H219" s="211">
        <v>195.3</v>
      </c>
      <c r="I219" s="212"/>
      <c r="J219" s="208"/>
      <c r="K219" s="208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148</v>
      </c>
      <c r="AU219" s="217" t="s">
        <v>83</v>
      </c>
      <c r="AV219" s="14" t="s">
        <v>142</v>
      </c>
      <c r="AW219" s="14" t="s">
        <v>35</v>
      </c>
      <c r="AX219" s="14" t="s">
        <v>81</v>
      </c>
      <c r="AY219" s="217" t="s">
        <v>135</v>
      </c>
    </row>
    <row r="220" spans="1:65" s="2" customFormat="1" ht="16.5" customHeight="1">
      <c r="A220" s="37"/>
      <c r="B220" s="38"/>
      <c r="C220" s="176" t="s">
        <v>301</v>
      </c>
      <c r="D220" s="176" t="s">
        <v>137</v>
      </c>
      <c r="E220" s="177" t="s">
        <v>1806</v>
      </c>
      <c r="F220" s="178" t="s">
        <v>1807</v>
      </c>
      <c r="G220" s="179" t="s">
        <v>140</v>
      </c>
      <c r="H220" s="180">
        <v>14</v>
      </c>
      <c r="I220" s="181"/>
      <c r="J220" s="182">
        <f>ROUND(I220*H220,2)</f>
        <v>0</v>
      </c>
      <c r="K220" s="178" t="s">
        <v>141</v>
      </c>
      <c r="L220" s="42"/>
      <c r="M220" s="183" t="s">
        <v>28</v>
      </c>
      <c r="N220" s="184" t="s">
        <v>44</v>
      </c>
      <c r="O220" s="67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7" t="s">
        <v>572</v>
      </c>
      <c r="AT220" s="187" t="s">
        <v>137</v>
      </c>
      <c r="AU220" s="187" t="s">
        <v>83</v>
      </c>
      <c r="AY220" s="20" t="s">
        <v>135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20" t="s">
        <v>81</v>
      </c>
      <c r="BK220" s="188">
        <f>ROUND(I220*H220,2)</f>
        <v>0</v>
      </c>
      <c r="BL220" s="20" t="s">
        <v>572</v>
      </c>
      <c r="BM220" s="187" t="s">
        <v>652</v>
      </c>
    </row>
    <row r="221" spans="1:65" s="2" customFormat="1">
      <c r="A221" s="37"/>
      <c r="B221" s="38"/>
      <c r="C221" s="39"/>
      <c r="D221" s="189" t="s">
        <v>144</v>
      </c>
      <c r="E221" s="39"/>
      <c r="F221" s="190" t="s">
        <v>1808</v>
      </c>
      <c r="G221" s="39"/>
      <c r="H221" s="39"/>
      <c r="I221" s="191"/>
      <c r="J221" s="39"/>
      <c r="K221" s="39"/>
      <c r="L221" s="42"/>
      <c r="M221" s="192"/>
      <c r="N221" s="193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144</v>
      </c>
      <c r="AU221" s="20" t="s">
        <v>83</v>
      </c>
    </row>
    <row r="222" spans="1:65" s="2" customFormat="1">
      <c r="A222" s="37"/>
      <c r="B222" s="38"/>
      <c r="C222" s="39"/>
      <c r="D222" s="194" t="s">
        <v>146</v>
      </c>
      <c r="E222" s="39"/>
      <c r="F222" s="195" t="s">
        <v>1809</v>
      </c>
      <c r="G222" s="39"/>
      <c r="H222" s="39"/>
      <c r="I222" s="191"/>
      <c r="J222" s="39"/>
      <c r="K222" s="39"/>
      <c r="L222" s="42"/>
      <c r="M222" s="192"/>
      <c r="N222" s="193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146</v>
      </c>
      <c r="AU222" s="20" t="s">
        <v>83</v>
      </c>
    </row>
    <row r="223" spans="1:65" s="2" customFormat="1" ht="16.5" customHeight="1">
      <c r="A223" s="37"/>
      <c r="B223" s="38"/>
      <c r="C223" s="240" t="s">
        <v>308</v>
      </c>
      <c r="D223" s="240" t="s">
        <v>281</v>
      </c>
      <c r="E223" s="241" t="s">
        <v>1810</v>
      </c>
      <c r="F223" s="242" t="s">
        <v>1811</v>
      </c>
      <c r="G223" s="243" t="s">
        <v>140</v>
      </c>
      <c r="H223" s="244">
        <v>14</v>
      </c>
      <c r="I223" s="245"/>
      <c r="J223" s="246">
        <f>ROUND(I223*H223,2)</f>
        <v>0</v>
      </c>
      <c r="K223" s="242" t="s">
        <v>141</v>
      </c>
      <c r="L223" s="247"/>
      <c r="M223" s="248" t="s">
        <v>28</v>
      </c>
      <c r="N223" s="249" t="s">
        <v>44</v>
      </c>
      <c r="O223" s="67"/>
      <c r="P223" s="185">
        <f>O223*H223</f>
        <v>0</v>
      </c>
      <c r="Q223" s="185">
        <v>1.4999999999999999E-4</v>
      </c>
      <c r="R223" s="185">
        <f>Q223*H223</f>
        <v>2.0999999999999999E-3</v>
      </c>
      <c r="S223" s="185">
        <v>0</v>
      </c>
      <c r="T223" s="18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7" t="s">
        <v>1764</v>
      </c>
      <c r="AT223" s="187" t="s">
        <v>281</v>
      </c>
      <c r="AU223" s="187" t="s">
        <v>83</v>
      </c>
      <c r="AY223" s="20" t="s">
        <v>135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20" t="s">
        <v>81</v>
      </c>
      <c r="BK223" s="188">
        <f>ROUND(I223*H223,2)</f>
        <v>0</v>
      </c>
      <c r="BL223" s="20" t="s">
        <v>572</v>
      </c>
      <c r="BM223" s="187" t="s">
        <v>664</v>
      </c>
    </row>
    <row r="224" spans="1:65" s="2" customFormat="1">
      <c r="A224" s="37"/>
      <c r="B224" s="38"/>
      <c r="C224" s="39"/>
      <c r="D224" s="189" t="s">
        <v>144</v>
      </c>
      <c r="E224" s="39"/>
      <c r="F224" s="190" t="s">
        <v>1811</v>
      </c>
      <c r="G224" s="39"/>
      <c r="H224" s="39"/>
      <c r="I224" s="191"/>
      <c r="J224" s="39"/>
      <c r="K224" s="39"/>
      <c r="L224" s="42"/>
      <c r="M224" s="192"/>
      <c r="N224" s="193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144</v>
      </c>
      <c r="AU224" s="20" t="s">
        <v>83</v>
      </c>
    </row>
    <row r="225" spans="1:65" s="2" customFormat="1" ht="24.2" customHeight="1">
      <c r="A225" s="37"/>
      <c r="B225" s="38"/>
      <c r="C225" s="176" t="s">
        <v>314</v>
      </c>
      <c r="D225" s="176" t="s">
        <v>137</v>
      </c>
      <c r="E225" s="177" t="s">
        <v>1812</v>
      </c>
      <c r="F225" s="178" t="s">
        <v>1813</v>
      </c>
      <c r="G225" s="179" t="s">
        <v>140</v>
      </c>
      <c r="H225" s="180">
        <v>5</v>
      </c>
      <c r="I225" s="181"/>
      <c r="J225" s="182">
        <f>ROUND(I225*H225,2)</f>
        <v>0</v>
      </c>
      <c r="K225" s="178" t="s">
        <v>141</v>
      </c>
      <c r="L225" s="42"/>
      <c r="M225" s="183" t="s">
        <v>28</v>
      </c>
      <c r="N225" s="184" t="s">
        <v>44</v>
      </c>
      <c r="O225" s="67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7" t="s">
        <v>572</v>
      </c>
      <c r="AT225" s="187" t="s">
        <v>137</v>
      </c>
      <c r="AU225" s="187" t="s">
        <v>83</v>
      </c>
      <c r="AY225" s="20" t="s">
        <v>135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20" t="s">
        <v>81</v>
      </c>
      <c r="BK225" s="188">
        <f>ROUND(I225*H225,2)</f>
        <v>0</v>
      </c>
      <c r="BL225" s="20" t="s">
        <v>572</v>
      </c>
      <c r="BM225" s="187" t="s">
        <v>675</v>
      </c>
    </row>
    <row r="226" spans="1:65" s="2" customFormat="1">
      <c r="A226" s="37"/>
      <c r="B226" s="38"/>
      <c r="C226" s="39"/>
      <c r="D226" s="189" t="s">
        <v>144</v>
      </c>
      <c r="E226" s="39"/>
      <c r="F226" s="190" t="s">
        <v>1813</v>
      </c>
      <c r="G226" s="39"/>
      <c r="H226" s="39"/>
      <c r="I226" s="191"/>
      <c r="J226" s="39"/>
      <c r="K226" s="39"/>
      <c r="L226" s="42"/>
      <c r="M226" s="192"/>
      <c r="N226" s="193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144</v>
      </c>
      <c r="AU226" s="20" t="s">
        <v>83</v>
      </c>
    </row>
    <row r="227" spans="1:65" s="2" customFormat="1">
      <c r="A227" s="37"/>
      <c r="B227" s="38"/>
      <c r="C227" s="39"/>
      <c r="D227" s="194" t="s">
        <v>146</v>
      </c>
      <c r="E227" s="39"/>
      <c r="F227" s="195" t="s">
        <v>1814</v>
      </c>
      <c r="G227" s="39"/>
      <c r="H227" s="39"/>
      <c r="I227" s="191"/>
      <c r="J227" s="39"/>
      <c r="K227" s="39"/>
      <c r="L227" s="42"/>
      <c r="M227" s="192"/>
      <c r="N227" s="193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146</v>
      </c>
      <c r="AU227" s="20" t="s">
        <v>83</v>
      </c>
    </row>
    <row r="228" spans="1:65" s="2" customFormat="1" ht="16.5" customHeight="1">
      <c r="A228" s="37"/>
      <c r="B228" s="38"/>
      <c r="C228" s="240" t="s">
        <v>322</v>
      </c>
      <c r="D228" s="240" t="s">
        <v>281</v>
      </c>
      <c r="E228" s="241" t="s">
        <v>1815</v>
      </c>
      <c r="F228" s="242" t="s">
        <v>1816</v>
      </c>
      <c r="G228" s="243" t="s">
        <v>140</v>
      </c>
      <c r="H228" s="244">
        <v>5</v>
      </c>
      <c r="I228" s="245"/>
      <c r="J228" s="246">
        <f>ROUND(I228*H228,2)</f>
        <v>0</v>
      </c>
      <c r="K228" s="242" t="s">
        <v>141</v>
      </c>
      <c r="L228" s="247"/>
      <c r="M228" s="248" t="s">
        <v>28</v>
      </c>
      <c r="N228" s="249" t="s">
        <v>44</v>
      </c>
      <c r="O228" s="67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7" t="s">
        <v>1764</v>
      </c>
      <c r="AT228" s="187" t="s">
        <v>281</v>
      </c>
      <c r="AU228" s="187" t="s">
        <v>83</v>
      </c>
      <c r="AY228" s="20" t="s">
        <v>135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20" t="s">
        <v>81</v>
      </c>
      <c r="BK228" s="188">
        <f>ROUND(I228*H228,2)</f>
        <v>0</v>
      </c>
      <c r="BL228" s="20" t="s">
        <v>572</v>
      </c>
      <c r="BM228" s="187" t="s">
        <v>686</v>
      </c>
    </row>
    <row r="229" spans="1:65" s="2" customFormat="1">
      <c r="A229" s="37"/>
      <c r="B229" s="38"/>
      <c r="C229" s="39"/>
      <c r="D229" s="189" t="s">
        <v>144</v>
      </c>
      <c r="E229" s="39"/>
      <c r="F229" s="190" t="s">
        <v>1816</v>
      </c>
      <c r="G229" s="39"/>
      <c r="H229" s="39"/>
      <c r="I229" s="191"/>
      <c r="J229" s="39"/>
      <c r="K229" s="39"/>
      <c r="L229" s="42"/>
      <c r="M229" s="192"/>
      <c r="N229" s="193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144</v>
      </c>
      <c r="AU229" s="20" t="s">
        <v>83</v>
      </c>
    </row>
    <row r="230" spans="1:65" s="2" customFormat="1" ht="16.5" customHeight="1">
      <c r="A230" s="37"/>
      <c r="B230" s="38"/>
      <c r="C230" s="176" t="s">
        <v>328</v>
      </c>
      <c r="D230" s="176" t="s">
        <v>137</v>
      </c>
      <c r="E230" s="177" t="s">
        <v>1817</v>
      </c>
      <c r="F230" s="178" t="s">
        <v>1818</v>
      </c>
      <c r="G230" s="179" t="s">
        <v>140</v>
      </c>
      <c r="H230" s="180">
        <v>20</v>
      </c>
      <c r="I230" s="181"/>
      <c r="J230" s="182">
        <f>ROUND(I230*H230,2)</f>
        <v>0</v>
      </c>
      <c r="K230" s="178" t="s">
        <v>141</v>
      </c>
      <c r="L230" s="42"/>
      <c r="M230" s="183" t="s">
        <v>28</v>
      </c>
      <c r="N230" s="184" t="s">
        <v>44</v>
      </c>
      <c r="O230" s="67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572</v>
      </c>
      <c r="AT230" s="187" t="s">
        <v>137</v>
      </c>
      <c r="AU230" s="187" t="s">
        <v>83</v>
      </c>
      <c r="AY230" s="20" t="s">
        <v>135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81</v>
      </c>
      <c r="BK230" s="188">
        <f>ROUND(I230*H230,2)</f>
        <v>0</v>
      </c>
      <c r="BL230" s="20" t="s">
        <v>572</v>
      </c>
      <c r="BM230" s="187" t="s">
        <v>699</v>
      </c>
    </row>
    <row r="231" spans="1:65" s="2" customFormat="1" ht="19.5">
      <c r="A231" s="37"/>
      <c r="B231" s="38"/>
      <c r="C231" s="39"/>
      <c r="D231" s="189" t="s">
        <v>144</v>
      </c>
      <c r="E231" s="39"/>
      <c r="F231" s="190" t="s">
        <v>1819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144</v>
      </c>
      <c r="AU231" s="20" t="s">
        <v>83</v>
      </c>
    </row>
    <row r="232" spans="1:65" s="2" customFormat="1">
      <c r="A232" s="37"/>
      <c r="B232" s="38"/>
      <c r="C232" s="39"/>
      <c r="D232" s="194" t="s">
        <v>146</v>
      </c>
      <c r="E232" s="39"/>
      <c r="F232" s="195" t="s">
        <v>1820</v>
      </c>
      <c r="G232" s="39"/>
      <c r="H232" s="39"/>
      <c r="I232" s="191"/>
      <c r="J232" s="39"/>
      <c r="K232" s="39"/>
      <c r="L232" s="42"/>
      <c r="M232" s="192"/>
      <c r="N232" s="193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146</v>
      </c>
      <c r="AU232" s="20" t="s">
        <v>83</v>
      </c>
    </row>
    <row r="233" spans="1:65" s="2" customFormat="1" ht="16.5" customHeight="1">
      <c r="A233" s="37"/>
      <c r="B233" s="38"/>
      <c r="C233" s="240" t="s">
        <v>334</v>
      </c>
      <c r="D233" s="240" t="s">
        <v>281</v>
      </c>
      <c r="E233" s="241" t="s">
        <v>1821</v>
      </c>
      <c r="F233" s="242" t="s">
        <v>1822</v>
      </c>
      <c r="G233" s="243" t="s">
        <v>140</v>
      </c>
      <c r="H233" s="244">
        <v>20</v>
      </c>
      <c r="I233" s="245"/>
      <c r="J233" s="246">
        <f>ROUND(I233*H233,2)</f>
        <v>0</v>
      </c>
      <c r="K233" s="242" t="s">
        <v>141</v>
      </c>
      <c r="L233" s="247"/>
      <c r="M233" s="248" t="s">
        <v>28</v>
      </c>
      <c r="N233" s="249" t="s">
        <v>44</v>
      </c>
      <c r="O233" s="67"/>
      <c r="P233" s="185">
        <f>O233*H233</f>
        <v>0</v>
      </c>
      <c r="Q233" s="185">
        <v>3.4000000000000002E-4</v>
      </c>
      <c r="R233" s="185">
        <f>Q233*H233</f>
        <v>6.8000000000000005E-3</v>
      </c>
      <c r="S233" s="185">
        <v>0</v>
      </c>
      <c r="T233" s="18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7" t="s">
        <v>1764</v>
      </c>
      <c r="AT233" s="187" t="s">
        <v>281</v>
      </c>
      <c r="AU233" s="187" t="s">
        <v>83</v>
      </c>
      <c r="AY233" s="20" t="s">
        <v>135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20" t="s">
        <v>81</v>
      </c>
      <c r="BK233" s="188">
        <f>ROUND(I233*H233,2)</f>
        <v>0</v>
      </c>
      <c r="BL233" s="20" t="s">
        <v>572</v>
      </c>
      <c r="BM233" s="187" t="s">
        <v>712</v>
      </c>
    </row>
    <row r="234" spans="1:65" s="2" customFormat="1">
      <c r="A234" s="37"/>
      <c r="B234" s="38"/>
      <c r="C234" s="39"/>
      <c r="D234" s="189" t="s">
        <v>144</v>
      </c>
      <c r="E234" s="39"/>
      <c r="F234" s="190" t="s">
        <v>1822</v>
      </c>
      <c r="G234" s="39"/>
      <c r="H234" s="39"/>
      <c r="I234" s="191"/>
      <c r="J234" s="39"/>
      <c r="K234" s="39"/>
      <c r="L234" s="42"/>
      <c r="M234" s="192"/>
      <c r="N234" s="193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144</v>
      </c>
      <c r="AU234" s="20" t="s">
        <v>83</v>
      </c>
    </row>
    <row r="235" spans="1:65" s="2" customFormat="1" ht="16.5" customHeight="1">
      <c r="A235" s="37"/>
      <c r="B235" s="38"/>
      <c r="C235" s="176" t="s">
        <v>341</v>
      </c>
      <c r="D235" s="176" t="s">
        <v>137</v>
      </c>
      <c r="E235" s="177" t="s">
        <v>1823</v>
      </c>
      <c r="F235" s="178" t="s">
        <v>1824</v>
      </c>
      <c r="G235" s="179" t="s">
        <v>140</v>
      </c>
      <c r="H235" s="180">
        <v>13</v>
      </c>
      <c r="I235" s="181"/>
      <c r="J235" s="182">
        <f>ROUND(I235*H235,2)</f>
        <v>0</v>
      </c>
      <c r="K235" s="178" t="s">
        <v>141</v>
      </c>
      <c r="L235" s="42"/>
      <c r="M235" s="183" t="s">
        <v>28</v>
      </c>
      <c r="N235" s="184" t="s">
        <v>44</v>
      </c>
      <c r="O235" s="67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7" t="s">
        <v>572</v>
      </c>
      <c r="AT235" s="187" t="s">
        <v>137</v>
      </c>
      <c r="AU235" s="187" t="s">
        <v>83</v>
      </c>
      <c r="AY235" s="20" t="s">
        <v>135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20" t="s">
        <v>81</v>
      </c>
      <c r="BK235" s="188">
        <f>ROUND(I235*H235,2)</f>
        <v>0</v>
      </c>
      <c r="BL235" s="20" t="s">
        <v>572</v>
      </c>
      <c r="BM235" s="187" t="s">
        <v>724</v>
      </c>
    </row>
    <row r="236" spans="1:65" s="2" customFormat="1" ht="19.5">
      <c r="A236" s="37"/>
      <c r="B236" s="38"/>
      <c r="C236" s="39"/>
      <c r="D236" s="189" t="s">
        <v>144</v>
      </c>
      <c r="E236" s="39"/>
      <c r="F236" s="190" t="s">
        <v>1825</v>
      </c>
      <c r="G236" s="39"/>
      <c r="H236" s="39"/>
      <c r="I236" s="191"/>
      <c r="J236" s="39"/>
      <c r="K236" s="39"/>
      <c r="L236" s="42"/>
      <c r="M236" s="192"/>
      <c r="N236" s="193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144</v>
      </c>
      <c r="AU236" s="20" t="s">
        <v>83</v>
      </c>
    </row>
    <row r="237" spans="1:65" s="2" customFormat="1">
      <c r="A237" s="37"/>
      <c r="B237" s="38"/>
      <c r="C237" s="39"/>
      <c r="D237" s="194" t="s">
        <v>146</v>
      </c>
      <c r="E237" s="39"/>
      <c r="F237" s="195" t="s">
        <v>1826</v>
      </c>
      <c r="G237" s="39"/>
      <c r="H237" s="39"/>
      <c r="I237" s="191"/>
      <c r="J237" s="39"/>
      <c r="K237" s="39"/>
      <c r="L237" s="42"/>
      <c r="M237" s="192"/>
      <c r="N237" s="193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146</v>
      </c>
      <c r="AU237" s="20" t="s">
        <v>83</v>
      </c>
    </row>
    <row r="238" spans="1:65" s="2" customFormat="1" ht="16.5" customHeight="1">
      <c r="A238" s="37"/>
      <c r="B238" s="38"/>
      <c r="C238" s="240" t="s">
        <v>347</v>
      </c>
      <c r="D238" s="240" t="s">
        <v>281</v>
      </c>
      <c r="E238" s="241" t="s">
        <v>1827</v>
      </c>
      <c r="F238" s="242" t="s">
        <v>1828</v>
      </c>
      <c r="G238" s="243" t="s">
        <v>140</v>
      </c>
      <c r="H238" s="244">
        <v>13</v>
      </c>
      <c r="I238" s="245"/>
      <c r="J238" s="246">
        <f>ROUND(I238*H238,2)</f>
        <v>0</v>
      </c>
      <c r="K238" s="242" t="s">
        <v>141</v>
      </c>
      <c r="L238" s="247"/>
      <c r="M238" s="248" t="s">
        <v>28</v>
      </c>
      <c r="N238" s="249" t="s">
        <v>44</v>
      </c>
      <c r="O238" s="67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7" t="s">
        <v>1764</v>
      </c>
      <c r="AT238" s="187" t="s">
        <v>281</v>
      </c>
      <c r="AU238" s="187" t="s">
        <v>83</v>
      </c>
      <c r="AY238" s="20" t="s">
        <v>135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20" t="s">
        <v>81</v>
      </c>
      <c r="BK238" s="188">
        <f>ROUND(I238*H238,2)</f>
        <v>0</v>
      </c>
      <c r="BL238" s="20" t="s">
        <v>572</v>
      </c>
      <c r="BM238" s="187" t="s">
        <v>740</v>
      </c>
    </row>
    <row r="239" spans="1:65" s="2" customFormat="1">
      <c r="A239" s="37"/>
      <c r="B239" s="38"/>
      <c r="C239" s="39"/>
      <c r="D239" s="189" t="s">
        <v>144</v>
      </c>
      <c r="E239" s="39"/>
      <c r="F239" s="190" t="s">
        <v>1828</v>
      </c>
      <c r="G239" s="39"/>
      <c r="H239" s="39"/>
      <c r="I239" s="191"/>
      <c r="J239" s="39"/>
      <c r="K239" s="39"/>
      <c r="L239" s="42"/>
      <c r="M239" s="192"/>
      <c r="N239" s="193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144</v>
      </c>
      <c r="AU239" s="20" t="s">
        <v>83</v>
      </c>
    </row>
    <row r="240" spans="1:65" s="12" customFormat="1" ht="22.9" customHeight="1">
      <c r="B240" s="160"/>
      <c r="C240" s="161"/>
      <c r="D240" s="162" t="s">
        <v>72</v>
      </c>
      <c r="E240" s="174" t="s">
        <v>1829</v>
      </c>
      <c r="F240" s="174" t="s">
        <v>1830</v>
      </c>
      <c r="G240" s="161"/>
      <c r="H240" s="161"/>
      <c r="I240" s="164"/>
      <c r="J240" s="175">
        <f>BK240</f>
        <v>0</v>
      </c>
      <c r="K240" s="161"/>
      <c r="L240" s="166"/>
      <c r="M240" s="167"/>
      <c r="N240" s="168"/>
      <c r="O240" s="168"/>
      <c r="P240" s="169">
        <f>SUM(P241:P267)</f>
        <v>0</v>
      </c>
      <c r="Q240" s="168"/>
      <c r="R240" s="169">
        <f>SUM(R241:R267)</f>
        <v>0.105042</v>
      </c>
      <c r="S240" s="168"/>
      <c r="T240" s="170">
        <f>SUM(T241:T267)</f>
        <v>0</v>
      </c>
      <c r="AR240" s="171" t="s">
        <v>154</v>
      </c>
      <c r="AT240" s="172" t="s">
        <v>72</v>
      </c>
      <c r="AU240" s="172" t="s">
        <v>81</v>
      </c>
      <c r="AY240" s="171" t="s">
        <v>135</v>
      </c>
      <c r="BK240" s="173">
        <f>SUM(BK241:BK267)</f>
        <v>0</v>
      </c>
    </row>
    <row r="241" spans="1:65" s="2" customFormat="1" ht="21.75" customHeight="1">
      <c r="A241" s="37"/>
      <c r="B241" s="38"/>
      <c r="C241" s="176" t="s">
        <v>594</v>
      </c>
      <c r="D241" s="176" t="s">
        <v>137</v>
      </c>
      <c r="E241" s="177" t="s">
        <v>1831</v>
      </c>
      <c r="F241" s="178" t="s">
        <v>1832</v>
      </c>
      <c r="G241" s="179" t="s">
        <v>140</v>
      </c>
      <c r="H241" s="180">
        <v>2</v>
      </c>
      <c r="I241" s="181"/>
      <c r="J241" s="182">
        <f>ROUND(I241*H241,2)</f>
        <v>0</v>
      </c>
      <c r="K241" s="178" t="s">
        <v>141</v>
      </c>
      <c r="L241" s="42"/>
      <c r="M241" s="183" t="s">
        <v>28</v>
      </c>
      <c r="N241" s="184" t="s">
        <v>44</v>
      </c>
      <c r="O241" s="67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7" t="s">
        <v>572</v>
      </c>
      <c r="AT241" s="187" t="s">
        <v>137</v>
      </c>
      <c r="AU241" s="187" t="s">
        <v>83</v>
      </c>
      <c r="AY241" s="20" t="s">
        <v>135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20" t="s">
        <v>81</v>
      </c>
      <c r="BK241" s="188">
        <f>ROUND(I241*H241,2)</f>
        <v>0</v>
      </c>
      <c r="BL241" s="20" t="s">
        <v>572</v>
      </c>
      <c r="BM241" s="187" t="s">
        <v>751</v>
      </c>
    </row>
    <row r="242" spans="1:65" s="2" customFormat="1">
      <c r="A242" s="37"/>
      <c r="B242" s="38"/>
      <c r="C242" s="39"/>
      <c r="D242" s="189" t="s">
        <v>144</v>
      </c>
      <c r="E242" s="39"/>
      <c r="F242" s="190" t="s">
        <v>1832</v>
      </c>
      <c r="G242" s="39"/>
      <c r="H242" s="39"/>
      <c r="I242" s="191"/>
      <c r="J242" s="39"/>
      <c r="K242" s="39"/>
      <c r="L242" s="42"/>
      <c r="M242" s="192"/>
      <c r="N242" s="193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144</v>
      </c>
      <c r="AU242" s="20" t="s">
        <v>83</v>
      </c>
    </row>
    <row r="243" spans="1:65" s="2" customFormat="1">
      <c r="A243" s="37"/>
      <c r="B243" s="38"/>
      <c r="C243" s="39"/>
      <c r="D243" s="194" t="s">
        <v>146</v>
      </c>
      <c r="E243" s="39"/>
      <c r="F243" s="195" t="s">
        <v>1833</v>
      </c>
      <c r="G243" s="39"/>
      <c r="H243" s="39"/>
      <c r="I243" s="191"/>
      <c r="J243" s="39"/>
      <c r="K243" s="39"/>
      <c r="L243" s="42"/>
      <c r="M243" s="192"/>
      <c r="N243" s="193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146</v>
      </c>
      <c r="AU243" s="20" t="s">
        <v>83</v>
      </c>
    </row>
    <row r="244" spans="1:65" s="2" customFormat="1" ht="24.2" customHeight="1">
      <c r="A244" s="37"/>
      <c r="B244" s="38"/>
      <c r="C244" s="176" t="s">
        <v>601</v>
      </c>
      <c r="D244" s="176" t="s">
        <v>137</v>
      </c>
      <c r="E244" s="177" t="s">
        <v>1834</v>
      </c>
      <c r="F244" s="178" t="s">
        <v>1835</v>
      </c>
      <c r="G244" s="179" t="s">
        <v>1836</v>
      </c>
      <c r="H244" s="180">
        <v>0.24399999999999999</v>
      </c>
      <c r="I244" s="181"/>
      <c r="J244" s="182">
        <f>ROUND(I244*H244,2)</f>
        <v>0</v>
      </c>
      <c r="K244" s="178" t="s">
        <v>141</v>
      </c>
      <c r="L244" s="42"/>
      <c r="M244" s="183" t="s">
        <v>28</v>
      </c>
      <c r="N244" s="184" t="s">
        <v>44</v>
      </c>
      <c r="O244" s="67"/>
      <c r="P244" s="185">
        <f>O244*H244</f>
        <v>0</v>
      </c>
      <c r="Q244" s="185">
        <v>0</v>
      </c>
      <c r="R244" s="185">
        <f>Q244*H244</f>
        <v>0</v>
      </c>
      <c r="S244" s="185">
        <v>0</v>
      </c>
      <c r="T244" s="186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7" t="s">
        <v>572</v>
      </c>
      <c r="AT244" s="187" t="s">
        <v>137</v>
      </c>
      <c r="AU244" s="187" t="s">
        <v>83</v>
      </c>
      <c r="AY244" s="20" t="s">
        <v>135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20" t="s">
        <v>81</v>
      </c>
      <c r="BK244" s="188">
        <f>ROUND(I244*H244,2)</f>
        <v>0</v>
      </c>
      <c r="BL244" s="20" t="s">
        <v>572</v>
      </c>
      <c r="BM244" s="187" t="s">
        <v>764</v>
      </c>
    </row>
    <row r="245" spans="1:65" s="2" customFormat="1">
      <c r="A245" s="37"/>
      <c r="B245" s="38"/>
      <c r="C245" s="39"/>
      <c r="D245" s="189" t="s">
        <v>144</v>
      </c>
      <c r="E245" s="39"/>
      <c r="F245" s="190" t="s">
        <v>1837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144</v>
      </c>
      <c r="AU245" s="20" t="s">
        <v>83</v>
      </c>
    </row>
    <row r="246" spans="1:65" s="2" customFormat="1">
      <c r="A246" s="37"/>
      <c r="B246" s="38"/>
      <c r="C246" s="39"/>
      <c r="D246" s="194" t="s">
        <v>146</v>
      </c>
      <c r="E246" s="39"/>
      <c r="F246" s="195" t="s">
        <v>1838</v>
      </c>
      <c r="G246" s="39"/>
      <c r="H246" s="39"/>
      <c r="I246" s="191"/>
      <c r="J246" s="39"/>
      <c r="K246" s="39"/>
      <c r="L246" s="42"/>
      <c r="M246" s="192"/>
      <c r="N246" s="193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20" t="s">
        <v>146</v>
      </c>
      <c r="AU246" s="20" t="s">
        <v>83</v>
      </c>
    </row>
    <row r="247" spans="1:65" s="2" customFormat="1" ht="24.2" customHeight="1">
      <c r="A247" s="37"/>
      <c r="B247" s="38"/>
      <c r="C247" s="176" t="s">
        <v>628</v>
      </c>
      <c r="D247" s="176" t="s">
        <v>137</v>
      </c>
      <c r="E247" s="177" t="s">
        <v>1839</v>
      </c>
      <c r="F247" s="178" t="s">
        <v>1840</v>
      </c>
      <c r="G247" s="179" t="s">
        <v>140</v>
      </c>
      <c r="H247" s="180">
        <v>8</v>
      </c>
      <c r="I247" s="181"/>
      <c r="J247" s="182">
        <f>ROUND(I247*H247,2)</f>
        <v>0</v>
      </c>
      <c r="K247" s="178" t="s">
        <v>141</v>
      </c>
      <c r="L247" s="42"/>
      <c r="M247" s="183" t="s">
        <v>28</v>
      </c>
      <c r="N247" s="184" t="s">
        <v>44</v>
      </c>
      <c r="O247" s="67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7" t="s">
        <v>572</v>
      </c>
      <c r="AT247" s="187" t="s">
        <v>137</v>
      </c>
      <c r="AU247" s="187" t="s">
        <v>83</v>
      </c>
      <c r="AY247" s="20" t="s">
        <v>135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20" t="s">
        <v>81</v>
      </c>
      <c r="BK247" s="188">
        <f>ROUND(I247*H247,2)</f>
        <v>0</v>
      </c>
      <c r="BL247" s="20" t="s">
        <v>572</v>
      </c>
      <c r="BM247" s="187" t="s">
        <v>777</v>
      </c>
    </row>
    <row r="248" spans="1:65" s="2" customFormat="1">
      <c r="A248" s="37"/>
      <c r="B248" s="38"/>
      <c r="C248" s="39"/>
      <c r="D248" s="189" t="s">
        <v>144</v>
      </c>
      <c r="E248" s="39"/>
      <c r="F248" s="190" t="s">
        <v>1840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144</v>
      </c>
      <c r="AU248" s="20" t="s">
        <v>83</v>
      </c>
    </row>
    <row r="249" spans="1:65" s="2" customFormat="1">
      <c r="A249" s="37"/>
      <c r="B249" s="38"/>
      <c r="C249" s="39"/>
      <c r="D249" s="194" t="s">
        <v>146</v>
      </c>
      <c r="E249" s="39"/>
      <c r="F249" s="195" t="s">
        <v>1841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146</v>
      </c>
      <c r="AU249" s="20" t="s">
        <v>83</v>
      </c>
    </row>
    <row r="250" spans="1:65" s="2" customFormat="1" ht="16.5" customHeight="1">
      <c r="A250" s="37"/>
      <c r="B250" s="38"/>
      <c r="C250" s="240" t="s">
        <v>632</v>
      </c>
      <c r="D250" s="240" t="s">
        <v>281</v>
      </c>
      <c r="E250" s="241" t="s">
        <v>1842</v>
      </c>
      <c r="F250" s="242" t="s">
        <v>1843</v>
      </c>
      <c r="G250" s="243" t="s">
        <v>140</v>
      </c>
      <c r="H250" s="244">
        <v>8</v>
      </c>
      <c r="I250" s="245"/>
      <c r="J250" s="246">
        <f>ROUND(I250*H250,2)</f>
        <v>0</v>
      </c>
      <c r="K250" s="242" t="s">
        <v>28</v>
      </c>
      <c r="L250" s="247"/>
      <c r="M250" s="248" t="s">
        <v>28</v>
      </c>
      <c r="N250" s="249" t="s">
        <v>44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1764</v>
      </c>
      <c r="AT250" s="187" t="s">
        <v>281</v>
      </c>
      <c r="AU250" s="187" t="s">
        <v>83</v>
      </c>
      <c r="AY250" s="20" t="s">
        <v>135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81</v>
      </c>
      <c r="BK250" s="188">
        <f>ROUND(I250*H250,2)</f>
        <v>0</v>
      </c>
      <c r="BL250" s="20" t="s">
        <v>572</v>
      </c>
      <c r="BM250" s="187" t="s">
        <v>790</v>
      </c>
    </row>
    <row r="251" spans="1:65" s="2" customFormat="1">
      <c r="A251" s="37"/>
      <c r="B251" s="38"/>
      <c r="C251" s="39"/>
      <c r="D251" s="189" t="s">
        <v>144</v>
      </c>
      <c r="E251" s="39"/>
      <c r="F251" s="190" t="s">
        <v>1844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144</v>
      </c>
      <c r="AU251" s="20" t="s">
        <v>83</v>
      </c>
    </row>
    <row r="252" spans="1:65" s="2" customFormat="1" ht="33" customHeight="1">
      <c r="A252" s="37"/>
      <c r="B252" s="38"/>
      <c r="C252" s="176" t="s">
        <v>607</v>
      </c>
      <c r="D252" s="176" t="s">
        <v>137</v>
      </c>
      <c r="E252" s="177" t="s">
        <v>1845</v>
      </c>
      <c r="F252" s="178" t="s">
        <v>1846</v>
      </c>
      <c r="G252" s="179" t="s">
        <v>357</v>
      </c>
      <c r="H252" s="180">
        <v>244</v>
      </c>
      <c r="I252" s="181"/>
      <c r="J252" s="182">
        <f>ROUND(I252*H252,2)</f>
        <v>0</v>
      </c>
      <c r="K252" s="178" t="s">
        <v>141</v>
      </c>
      <c r="L252" s="42"/>
      <c r="M252" s="183" t="s">
        <v>28</v>
      </c>
      <c r="N252" s="184" t="s">
        <v>44</v>
      </c>
      <c r="O252" s="67"/>
      <c r="P252" s="185">
        <f>O252*H252</f>
        <v>0</v>
      </c>
      <c r="Q252" s="185">
        <v>0</v>
      </c>
      <c r="R252" s="185">
        <f>Q252*H252</f>
        <v>0</v>
      </c>
      <c r="S252" s="185">
        <v>0</v>
      </c>
      <c r="T252" s="186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7" t="s">
        <v>572</v>
      </c>
      <c r="AT252" s="187" t="s">
        <v>137</v>
      </c>
      <c r="AU252" s="187" t="s">
        <v>83</v>
      </c>
      <c r="AY252" s="20" t="s">
        <v>135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20" t="s">
        <v>81</v>
      </c>
      <c r="BK252" s="188">
        <f>ROUND(I252*H252,2)</f>
        <v>0</v>
      </c>
      <c r="BL252" s="20" t="s">
        <v>572</v>
      </c>
      <c r="BM252" s="187" t="s">
        <v>803</v>
      </c>
    </row>
    <row r="253" spans="1:65" s="2" customFormat="1" ht="19.5">
      <c r="A253" s="37"/>
      <c r="B253" s="38"/>
      <c r="C253" s="39"/>
      <c r="D253" s="189" t="s">
        <v>144</v>
      </c>
      <c r="E253" s="39"/>
      <c r="F253" s="190" t="s">
        <v>1847</v>
      </c>
      <c r="G253" s="39"/>
      <c r="H253" s="39"/>
      <c r="I253" s="191"/>
      <c r="J253" s="39"/>
      <c r="K253" s="39"/>
      <c r="L253" s="42"/>
      <c r="M253" s="192"/>
      <c r="N253" s="193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144</v>
      </c>
      <c r="AU253" s="20" t="s">
        <v>83</v>
      </c>
    </row>
    <row r="254" spans="1:65" s="2" customFormat="1">
      <c r="A254" s="37"/>
      <c r="B254" s="38"/>
      <c r="C254" s="39"/>
      <c r="D254" s="194" t="s">
        <v>146</v>
      </c>
      <c r="E254" s="39"/>
      <c r="F254" s="195" t="s">
        <v>1848</v>
      </c>
      <c r="G254" s="39"/>
      <c r="H254" s="39"/>
      <c r="I254" s="191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146</v>
      </c>
      <c r="AU254" s="20" t="s">
        <v>83</v>
      </c>
    </row>
    <row r="255" spans="1:65" s="2" customFormat="1" ht="24.2" customHeight="1">
      <c r="A255" s="37"/>
      <c r="B255" s="38"/>
      <c r="C255" s="240" t="s">
        <v>614</v>
      </c>
      <c r="D255" s="240" t="s">
        <v>281</v>
      </c>
      <c r="E255" s="241" t="s">
        <v>1849</v>
      </c>
      <c r="F255" s="242" t="s">
        <v>1850</v>
      </c>
      <c r="G255" s="243" t="s">
        <v>357</v>
      </c>
      <c r="H255" s="244">
        <v>256.2</v>
      </c>
      <c r="I255" s="245"/>
      <c r="J255" s="246">
        <f>ROUND(I255*H255,2)</f>
        <v>0</v>
      </c>
      <c r="K255" s="242" t="s">
        <v>141</v>
      </c>
      <c r="L255" s="247"/>
      <c r="M255" s="248" t="s">
        <v>28</v>
      </c>
      <c r="N255" s="249" t="s">
        <v>44</v>
      </c>
      <c r="O255" s="67"/>
      <c r="P255" s="185">
        <f>O255*H255</f>
        <v>0</v>
      </c>
      <c r="Q255" s="185">
        <v>4.0999999999999999E-4</v>
      </c>
      <c r="R255" s="185">
        <f>Q255*H255</f>
        <v>0.105042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1764</v>
      </c>
      <c r="AT255" s="187" t="s">
        <v>281</v>
      </c>
      <c r="AU255" s="187" t="s">
        <v>83</v>
      </c>
      <c r="AY255" s="20" t="s">
        <v>135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81</v>
      </c>
      <c r="BK255" s="188">
        <f>ROUND(I255*H255,2)</f>
        <v>0</v>
      </c>
      <c r="BL255" s="20" t="s">
        <v>572</v>
      </c>
      <c r="BM255" s="187" t="s">
        <v>816</v>
      </c>
    </row>
    <row r="256" spans="1:65" s="2" customFormat="1" ht="19.5">
      <c r="A256" s="37"/>
      <c r="B256" s="38"/>
      <c r="C256" s="39"/>
      <c r="D256" s="189" t="s">
        <v>144</v>
      </c>
      <c r="E256" s="39"/>
      <c r="F256" s="190" t="s">
        <v>1850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144</v>
      </c>
      <c r="AU256" s="20" t="s">
        <v>83</v>
      </c>
    </row>
    <row r="257" spans="1:65" s="13" customFormat="1">
      <c r="B257" s="196"/>
      <c r="C257" s="197"/>
      <c r="D257" s="189" t="s">
        <v>148</v>
      </c>
      <c r="E257" s="198" t="s">
        <v>28</v>
      </c>
      <c r="F257" s="199" t="s">
        <v>1851</v>
      </c>
      <c r="G257" s="197"/>
      <c r="H257" s="200">
        <v>256.2</v>
      </c>
      <c r="I257" s="201"/>
      <c r="J257" s="197"/>
      <c r="K257" s="197"/>
      <c r="L257" s="202"/>
      <c r="M257" s="203"/>
      <c r="N257" s="204"/>
      <c r="O257" s="204"/>
      <c r="P257" s="204"/>
      <c r="Q257" s="204"/>
      <c r="R257" s="204"/>
      <c r="S257" s="204"/>
      <c r="T257" s="205"/>
      <c r="AT257" s="206" t="s">
        <v>148</v>
      </c>
      <c r="AU257" s="206" t="s">
        <v>83</v>
      </c>
      <c r="AV257" s="13" t="s">
        <v>83</v>
      </c>
      <c r="AW257" s="13" t="s">
        <v>35</v>
      </c>
      <c r="AX257" s="13" t="s">
        <v>73</v>
      </c>
      <c r="AY257" s="206" t="s">
        <v>135</v>
      </c>
    </row>
    <row r="258" spans="1:65" s="14" customFormat="1">
      <c r="B258" s="207"/>
      <c r="C258" s="208"/>
      <c r="D258" s="189" t="s">
        <v>148</v>
      </c>
      <c r="E258" s="209" t="s">
        <v>28</v>
      </c>
      <c r="F258" s="210" t="s">
        <v>183</v>
      </c>
      <c r="G258" s="208"/>
      <c r="H258" s="211">
        <v>256.2</v>
      </c>
      <c r="I258" s="212"/>
      <c r="J258" s="208"/>
      <c r="K258" s="208"/>
      <c r="L258" s="213"/>
      <c r="M258" s="214"/>
      <c r="N258" s="215"/>
      <c r="O258" s="215"/>
      <c r="P258" s="215"/>
      <c r="Q258" s="215"/>
      <c r="R258" s="215"/>
      <c r="S258" s="215"/>
      <c r="T258" s="216"/>
      <c r="AT258" s="217" t="s">
        <v>148</v>
      </c>
      <c r="AU258" s="217" t="s">
        <v>83</v>
      </c>
      <c r="AV258" s="14" t="s">
        <v>142</v>
      </c>
      <c r="AW258" s="14" t="s">
        <v>35</v>
      </c>
      <c r="AX258" s="14" t="s">
        <v>81</v>
      </c>
      <c r="AY258" s="217" t="s">
        <v>135</v>
      </c>
    </row>
    <row r="259" spans="1:65" s="2" customFormat="1" ht="21.75" customHeight="1">
      <c r="A259" s="37"/>
      <c r="B259" s="38"/>
      <c r="C259" s="240" t="s">
        <v>619</v>
      </c>
      <c r="D259" s="240" t="s">
        <v>281</v>
      </c>
      <c r="E259" s="241" t="s">
        <v>1852</v>
      </c>
      <c r="F259" s="242" t="s">
        <v>1853</v>
      </c>
      <c r="G259" s="243" t="s">
        <v>140</v>
      </c>
      <c r="H259" s="244">
        <v>2</v>
      </c>
      <c r="I259" s="245"/>
      <c r="J259" s="246">
        <f>ROUND(I259*H259,2)</f>
        <v>0</v>
      </c>
      <c r="K259" s="242" t="s">
        <v>28</v>
      </c>
      <c r="L259" s="247"/>
      <c r="M259" s="248" t="s">
        <v>28</v>
      </c>
      <c r="N259" s="249" t="s">
        <v>44</v>
      </c>
      <c r="O259" s="67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7" t="s">
        <v>1764</v>
      </c>
      <c r="AT259" s="187" t="s">
        <v>281</v>
      </c>
      <c r="AU259" s="187" t="s">
        <v>83</v>
      </c>
      <c r="AY259" s="20" t="s">
        <v>135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20" t="s">
        <v>81</v>
      </c>
      <c r="BK259" s="188">
        <f>ROUND(I259*H259,2)</f>
        <v>0</v>
      </c>
      <c r="BL259" s="20" t="s">
        <v>572</v>
      </c>
      <c r="BM259" s="187" t="s">
        <v>827</v>
      </c>
    </row>
    <row r="260" spans="1:65" s="2" customFormat="1">
      <c r="A260" s="37"/>
      <c r="B260" s="38"/>
      <c r="C260" s="39"/>
      <c r="D260" s="189" t="s">
        <v>144</v>
      </c>
      <c r="E260" s="39"/>
      <c r="F260" s="190" t="s">
        <v>1853</v>
      </c>
      <c r="G260" s="39"/>
      <c r="H260" s="39"/>
      <c r="I260" s="191"/>
      <c r="J260" s="39"/>
      <c r="K260" s="39"/>
      <c r="L260" s="42"/>
      <c r="M260" s="192"/>
      <c r="N260" s="193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144</v>
      </c>
      <c r="AU260" s="20" t="s">
        <v>83</v>
      </c>
    </row>
    <row r="261" spans="1:65" s="2" customFormat="1" ht="39">
      <c r="A261" s="37"/>
      <c r="B261" s="38"/>
      <c r="C261" s="39"/>
      <c r="D261" s="189" t="s">
        <v>237</v>
      </c>
      <c r="E261" s="39"/>
      <c r="F261" s="228" t="s">
        <v>1780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237</v>
      </c>
      <c r="AU261" s="20" t="s">
        <v>83</v>
      </c>
    </row>
    <row r="262" spans="1:65" s="2" customFormat="1" ht="21.75" customHeight="1">
      <c r="A262" s="37"/>
      <c r="B262" s="38"/>
      <c r="C262" s="240" t="s">
        <v>623</v>
      </c>
      <c r="D262" s="240" t="s">
        <v>281</v>
      </c>
      <c r="E262" s="241" t="s">
        <v>1854</v>
      </c>
      <c r="F262" s="242" t="s">
        <v>1855</v>
      </c>
      <c r="G262" s="243" t="s">
        <v>140</v>
      </c>
      <c r="H262" s="244">
        <v>2</v>
      </c>
      <c r="I262" s="245"/>
      <c r="J262" s="246">
        <f>ROUND(I262*H262,2)</f>
        <v>0</v>
      </c>
      <c r="K262" s="242" t="s">
        <v>28</v>
      </c>
      <c r="L262" s="247"/>
      <c r="M262" s="248" t="s">
        <v>28</v>
      </c>
      <c r="N262" s="249" t="s">
        <v>44</v>
      </c>
      <c r="O262" s="67"/>
      <c r="P262" s="185">
        <f>O262*H262</f>
        <v>0</v>
      </c>
      <c r="Q262" s="185">
        <v>0</v>
      </c>
      <c r="R262" s="185">
        <f>Q262*H262</f>
        <v>0</v>
      </c>
      <c r="S262" s="185">
        <v>0</v>
      </c>
      <c r="T262" s="18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7" t="s">
        <v>1764</v>
      </c>
      <c r="AT262" s="187" t="s">
        <v>281</v>
      </c>
      <c r="AU262" s="187" t="s">
        <v>83</v>
      </c>
      <c r="AY262" s="20" t="s">
        <v>135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0" t="s">
        <v>81</v>
      </c>
      <c r="BK262" s="188">
        <f>ROUND(I262*H262,2)</f>
        <v>0</v>
      </c>
      <c r="BL262" s="20" t="s">
        <v>572</v>
      </c>
      <c r="BM262" s="187" t="s">
        <v>839</v>
      </c>
    </row>
    <row r="263" spans="1:65" s="2" customFormat="1">
      <c r="A263" s="37"/>
      <c r="B263" s="38"/>
      <c r="C263" s="39"/>
      <c r="D263" s="189" t="s">
        <v>144</v>
      </c>
      <c r="E263" s="39"/>
      <c r="F263" s="190" t="s">
        <v>1855</v>
      </c>
      <c r="G263" s="39"/>
      <c r="H263" s="39"/>
      <c r="I263" s="191"/>
      <c r="J263" s="39"/>
      <c r="K263" s="39"/>
      <c r="L263" s="42"/>
      <c r="M263" s="192"/>
      <c r="N263" s="193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144</v>
      </c>
      <c r="AU263" s="20" t="s">
        <v>83</v>
      </c>
    </row>
    <row r="264" spans="1:65" s="2" customFormat="1" ht="68.25">
      <c r="A264" s="37"/>
      <c r="B264" s="38"/>
      <c r="C264" s="39"/>
      <c r="D264" s="189" t="s">
        <v>237</v>
      </c>
      <c r="E264" s="39"/>
      <c r="F264" s="228" t="s">
        <v>1856</v>
      </c>
      <c r="G264" s="39"/>
      <c r="H264" s="39"/>
      <c r="I264" s="191"/>
      <c r="J264" s="39"/>
      <c r="K264" s="39"/>
      <c r="L264" s="42"/>
      <c r="M264" s="192"/>
      <c r="N264" s="193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237</v>
      </c>
      <c r="AU264" s="20" t="s">
        <v>83</v>
      </c>
    </row>
    <row r="265" spans="1:65" s="2" customFormat="1" ht="24.2" customHeight="1">
      <c r="A265" s="37"/>
      <c r="B265" s="38"/>
      <c r="C265" s="176" t="s">
        <v>751</v>
      </c>
      <c r="D265" s="176" t="s">
        <v>137</v>
      </c>
      <c r="E265" s="177" t="s">
        <v>1857</v>
      </c>
      <c r="F265" s="178" t="s">
        <v>1858</v>
      </c>
      <c r="G265" s="179" t="s">
        <v>140</v>
      </c>
      <c r="H265" s="180">
        <v>14</v>
      </c>
      <c r="I265" s="181"/>
      <c r="J265" s="182">
        <f>ROUND(I265*H265,2)</f>
        <v>0</v>
      </c>
      <c r="K265" s="178" t="s">
        <v>141</v>
      </c>
      <c r="L265" s="42"/>
      <c r="M265" s="183" t="s">
        <v>28</v>
      </c>
      <c r="N265" s="184" t="s">
        <v>44</v>
      </c>
      <c r="O265" s="67"/>
      <c r="P265" s="185">
        <f>O265*H265</f>
        <v>0</v>
      </c>
      <c r="Q265" s="185">
        <v>0</v>
      </c>
      <c r="R265" s="185">
        <f>Q265*H265</f>
        <v>0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572</v>
      </c>
      <c r="AT265" s="187" t="s">
        <v>137</v>
      </c>
      <c r="AU265" s="187" t="s">
        <v>83</v>
      </c>
      <c r="AY265" s="20" t="s">
        <v>135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0" t="s">
        <v>81</v>
      </c>
      <c r="BK265" s="188">
        <f>ROUND(I265*H265,2)</f>
        <v>0</v>
      </c>
      <c r="BL265" s="20" t="s">
        <v>572</v>
      </c>
      <c r="BM265" s="187" t="s">
        <v>853</v>
      </c>
    </row>
    <row r="266" spans="1:65" s="2" customFormat="1" ht="19.5">
      <c r="A266" s="37"/>
      <c r="B266" s="38"/>
      <c r="C266" s="39"/>
      <c r="D266" s="189" t="s">
        <v>144</v>
      </c>
      <c r="E266" s="39"/>
      <c r="F266" s="190" t="s">
        <v>1859</v>
      </c>
      <c r="G266" s="39"/>
      <c r="H266" s="39"/>
      <c r="I266" s="191"/>
      <c r="J266" s="39"/>
      <c r="K266" s="39"/>
      <c r="L266" s="42"/>
      <c r="M266" s="192"/>
      <c r="N266" s="193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144</v>
      </c>
      <c r="AU266" s="20" t="s">
        <v>83</v>
      </c>
    </row>
    <row r="267" spans="1:65" s="2" customFormat="1">
      <c r="A267" s="37"/>
      <c r="B267" s="38"/>
      <c r="C267" s="39"/>
      <c r="D267" s="194" t="s">
        <v>146</v>
      </c>
      <c r="E267" s="39"/>
      <c r="F267" s="195" t="s">
        <v>1860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146</v>
      </c>
      <c r="AU267" s="20" t="s">
        <v>83</v>
      </c>
    </row>
    <row r="268" spans="1:65" s="12" customFormat="1" ht="22.9" customHeight="1">
      <c r="B268" s="160"/>
      <c r="C268" s="161"/>
      <c r="D268" s="162" t="s">
        <v>72</v>
      </c>
      <c r="E268" s="174" t="s">
        <v>1042</v>
      </c>
      <c r="F268" s="174" t="s">
        <v>1043</v>
      </c>
      <c r="G268" s="161"/>
      <c r="H268" s="161"/>
      <c r="I268" s="164"/>
      <c r="J268" s="175">
        <f>BK268</f>
        <v>0</v>
      </c>
      <c r="K268" s="161"/>
      <c r="L268" s="166"/>
      <c r="M268" s="167"/>
      <c r="N268" s="168"/>
      <c r="O268" s="168"/>
      <c r="P268" s="169">
        <f>SUM(P269:P319)</f>
        <v>0</v>
      </c>
      <c r="Q268" s="168"/>
      <c r="R268" s="169">
        <f>SUM(R269:R319)</f>
        <v>52.783809000000005</v>
      </c>
      <c r="S268" s="168"/>
      <c r="T268" s="170">
        <f>SUM(T269:T319)</f>
        <v>4.1140000000000008</v>
      </c>
      <c r="AR268" s="171" t="s">
        <v>154</v>
      </c>
      <c r="AT268" s="172" t="s">
        <v>72</v>
      </c>
      <c r="AU268" s="172" t="s">
        <v>81</v>
      </c>
      <c r="AY268" s="171" t="s">
        <v>135</v>
      </c>
      <c r="BK268" s="173">
        <f>SUM(BK269:BK319)</f>
        <v>0</v>
      </c>
    </row>
    <row r="269" spans="1:65" s="2" customFormat="1" ht="24.2" customHeight="1">
      <c r="A269" s="37"/>
      <c r="B269" s="38"/>
      <c r="C269" s="176" t="s">
        <v>354</v>
      </c>
      <c r="D269" s="176" t="s">
        <v>137</v>
      </c>
      <c r="E269" s="177" t="s">
        <v>1861</v>
      </c>
      <c r="F269" s="178" t="s">
        <v>1862</v>
      </c>
      <c r="G269" s="179" t="s">
        <v>169</v>
      </c>
      <c r="H269" s="180">
        <v>1.7</v>
      </c>
      <c r="I269" s="181"/>
      <c r="J269" s="182">
        <f>ROUND(I269*H269,2)</f>
        <v>0</v>
      </c>
      <c r="K269" s="178" t="s">
        <v>141</v>
      </c>
      <c r="L269" s="42"/>
      <c r="M269" s="183" t="s">
        <v>28</v>
      </c>
      <c r="N269" s="184" t="s">
        <v>44</v>
      </c>
      <c r="O269" s="67"/>
      <c r="P269" s="185">
        <f>O269*H269</f>
        <v>0</v>
      </c>
      <c r="Q269" s="185">
        <v>0</v>
      </c>
      <c r="R269" s="185">
        <f>Q269*H269</f>
        <v>0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572</v>
      </c>
      <c r="AT269" s="187" t="s">
        <v>137</v>
      </c>
      <c r="AU269" s="187" t="s">
        <v>83</v>
      </c>
      <c r="AY269" s="20" t="s">
        <v>135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81</v>
      </c>
      <c r="BK269" s="188">
        <f>ROUND(I269*H269,2)</f>
        <v>0</v>
      </c>
      <c r="BL269" s="20" t="s">
        <v>572</v>
      </c>
      <c r="BM269" s="187" t="s">
        <v>867</v>
      </c>
    </row>
    <row r="270" spans="1:65" s="2" customFormat="1" ht="29.25">
      <c r="A270" s="37"/>
      <c r="B270" s="38"/>
      <c r="C270" s="39"/>
      <c r="D270" s="189" t="s">
        <v>144</v>
      </c>
      <c r="E270" s="39"/>
      <c r="F270" s="190" t="s">
        <v>1863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144</v>
      </c>
      <c r="AU270" s="20" t="s">
        <v>83</v>
      </c>
    </row>
    <row r="271" spans="1:65" s="2" customFormat="1">
      <c r="A271" s="37"/>
      <c r="B271" s="38"/>
      <c r="C271" s="39"/>
      <c r="D271" s="194" t="s">
        <v>146</v>
      </c>
      <c r="E271" s="39"/>
      <c r="F271" s="195" t="s">
        <v>1864</v>
      </c>
      <c r="G271" s="39"/>
      <c r="H271" s="39"/>
      <c r="I271" s="191"/>
      <c r="J271" s="39"/>
      <c r="K271" s="39"/>
      <c r="L271" s="42"/>
      <c r="M271" s="192"/>
      <c r="N271" s="193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146</v>
      </c>
      <c r="AU271" s="20" t="s">
        <v>83</v>
      </c>
    </row>
    <row r="272" spans="1:65" s="2" customFormat="1" ht="24.2" customHeight="1">
      <c r="A272" s="37"/>
      <c r="B272" s="38"/>
      <c r="C272" s="176" t="s">
        <v>362</v>
      </c>
      <c r="D272" s="176" t="s">
        <v>137</v>
      </c>
      <c r="E272" s="177" t="s">
        <v>1865</v>
      </c>
      <c r="F272" s="178" t="s">
        <v>1866</v>
      </c>
      <c r="G272" s="179" t="s">
        <v>357</v>
      </c>
      <c r="H272" s="180">
        <v>150</v>
      </c>
      <c r="I272" s="181"/>
      <c r="J272" s="182">
        <f>ROUND(I272*H272,2)</f>
        <v>0</v>
      </c>
      <c r="K272" s="178" t="s">
        <v>28</v>
      </c>
      <c r="L272" s="42"/>
      <c r="M272" s="183" t="s">
        <v>28</v>
      </c>
      <c r="N272" s="184" t="s">
        <v>44</v>
      </c>
      <c r="O272" s="67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7" t="s">
        <v>572</v>
      </c>
      <c r="AT272" s="187" t="s">
        <v>137</v>
      </c>
      <c r="AU272" s="187" t="s">
        <v>83</v>
      </c>
      <c r="AY272" s="20" t="s">
        <v>135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20" t="s">
        <v>81</v>
      </c>
      <c r="BK272" s="188">
        <f>ROUND(I272*H272,2)</f>
        <v>0</v>
      </c>
      <c r="BL272" s="20" t="s">
        <v>572</v>
      </c>
      <c r="BM272" s="187" t="s">
        <v>880</v>
      </c>
    </row>
    <row r="273" spans="1:65" s="2" customFormat="1" ht="39">
      <c r="A273" s="37"/>
      <c r="B273" s="38"/>
      <c r="C273" s="39"/>
      <c r="D273" s="189" t="s">
        <v>144</v>
      </c>
      <c r="E273" s="39"/>
      <c r="F273" s="190" t="s">
        <v>1867</v>
      </c>
      <c r="G273" s="39"/>
      <c r="H273" s="39"/>
      <c r="I273" s="191"/>
      <c r="J273" s="39"/>
      <c r="K273" s="39"/>
      <c r="L273" s="42"/>
      <c r="M273" s="192"/>
      <c r="N273" s="193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144</v>
      </c>
      <c r="AU273" s="20" t="s">
        <v>83</v>
      </c>
    </row>
    <row r="274" spans="1:65" s="2" customFormat="1" ht="24.2" customHeight="1">
      <c r="A274" s="37"/>
      <c r="B274" s="38"/>
      <c r="C274" s="176" t="s">
        <v>644</v>
      </c>
      <c r="D274" s="176" t="s">
        <v>137</v>
      </c>
      <c r="E274" s="177" t="s">
        <v>1868</v>
      </c>
      <c r="F274" s="178" t="s">
        <v>1869</v>
      </c>
      <c r="G274" s="179" t="s">
        <v>357</v>
      </c>
      <c r="H274" s="180">
        <v>11</v>
      </c>
      <c r="I274" s="181"/>
      <c r="J274" s="182">
        <f>ROUND(I274*H274,2)</f>
        <v>0</v>
      </c>
      <c r="K274" s="178" t="s">
        <v>141</v>
      </c>
      <c r="L274" s="42"/>
      <c r="M274" s="183" t="s">
        <v>28</v>
      </c>
      <c r="N274" s="184" t="s">
        <v>44</v>
      </c>
      <c r="O274" s="67"/>
      <c r="P274" s="185">
        <f>O274*H274</f>
        <v>0</v>
      </c>
      <c r="Q274" s="185">
        <v>0</v>
      </c>
      <c r="R274" s="185">
        <f>Q274*H274</f>
        <v>0</v>
      </c>
      <c r="S274" s="185">
        <v>0</v>
      </c>
      <c r="T274" s="186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7" t="s">
        <v>572</v>
      </c>
      <c r="AT274" s="187" t="s">
        <v>137</v>
      </c>
      <c r="AU274" s="187" t="s">
        <v>83</v>
      </c>
      <c r="AY274" s="20" t="s">
        <v>135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20" t="s">
        <v>81</v>
      </c>
      <c r="BK274" s="188">
        <f>ROUND(I274*H274,2)</f>
        <v>0</v>
      </c>
      <c r="BL274" s="20" t="s">
        <v>572</v>
      </c>
      <c r="BM274" s="187" t="s">
        <v>893</v>
      </c>
    </row>
    <row r="275" spans="1:65" s="2" customFormat="1" ht="39">
      <c r="A275" s="37"/>
      <c r="B275" s="38"/>
      <c r="C275" s="39"/>
      <c r="D275" s="189" t="s">
        <v>144</v>
      </c>
      <c r="E275" s="39"/>
      <c r="F275" s="190" t="s">
        <v>1870</v>
      </c>
      <c r="G275" s="39"/>
      <c r="H275" s="39"/>
      <c r="I275" s="191"/>
      <c r="J275" s="39"/>
      <c r="K275" s="39"/>
      <c r="L275" s="42"/>
      <c r="M275" s="192"/>
      <c r="N275" s="193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144</v>
      </c>
      <c r="AU275" s="20" t="s">
        <v>83</v>
      </c>
    </row>
    <row r="276" spans="1:65" s="2" customFormat="1">
      <c r="A276" s="37"/>
      <c r="B276" s="38"/>
      <c r="C276" s="39"/>
      <c r="D276" s="194" t="s">
        <v>146</v>
      </c>
      <c r="E276" s="39"/>
      <c r="F276" s="195" t="s">
        <v>1871</v>
      </c>
      <c r="G276" s="39"/>
      <c r="H276" s="39"/>
      <c r="I276" s="191"/>
      <c r="J276" s="39"/>
      <c r="K276" s="39"/>
      <c r="L276" s="42"/>
      <c r="M276" s="192"/>
      <c r="N276" s="193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146</v>
      </c>
      <c r="AU276" s="20" t="s">
        <v>83</v>
      </c>
    </row>
    <row r="277" spans="1:65" s="2" customFormat="1" ht="24.2" customHeight="1">
      <c r="A277" s="37"/>
      <c r="B277" s="38"/>
      <c r="C277" s="176" t="s">
        <v>369</v>
      </c>
      <c r="D277" s="176" t="s">
        <v>137</v>
      </c>
      <c r="E277" s="177" t="s">
        <v>1872</v>
      </c>
      <c r="F277" s="178" t="s">
        <v>1873</v>
      </c>
      <c r="G277" s="179" t="s">
        <v>357</v>
      </c>
      <c r="H277" s="180">
        <v>50</v>
      </c>
      <c r="I277" s="181"/>
      <c r="J277" s="182">
        <f>ROUND(I277*H277,2)</f>
        <v>0</v>
      </c>
      <c r="K277" s="178" t="s">
        <v>28</v>
      </c>
      <c r="L277" s="42"/>
      <c r="M277" s="183" t="s">
        <v>28</v>
      </c>
      <c r="N277" s="184" t="s">
        <v>44</v>
      </c>
      <c r="O277" s="67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572</v>
      </c>
      <c r="AT277" s="187" t="s">
        <v>137</v>
      </c>
      <c r="AU277" s="187" t="s">
        <v>83</v>
      </c>
      <c r="AY277" s="20" t="s">
        <v>135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20" t="s">
        <v>81</v>
      </c>
      <c r="BK277" s="188">
        <f>ROUND(I277*H277,2)</f>
        <v>0</v>
      </c>
      <c r="BL277" s="20" t="s">
        <v>572</v>
      </c>
      <c r="BM277" s="187" t="s">
        <v>906</v>
      </c>
    </row>
    <row r="278" spans="1:65" s="2" customFormat="1" ht="39">
      <c r="A278" s="37"/>
      <c r="B278" s="38"/>
      <c r="C278" s="39"/>
      <c r="D278" s="189" t="s">
        <v>144</v>
      </c>
      <c r="E278" s="39"/>
      <c r="F278" s="190" t="s">
        <v>1874</v>
      </c>
      <c r="G278" s="39"/>
      <c r="H278" s="39"/>
      <c r="I278" s="191"/>
      <c r="J278" s="39"/>
      <c r="K278" s="39"/>
      <c r="L278" s="42"/>
      <c r="M278" s="192"/>
      <c r="N278" s="193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144</v>
      </c>
      <c r="AU278" s="20" t="s">
        <v>83</v>
      </c>
    </row>
    <row r="279" spans="1:65" s="2" customFormat="1" ht="24.2" customHeight="1">
      <c r="A279" s="37"/>
      <c r="B279" s="38"/>
      <c r="C279" s="176" t="s">
        <v>375</v>
      </c>
      <c r="D279" s="176" t="s">
        <v>137</v>
      </c>
      <c r="E279" s="177" t="s">
        <v>1875</v>
      </c>
      <c r="F279" s="178" t="s">
        <v>1876</v>
      </c>
      <c r="G279" s="179" t="s">
        <v>169</v>
      </c>
      <c r="H279" s="180">
        <v>1.7</v>
      </c>
      <c r="I279" s="181"/>
      <c r="J279" s="182">
        <f>ROUND(I279*H279,2)</f>
        <v>0</v>
      </c>
      <c r="K279" s="178" t="s">
        <v>141</v>
      </c>
      <c r="L279" s="42"/>
      <c r="M279" s="183" t="s">
        <v>28</v>
      </c>
      <c r="N279" s="184" t="s">
        <v>44</v>
      </c>
      <c r="O279" s="67"/>
      <c r="P279" s="185">
        <f>O279*H279</f>
        <v>0</v>
      </c>
      <c r="Q279" s="185">
        <v>0</v>
      </c>
      <c r="R279" s="185">
        <f>Q279*H279</f>
        <v>0</v>
      </c>
      <c r="S279" s="185">
        <v>0</v>
      </c>
      <c r="T279" s="186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7" t="s">
        <v>572</v>
      </c>
      <c r="AT279" s="187" t="s">
        <v>137</v>
      </c>
      <c r="AU279" s="187" t="s">
        <v>83</v>
      </c>
      <c r="AY279" s="20" t="s">
        <v>135</v>
      </c>
      <c r="BE279" s="188">
        <f>IF(N279="základní",J279,0)</f>
        <v>0</v>
      </c>
      <c r="BF279" s="188">
        <f>IF(N279="snížená",J279,0)</f>
        <v>0</v>
      </c>
      <c r="BG279" s="188">
        <f>IF(N279="zákl. přenesená",J279,0)</f>
        <v>0</v>
      </c>
      <c r="BH279" s="188">
        <f>IF(N279="sníž. přenesená",J279,0)</f>
        <v>0</v>
      </c>
      <c r="BI279" s="188">
        <f>IF(N279="nulová",J279,0)</f>
        <v>0</v>
      </c>
      <c r="BJ279" s="20" t="s">
        <v>81</v>
      </c>
      <c r="BK279" s="188">
        <f>ROUND(I279*H279,2)</f>
        <v>0</v>
      </c>
      <c r="BL279" s="20" t="s">
        <v>572</v>
      </c>
      <c r="BM279" s="187" t="s">
        <v>920</v>
      </c>
    </row>
    <row r="280" spans="1:65" s="2" customFormat="1" ht="29.25">
      <c r="A280" s="37"/>
      <c r="B280" s="38"/>
      <c r="C280" s="39"/>
      <c r="D280" s="189" t="s">
        <v>144</v>
      </c>
      <c r="E280" s="39"/>
      <c r="F280" s="190" t="s">
        <v>1877</v>
      </c>
      <c r="G280" s="39"/>
      <c r="H280" s="39"/>
      <c r="I280" s="191"/>
      <c r="J280" s="39"/>
      <c r="K280" s="39"/>
      <c r="L280" s="42"/>
      <c r="M280" s="192"/>
      <c r="N280" s="193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144</v>
      </c>
      <c r="AU280" s="20" t="s">
        <v>83</v>
      </c>
    </row>
    <row r="281" spans="1:65" s="2" customFormat="1">
      <c r="A281" s="37"/>
      <c r="B281" s="38"/>
      <c r="C281" s="39"/>
      <c r="D281" s="194" t="s">
        <v>146</v>
      </c>
      <c r="E281" s="39"/>
      <c r="F281" s="195" t="s">
        <v>1878</v>
      </c>
      <c r="G281" s="39"/>
      <c r="H281" s="39"/>
      <c r="I281" s="191"/>
      <c r="J281" s="39"/>
      <c r="K281" s="39"/>
      <c r="L281" s="42"/>
      <c r="M281" s="192"/>
      <c r="N281" s="193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146</v>
      </c>
      <c r="AU281" s="20" t="s">
        <v>83</v>
      </c>
    </row>
    <row r="282" spans="1:65" s="2" customFormat="1" ht="24.2" customHeight="1">
      <c r="A282" s="37"/>
      <c r="B282" s="38"/>
      <c r="C282" s="176" t="s">
        <v>381</v>
      </c>
      <c r="D282" s="176" t="s">
        <v>137</v>
      </c>
      <c r="E282" s="177" t="s">
        <v>1879</v>
      </c>
      <c r="F282" s="178" t="s">
        <v>1880</v>
      </c>
      <c r="G282" s="179" t="s">
        <v>357</v>
      </c>
      <c r="H282" s="180">
        <v>150</v>
      </c>
      <c r="I282" s="181"/>
      <c r="J282" s="182">
        <f>ROUND(I282*H282,2)</f>
        <v>0</v>
      </c>
      <c r="K282" s="178" t="s">
        <v>28</v>
      </c>
      <c r="L282" s="42"/>
      <c r="M282" s="183" t="s">
        <v>28</v>
      </c>
      <c r="N282" s="184" t="s">
        <v>44</v>
      </c>
      <c r="O282" s="67"/>
      <c r="P282" s="185">
        <f>O282*H282</f>
        <v>0</v>
      </c>
      <c r="Q282" s="185">
        <v>0</v>
      </c>
      <c r="R282" s="185">
        <f>Q282*H282</f>
        <v>0</v>
      </c>
      <c r="S282" s="185">
        <v>0</v>
      </c>
      <c r="T282" s="18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7" t="s">
        <v>572</v>
      </c>
      <c r="AT282" s="187" t="s">
        <v>137</v>
      </c>
      <c r="AU282" s="187" t="s">
        <v>83</v>
      </c>
      <c r="AY282" s="20" t="s">
        <v>135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20" t="s">
        <v>81</v>
      </c>
      <c r="BK282" s="188">
        <f>ROUND(I282*H282,2)</f>
        <v>0</v>
      </c>
      <c r="BL282" s="20" t="s">
        <v>572</v>
      </c>
      <c r="BM282" s="187" t="s">
        <v>932</v>
      </c>
    </row>
    <row r="283" spans="1:65" s="2" customFormat="1" ht="39">
      <c r="A283" s="37"/>
      <c r="B283" s="38"/>
      <c r="C283" s="39"/>
      <c r="D283" s="189" t="s">
        <v>144</v>
      </c>
      <c r="E283" s="39"/>
      <c r="F283" s="190" t="s">
        <v>1881</v>
      </c>
      <c r="G283" s="39"/>
      <c r="H283" s="39"/>
      <c r="I283" s="191"/>
      <c r="J283" s="39"/>
      <c r="K283" s="39"/>
      <c r="L283" s="42"/>
      <c r="M283" s="192"/>
      <c r="N283" s="193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144</v>
      </c>
      <c r="AU283" s="20" t="s">
        <v>83</v>
      </c>
    </row>
    <row r="284" spans="1:65" s="2" customFormat="1" ht="24.2" customHeight="1">
      <c r="A284" s="37"/>
      <c r="B284" s="38"/>
      <c r="C284" s="176" t="s">
        <v>652</v>
      </c>
      <c r="D284" s="176" t="s">
        <v>137</v>
      </c>
      <c r="E284" s="177" t="s">
        <v>1882</v>
      </c>
      <c r="F284" s="178" t="s">
        <v>1883</v>
      </c>
      <c r="G284" s="179" t="s">
        <v>357</v>
      </c>
      <c r="H284" s="180">
        <v>11</v>
      </c>
      <c r="I284" s="181"/>
      <c r="J284" s="182">
        <f>ROUND(I284*H284,2)</f>
        <v>0</v>
      </c>
      <c r="K284" s="178" t="s">
        <v>141</v>
      </c>
      <c r="L284" s="42"/>
      <c r="M284" s="183" t="s">
        <v>28</v>
      </c>
      <c r="N284" s="184" t="s">
        <v>44</v>
      </c>
      <c r="O284" s="67"/>
      <c r="P284" s="185">
        <f>O284*H284</f>
        <v>0</v>
      </c>
      <c r="Q284" s="185">
        <v>0</v>
      </c>
      <c r="R284" s="185">
        <f>Q284*H284</f>
        <v>0</v>
      </c>
      <c r="S284" s="185">
        <v>0</v>
      </c>
      <c r="T284" s="18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572</v>
      </c>
      <c r="AT284" s="187" t="s">
        <v>137</v>
      </c>
      <c r="AU284" s="187" t="s">
        <v>83</v>
      </c>
      <c r="AY284" s="20" t="s">
        <v>135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20" t="s">
        <v>81</v>
      </c>
      <c r="BK284" s="188">
        <f>ROUND(I284*H284,2)</f>
        <v>0</v>
      </c>
      <c r="BL284" s="20" t="s">
        <v>572</v>
      </c>
      <c r="BM284" s="187" t="s">
        <v>947</v>
      </c>
    </row>
    <row r="285" spans="1:65" s="2" customFormat="1" ht="39">
      <c r="A285" s="37"/>
      <c r="B285" s="38"/>
      <c r="C285" s="39"/>
      <c r="D285" s="189" t="s">
        <v>144</v>
      </c>
      <c r="E285" s="39"/>
      <c r="F285" s="190" t="s">
        <v>1884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144</v>
      </c>
      <c r="AU285" s="20" t="s">
        <v>83</v>
      </c>
    </row>
    <row r="286" spans="1:65" s="2" customFormat="1">
      <c r="A286" s="37"/>
      <c r="B286" s="38"/>
      <c r="C286" s="39"/>
      <c r="D286" s="194" t="s">
        <v>146</v>
      </c>
      <c r="E286" s="39"/>
      <c r="F286" s="195" t="s">
        <v>1885</v>
      </c>
      <c r="G286" s="39"/>
      <c r="H286" s="39"/>
      <c r="I286" s="191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146</v>
      </c>
      <c r="AU286" s="20" t="s">
        <v>83</v>
      </c>
    </row>
    <row r="287" spans="1:65" s="2" customFormat="1" ht="24.2" customHeight="1">
      <c r="A287" s="37"/>
      <c r="B287" s="38"/>
      <c r="C287" s="176" t="s">
        <v>388</v>
      </c>
      <c r="D287" s="176" t="s">
        <v>137</v>
      </c>
      <c r="E287" s="177" t="s">
        <v>1886</v>
      </c>
      <c r="F287" s="178" t="s">
        <v>1887</v>
      </c>
      <c r="G287" s="179" t="s">
        <v>357</v>
      </c>
      <c r="H287" s="180">
        <v>50</v>
      </c>
      <c r="I287" s="181"/>
      <c r="J287" s="182">
        <f>ROUND(I287*H287,2)</f>
        <v>0</v>
      </c>
      <c r="K287" s="178" t="s">
        <v>28</v>
      </c>
      <c r="L287" s="42"/>
      <c r="M287" s="183" t="s">
        <v>28</v>
      </c>
      <c r="N287" s="184" t="s">
        <v>44</v>
      </c>
      <c r="O287" s="67"/>
      <c r="P287" s="185">
        <f>O287*H287</f>
        <v>0</v>
      </c>
      <c r="Q287" s="185">
        <v>0</v>
      </c>
      <c r="R287" s="185">
        <f>Q287*H287</f>
        <v>0</v>
      </c>
      <c r="S287" s="185">
        <v>0</v>
      </c>
      <c r="T287" s="186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7" t="s">
        <v>572</v>
      </c>
      <c r="AT287" s="187" t="s">
        <v>137</v>
      </c>
      <c r="AU287" s="187" t="s">
        <v>83</v>
      </c>
      <c r="AY287" s="20" t="s">
        <v>135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20" t="s">
        <v>81</v>
      </c>
      <c r="BK287" s="188">
        <f>ROUND(I287*H287,2)</f>
        <v>0</v>
      </c>
      <c r="BL287" s="20" t="s">
        <v>572</v>
      </c>
      <c r="BM287" s="187" t="s">
        <v>963</v>
      </c>
    </row>
    <row r="288" spans="1:65" s="2" customFormat="1" ht="39">
      <c r="A288" s="37"/>
      <c r="B288" s="38"/>
      <c r="C288" s="39"/>
      <c r="D288" s="189" t="s">
        <v>144</v>
      </c>
      <c r="E288" s="39"/>
      <c r="F288" s="190" t="s">
        <v>1888</v>
      </c>
      <c r="G288" s="39"/>
      <c r="H288" s="39"/>
      <c r="I288" s="191"/>
      <c r="J288" s="39"/>
      <c r="K288" s="39"/>
      <c r="L288" s="42"/>
      <c r="M288" s="192"/>
      <c r="N288" s="193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144</v>
      </c>
      <c r="AU288" s="20" t="s">
        <v>83</v>
      </c>
    </row>
    <row r="289" spans="1:65" s="2" customFormat="1" ht="24.2" customHeight="1">
      <c r="A289" s="37"/>
      <c r="B289" s="38"/>
      <c r="C289" s="176" t="s">
        <v>396</v>
      </c>
      <c r="D289" s="176" t="s">
        <v>137</v>
      </c>
      <c r="E289" s="177" t="s">
        <v>1889</v>
      </c>
      <c r="F289" s="178" t="s">
        <v>1890</v>
      </c>
      <c r="G289" s="179" t="s">
        <v>169</v>
      </c>
      <c r="H289" s="180">
        <v>1.7</v>
      </c>
      <c r="I289" s="181"/>
      <c r="J289" s="182">
        <f>ROUND(I289*H289,2)</f>
        <v>0</v>
      </c>
      <c r="K289" s="178" t="s">
        <v>141</v>
      </c>
      <c r="L289" s="42"/>
      <c r="M289" s="183" t="s">
        <v>28</v>
      </c>
      <c r="N289" s="184" t="s">
        <v>44</v>
      </c>
      <c r="O289" s="67"/>
      <c r="P289" s="185">
        <f>O289*H289</f>
        <v>0</v>
      </c>
      <c r="Q289" s="185">
        <v>2.3010199999999998</v>
      </c>
      <c r="R289" s="185">
        <f>Q289*H289</f>
        <v>3.9117339999999996</v>
      </c>
      <c r="S289" s="185">
        <v>0</v>
      </c>
      <c r="T289" s="18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7" t="s">
        <v>572</v>
      </c>
      <c r="AT289" s="187" t="s">
        <v>137</v>
      </c>
      <c r="AU289" s="187" t="s">
        <v>83</v>
      </c>
      <c r="AY289" s="20" t="s">
        <v>135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20" t="s">
        <v>81</v>
      </c>
      <c r="BK289" s="188">
        <f>ROUND(I289*H289,2)</f>
        <v>0</v>
      </c>
      <c r="BL289" s="20" t="s">
        <v>572</v>
      </c>
      <c r="BM289" s="187" t="s">
        <v>981</v>
      </c>
    </row>
    <row r="290" spans="1:65" s="2" customFormat="1" ht="29.25">
      <c r="A290" s="37"/>
      <c r="B290" s="38"/>
      <c r="C290" s="39"/>
      <c r="D290" s="189" t="s">
        <v>144</v>
      </c>
      <c r="E290" s="39"/>
      <c r="F290" s="190" t="s">
        <v>1891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144</v>
      </c>
      <c r="AU290" s="20" t="s">
        <v>83</v>
      </c>
    </row>
    <row r="291" spans="1:65" s="2" customFormat="1">
      <c r="A291" s="37"/>
      <c r="B291" s="38"/>
      <c r="C291" s="39"/>
      <c r="D291" s="194" t="s">
        <v>146</v>
      </c>
      <c r="E291" s="39"/>
      <c r="F291" s="195" t="s">
        <v>1892</v>
      </c>
      <c r="G291" s="39"/>
      <c r="H291" s="39"/>
      <c r="I291" s="191"/>
      <c r="J291" s="39"/>
      <c r="K291" s="39"/>
      <c r="L291" s="42"/>
      <c r="M291" s="192"/>
      <c r="N291" s="193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146</v>
      </c>
      <c r="AU291" s="20" t="s">
        <v>83</v>
      </c>
    </row>
    <row r="292" spans="1:65" s="2" customFormat="1" ht="16.5" customHeight="1">
      <c r="A292" s="37"/>
      <c r="B292" s="38"/>
      <c r="C292" s="240" t="s">
        <v>401</v>
      </c>
      <c r="D292" s="240" t="s">
        <v>281</v>
      </c>
      <c r="E292" s="241" t="s">
        <v>1893</v>
      </c>
      <c r="F292" s="242" t="s">
        <v>1894</v>
      </c>
      <c r="G292" s="243" t="s">
        <v>169</v>
      </c>
      <c r="H292" s="244">
        <v>6.7</v>
      </c>
      <c r="I292" s="245"/>
      <c r="J292" s="246">
        <f>ROUND(I292*H292,2)</f>
        <v>0</v>
      </c>
      <c r="K292" s="242" t="s">
        <v>141</v>
      </c>
      <c r="L292" s="247"/>
      <c r="M292" s="248" t="s">
        <v>28</v>
      </c>
      <c r="N292" s="249" t="s">
        <v>44</v>
      </c>
      <c r="O292" s="67"/>
      <c r="P292" s="185">
        <f>O292*H292</f>
        <v>0</v>
      </c>
      <c r="Q292" s="185">
        <v>2.234</v>
      </c>
      <c r="R292" s="185">
        <f>Q292*H292</f>
        <v>14.9678</v>
      </c>
      <c r="S292" s="185">
        <v>0</v>
      </c>
      <c r="T292" s="186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7" t="s">
        <v>1764</v>
      </c>
      <c r="AT292" s="187" t="s">
        <v>281</v>
      </c>
      <c r="AU292" s="187" t="s">
        <v>83</v>
      </c>
      <c r="AY292" s="20" t="s">
        <v>135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20" t="s">
        <v>81</v>
      </c>
      <c r="BK292" s="188">
        <f>ROUND(I292*H292,2)</f>
        <v>0</v>
      </c>
      <c r="BL292" s="20" t="s">
        <v>572</v>
      </c>
      <c r="BM292" s="187" t="s">
        <v>995</v>
      </c>
    </row>
    <row r="293" spans="1:65" s="2" customFormat="1">
      <c r="A293" s="37"/>
      <c r="B293" s="38"/>
      <c r="C293" s="39"/>
      <c r="D293" s="189" t="s">
        <v>144</v>
      </c>
      <c r="E293" s="39"/>
      <c r="F293" s="190" t="s">
        <v>1894</v>
      </c>
      <c r="G293" s="39"/>
      <c r="H293" s="39"/>
      <c r="I293" s="191"/>
      <c r="J293" s="39"/>
      <c r="K293" s="39"/>
      <c r="L293" s="42"/>
      <c r="M293" s="192"/>
      <c r="N293" s="193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144</v>
      </c>
      <c r="AU293" s="20" t="s">
        <v>83</v>
      </c>
    </row>
    <row r="294" spans="1:65" s="2" customFormat="1" ht="24.2" customHeight="1">
      <c r="A294" s="37"/>
      <c r="B294" s="38"/>
      <c r="C294" s="176" t="s">
        <v>408</v>
      </c>
      <c r="D294" s="176" t="s">
        <v>137</v>
      </c>
      <c r="E294" s="177" t="s">
        <v>1895</v>
      </c>
      <c r="F294" s="178" t="s">
        <v>1896</v>
      </c>
      <c r="G294" s="179" t="s">
        <v>357</v>
      </c>
      <c r="H294" s="180">
        <v>150</v>
      </c>
      <c r="I294" s="181"/>
      <c r="J294" s="182">
        <f>ROUND(I294*H294,2)</f>
        <v>0</v>
      </c>
      <c r="K294" s="178" t="s">
        <v>141</v>
      </c>
      <c r="L294" s="42"/>
      <c r="M294" s="183" t="s">
        <v>28</v>
      </c>
      <c r="N294" s="184" t="s">
        <v>44</v>
      </c>
      <c r="O294" s="67"/>
      <c r="P294" s="185">
        <f>O294*H294</f>
        <v>0</v>
      </c>
      <c r="Q294" s="185">
        <v>0.22345999999999999</v>
      </c>
      <c r="R294" s="185">
        <f>Q294*H294</f>
        <v>33.518999999999998</v>
      </c>
      <c r="S294" s="185">
        <v>0</v>
      </c>
      <c r="T294" s="186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7" t="s">
        <v>572</v>
      </c>
      <c r="AT294" s="187" t="s">
        <v>137</v>
      </c>
      <c r="AU294" s="187" t="s">
        <v>83</v>
      </c>
      <c r="AY294" s="20" t="s">
        <v>135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20" t="s">
        <v>81</v>
      </c>
      <c r="BK294" s="188">
        <f>ROUND(I294*H294,2)</f>
        <v>0</v>
      </c>
      <c r="BL294" s="20" t="s">
        <v>572</v>
      </c>
      <c r="BM294" s="187" t="s">
        <v>1011</v>
      </c>
    </row>
    <row r="295" spans="1:65" s="2" customFormat="1" ht="19.5">
      <c r="A295" s="37"/>
      <c r="B295" s="38"/>
      <c r="C295" s="39"/>
      <c r="D295" s="189" t="s">
        <v>144</v>
      </c>
      <c r="E295" s="39"/>
      <c r="F295" s="190" t="s">
        <v>1897</v>
      </c>
      <c r="G295" s="39"/>
      <c r="H295" s="39"/>
      <c r="I295" s="191"/>
      <c r="J295" s="39"/>
      <c r="K295" s="39"/>
      <c r="L295" s="42"/>
      <c r="M295" s="192"/>
      <c r="N295" s="193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144</v>
      </c>
      <c r="AU295" s="20" t="s">
        <v>83</v>
      </c>
    </row>
    <row r="296" spans="1:65" s="2" customFormat="1">
      <c r="A296" s="37"/>
      <c r="B296" s="38"/>
      <c r="C296" s="39"/>
      <c r="D296" s="194" t="s">
        <v>146</v>
      </c>
      <c r="E296" s="39"/>
      <c r="F296" s="195" t="s">
        <v>1898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146</v>
      </c>
      <c r="AU296" s="20" t="s">
        <v>83</v>
      </c>
    </row>
    <row r="297" spans="1:65" s="2" customFormat="1" ht="21.75" customHeight="1">
      <c r="A297" s="37"/>
      <c r="B297" s="38"/>
      <c r="C297" s="176" t="s">
        <v>415</v>
      </c>
      <c r="D297" s="176" t="s">
        <v>137</v>
      </c>
      <c r="E297" s="177" t="s">
        <v>1899</v>
      </c>
      <c r="F297" s="178" t="s">
        <v>1900</v>
      </c>
      <c r="G297" s="179" t="s">
        <v>357</v>
      </c>
      <c r="H297" s="180">
        <v>220</v>
      </c>
      <c r="I297" s="181"/>
      <c r="J297" s="182">
        <f>ROUND(I297*H297,2)</f>
        <v>0</v>
      </c>
      <c r="K297" s="178" t="s">
        <v>141</v>
      </c>
      <c r="L297" s="42"/>
      <c r="M297" s="183" t="s">
        <v>28</v>
      </c>
      <c r="N297" s="184" t="s">
        <v>44</v>
      </c>
      <c r="O297" s="67"/>
      <c r="P297" s="185">
        <f>O297*H297</f>
        <v>0</v>
      </c>
      <c r="Q297" s="185">
        <v>1.2E-4</v>
      </c>
      <c r="R297" s="185">
        <f>Q297*H297</f>
        <v>2.64E-2</v>
      </c>
      <c r="S297" s="185">
        <v>0</v>
      </c>
      <c r="T297" s="186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7" t="s">
        <v>572</v>
      </c>
      <c r="AT297" s="187" t="s">
        <v>137</v>
      </c>
      <c r="AU297" s="187" t="s">
        <v>83</v>
      </c>
      <c r="AY297" s="20" t="s">
        <v>135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20" t="s">
        <v>81</v>
      </c>
      <c r="BK297" s="188">
        <f>ROUND(I297*H297,2)</f>
        <v>0</v>
      </c>
      <c r="BL297" s="20" t="s">
        <v>572</v>
      </c>
      <c r="BM297" s="187" t="s">
        <v>1028</v>
      </c>
    </row>
    <row r="298" spans="1:65" s="2" customFormat="1" ht="19.5">
      <c r="A298" s="37"/>
      <c r="B298" s="38"/>
      <c r="C298" s="39"/>
      <c r="D298" s="189" t="s">
        <v>144</v>
      </c>
      <c r="E298" s="39"/>
      <c r="F298" s="190" t="s">
        <v>1901</v>
      </c>
      <c r="G298" s="39"/>
      <c r="H298" s="39"/>
      <c r="I298" s="191"/>
      <c r="J298" s="39"/>
      <c r="K298" s="39"/>
      <c r="L298" s="42"/>
      <c r="M298" s="192"/>
      <c r="N298" s="193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144</v>
      </c>
      <c r="AU298" s="20" t="s">
        <v>83</v>
      </c>
    </row>
    <row r="299" spans="1:65" s="2" customFormat="1">
      <c r="A299" s="37"/>
      <c r="B299" s="38"/>
      <c r="C299" s="39"/>
      <c r="D299" s="194" t="s">
        <v>146</v>
      </c>
      <c r="E299" s="39"/>
      <c r="F299" s="195" t="s">
        <v>1902</v>
      </c>
      <c r="G299" s="39"/>
      <c r="H299" s="39"/>
      <c r="I299" s="191"/>
      <c r="J299" s="39"/>
      <c r="K299" s="39"/>
      <c r="L299" s="42"/>
      <c r="M299" s="192"/>
      <c r="N299" s="193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146</v>
      </c>
      <c r="AU299" s="20" t="s">
        <v>83</v>
      </c>
    </row>
    <row r="300" spans="1:65" s="2" customFormat="1" ht="21.75" customHeight="1">
      <c r="A300" s="37"/>
      <c r="B300" s="38"/>
      <c r="C300" s="176" t="s">
        <v>422</v>
      </c>
      <c r="D300" s="176" t="s">
        <v>137</v>
      </c>
      <c r="E300" s="177" t="s">
        <v>1903</v>
      </c>
      <c r="F300" s="178" t="s">
        <v>1904</v>
      </c>
      <c r="G300" s="179" t="s">
        <v>357</v>
      </c>
      <c r="H300" s="180">
        <v>165</v>
      </c>
      <c r="I300" s="181"/>
      <c r="J300" s="182">
        <f>ROUND(I300*H300,2)</f>
        <v>0</v>
      </c>
      <c r="K300" s="178" t="s">
        <v>141</v>
      </c>
      <c r="L300" s="42"/>
      <c r="M300" s="183" t="s">
        <v>28</v>
      </c>
      <c r="N300" s="184" t="s">
        <v>44</v>
      </c>
      <c r="O300" s="67"/>
      <c r="P300" s="185">
        <f>O300*H300</f>
        <v>0</v>
      </c>
      <c r="Q300" s="185">
        <v>7.7999999999999999E-4</v>
      </c>
      <c r="R300" s="185">
        <f>Q300*H300</f>
        <v>0.12870000000000001</v>
      </c>
      <c r="S300" s="185">
        <v>0</v>
      </c>
      <c r="T300" s="186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7" t="s">
        <v>572</v>
      </c>
      <c r="AT300" s="187" t="s">
        <v>137</v>
      </c>
      <c r="AU300" s="187" t="s">
        <v>83</v>
      </c>
      <c r="AY300" s="20" t="s">
        <v>135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20" t="s">
        <v>81</v>
      </c>
      <c r="BK300" s="188">
        <f>ROUND(I300*H300,2)</f>
        <v>0</v>
      </c>
      <c r="BL300" s="20" t="s">
        <v>572</v>
      </c>
      <c r="BM300" s="187" t="s">
        <v>1044</v>
      </c>
    </row>
    <row r="301" spans="1:65" s="2" customFormat="1" ht="19.5">
      <c r="A301" s="37"/>
      <c r="B301" s="38"/>
      <c r="C301" s="39"/>
      <c r="D301" s="189" t="s">
        <v>144</v>
      </c>
      <c r="E301" s="39"/>
      <c r="F301" s="190" t="s">
        <v>1905</v>
      </c>
      <c r="G301" s="39"/>
      <c r="H301" s="39"/>
      <c r="I301" s="191"/>
      <c r="J301" s="39"/>
      <c r="K301" s="39"/>
      <c r="L301" s="42"/>
      <c r="M301" s="192"/>
      <c r="N301" s="193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144</v>
      </c>
      <c r="AU301" s="20" t="s">
        <v>83</v>
      </c>
    </row>
    <row r="302" spans="1:65" s="2" customFormat="1">
      <c r="A302" s="37"/>
      <c r="B302" s="38"/>
      <c r="C302" s="39"/>
      <c r="D302" s="194" t="s">
        <v>146</v>
      </c>
      <c r="E302" s="39"/>
      <c r="F302" s="195" t="s">
        <v>1906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146</v>
      </c>
      <c r="AU302" s="20" t="s">
        <v>83</v>
      </c>
    </row>
    <row r="303" spans="1:65" s="2" customFormat="1" ht="24.2" customHeight="1">
      <c r="A303" s="37"/>
      <c r="B303" s="38"/>
      <c r="C303" s="176" t="s">
        <v>430</v>
      </c>
      <c r="D303" s="176" t="s">
        <v>137</v>
      </c>
      <c r="E303" s="177" t="s">
        <v>1907</v>
      </c>
      <c r="F303" s="178" t="s">
        <v>1908</v>
      </c>
      <c r="G303" s="179" t="s">
        <v>357</v>
      </c>
      <c r="H303" s="180">
        <v>370</v>
      </c>
      <c r="I303" s="181"/>
      <c r="J303" s="182">
        <f>ROUND(I303*H303,2)</f>
        <v>0</v>
      </c>
      <c r="K303" s="178" t="s">
        <v>141</v>
      </c>
      <c r="L303" s="42"/>
      <c r="M303" s="183" t="s">
        <v>28</v>
      </c>
      <c r="N303" s="184" t="s">
        <v>44</v>
      </c>
      <c r="O303" s="67"/>
      <c r="P303" s="185">
        <f>O303*H303</f>
        <v>0</v>
      </c>
      <c r="Q303" s="185">
        <v>0</v>
      </c>
      <c r="R303" s="185">
        <f>Q303*H303</f>
        <v>0</v>
      </c>
      <c r="S303" s="185">
        <v>0</v>
      </c>
      <c r="T303" s="186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7" t="s">
        <v>572</v>
      </c>
      <c r="AT303" s="187" t="s">
        <v>137</v>
      </c>
      <c r="AU303" s="187" t="s">
        <v>83</v>
      </c>
      <c r="AY303" s="20" t="s">
        <v>135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20" t="s">
        <v>81</v>
      </c>
      <c r="BK303" s="188">
        <f>ROUND(I303*H303,2)</f>
        <v>0</v>
      </c>
      <c r="BL303" s="20" t="s">
        <v>572</v>
      </c>
      <c r="BM303" s="187" t="s">
        <v>1057</v>
      </c>
    </row>
    <row r="304" spans="1:65" s="2" customFormat="1" ht="19.5">
      <c r="A304" s="37"/>
      <c r="B304" s="38"/>
      <c r="C304" s="39"/>
      <c r="D304" s="189" t="s">
        <v>144</v>
      </c>
      <c r="E304" s="39"/>
      <c r="F304" s="190" t="s">
        <v>1909</v>
      </c>
      <c r="G304" s="39"/>
      <c r="H304" s="39"/>
      <c r="I304" s="191"/>
      <c r="J304" s="39"/>
      <c r="K304" s="39"/>
      <c r="L304" s="42"/>
      <c r="M304" s="192"/>
      <c r="N304" s="193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144</v>
      </c>
      <c r="AU304" s="20" t="s">
        <v>83</v>
      </c>
    </row>
    <row r="305" spans="1:65" s="2" customFormat="1">
      <c r="A305" s="37"/>
      <c r="B305" s="38"/>
      <c r="C305" s="39"/>
      <c r="D305" s="194" t="s">
        <v>146</v>
      </c>
      <c r="E305" s="39"/>
      <c r="F305" s="195" t="s">
        <v>1910</v>
      </c>
      <c r="G305" s="39"/>
      <c r="H305" s="39"/>
      <c r="I305" s="191"/>
      <c r="J305" s="39"/>
      <c r="K305" s="39"/>
      <c r="L305" s="42"/>
      <c r="M305" s="192"/>
      <c r="N305" s="193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146</v>
      </c>
      <c r="AU305" s="20" t="s">
        <v>83</v>
      </c>
    </row>
    <row r="306" spans="1:65" s="2" customFormat="1" ht="24.2" customHeight="1">
      <c r="A306" s="37"/>
      <c r="B306" s="38"/>
      <c r="C306" s="240" t="s">
        <v>437</v>
      </c>
      <c r="D306" s="240" t="s">
        <v>281</v>
      </c>
      <c r="E306" s="241" t="s">
        <v>1911</v>
      </c>
      <c r="F306" s="242" t="s">
        <v>1912</v>
      </c>
      <c r="G306" s="243" t="s">
        <v>357</v>
      </c>
      <c r="H306" s="244">
        <v>388.5</v>
      </c>
      <c r="I306" s="245"/>
      <c r="J306" s="246">
        <f>ROUND(I306*H306,2)</f>
        <v>0</v>
      </c>
      <c r="K306" s="242" t="s">
        <v>141</v>
      </c>
      <c r="L306" s="247"/>
      <c r="M306" s="248" t="s">
        <v>28</v>
      </c>
      <c r="N306" s="249" t="s">
        <v>44</v>
      </c>
      <c r="O306" s="67"/>
      <c r="P306" s="185">
        <f>O306*H306</f>
        <v>0</v>
      </c>
      <c r="Q306" s="185">
        <v>2.7E-4</v>
      </c>
      <c r="R306" s="185">
        <f>Q306*H306</f>
        <v>0.104895</v>
      </c>
      <c r="S306" s="185">
        <v>0</v>
      </c>
      <c r="T306" s="18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7" t="s">
        <v>1764</v>
      </c>
      <c r="AT306" s="187" t="s">
        <v>281</v>
      </c>
      <c r="AU306" s="187" t="s">
        <v>83</v>
      </c>
      <c r="AY306" s="20" t="s">
        <v>135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20" t="s">
        <v>81</v>
      </c>
      <c r="BK306" s="188">
        <f>ROUND(I306*H306,2)</f>
        <v>0</v>
      </c>
      <c r="BL306" s="20" t="s">
        <v>572</v>
      </c>
      <c r="BM306" s="187" t="s">
        <v>1069</v>
      </c>
    </row>
    <row r="307" spans="1:65" s="2" customFormat="1" ht="19.5">
      <c r="A307" s="37"/>
      <c r="B307" s="38"/>
      <c r="C307" s="39"/>
      <c r="D307" s="189" t="s">
        <v>144</v>
      </c>
      <c r="E307" s="39"/>
      <c r="F307" s="190" t="s">
        <v>1912</v>
      </c>
      <c r="G307" s="39"/>
      <c r="H307" s="39"/>
      <c r="I307" s="191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144</v>
      </c>
      <c r="AU307" s="20" t="s">
        <v>83</v>
      </c>
    </row>
    <row r="308" spans="1:65" s="13" customFormat="1">
      <c r="B308" s="196"/>
      <c r="C308" s="197"/>
      <c r="D308" s="189" t="s">
        <v>148</v>
      </c>
      <c r="E308" s="198" t="s">
        <v>28</v>
      </c>
      <c r="F308" s="199" t="s">
        <v>1913</v>
      </c>
      <c r="G308" s="197"/>
      <c r="H308" s="200">
        <v>388.5</v>
      </c>
      <c r="I308" s="201"/>
      <c r="J308" s="197"/>
      <c r="K308" s="197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148</v>
      </c>
      <c r="AU308" s="206" t="s">
        <v>83</v>
      </c>
      <c r="AV308" s="13" t="s">
        <v>83</v>
      </c>
      <c r="AW308" s="13" t="s">
        <v>35</v>
      </c>
      <c r="AX308" s="13" t="s">
        <v>73</v>
      </c>
      <c r="AY308" s="206" t="s">
        <v>135</v>
      </c>
    </row>
    <row r="309" spans="1:65" s="14" customFormat="1">
      <c r="B309" s="207"/>
      <c r="C309" s="208"/>
      <c r="D309" s="189" t="s">
        <v>148</v>
      </c>
      <c r="E309" s="209" t="s">
        <v>28</v>
      </c>
      <c r="F309" s="210" t="s">
        <v>183</v>
      </c>
      <c r="G309" s="208"/>
      <c r="H309" s="211">
        <v>388.5</v>
      </c>
      <c r="I309" s="212"/>
      <c r="J309" s="208"/>
      <c r="K309" s="208"/>
      <c r="L309" s="213"/>
      <c r="M309" s="214"/>
      <c r="N309" s="215"/>
      <c r="O309" s="215"/>
      <c r="P309" s="215"/>
      <c r="Q309" s="215"/>
      <c r="R309" s="215"/>
      <c r="S309" s="215"/>
      <c r="T309" s="216"/>
      <c r="AT309" s="217" t="s">
        <v>148</v>
      </c>
      <c r="AU309" s="217" t="s">
        <v>83</v>
      </c>
      <c r="AV309" s="14" t="s">
        <v>142</v>
      </c>
      <c r="AW309" s="14" t="s">
        <v>35</v>
      </c>
      <c r="AX309" s="14" t="s">
        <v>81</v>
      </c>
      <c r="AY309" s="217" t="s">
        <v>135</v>
      </c>
    </row>
    <row r="310" spans="1:65" s="2" customFormat="1" ht="16.5" customHeight="1">
      <c r="A310" s="37"/>
      <c r="B310" s="38"/>
      <c r="C310" s="240" t="s">
        <v>638</v>
      </c>
      <c r="D310" s="240" t="s">
        <v>281</v>
      </c>
      <c r="E310" s="241" t="s">
        <v>1914</v>
      </c>
      <c r="F310" s="242" t="s">
        <v>1915</v>
      </c>
      <c r="G310" s="243" t="s">
        <v>140</v>
      </c>
      <c r="H310" s="244">
        <v>4</v>
      </c>
      <c r="I310" s="245"/>
      <c r="J310" s="246">
        <f>ROUND(I310*H310,2)</f>
        <v>0</v>
      </c>
      <c r="K310" s="242" t="s">
        <v>141</v>
      </c>
      <c r="L310" s="247"/>
      <c r="M310" s="248" t="s">
        <v>28</v>
      </c>
      <c r="N310" s="249" t="s">
        <v>44</v>
      </c>
      <c r="O310" s="67"/>
      <c r="P310" s="185">
        <f>O310*H310</f>
        <v>0</v>
      </c>
      <c r="Q310" s="185">
        <v>2.7E-4</v>
      </c>
      <c r="R310" s="185">
        <f>Q310*H310</f>
        <v>1.08E-3</v>
      </c>
      <c r="S310" s="185">
        <v>0</v>
      </c>
      <c r="T310" s="186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7" t="s">
        <v>1764</v>
      </c>
      <c r="AT310" s="187" t="s">
        <v>281</v>
      </c>
      <c r="AU310" s="187" t="s">
        <v>83</v>
      </c>
      <c r="AY310" s="20" t="s">
        <v>135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20" t="s">
        <v>81</v>
      </c>
      <c r="BK310" s="188">
        <f>ROUND(I310*H310,2)</f>
        <v>0</v>
      </c>
      <c r="BL310" s="20" t="s">
        <v>572</v>
      </c>
      <c r="BM310" s="187" t="s">
        <v>1081</v>
      </c>
    </row>
    <row r="311" spans="1:65" s="2" customFormat="1">
      <c r="A311" s="37"/>
      <c r="B311" s="38"/>
      <c r="C311" s="39"/>
      <c r="D311" s="189" t="s">
        <v>144</v>
      </c>
      <c r="E311" s="39"/>
      <c r="F311" s="190" t="s">
        <v>1916</v>
      </c>
      <c r="G311" s="39"/>
      <c r="H311" s="39"/>
      <c r="I311" s="191"/>
      <c r="J311" s="39"/>
      <c r="K311" s="39"/>
      <c r="L311" s="42"/>
      <c r="M311" s="192"/>
      <c r="N311" s="193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144</v>
      </c>
      <c r="AU311" s="20" t="s">
        <v>83</v>
      </c>
    </row>
    <row r="312" spans="1:65" s="2" customFormat="1" ht="24.2" customHeight="1">
      <c r="A312" s="37"/>
      <c r="B312" s="38"/>
      <c r="C312" s="176" t="s">
        <v>446</v>
      </c>
      <c r="D312" s="176" t="s">
        <v>137</v>
      </c>
      <c r="E312" s="177" t="s">
        <v>1917</v>
      </c>
      <c r="F312" s="178" t="s">
        <v>1918</v>
      </c>
      <c r="G312" s="179" t="s">
        <v>357</v>
      </c>
      <c r="H312" s="180">
        <v>180</v>
      </c>
      <c r="I312" s="181"/>
      <c r="J312" s="182">
        <f>ROUND(I312*H312,2)</f>
        <v>0</v>
      </c>
      <c r="K312" s="178" t="s">
        <v>141</v>
      </c>
      <c r="L312" s="42"/>
      <c r="M312" s="183" t="s">
        <v>28</v>
      </c>
      <c r="N312" s="184" t="s">
        <v>44</v>
      </c>
      <c r="O312" s="67"/>
      <c r="P312" s="185">
        <f>O312*H312</f>
        <v>0</v>
      </c>
      <c r="Q312" s="185">
        <v>0</v>
      </c>
      <c r="R312" s="185">
        <f>Q312*H312</f>
        <v>0</v>
      </c>
      <c r="S312" s="185">
        <v>0</v>
      </c>
      <c r="T312" s="186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7" t="s">
        <v>572</v>
      </c>
      <c r="AT312" s="187" t="s">
        <v>137</v>
      </c>
      <c r="AU312" s="187" t="s">
        <v>83</v>
      </c>
      <c r="AY312" s="20" t="s">
        <v>135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20" t="s">
        <v>81</v>
      </c>
      <c r="BK312" s="188">
        <f>ROUND(I312*H312,2)</f>
        <v>0</v>
      </c>
      <c r="BL312" s="20" t="s">
        <v>572</v>
      </c>
      <c r="BM312" s="187" t="s">
        <v>1093</v>
      </c>
    </row>
    <row r="313" spans="1:65" s="2" customFormat="1" ht="19.5">
      <c r="A313" s="37"/>
      <c r="B313" s="38"/>
      <c r="C313" s="39"/>
      <c r="D313" s="189" t="s">
        <v>144</v>
      </c>
      <c r="E313" s="39"/>
      <c r="F313" s="190" t="s">
        <v>1919</v>
      </c>
      <c r="G313" s="39"/>
      <c r="H313" s="39"/>
      <c r="I313" s="191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144</v>
      </c>
      <c r="AU313" s="20" t="s">
        <v>83</v>
      </c>
    </row>
    <row r="314" spans="1:65" s="2" customFormat="1">
      <c r="A314" s="37"/>
      <c r="B314" s="38"/>
      <c r="C314" s="39"/>
      <c r="D314" s="194" t="s">
        <v>146</v>
      </c>
      <c r="E314" s="39"/>
      <c r="F314" s="195" t="s">
        <v>1920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146</v>
      </c>
      <c r="AU314" s="20" t="s">
        <v>83</v>
      </c>
    </row>
    <row r="315" spans="1:65" s="2" customFormat="1" ht="24.2" customHeight="1">
      <c r="A315" s="37"/>
      <c r="B315" s="38"/>
      <c r="C315" s="240" t="s">
        <v>453</v>
      </c>
      <c r="D315" s="240" t="s">
        <v>281</v>
      </c>
      <c r="E315" s="241" t="s">
        <v>1921</v>
      </c>
      <c r="F315" s="242" t="s">
        <v>1922</v>
      </c>
      <c r="G315" s="243" t="s">
        <v>357</v>
      </c>
      <c r="H315" s="244">
        <v>180</v>
      </c>
      <c r="I315" s="245"/>
      <c r="J315" s="246">
        <f>ROUND(I315*H315,2)</f>
        <v>0</v>
      </c>
      <c r="K315" s="242" t="s">
        <v>141</v>
      </c>
      <c r="L315" s="247"/>
      <c r="M315" s="248" t="s">
        <v>28</v>
      </c>
      <c r="N315" s="249" t="s">
        <v>44</v>
      </c>
      <c r="O315" s="67"/>
      <c r="P315" s="185">
        <f>O315*H315</f>
        <v>0</v>
      </c>
      <c r="Q315" s="185">
        <v>6.8999999999999997E-4</v>
      </c>
      <c r="R315" s="185">
        <f>Q315*H315</f>
        <v>0.12419999999999999</v>
      </c>
      <c r="S315" s="185">
        <v>0</v>
      </c>
      <c r="T315" s="186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7" t="s">
        <v>1764</v>
      </c>
      <c r="AT315" s="187" t="s">
        <v>281</v>
      </c>
      <c r="AU315" s="187" t="s">
        <v>83</v>
      </c>
      <c r="AY315" s="20" t="s">
        <v>135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20" t="s">
        <v>81</v>
      </c>
      <c r="BK315" s="188">
        <f>ROUND(I315*H315,2)</f>
        <v>0</v>
      </c>
      <c r="BL315" s="20" t="s">
        <v>572</v>
      </c>
      <c r="BM315" s="187" t="s">
        <v>1923</v>
      </c>
    </row>
    <row r="316" spans="1:65" s="2" customFormat="1" ht="19.5">
      <c r="A316" s="37"/>
      <c r="B316" s="38"/>
      <c r="C316" s="39"/>
      <c r="D316" s="189" t="s">
        <v>144</v>
      </c>
      <c r="E316" s="39"/>
      <c r="F316" s="190" t="s">
        <v>1922</v>
      </c>
      <c r="G316" s="39"/>
      <c r="H316" s="39"/>
      <c r="I316" s="191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144</v>
      </c>
      <c r="AU316" s="20" t="s">
        <v>83</v>
      </c>
    </row>
    <row r="317" spans="1:65" s="2" customFormat="1" ht="16.5" customHeight="1">
      <c r="A317" s="37"/>
      <c r="B317" s="38"/>
      <c r="C317" s="176" t="s">
        <v>459</v>
      </c>
      <c r="D317" s="176" t="s">
        <v>137</v>
      </c>
      <c r="E317" s="177" t="s">
        <v>1924</v>
      </c>
      <c r="F317" s="178" t="s">
        <v>1925</v>
      </c>
      <c r="G317" s="179" t="s">
        <v>169</v>
      </c>
      <c r="H317" s="180">
        <v>1.87</v>
      </c>
      <c r="I317" s="181"/>
      <c r="J317" s="182">
        <f>ROUND(I317*H317,2)</f>
        <v>0</v>
      </c>
      <c r="K317" s="178" t="s">
        <v>141</v>
      </c>
      <c r="L317" s="42"/>
      <c r="M317" s="183" t="s">
        <v>28</v>
      </c>
      <c r="N317" s="184" t="s">
        <v>44</v>
      </c>
      <c r="O317" s="67"/>
      <c r="P317" s="185">
        <f>O317*H317</f>
        <v>0</v>
      </c>
      <c r="Q317" s="185">
        <v>0</v>
      </c>
      <c r="R317" s="185">
        <f>Q317*H317</f>
        <v>0</v>
      </c>
      <c r="S317" s="185">
        <v>2.2000000000000002</v>
      </c>
      <c r="T317" s="186">
        <f>S317*H317</f>
        <v>4.1140000000000008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7" t="s">
        <v>572</v>
      </c>
      <c r="AT317" s="187" t="s">
        <v>137</v>
      </c>
      <c r="AU317" s="187" t="s">
        <v>83</v>
      </c>
      <c r="AY317" s="20" t="s">
        <v>135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20" t="s">
        <v>81</v>
      </c>
      <c r="BK317" s="188">
        <f>ROUND(I317*H317,2)</f>
        <v>0</v>
      </c>
      <c r="BL317" s="20" t="s">
        <v>572</v>
      </c>
      <c r="BM317" s="187" t="s">
        <v>1926</v>
      </c>
    </row>
    <row r="318" spans="1:65" s="2" customFormat="1">
      <c r="A318" s="37"/>
      <c r="B318" s="38"/>
      <c r="C318" s="39"/>
      <c r="D318" s="189" t="s">
        <v>144</v>
      </c>
      <c r="E318" s="39"/>
      <c r="F318" s="190" t="s">
        <v>1927</v>
      </c>
      <c r="G318" s="39"/>
      <c r="H318" s="39"/>
      <c r="I318" s="191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144</v>
      </c>
      <c r="AU318" s="20" t="s">
        <v>83</v>
      </c>
    </row>
    <row r="319" spans="1:65" s="2" customFormat="1">
      <c r="A319" s="37"/>
      <c r="B319" s="38"/>
      <c r="C319" s="39"/>
      <c r="D319" s="194" t="s">
        <v>146</v>
      </c>
      <c r="E319" s="39"/>
      <c r="F319" s="195" t="s">
        <v>1928</v>
      </c>
      <c r="G319" s="39"/>
      <c r="H319" s="39"/>
      <c r="I319" s="191"/>
      <c r="J319" s="39"/>
      <c r="K319" s="39"/>
      <c r="L319" s="42"/>
      <c r="M319" s="192"/>
      <c r="N319" s="193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146</v>
      </c>
      <c r="AU319" s="20" t="s">
        <v>83</v>
      </c>
    </row>
    <row r="320" spans="1:65" s="12" customFormat="1" ht="22.9" customHeight="1">
      <c r="B320" s="160"/>
      <c r="C320" s="161"/>
      <c r="D320" s="162" t="s">
        <v>72</v>
      </c>
      <c r="E320" s="174" t="s">
        <v>1929</v>
      </c>
      <c r="F320" s="174" t="s">
        <v>1930</v>
      </c>
      <c r="G320" s="161"/>
      <c r="H320" s="161"/>
      <c r="I320" s="164"/>
      <c r="J320" s="175">
        <f>BK320</f>
        <v>0</v>
      </c>
      <c r="K320" s="161"/>
      <c r="L320" s="166"/>
      <c r="M320" s="167"/>
      <c r="N320" s="168"/>
      <c r="O320" s="168"/>
      <c r="P320" s="169">
        <f>SUM(P321:P323)</f>
        <v>0</v>
      </c>
      <c r="Q320" s="168"/>
      <c r="R320" s="169">
        <f>SUM(R321:R323)</f>
        <v>0</v>
      </c>
      <c r="S320" s="168"/>
      <c r="T320" s="170">
        <f>SUM(T321:T323)</f>
        <v>0</v>
      </c>
      <c r="AR320" s="171" t="s">
        <v>154</v>
      </c>
      <c r="AT320" s="172" t="s">
        <v>72</v>
      </c>
      <c r="AU320" s="172" t="s">
        <v>81</v>
      </c>
      <c r="AY320" s="171" t="s">
        <v>135</v>
      </c>
      <c r="BK320" s="173">
        <f>SUM(BK321:BK323)</f>
        <v>0</v>
      </c>
    </row>
    <row r="321" spans="1:65" s="2" customFormat="1" ht="21.75" customHeight="1">
      <c r="A321" s="37"/>
      <c r="B321" s="38"/>
      <c r="C321" s="176" t="s">
        <v>516</v>
      </c>
      <c r="D321" s="176" t="s">
        <v>137</v>
      </c>
      <c r="E321" s="177" t="s">
        <v>1931</v>
      </c>
      <c r="F321" s="178" t="s">
        <v>1932</v>
      </c>
      <c r="G321" s="179" t="s">
        <v>140</v>
      </c>
      <c r="H321" s="180">
        <v>5</v>
      </c>
      <c r="I321" s="181"/>
      <c r="J321" s="182">
        <f>ROUND(I321*H321,2)</f>
        <v>0</v>
      </c>
      <c r="K321" s="178" t="s">
        <v>141</v>
      </c>
      <c r="L321" s="42"/>
      <c r="M321" s="183" t="s">
        <v>28</v>
      </c>
      <c r="N321" s="184" t="s">
        <v>44</v>
      </c>
      <c r="O321" s="67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7" t="s">
        <v>572</v>
      </c>
      <c r="AT321" s="187" t="s">
        <v>137</v>
      </c>
      <c r="AU321" s="187" t="s">
        <v>83</v>
      </c>
      <c r="AY321" s="20" t="s">
        <v>135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20" t="s">
        <v>81</v>
      </c>
      <c r="BK321" s="188">
        <f>ROUND(I321*H321,2)</f>
        <v>0</v>
      </c>
      <c r="BL321" s="20" t="s">
        <v>572</v>
      </c>
      <c r="BM321" s="187" t="s">
        <v>1933</v>
      </c>
    </row>
    <row r="322" spans="1:65" s="2" customFormat="1" ht="19.5">
      <c r="A322" s="37"/>
      <c r="B322" s="38"/>
      <c r="C322" s="39"/>
      <c r="D322" s="189" t="s">
        <v>144</v>
      </c>
      <c r="E322" s="39"/>
      <c r="F322" s="190" t="s">
        <v>1934</v>
      </c>
      <c r="G322" s="39"/>
      <c r="H322" s="39"/>
      <c r="I322" s="191"/>
      <c r="J322" s="39"/>
      <c r="K322" s="39"/>
      <c r="L322" s="42"/>
      <c r="M322" s="192"/>
      <c r="N322" s="193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144</v>
      </c>
      <c r="AU322" s="20" t="s">
        <v>83</v>
      </c>
    </row>
    <row r="323" spans="1:65" s="2" customFormat="1">
      <c r="A323" s="37"/>
      <c r="B323" s="38"/>
      <c r="C323" s="39"/>
      <c r="D323" s="194" t="s">
        <v>146</v>
      </c>
      <c r="E323" s="39"/>
      <c r="F323" s="195" t="s">
        <v>1935</v>
      </c>
      <c r="G323" s="39"/>
      <c r="H323" s="39"/>
      <c r="I323" s="191"/>
      <c r="J323" s="39"/>
      <c r="K323" s="39"/>
      <c r="L323" s="42"/>
      <c r="M323" s="192"/>
      <c r="N323" s="193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146</v>
      </c>
      <c r="AU323" s="20" t="s">
        <v>83</v>
      </c>
    </row>
    <row r="324" spans="1:65" s="12" customFormat="1" ht="25.9" customHeight="1">
      <c r="B324" s="160"/>
      <c r="C324" s="161"/>
      <c r="D324" s="162" t="s">
        <v>72</v>
      </c>
      <c r="E324" s="163" t="s">
        <v>1936</v>
      </c>
      <c r="F324" s="163" t="s">
        <v>1937</v>
      </c>
      <c r="G324" s="161"/>
      <c r="H324" s="161"/>
      <c r="I324" s="164"/>
      <c r="J324" s="165">
        <f>BK324</f>
        <v>0</v>
      </c>
      <c r="K324" s="161"/>
      <c r="L324" s="166"/>
      <c r="M324" s="167"/>
      <c r="N324" s="168"/>
      <c r="O324" s="168"/>
      <c r="P324" s="169">
        <f>SUM(P325:P344)</f>
        <v>0</v>
      </c>
      <c r="Q324" s="168"/>
      <c r="R324" s="169">
        <f>SUM(R325:R344)</f>
        <v>0</v>
      </c>
      <c r="S324" s="168"/>
      <c r="T324" s="170">
        <f>SUM(T325:T344)</f>
        <v>0</v>
      </c>
      <c r="AR324" s="171" t="s">
        <v>142</v>
      </c>
      <c r="AT324" s="172" t="s">
        <v>72</v>
      </c>
      <c r="AU324" s="172" t="s">
        <v>73</v>
      </c>
      <c r="AY324" s="171" t="s">
        <v>135</v>
      </c>
      <c r="BK324" s="173">
        <f>SUM(BK325:BK344)</f>
        <v>0</v>
      </c>
    </row>
    <row r="325" spans="1:65" s="2" customFormat="1" ht="16.5" customHeight="1">
      <c r="A325" s="37"/>
      <c r="B325" s="38"/>
      <c r="C325" s="176" t="s">
        <v>471</v>
      </c>
      <c r="D325" s="176" t="s">
        <v>137</v>
      </c>
      <c r="E325" s="177" t="s">
        <v>1938</v>
      </c>
      <c r="F325" s="178" t="s">
        <v>1939</v>
      </c>
      <c r="G325" s="179" t="s">
        <v>1143</v>
      </c>
      <c r="H325" s="180">
        <v>12</v>
      </c>
      <c r="I325" s="181"/>
      <c r="J325" s="182">
        <f>ROUND(I325*H325,2)</f>
        <v>0</v>
      </c>
      <c r="K325" s="178" t="s">
        <v>141</v>
      </c>
      <c r="L325" s="42"/>
      <c r="M325" s="183" t="s">
        <v>28</v>
      </c>
      <c r="N325" s="184" t="s">
        <v>44</v>
      </c>
      <c r="O325" s="67"/>
      <c r="P325" s="185">
        <f>O325*H325</f>
        <v>0</v>
      </c>
      <c r="Q325" s="185">
        <v>0</v>
      </c>
      <c r="R325" s="185">
        <f>Q325*H325</f>
        <v>0</v>
      </c>
      <c r="S325" s="185">
        <v>0</v>
      </c>
      <c r="T325" s="186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7" t="s">
        <v>1940</v>
      </c>
      <c r="AT325" s="187" t="s">
        <v>137</v>
      </c>
      <c r="AU325" s="187" t="s">
        <v>81</v>
      </c>
      <c r="AY325" s="20" t="s">
        <v>135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20" t="s">
        <v>81</v>
      </c>
      <c r="BK325" s="188">
        <f>ROUND(I325*H325,2)</f>
        <v>0</v>
      </c>
      <c r="BL325" s="20" t="s">
        <v>1940</v>
      </c>
      <c r="BM325" s="187" t="s">
        <v>1941</v>
      </c>
    </row>
    <row r="326" spans="1:65" s="2" customFormat="1" ht="19.5">
      <c r="A326" s="37"/>
      <c r="B326" s="38"/>
      <c r="C326" s="39"/>
      <c r="D326" s="189" t="s">
        <v>144</v>
      </c>
      <c r="E326" s="39"/>
      <c r="F326" s="190" t="s">
        <v>1942</v>
      </c>
      <c r="G326" s="39"/>
      <c r="H326" s="39"/>
      <c r="I326" s="191"/>
      <c r="J326" s="39"/>
      <c r="K326" s="39"/>
      <c r="L326" s="42"/>
      <c r="M326" s="192"/>
      <c r="N326" s="193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144</v>
      </c>
      <c r="AU326" s="20" t="s">
        <v>81</v>
      </c>
    </row>
    <row r="327" spans="1:65" s="2" customFormat="1">
      <c r="A327" s="37"/>
      <c r="B327" s="38"/>
      <c r="C327" s="39"/>
      <c r="D327" s="194" t="s">
        <v>146</v>
      </c>
      <c r="E327" s="39"/>
      <c r="F327" s="195" t="s">
        <v>1943</v>
      </c>
      <c r="G327" s="39"/>
      <c r="H327" s="39"/>
      <c r="I327" s="191"/>
      <c r="J327" s="39"/>
      <c r="K327" s="39"/>
      <c r="L327" s="42"/>
      <c r="M327" s="192"/>
      <c r="N327" s="193"/>
      <c r="O327" s="67"/>
      <c r="P327" s="67"/>
      <c r="Q327" s="67"/>
      <c r="R327" s="67"/>
      <c r="S327" s="67"/>
      <c r="T327" s="68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20" t="s">
        <v>146</v>
      </c>
      <c r="AU327" s="20" t="s">
        <v>81</v>
      </c>
    </row>
    <row r="328" spans="1:65" s="2" customFormat="1" ht="24.2" customHeight="1">
      <c r="A328" s="37"/>
      <c r="B328" s="38"/>
      <c r="C328" s="176" t="s">
        <v>477</v>
      </c>
      <c r="D328" s="176" t="s">
        <v>137</v>
      </c>
      <c r="E328" s="177" t="s">
        <v>1944</v>
      </c>
      <c r="F328" s="178" t="s">
        <v>1945</v>
      </c>
      <c r="G328" s="179" t="s">
        <v>1143</v>
      </c>
      <c r="H328" s="180">
        <v>4</v>
      </c>
      <c r="I328" s="181"/>
      <c r="J328" s="182">
        <f>ROUND(I328*H328,2)</f>
        <v>0</v>
      </c>
      <c r="K328" s="178" t="s">
        <v>141</v>
      </c>
      <c r="L328" s="42"/>
      <c r="M328" s="183" t="s">
        <v>28</v>
      </c>
      <c r="N328" s="184" t="s">
        <v>44</v>
      </c>
      <c r="O328" s="67"/>
      <c r="P328" s="185">
        <f>O328*H328</f>
        <v>0</v>
      </c>
      <c r="Q328" s="185">
        <v>0</v>
      </c>
      <c r="R328" s="185">
        <f>Q328*H328</f>
        <v>0</v>
      </c>
      <c r="S328" s="185">
        <v>0</v>
      </c>
      <c r="T328" s="18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7" t="s">
        <v>1940</v>
      </c>
      <c r="AT328" s="187" t="s">
        <v>137</v>
      </c>
      <c r="AU328" s="187" t="s">
        <v>81</v>
      </c>
      <c r="AY328" s="20" t="s">
        <v>135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20" t="s">
        <v>81</v>
      </c>
      <c r="BK328" s="188">
        <f>ROUND(I328*H328,2)</f>
        <v>0</v>
      </c>
      <c r="BL328" s="20" t="s">
        <v>1940</v>
      </c>
      <c r="BM328" s="187" t="s">
        <v>1946</v>
      </c>
    </row>
    <row r="329" spans="1:65" s="2" customFormat="1" ht="19.5">
      <c r="A329" s="37"/>
      <c r="B329" s="38"/>
      <c r="C329" s="39"/>
      <c r="D329" s="189" t="s">
        <v>144</v>
      </c>
      <c r="E329" s="39"/>
      <c r="F329" s="190" t="s">
        <v>1947</v>
      </c>
      <c r="G329" s="39"/>
      <c r="H329" s="39"/>
      <c r="I329" s="191"/>
      <c r="J329" s="39"/>
      <c r="K329" s="39"/>
      <c r="L329" s="42"/>
      <c r="M329" s="192"/>
      <c r="N329" s="193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144</v>
      </c>
      <c r="AU329" s="20" t="s">
        <v>81</v>
      </c>
    </row>
    <row r="330" spans="1:65" s="2" customFormat="1">
      <c r="A330" s="37"/>
      <c r="B330" s="38"/>
      <c r="C330" s="39"/>
      <c r="D330" s="194" t="s">
        <v>146</v>
      </c>
      <c r="E330" s="39"/>
      <c r="F330" s="195" t="s">
        <v>1948</v>
      </c>
      <c r="G330" s="39"/>
      <c r="H330" s="39"/>
      <c r="I330" s="191"/>
      <c r="J330" s="39"/>
      <c r="K330" s="39"/>
      <c r="L330" s="42"/>
      <c r="M330" s="192"/>
      <c r="N330" s="193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146</v>
      </c>
      <c r="AU330" s="20" t="s">
        <v>81</v>
      </c>
    </row>
    <row r="331" spans="1:65" s="2" customFormat="1" ht="24.2" customHeight="1">
      <c r="A331" s="37"/>
      <c r="B331" s="38"/>
      <c r="C331" s="176" t="s">
        <v>486</v>
      </c>
      <c r="D331" s="176" t="s">
        <v>137</v>
      </c>
      <c r="E331" s="177" t="s">
        <v>1949</v>
      </c>
      <c r="F331" s="178" t="s">
        <v>1950</v>
      </c>
      <c r="G331" s="179" t="s">
        <v>1143</v>
      </c>
      <c r="H331" s="180">
        <v>1</v>
      </c>
      <c r="I331" s="181"/>
      <c r="J331" s="182">
        <f>ROUND(I331*H331,2)</f>
        <v>0</v>
      </c>
      <c r="K331" s="178" t="s">
        <v>28</v>
      </c>
      <c r="L331" s="42"/>
      <c r="M331" s="183" t="s">
        <v>28</v>
      </c>
      <c r="N331" s="184" t="s">
        <v>44</v>
      </c>
      <c r="O331" s="67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7" t="s">
        <v>1940</v>
      </c>
      <c r="AT331" s="187" t="s">
        <v>137</v>
      </c>
      <c r="AU331" s="187" t="s">
        <v>81</v>
      </c>
      <c r="AY331" s="20" t="s">
        <v>135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20" t="s">
        <v>81</v>
      </c>
      <c r="BK331" s="188">
        <f>ROUND(I331*H331,2)</f>
        <v>0</v>
      </c>
      <c r="BL331" s="20" t="s">
        <v>1940</v>
      </c>
      <c r="BM331" s="187" t="s">
        <v>1951</v>
      </c>
    </row>
    <row r="332" spans="1:65" s="2" customFormat="1">
      <c r="A332" s="37"/>
      <c r="B332" s="38"/>
      <c r="C332" s="39"/>
      <c r="D332" s="189" t="s">
        <v>144</v>
      </c>
      <c r="E332" s="39"/>
      <c r="F332" s="190" t="s">
        <v>1950</v>
      </c>
      <c r="G332" s="39"/>
      <c r="H332" s="39"/>
      <c r="I332" s="191"/>
      <c r="J332" s="39"/>
      <c r="K332" s="39"/>
      <c r="L332" s="42"/>
      <c r="M332" s="192"/>
      <c r="N332" s="193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144</v>
      </c>
      <c r="AU332" s="20" t="s">
        <v>81</v>
      </c>
    </row>
    <row r="333" spans="1:65" s="2" customFormat="1" ht="16.5" customHeight="1">
      <c r="A333" s="37"/>
      <c r="B333" s="38"/>
      <c r="C333" s="176" t="s">
        <v>491</v>
      </c>
      <c r="D333" s="176" t="s">
        <v>137</v>
      </c>
      <c r="E333" s="177" t="s">
        <v>1952</v>
      </c>
      <c r="F333" s="178" t="s">
        <v>1953</v>
      </c>
      <c r="G333" s="179" t="s">
        <v>1143</v>
      </c>
      <c r="H333" s="180">
        <v>26</v>
      </c>
      <c r="I333" s="181"/>
      <c r="J333" s="182">
        <f>ROUND(I333*H333,2)</f>
        <v>0</v>
      </c>
      <c r="K333" s="178" t="s">
        <v>141</v>
      </c>
      <c r="L333" s="42"/>
      <c r="M333" s="183" t="s">
        <v>28</v>
      </c>
      <c r="N333" s="184" t="s">
        <v>44</v>
      </c>
      <c r="O333" s="67"/>
      <c r="P333" s="185">
        <f>O333*H333</f>
        <v>0</v>
      </c>
      <c r="Q333" s="185">
        <v>0</v>
      </c>
      <c r="R333" s="185">
        <f>Q333*H333</f>
        <v>0</v>
      </c>
      <c r="S333" s="185">
        <v>0</v>
      </c>
      <c r="T333" s="186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7" t="s">
        <v>1940</v>
      </c>
      <c r="AT333" s="187" t="s">
        <v>137</v>
      </c>
      <c r="AU333" s="187" t="s">
        <v>81</v>
      </c>
      <c r="AY333" s="20" t="s">
        <v>135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20" t="s">
        <v>81</v>
      </c>
      <c r="BK333" s="188">
        <f>ROUND(I333*H333,2)</f>
        <v>0</v>
      </c>
      <c r="BL333" s="20" t="s">
        <v>1940</v>
      </c>
      <c r="BM333" s="187" t="s">
        <v>1954</v>
      </c>
    </row>
    <row r="334" spans="1:65" s="2" customFormat="1" ht="19.5">
      <c r="A334" s="37"/>
      <c r="B334" s="38"/>
      <c r="C334" s="39"/>
      <c r="D334" s="189" t="s">
        <v>144</v>
      </c>
      <c r="E334" s="39"/>
      <c r="F334" s="190" t="s">
        <v>1955</v>
      </c>
      <c r="G334" s="39"/>
      <c r="H334" s="39"/>
      <c r="I334" s="191"/>
      <c r="J334" s="39"/>
      <c r="K334" s="39"/>
      <c r="L334" s="42"/>
      <c r="M334" s="192"/>
      <c r="N334" s="193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144</v>
      </c>
      <c r="AU334" s="20" t="s">
        <v>81</v>
      </c>
    </row>
    <row r="335" spans="1:65" s="2" customFormat="1">
      <c r="A335" s="37"/>
      <c r="B335" s="38"/>
      <c r="C335" s="39"/>
      <c r="D335" s="194" t="s">
        <v>146</v>
      </c>
      <c r="E335" s="39"/>
      <c r="F335" s="195" t="s">
        <v>1956</v>
      </c>
      <c r="G335" s="39"/>
      <c r="H335" s="39"/>
      <c r="I335" s="191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146</v>
      </c>
      <c r="AU335" s="20" t="s">
        <v>81</v>
      </c>
    </row>
    <row r="336" spans="1:65" s="2" customFormat="1" ht="16.5" customHeight="1">
      <c r="A336" s="37"/>
      <c r="B336" s="38"/>
      <c r="C336" s="176" t="s">
        <v>496</v>
      </c>
      <c r="D336" s="176" t="s">
        <v>137</v>
      </c>
      <c r="E336" s="177" t="s">
        <v>1957</v>
      </c>
      <c r="F336" s="178" t="s">
        <v>1958</v>
      </c>
      <c r="G336" s="179" t="s">
        <v>1143</v>
      </c>
      <c r="H336" s="180">
        <v>16</v>
      </c>
      <c r="I336" s="181"/>
      <c r="J336" s="182">
        <f>ROUND(I336*H336,2)</f>
        <v>0</v>
      </c>
      <c r="K336" s="178" t="s">
        <v>141</v>
      </c>
      <c r="L336" s="42"/>
      <c r="M336" s="183" t="s">
        <v>28</v>
      </c>
      <c r="N336" s="184" t="s">
        <v>44</v>
      </c>
      <c r="O336" s="67"/>
      <c r="P336" s="185">
        <f>O336*H336</f>
        <v>0</v>
      </c>
      <c r="Q336" s="185">
        <v>0</v>
      </c>
      <c r="R336" s="185">
        <f>Q336*H336</f>
        <v>0</v>
      </c>
      <c r="S336" s="185">
        <v>0</v>
      </c>
      <c r="T336" s="186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7" t="s">
        <v>1940</v>
      </c>
      <c r="AT336" s="187" t="s">
        <v>137</v>
      </c>
      <c r="AU336" s="187" t="s">
        <v>81</v>
      </c>
      <c r="AY336" s="20" t="s">
        <v>135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20" t="s">
        <v>81</v>
      </c>
      <c r="BK336" s="188">
        <f>ROUND(I336*H336,2)</f>
        <v>0</v>
      </c>
      <c r="BL336" s="20" t="s">
        <v>1940</v>
      </c>
      <c r="BM336" s="187" t="s">
        <v>1959</v>
      </c>
    </row>
    <row r="337" spans="1:65" s="2" customFormat="1" ht="19.5">
      <c r="A337" s="37"/>
      <c r="B337" s="38"/>
      <c r="C337" s="39"/>
      <c r="D337" s="189" t="s">
        <v>144</v>
      </c>
      <c r="E337" s="39"/>
      <c r="F337" s="190" t="s">
        <v>1960</v>
      </c>
      <c r="G337" s="39"/>
      <c r="H337" s="39"/>
      <c r="I337" s="191"/>
      <c r="J337" s="39"/>
      <c r="K337" s="39"/>
      <c r="L337" s="42"/>
      <c r="M337" s="192"/>
      <c r="N337" s="193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144</v>
      </c>
      <c r="AU337" s="20" t="s">
        <v>81</v>
      </c>
    </row>
    <row r="338" spans="1:65" s="2" customFormat="1">
      <c r="A338" s="37"/>
      <c r="B338" s="38"/>
      <c r="C338" s="39"/>
      <c r="D338" s="194" t="s">
        <v>146</v>
      </c>
      <c r="E338" s="39"/>
      <c r="F338" s="195" t="s">
        <v>1961</v>
      </c>
      <c r="G338" s="39"/>
      <c r="H338" s="39"/>
      <c r="I338" s="191"/>
      <c r="J338" s="39"/>
      <c r="K338" s="39"/>
      <c r="L338" s="42"/>
      <c r="M338" s="192"/>
      <c r="N338" s="193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146</v>
      </c>
      <c r="AU338" s="20" t="s">
        <v>81</v>
      </c>
    </row>
    <row r="339" spans="1:65" s="2" customFormat="1" ht="16.5" customHeight="1">
      <c r="A339" s="37"/>
      <c r="B339" s="38"/>
      <c r="C339" s="176" t="s">
        <v>506</v>
      </c>
      <c r="D339" s="176" t="s">
        <v>137</v>
      </c>
      <c r="E339" s="177" t="s">
        <v>1962</v>
      </c>
      <c r="F339" s="178" t="s">
        <v>1963</v>
      </c>
      <c r="G339" s="179" t="s">
        <v>1143</v>
      </c>
      <c r="H339" s="180">
        <v>16</v>
      </c>
      <c r="I339" s="181"/>
      <c r="J339" s="182">
        <f>ROUND(I339*H339,2)</f>
        <v>0</v>
      </c>
      <c r="K339" s="178" t="s">
        <v>141</v>
      </c>
      <c r="L339" s="42"/>
      <c r="M339" s="183" t="s">
        <v>28</v>
      </c>
      <c r="N339" s="184" t="s">
        <v>44</v>
      </c>
      <c r="O339" s="67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7" t="s">
        <v>1940</v>
      </c>
      <c r="AT339" s="187" t="s">
        <v>137</v>
      </c>
      <c r="AU339" s="187" t="s">
        <v>81</v>
      </c>
      <c r="AY339" s="20" t="s">
        <v>135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20" t="s">
        <v>81</v>
      </c>
      <c r="BK339" s="188">
        <f>ROUND(I339*H339,2)</f>
        <v>0</v>
      </c>
      <c r="BL339" s="20" t="s">
        <v>1940</v>
      </c>
      <c r="BM339" s="187" t="s">
        <v>1964</v>
      </c>
    </row>
    <row r="340" spans="1:65" s="2" customFormat="1" ht="19.5">
      <c r="A340" s="37"/>
      <c r="B340" s="38"/>
      <c r="C340" s="39"/>
      <c r="D340" s="189" t="s">
        <v>144</v>
      </c>
      <c r="E340" s="39"/>
      <c r="F340" s="190" t="s">
        <v>1965</v>
      </c>
      <c r="G340" s="39"/>
      <c r="H340" s="39"/>
      <c r="I340" s="191"/>
      <c r="J340" s="39"/>
      <c r="K340" s="39"/>
      <c r="L340" s="42"/>
      <c r="M340" s="192"/>
      <c r="N340" s="193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144</v>
      </c>
      <c r="AU340" s="20" t="s">
        <v>81</v>
      </c>
    </row>
    <row r="341" spans="1:65" s="2" customFormat="1">
      <c r="A341" s="37"/>
      <c r="B341" s="38"/>
      <c r="C341" s="39"/>
      <c r="D341" s="194" t="s">
        <v>146</v>
      </c>
      <c r="E341" s="39"/>
      <c r="F341" s="195" t="s">
        <v>1966</v>
      </c>
      <c r="G341" s="39"/>
      <c r="H341" s="39"/>
      <c r="I341" s="191"/>
      <c r="J341" s="39"/>
      <c r="K341" s="39"/>
      <c r="L341" s="42"/>
      <c r="M341" s="192"/>
      <c r="N341" s="193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146</v>
      </c>
      <c r="AU341" s="20" t="s">
        <v>81</v>
      </c>
    </row>
    <row r="342" spans="1:65" s="2" customFormat="1" ht="16.5" customHeight="1">
      <c r="A342" s="37"/>
      <c r="B342" s="38"/>
      <c r="C342" s="176" t="s">
        <v>511</v>
      </c>
      <c r="D342" s="176" t="s">
        <v>137</v>
      </c>
      <c r="E342" s="177" t="s">
        <v>1967</v>
      </c>
      <c r="F342" s="178" t="s">
        <v>1968</v>
      </c>
      <c r="G342" s="179" t="s">
        <v>1143</v>
      </c>
      <c r="H342" s="180">
        <v>24</v>
      </c>
      <c r="I342" s="181"/>
      <c r="J342" s="182">
        <f>ROUND(I342*H342,2)</f>
        <v>0</v>
      </c>
      <c r="K342" s="178" t="s">
        <v>141</v>
      </c>
      <c r="L342" s="42"/>
      <c r="M342" s="183" t="s">
        <v>28</v>
      </c>
      <c r="N342" s="184" t="s">
        <v>44</v>
      </c>
      <c r="O342" s="67"/>
      <c r="P342" s="185">
        <f>O342*H342</f>
        <v>0</v>
      </c>
      <c r="Q342" s="185">
        <v>0</v>
      </c>
      <c r="R342" s="185">
        <f>Q342*H342</f>
        <v>0</v>
      </c>
      <c r="S342" s="185">
        <v>0</v>
      </c>
      <c r="T342" s="186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7" t="s">
        <v>1940</v>
      </c>
      <c r="AT342" s="187" t="s">
        <v>137</v>
      </c>
      <c r="AU342" s="187" t="s">
        <v>81</v>
      </c>
      <c r="AY342" s="20" t="s">
        <v>135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20" t="s">
        <v>81</v>
      </c>
      <c r="BK342" s="188">
        <f>ROUND(I342*H342,2)</f>
        <v>0</v>
      </c>
      <c r="BL342" s="20" t="s">
        <v>1940</v>
      </c>
      <c r="BM342" s="187" t="s">
        <v>1969</v>
      </c>
    </row>
    <row r="343" spans="1:65" s="2" customFormat="1" ht="19.5">
      <c r="A343" s="37"/>
      <c r="B343" s="38"/>
      <c r="C343" s="39"/>
      <c r="D343" s="189" t="s">
        <v>144</v>
      </c>
      <c r="E343" s="39"/>
      <c r="F343" s="190" t="s">
        <v>1970</v>
      </c>
      <c r="G343" s="39"/>
      <c r="H343" s="39"/>
      <c r="I343" s="191"/>
      <c r="J343" s="39"/>
      <c r="K343" s="39"/>
      <c r="L343" s="42"/>
      <c r="M343" s="192"/>
      <c r="N343" s="193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20" t="s">
        <v>144</v>
      </c>
      <c r="AU343" s="20" t="s">
        <v>81</v>
      </c>
    </row>
    <row r="344" spans="1:65" s="2" customFormat="1">
      <c r="A344" s="37"/>
      <c r="B344" s="38"/>
      <c r="C344" s="39"/>
      <c r="D344" s="194" t="s">
        <v>146</v>
      </c>
      <c r="E344" s="39"/>
      <c r="F344" s="195" t="s">
        <v>1971</v>
      </c>
      <c r="G344" s="39"/>
      <c r="H344" s="39"/>
      <c r="I344" s="191"/>
      <c r="J344" s="39"/>
      <c r="K344" s="39"/>
      <c r="L344" s="42"/>
      <c r="M344" s="250"/>
      <c r="N344" s="251"/>
      <c r="O344" s="252"/>
      <c r="P344" s="252"/>
      <c r="Q344" s="252"/>
      <c r="R344" s="252"/>
      <c r="S344" s="252"/>
      <c r="T344" s="253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146</v>
      </c>
      <c r="AU344" s="20" t="s">
        <v>81</v>
      </c>
    </row>
    <row r="345" spans="1:65" s="2" customFormat="1" ht="6.95" customHeight="1">
      <c r="A345" s="37"/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42"/>
      <c r="M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</row>
  </sheetData>
  <sheetProtection algorithmName="SHA-512" hashValue="Iqpb7Dm+HDercI/MOP2SJCwqK7j+oClPTbVsfi0pKb5bFZBrglqcihNlPY0oJwjgKpo2VIRFLJxyZk/cOGgLuA==" saltValue="G6Mi8Jut3M8WQjyaqZ0YiTZX6fFXMnnXsZpG5mDHgkiqzu/NQfofz7g51DpPxR6ihmEQJP8OLoroyYMTp3I4Eg==" spinCount="100000" sheet="1" objects="1" scenarios="1" formatColumns="0" formatRows="0" autoFilter="0"/>
  <autoFilter ref="C90:K344" xr:uid="{00000000-0009-0000-0000-000004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400-000000000000}"/>
    <hyperlink ref="F100" r:id="rId2" xr:uid="{00000000-0004-0000-0400-000001000000}"/>
    <hyperlink ref="F104" r:id="rId3" xr:uid="{00000000-0004-0000-0400-000002000000}"/>
    <hyperlink ref="F108" r:id="rId4" xr:uid="{00000000-0004-0000-0400-000003000000}"/>
    <hyperlink ref="F113" r:id="rId5" xr:uid="{00000000-0004-0000-0400-000004000000}"/>
    <hyperlink ref="F120" r:id="rId6" xr:uid="{00000000-0004-0000-0400-000005000000}"/>
    <hyperlink ref="F127" r:id="rId7" xr:uid="{00000000-0004-0000-0400-000006000000}"/>
    <hyperlink ref="F138" r:id="rId8" xr:uid="{00000000-0004-0000-0400-000007000000}"/>
    <hyperlink ref="F141" r:id="rId9" xr:uid="{00000000-0004-0000-0400-000008000000}"/>
    <hyperlink ref="F144" r:id="rId10" xr:uid="{00000000-0004-0000-0400-000009000000}"/>
    <hyperlink ref="F148" r:id="rId11" xr:uid="{00000000-0004-0000-0400-00000A000000}"/>
    <hyperlink ref="F152" r:id="rId12" xr:uid="{00000000-0004-0000-0400-00000B000000}"/>
    <hyperlink ref="F158" r:id="rId13" xr:uid="{00000000-0004-0000-0400-00000C000000}"/>
    <hyperlink ref="F165" r:id="rId14" xr:uid="{00000000-0004-0000-0400-00000D000000}"/>
    <hyperlink ref="F172" r:id="rId15" xr:uid="{00000000-0004-0000-0400-00000E000000}"/>
    <hyperlink ref="F175" r:id="rId16" xr:uid="{00000000-0004-0000-0400-00000F000000}"/>
    <hyperlink ref="F186" r:id="rId17" xr:uid="{00000000-0004-0000-0400-000010000000}"/>
    <hyperlink ref="F189" r:id="rId18" xr:uid="{00000000-0004-0000-0400-000011000000}"/>
    <hyperlink ref="F192" r:id="rId19" xr:uid="{00000000-0004-0000-0400-000012000000}"/>
    <hyperlink ref="F198" r:id="rId20" xr:uid="{00000000-0004-0000-0400-000013000000}"/>
    <hyperlink ref="F203" r:id="rId21" xr:uid="{00000000-0004-0000-0400-000014000000}"/>
    <hyperlink ref="F208" r:id="rId22" xr:uid="{00000000-0004-0000-0400-000015000000}"/>
    <hyperlink ref="F215" r:id="rId23" xr:uid="{00000000-0004-0000-0400-000016000000}"/>
    <hyperlink ref="F222" r:id="rId24" xr:uid="{00000000-0004-0000-0400-000017000000}"/>
    <hyperlink ref="F227" r:id="rId25" xr:uid="{00000000-0004-0000-0400-000018000000}"/>
    <hyperlink ref="F232" r:id="rId26" xr:uid="{00000000-0004-0000-0400-000019000000}"/>
    <hyperlink ref="F237" r:id="rId27" xr:uid="{00000000-0004-0000-0400-00001A000000}"/>
    <hyperlink ref="F243" r:id="rId28" xr:uid="{00000000-0004-0000-0400-00001B000000}"/>
    <hyperlink ref="F246" r:id="rId29" xr:uid="{00000000-0004-0000-0400-00001C000000}"/>
    <hyperlink ref="F249" r:id="rId30" xr:uid="{00000000-0004-0000-0400-00001D000000}"/>
    <hyperlink ref="F254" r:id="rId31" xr:uid="{00000000-0004-0000-0400-00001E000000}"/>
    <hyperlink ref="F267" r:id="rId32" xr:uid="{00000000-0004-0000-0400-00001F000000}"/>
    <hyperlink ref="F271" r:id="rId33" xr:uid="{00000000-0004-0000-0400-000020000000}"/>
    <hyperlink ref="F276" r:id="rId34" xr:uid="{00000000-0004-0000-0400-000021000000}"/>
    <hyperlink ref="F281" r:id="rId35" xr:uid="{00000000-0004-0000-0400-000022000000}"/>
    <hyperlink ref="F286" r:id="rId36" xr:uid="{00000000-0004-0000-0400-000023000000}"/>
    <hyperlink ref="F291" r:id="rId37" xr:uid="{00000000-0004-0000-0400-000024000000}"/>
    <hyperlink ref="F296" r:id="rId38" xr:uid="{00000000-0004-0000-0400-000025000000}"/>
    <hyperlink ref="F299" r:id="rId39" xr:uid="{00000000-0004-0000-0400-000026000000}"/>
    <hyperlink ref="F302" r:id="rId40" xr:uid="{00000000-0004-0000-0400-000027000000}"/>
    <hyperlink ref="F305" r:id="rId41" xr:uid="{00000000-0004-0000-0400-000028000000}"/>
    <hyperlink ref="F314" r:id="rId42" xr:uid="{00000000-0004-0000-0400-000029000000}"/>
    <hyperlink ref="F319" r:id="rId43" xr:uid="{00000000-0004-0000-0400-00002A000000}"/>
    <hyperlink ref="F323" r:id="rId44" xr:uid="{00000000-0004-0000-0400-00002B000000}"/>
    <hyperlink ref="F327" r:id="rId45" xr:uid="{00000000-0004-0000-0400-00002C000000}"/>
    <hyperlink ref="F330" r:id="rId46" xr:uid="{00000000-0004-0000-0400-00002D000000}"/>
    <hyperlink ref="F335" r:id="rId47" xr:uid="{00000000-0004-0000-0400-00002E000000}"/>
    <hyperlink ref="F338" r:id="rId48" xr:uid="{00000000-0004-0000-0400-00002F000000}"/>
    <hyperlink ref="F341" r:id="rId49" xr:uid="{00000000-0004-0000-0400-000030000000}"/>
    <hyperlink ref="F344" r:id="rId50" xr:uid="{00000000-0004-0000-0400-00003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2:BM13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0" t="s">
        <v>96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83</v>
      </c>
    </row>
    <row r="4" spans="1:46" s="1" customFormat="1" ht="24.95" customHeight="1">
      <c r="B4" s="23"/>
      <c r="D4" s="106" t="s">
        <v>97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7" t="str">
        <f>'Rekapitulace stavby'!K6</f>
        <v>Teplice - Rekonstrukce ul. Čelakovského</v>
      </c>
      <c r="F7" s="388"/>
      <c r="G7" s="388"/>
      <c r="H7" s="388"/>
      <c r="L7" s="23"/>
    </row>
    <row r="8" spans="1:46" s="2" customFormat="1" ht="12" customHeight="1">
      <c r="A8" s="37"/>
      <c r="B8" s="42"/>
      <c r="C8" s="37"/>
      <c r="D8" s="108" t="s">
        <v>98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9" t="s">
        <v>1972</v>
      </c>
      <c r="F9" s="390"/>
      <c r="G9" s="390"/>
      <c r="H9" s="39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28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13. 12. 2025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tr">
        <f>IF('Rekapitulace stavby'!AN10="","",'Rekapitulace stavby'!AN10)</f>
        <v/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tr">
        <f>IF('Rekapitulace stavby'!E11="","",'Rekapitulace stavby'!E11)</f>
        <v xml:space="preserve"> </v>
      </c>
      <c r="F15" s="37"/>
      <c r="G15" s="37"/>
      <c r="H15" s="37"/>
      <c r="I15" s="108" t="s">
        <v>30</v>
      </c>
      <c r="J15" s="110" t="str">
        <f>IF('Rekapitulace stavby'!AN11="","",'Rekapitulace stavby'!AN11)</f>
        <v/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1" t="str">
        <f>'Rekapitulace stavby'!E14</f>
        <v>Vyplň údaj</v>
      </c>
      <c r="F18" s="392"/>
      <c r="G18" s="392"/>
      <c r="H18" s="39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27</v>
      </c>
      <c r="J20" s="110" t="s">
        <v>28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34</v>
      </c>
      <c r="F21" s="37"/>
      <c r="G21" s="37"/>
      <c r="H21" s="37"/>
      <c r="I21" s="108" t="s">
        <v>30</v>
      </c>
      <c r="J21" s="110" t="s">
        <v>28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27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30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37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3" t="s">
        <v>28</v>
      </c>
      <c r="F27" s="393"/>
      <c r="G27" s="393"/>
      <c r="H27" s="39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39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41</v>
      </c>
      <c r="G32" s="37"/>
      <c r="H32" s="37"/>
      <c r="I32" s="118" t="s">
        <v>40</v>
      </c>
      <c r="J32" s="118" t="s">
        <v>42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43</v>
      </c>
      <c r="E33" s="108" t="s">
        <v>44</v>
      </c>
      <c r="F33" s="120">
        <f>ROUND((SUM(BE83:BE135)),  2)</f>
        <v>0</v>
      </c>
      <c r="G33" s="37"/>
      <c r="H33" s="37"/>
      <c r="I33" s="121">
        <v>0.21</v>
      </c>
      <c r="J33" s="120">
        <f>ROUND(((SUM(BE83:BE135))*I33),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45</v>
      </c>
      <c r="F34" s="120">
        <f>ROUND((SUM(BF83:BF135)),  2)</f>
        <v>0</v>
      </c>
      <c r="G34" s="37"/>
      <c r="H34" s="37"/>
      <c r="I34" s="121">
        <v>0.12</v>
      </c>
      <c r="J34" s="120">
        <f>ROUND(((SUM(BF83:BF135))*I34),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46</v>
      </c>
      <c r="F35" s="120">
        <f>ROUND((SUM(BG83:BG135)),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47</v>
      </c>
      <c r="F36" s="120">
        <f>ROUND((SUM(BH83:BH135)),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48</v>
      </c>
      <c r="F37" s="120">
        <f>ROUND((SUM(BI83:BI135)),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49</v>
      </c>
      <c r="E39" s="124"/>
      <c r="F39" s="124"/>
      <c r="G39" s="125" t="s">
        <v>50</v>
      </c>
      <c r="H39" s="126" t="s">
        <v>51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5" t="str">
        <f>E7</f>
        <v>Teplice - Rekonstrukce ul. Čelakovského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98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3" t="str">
        <f>E9</f>
        <v>VRN - Vedlejší rozpočtové náklady</v>
      </c>
      <c r="F50" s="384"/>
      <c r="G50" s="384"/>
      <c r="H50" s="38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Teplice</v>
      </c>
      <c r="G52" s="39"/>
      <c r="H52" s="39"/>
      <c r="I52" s="32" t="s">
        <v>24</v>
      </c>
      <c r="J52" s="62" t="str">
        <f>IF(J12="","",J12)</f>
        <v>13. 12. 2025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26</v>
      </c>
      <c r="D54" s="39"/>
      <c r="E54" s="39"/>
      <c r="F54" s="30" t="str">
        <f>E15</f>
        <v xml:space="preserve"> </v>
      </c>
      <c r="G54" s="39"/>
      <c r="H54" s="39"/>
      <c r="I54" s="32" t="s">
        <v>33</v>
      </c>
      <c r="J54" s="35" t="str">
        <f>E21</f>
        <v>Projekce dopravní Filip,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102</v>
      </c>
      <c r="D57" s="134"/>
      <c r="E57" s="134"/>
      <c r="F57" s="134"/>
      <c r="G57" s="134"/>
      <c r="H57" s="134"/>
      <c r="I57" s="134"/>
      <c r="J57" s="135" t="s">
        <v>103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71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104</v>
      </c>
    </row>
    <row r="60" spans="1:47" s="9" customFormat="1" ht="24.95" customHeight="1">
      <c r="B60" s="137"/>
      <c r="C60" s="138"/>
      <c r="D60" s="139" t="s">
        <v>1972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1973</v>
      </c>
      <c r="E61" s="146"/>
      <c r="F61" s="146"/>
      <c r="G61" s="146"/>
      <c r="H61" s="146"/>
      <c r="I61" s="146"/>
      <c r="J61" s="147">
        <f>J85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1974</v>
      </c>
      <c r="E62" s="146"/>
      <c r="F62" s="146"/>
      <c r="G62" s="146"/>
      <c r="H62" s="146"/>
      <c r="I62" s="146"/>
      <c r="J62" s="147">
        <f>J119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1975</v>
      </c>
      <c r="E63" s="146"/>
      <c r="F63" s="146"/>
      <c r="G63" s="146"/>
      <c r="H63" s="146"/>
      <c r="I63" s="146"/>
      <c r="J63" s="147">
        <f>J128</f>
        <v>0</v>
      </c>
      <c r="K63" s="144"/>
      <c r="L63" s="148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120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5" t="str">
        <f>E7</f>
        <v>Teplice - Rekonstrukce ul. Čelakovského</v>
      </c>
      <c r="F73" s="386"/>
      <c r="G73" s="386"/>
      <c r="H73" s="386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98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73" t="str">
        <f>E9</f>
        <v>VRN - Vedlejší rozpočtové náklady</v>
      </c>
      <c r="F75" s="384"/>
      <c r="G75" s="384"/>
      <c r="H75" s="384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22</v>
      </c>
      <c r="D77" s="39"/>
      <c r="E77" s="39"/>
      <c r="F77" s="30" t="str">
        <f>F12</f>
        <v>Teplice</v>
      </c>
      <c r="G77" s="39"/>
      <c r="H77" s="39"/>
      <c r="I77" s="32" t="s">
        <v>24</v>
      </c>
      <c r="J77" s="62" t="str">
        <f>IF(J12="","",J12)</f>
        <v>13. 12. 2025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2" t="s">
        <v>26</v>
      </c>
      <c r="D79" s="39"/>
      <c r="E79" s="39"/>
      <c r="F79" s="30" t="str">
        <f>E15</f>
        <v xml:space="preserve"> </v>
      </c>
      <c r="G79" s="39"/>
      <c r="H79" s="39"/>
      <c r="I79" s="32" t="s">
        <v>33</v>
      </c>
      <c r="J79" s="35" t="str">
        <f>E21</f>
        <v>Projekce dopravní Filip, s.r.o.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36</v>
      </c>
      <c r="J80" s="35" t="str">
        <f>E24</f>
        <v xml:space="preserve"> 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121</v>
      </c>
      <c r="D82" s="152" t="s">
        <v>58</v>
      </c>
      <c r="E82" s="152" t="s">
        <v>54</v>
      </c>
      <c r="F82" s="152" t="s">
        <v>55</v>
      </c>
      <c r="G82" s="152" t="s">
        <v>122</v>
      </c>
      <c r="H82" s="152" t="s">
        <v>123</v>
      </c>
      <c r="I82" s="152" t="s">
        <v>124</v>
      </c>
      <c r="J82" s="152" t="s">
        <v>103</v>
      </c>
      <c r="K82" s="153" t="s">
        <v>125</v>
      </c>
      <c r="L82" s="154"/>
      <c r="M82" s="71" t="s">
        <v>28</v>
      </c>
      <c r="N82" s="72" t="s">
        <v>43</v>
      </c>
      <c r="O82" s="72" t="s">
        <v>126</v>
      </c>
      <c r="P82" s="72" t="s">
        <v>127</v>
      </c>
      <c r="Q82" s="72" t="s">
        <v>128</v>
      </c>
      <c r="R82" s="72" t="s">
        <v>129</v>
      </c>
      <c r="S82" s="72" t="s">
        <v>130</v>
      </c>
      <c r="T82" s="73" t="s">
        <v>131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132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</f>
        <v>0</v>
      </c>
      <c r="Q83" s="75"/>
      <c r="R83" s="157">
        <f>R84</f>
        <v>0</v>
      </c>
      <c r="S83" s="75"/>
      <c r="T83" s="158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72</v>
      </c>
      <c r="AU83" s="20" t="s">
        <v>104</v>
      </c>
      <c r="BK83" s="159">
        <f>BK84</f>
        <v>0</v>
      </c>
    </row>
    <row r="84" spans="1:65" s="12" customFormat="1" ht="25.9" customHeight="1">
      <c r="B84" s="160"/>
      <c r="C84" s="161"/>
      <c r="D84" s="162" t="s">
        <v>72</v>
      </c>
      <c r="E84" s="163" t="s">
        <v>93</v>
      </c>
      <c r="F84" s="163" t="s">
        <v>94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P85+P119+P128</f>
        <v>0</v>
      </c>
      <c r="Q84" s="168"/>
      <c r="R84" s="169">
        <f>R85+R119+R128</f>
        <v>0</v>
      </c>
      <c r="S84" s="168"/>
      <c r="T84" s="170">
        <f>T85+T119+T128</f>
        <v>0</v>
      </c>
      <c r="AR84" s="171" t="s">
        <v>166</v>
      </c>
      <c r="AT84" s="172" t="s">
        <v>72</v>
      </c>
      <c r="AU84" s="172" t="s">
        <v>73</v>
      </c>
      <c r="AY84" s="171" t="s">
        <v>135</v>
      </c>
      <c r="BK84" s="173">
        <f>BK85+BK119+BK128</f>
        <v>0</v>
      </c>
    </row>
    <row r="85" spans="1:65" s="12" customFormat="1" ht="22.9" customHeight="1">
      <c r="B85" s="160"/>
      <c r="C85" s="161"/>
      <c r="D85" s="162" t="s">
        <v>72</v>
      </c>
      <c r="E85" s="174" t="s">
        <v>1976</v>
      </c>
      <c r="F85" s="174" t="s">
        <v>1977</v>
      </c>
      <c r="G85" s="161"/>
      <c r="H85" s="161"/>
      <c r="I85" s="164"/>
      <c r="J85" s="175">
        <f>BK85</f>
        <v>0</v>
      </c>
      <c r="K85" s="161"/>
      <c r="L85" s="166"/>
      <c r="M85" s="167"/>
      <c r="N85" s="168"/>
      <c r="O85" s="168"/>
      <c r="P85" s="169">
        <f>SUM(P86:P118)</f>
        <v>0</v>
      </c>
      <c r="Q85" s="168"/>
      <c r="R85" s="169">
        <f>SUM(R86:R118)</f>
        <v>0</v>
      </c>
      <c r="S85" s="168"/>
      <c r="T85" s="170">
        <f>SUM(T86:T118)</f>
        <v>0</v>
      </c>
      <c r="AR85" s="171" t="s">
        <v>166</v>
      </c>
      <c r="AT85" s="172" t="s">
        <v>72</v>
      </c>
      <c r="AU85" s="172" t="s">
        <v>81</v>
      </c>
      <c r="AY85" s="171" t="s">
        <v>135</v>
      </c>
      <c r="BK85" s="173">
        <f>SUM(BK86:BK118)</f>
        <v>0</v>
      </c>
    </row>
    <row r="86" spans="1:65" s="2" customFormat="1" ht="16.5" customHeight="1">
      <c r="A86" s="37"/>
      <c r="B86" s="38"/>
      <c r="C86" s="176" t="s">
        <v>81</v>
      </c>
      <c r="D86" s="176" t="s">
        <v>137</v>
      </c>
      <c r="E86" s="177" t="s">
        <v>1978</v>
      </c>
      <c r="F86" s="178" t="s">
        <v>1979</v>
      </c>
      <c r="G86" s="179" t="s">
        <v>849</v>
      </c>
      <c r="H86" s="180">
        <v>1</v>
      </c>
      <c r="I86" s="181"/>
      <c r="J86" s="182">
        <f>ROUND(I86*H86,2)</f>
        <v>0</v>
      </c>
      <c r="K86" s="178" t="s">
        <v>141</v>
      </c>
      <c r="L86" s="42"/>
      <c r="M86" s="183" t="s">
        <v>28</v>
      </c>
      <c r="N86" s="184" t="s">
        <v>44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1980</v>
      </c>
      <c r="AT86" s="187" t="s">
        <v>137</v>
      </c>
      <c r="AU86" s="187" t="s">
        <v>83</v>
      </c>
      <c r="AY86" s="20" t="s">
        <v>135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81</v>
      </c>
      <c r="BK86" s="188">
        <f>ROUND(I86*H86,2)</f>
        <v>0</v>
      </c>
      <c r="BL86" s="20" t="s">
        <v>1980</v>
      </c>
      <c r="BM86" s="187" t="s">
        <v>1981</v>
      </c>
    </row>
    <row r="87" spans="1:65" s="2" customFormat="1">
      <c r="A87" s="37"/>
      <c r="B87" s="38"/>
      <c r="C87" s="39"/>
      <c r="D87" s="189" t="s">
        <v>144</v>
      </c>
      <c r="E87" s="39"/>
      <c r="F87" s="190" t="s">
        <v>1979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144</v>
      </c>
      <c r="AU87" s="20" t="s">
        <v>83</v>
      </c>
    </row>
    <row r="88" spans="1:65" s="2" customFormat="1">
      <c r="A88" s="37"/>
      <c r="B88" s="38"/>
      <c r="C88" s="39"/>
      <c r="D88" s="194" t="s">
        <v>146</v>
      </c>
      <c r="E88" s="39"/>
      <c r="F88" s="195" t="s">
        <v>1982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146</v>
      </c>
      <c r="AU88" s="20" t="s">
        <v>83</v>
      </c>
    </row>
    <row r="89" spans="1:65" s="2" customFormat="1" ht="78">
      <c r="A89" s="37"/>
      <c r="B89" s="38"/>
      <c r="C89" s="39"/>
      <c r="D89" s="189" t="s">
        <v>237</v>
      </c>
      <c r="E89" s="39"/>
      <c r="F89" s="228" t="s">
        <v>1983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237</v>
      </c>
      <c r="AU89" s="20" t="s">
        <v>83</v>
      </c>
    </row>
    <row r="90" spans="1:65" s="2" customFormat="1" ht="16.5" customHeight="1">
      <c r="A90" s="37"/>
      <c r="B90" s="38"/>
      <c r="C90" s="176" t="s">
        <v>83</v>
      </c>
      <c r="D90" s="176" t="s">
        <v>137</v>
      </c>
      <c r="E90" s="177" t="s">
        <v>1984</v>
      </c>
      <c r="F90" s="178" t="s">
        <v>1985</v>
      </c>
      <c r="G90" s="179" t="s">
        <v>849</v>
      </c>
      <c r="H90" s="180">
        <v>1</v>
      </c>
      <c r="I90" s="181"/>
      <c r="J90" s="182">
        <f>ROUND(I90*H90,2)</f>
        <v>0</v>
      </c>
      <c r="K90" s="178" t="s">
        <v>141</v>
      </c>
      <c r="L90" s="42"/>
      <c r="M90" s="183" t="s">
        <v>28</v>
      </c>
      <c r="N90" s="184" t="s">
        <v>44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1980</v>
      </c>
      <c r="AT90" s="187" t="s">
        <v>137</v>
      </c>
      <c r="AU90" s="187" t="s">
        <v>83</v>
      </c>
      <c r="AY90" s="20" t="s">
        <v>135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81</v>
      </c>
      <c r="BK90" s="188">
        <f>ROUND(I90*H90,2)</f>
        <v>0</v>
      </c>
      <c r="BL90" s="20" t="s">
        <v>1980</v>
      </c>
      <c r="BM90" s="187" t="s">
        <v>1986</v>
      </c>
    </row>
    <row r="91" spans="1:65" s="2" customFormat="1" ht="29.25">
      <c r="A91" s="37"/>
      <c r="B91" s="38"/>
      <c r="C91" s="39"/>
      <c r="D91" s="189" t="s">
        <v>144</v>
      </c>
      <c r="E91" s="39"/>
      <c r="F91" s="190" t="s">
        <v>1987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144</v>
      </c>
      <c r="AU91" s="20" t="s">
        <v>83</v>
      </c>
    </row>
    <row r="92" spans="1:65" s="2" customFormat="1">
      <c r="A92" s="37"/>
      <c r="B92" s="38"/>
      <c r="C92" s="39"/>
      <c r="D92" s="194" t="s">
        <v>146</v>
      </c>
      <c r="E92" s="39"/>
      <c r="F92" s="195" t="s">
        <v>1988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146</v>
      </c>
      <c r="AU92" s="20" t="s">
        <v>83</v>
      </c>
    </row>
    <row r="93" spans="1:65" s="2" customFormat="1" ht="87.75">
      <c r="A93" s="37"/>
      <c r="B93" s="38"/>
      <c r="C93" s="39"/>
      <c r="D93" s="189" t="s">
        <v>237</v>
      </c>
      <c r="E93" s="39"/>
      <c r="F93" s="228" t="s">
        <v>1989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237</v>
      </c>
      <c r="AU93" s="20" t="s">
        <v>83</v>
      </c>
    </row>
    <row r="94" spans="1:65" s="2" customFormat="1" ht="16.5" customHeight="1">
      <c r="A94" s="37"/>
      <c r="B94" s="38"/>
      <c r="C94" s="176" t="s">
        <v>154</v>
      </c>
      <c r="D94" s="176" t="s">
        <v>137</v>
      </c>
      <c r="E94" s="177" t="s">
        <v>1990</v>
      </c>
      <c r="F94" s="178" t="s">
        <v>1991</v>
      </c>
      <c r="G94" s="179" t="s">
        <v>849</v>
      </c>
      <c r="H94" s="180">
        <v>1</v>
      </c>
      <c r="I94" s="181"/>
      <c r="J94" s="182">
        <f>ROUND(I94*H94,2)</f>
        <v>0</v>
      </c>
      <c r="K94" s="178" t="s">
        <v>141</v>
      </c>
      <c r="L94" s="42"/>
      <c r="M94" s="183" t="s">
        <v>28</v>
      </c>
      <c r="N94" s="184" t="s">
        <v>44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1980</v>
      </c>
      <c r="AT94" s="187" t="s">
        <v>137</v>
      </c>
      <c r="AU94" s="187" t="s">
        <v>83</v>
      </c>
      <c r="AY94" s="20" t="s">
        <v>135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81</v>
      </c>
      <c r="BK94" s="188">
        <f>ROUND(I94*H94,2)</f>
        <v>0</v>
      </c>
      <c r="BL94" s="20" t="s">
        <v>1980</v>
      </c>
      <c r="BM94" s="187" t="s">
        <v>1992</v>
      </c>
    </row>
    <row r="95" spans="1:65" s="2" customFormat="1">
      <c r="A95" s="37"/>
      <c r="B95" s="38"/>
      <c r="C95" s="39"/>
      <c r="D95" s="189" t="s">
        <v>144</v>
      </c>
      <c r="E95" s="39"/>
      <c r="F95" s="190" t="s">
        <v>1991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144</v>
      </c>
      <c r="AU95" s="20" t="s">
        <v>83</v>
      </c>
    </row>
    <row r="96" spans="1:65" s="2" customFormat="1">
      <c r="A96" s="37"/>
      <c r="B96" s="38"/>
      <c r="C96" s="39"/>
      <c r="D96" s="194" t="s">
        <v>146</v>
      </c>
      <c r="E96" s="39"/>
      <c r="F96" s="195" t="s">
        <v>1993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146</v>
      </c>
      <c r="AU96" s="20" t="s">
        <v>83</v>
      </c>
    </row>
    <row r="97" spans="1:65" s="2" customFormat="1" ht="97.5">
      <c r="A97" s="37"/>
      <c r="B97" s="38"/>
      <c r="C97" s="39"/>
      <c r="D97" s="189" t="s">
        <v>237</v>
      </c>
      <c r="E97" s="39"/>
      <c r="F97" s="228" t="s">
        <v>1994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237</v>
      </c>
      <c r="AU97" s="20" t="s">
        <v>83</v>
      </c>
    </row>
    <row r="98" spans="1:65" s="2" customFormat="1" ht="16.5" customHeight="1">
      <c r="A98" s="37"/>
      <c r="B98" s="38"/>
      <c r="C98" s="176" t="s">
        <v>142</v>
      </c>
      <c r="D98" s="176" t="s">
        <v>137</v>
      </c>
      <c r="E98" s="177" t="s">
        <v>1995</v>
      </c>
      <c r="F98" s="178" t="s">
        <v>1996</v>
      </c>
      <c r="G98" s="179" t="s">
        <v>849</v>
      </c>
      <c r="H98" s="180">
        <v>1</v>
      </c>
      <c r="I98" s="181"/>
      <c r="J98" s="182">
        <f>ROUND(I98*H98,2)</f>
        <v>0</v>
      </c>
      <c r="K98" s="178" t="s">
        <v>141</v>
      </c>
      <c r="L98" s="42"/>
      <c r="M98" s="183" t="s">
        <v>28</v>
      </c>
      <c r="N98" s="184" t="s">
        <v>44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1980</v>
      </c>
      <c r="AT98" s="187" t="s">
        <v>137</v>
      </c>
      <c r="AU98" s="187" t="s">
        <v>83</v>
      </c>
      <c r="AY98" s="20" t="s">
        <v>135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81</v>
      </c>
      <c r="BK98" s="188">
        <f>ROUND(I98*H98,2)</f>
        <v>0</v>
      </c>
      <c r="BL98" s="20" t="s">
        <v>1980</v>
      </c>
      <c r="BM98" s="187" t="s">
        <v>1997</v>
      </c>
    </row>
    <row r="99" spans="1:65" s="2" customFormat="1">
      <c r="A99" s="37"/>
      <c r="B99" s="38"/>
      <c r="C99" s="39"/>
      <c r="D99" s="189" t="s">
        <v>144</v>
      </c>
      <c r="E99" s="39"/>
      <c r="F99" s="190" t="s">
        <v>1996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144</v>
      </c>
      <c r="AU99" s="20" t="s">
        <v>83</v>
      </c>
    </row>
    <row r="100" spans="1:65" s="2" customFormat="1">
      <c r="A100" s="37"/>
      <c r="B100" s="38"/>
      <c r="C100" s="39"/>
      <c r="D100" s="194" t="s">
        <v>146</v>
      </c>
      <c r="E100" s="39"/>
      <c r="F100" s="195" t="s">
        <v>1998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146</v>
      </c>
      <c r="AU100" s="20" t="s">
        <v>83</v>
      </c>
    </row>
    <row r="101" spans="1:65" s="2" customFormat="1" ht="78">
      <c r="A101" s="37"/>
      <c r="B101" s="38"/>
      <c r="C101" s="39"/>
      <c r="D101" s="189" t="s">
        <v>237</v>
      </c>
      <c r="E101" s="39"/>
      <c r="F101" s="228" t="s">
        <v>1999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237</v>
      </c>
      <c r="AU101" s="20" t="s">
        <v>83</v>
      </c>
    </row>
    <row r="102" spans="1:65" s="2" customFormat="1" ht="16.5" customHeight="1">
      <c r="A102" s="37"/>
      <c r="B102" s="38"/>
      <c r="C102" s="176" t="s">
        <v>166</v>
      </c>
      <c r="D102" s="176" t="s">
        <v>137</v>
      </c>
      <c r="E102" s="177" t="s">
        <v>2000</v>
      </c>
      <c r="F102" s="178" t="s">
        <v>2001</v>
      </c>
      <c r="G102" s="179" t="s">
        <v>849</v>
      </c>
      <c r="H102" s="180">
        <v>1</v>
      </c>
      <c r="I102" s="181"/>
      <c r="J102" s="182">
        <f>ROUND(I102*H102,2)</f>
        <v>0</v>
      </c>
      <c r="K102" s="178" t="s">
        <v>141</v>
      </c>
      <c r="L102" s="42"/>
      <c r="M102" s="183" t="s">
        <v>28</v>
      </c>
      <c r="N102" s="184" t="s">
        <v>44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1980</v>
      </c>
      <c r="AT102" s="187" t="s">
        <v>137</v>
      </c>
      <c r="AU102" s="187" t="s">
        <v>83</v>
      </c>
      <c r="AY102" s="20" t="s">
        <v>135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81</v>
      </c>
      <c r="BK102" s="188">
        <f>ROUND(I102*H102,2)</f>
        <v>0</v>
      </c>
      <c r="BL102" s="20" t="s">
        <v>1980</v>
      </c>
      <c r="BM102" s="187" t="s">
        <v>2002</v>
      </c>
    </row>
    <row r="103" spans="1:65" s="2" customFormat="1">
      <c r="A103" s="37"/>
      <c r="B103" s="38"/>
      <c r="C103" s="39"/>
      <c r="D103" s="189" t="s">
        <v>144</v>
      </c>
      <c r="E103" s="39"/>
      <c r="F103" s="190" t="s">
        <v>2001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144</v>
      </c>
      <c r="AU103" s="20" t="s">
        <v>83</v>
      </c>
    </row>
    <row r="104" spans="1:65" s="2" customFormat="1">
      <c r="A104" s="37"/>
      <c r="B104" s="38"/>
      <c r="C104" s="39"/>
      <c r="D104" s="194" t="s">
        <v>146</v>
      </c>
      <c r="E104" s="39"/>
      <c r="F104" s="195" t="s">
        <v>2003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146</v>
      </c>
      <c r="AU104" s="20" t="s">
        <v>83</v>
      </c>
    </row>
    <row r="105" spans="1:65" s="2" customFormat="1" ht="156">
      <c r="A105" s="37"/>
      <c r="B105" s="38"/>
      <c r="C105" s="39"/>
      <c r="D105" s="189" t="s">
        <v>237</v>
      </c>
      <c r="E105" s="39"/>
      <c r="F105" s="228" t="s">
        <v>2004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237</v>
      </c>
      <c r="AU105" s="20" t="s">
        <v>83</v>
      </c>
    </row>
    <row r="106" spans="1:65" s="2" customFormat="1" ht="16.5" customHeight="1">
      <c r="A106" s="37"/>
      <c r="B106" s="38"/>
      <c r="C106" s="176" t="s">
        <v>174</v>
      </c>
      <c r="D106" s="176" t="s">
        <v>137</v>
      </c>
      <c r="E106" s="177" t="s">
        <v>2005</v>
      </c>
      <c r="F106" s="178" t="s">
        <v>2006</v>
      </c>
      <c r="G106" s="179" t="s">
        <v>849</v>
      </c>
      <c r="H106" s="180">
        <v>1</v>
      </c>
      <c r="I106" s="181"/>
      <c r="J106" s="182">
        <f>ROUND(I106*H106,2)</f>
        <v>0</v>
      </c>
      <c r="K106" s="178" t="s">
        <v>28</v>
      </c>
      <c r="L106" s="42"/>
      <c r="M106" s="183" t="s">
        <v>28</v>
      </c>
      <c r="N106" s="184" t="s">
        <v>44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1980</v>
      </c>
      <c r="AT106" s="187" t="s">
        <v>137</v>
      </c>
      <c r="AU106" s="187" t="s">
        <v>83</v>
      </c>
      <c r="AY106" s="20" t="s">
        <v>135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81</v>
      </c>
      <c r="BK106" s="188">
        <f>ROUND(I106*H106,2)</f>
        <v>0</v>
      </c>
      <c r="BL106" s="20" t="s">
        <v>1980</v>
      </c>
      <c r="BM106" s="187" t="s">
        <v>2007</v>
      </c>
    </row>
    <row r="107" spans="1:65" s="2" customFormat="1">
      <c r="A107" s="37"/>
      <c r="B107" s="38"/>
      <c r="C107" s="39"/>
      <c r="D107" s="189" t="s">
        <v>144</v>
      </c>
      <c r="E107" s="39"/>
      <c r="F107" s="190" t="s">
        <v>2006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144</v>
      </c>
      <c r="AU107" s="20" t="s">
        <v>83</v>
      </c>
    </row>
    <row r="108" spans="1:65" s="2" customFormat="1" ht="19.5">
      <c r="A108" s="37"/>
      <c r="B108" s="38"/>
      <c r="C108" s="39"/>
      <c r="D108" s="189" t="s">
        <v>237</v>
      </c>
      <c r="E108" s="39"/>
      <c r="F108" s="228" t="s">
        <v>2008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237</v>
      </c>
      <c r="AU108" s="20" t="s">
        <v>83</v>
      </c>
    </row>
    <row r="109" spans="1:65" s="2" customFormat="1" ht="21.75" customHeight="1">
      <c r="A109" s="37"/>
      <c r="B109" s="38"/>
      <c r="C109" s="176" t="s">
        <v>184</v>
      </c>
      <c r="D109" s="176" t="s">
        <v>137</v>
      </c>
      <c r="E109" s="177" t="s">
        <v>2009</v>
      </c>
      <c r="F109" s="178" t="s">
        <v>2010</v>
      </c>
      <c r="G109" s="179" t="s">
        <v>849</v>
      </c>
      <c r="H109" s="180">
        <v>1</v>
      </c>
      <c r="I109" s="181"/>
      <c r="J109" s="182">
        <f>ROUND(I109*H109,2)</f>
        <v>0</v>
      </c>
      <c r="K109" s="178" t="s">
        <v>28</v>
      </c>
      <c r="L109" s="42"/>
      <c r="M109" s="183" t="s">
        <v>28</v>
      </c>
      <c r="N109" s="184" t="s">
        <v>44</v>
      </c>
      <c r="O109" s="67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1980</v>
      </c>
      <c r="AT109" s="187" t="s">
        <v>137</v>
      </c>
      <c r="AU109" s="187" t="s">
        <v>83</v>
      </c>
      <c r="AY109" s="20" t="s">
        <v>135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81</v>
      </c>
      <c r="BK109" s="188">
        <f>ROUND(I109*H109,2)</f>
        <v>0</v>
      </c>
      <c r="BL109" s="20" t="s">
        <v>1980</v>
      </c>
      <c r="BM109" s="187" t="s">
        <v>2011</v>
      </c>
    </row>
    <row r="110" spans="1:65" s="2" customFormat="1">
      <c r="A110" s="37"/>
      <c r="B110" s="38"/>
      <c r="C110" s="39"/>
      <c r="D110" s="189" t="s">
        <v>144</v>
      </c>
      <c r="E110" s="39"/>
      <c r="F110" s="190" t="s">
        <v>2010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144</v>
      </c>
      <c r="AU110" s="20" t="s">
        <v>83</v>
      </c>
    </row>
    <row r="111" spans="1:65" s="2" customFormat="1" ht="21.75" customHeight="1">
      <c r="A111" s="37"/>
      <c r="B111" s="38"/>
      <c r="C111" s="176" t="s">
        <v>191</v>
      </c>
      <c r="D111" s="176" t="s">
        <v>137</v>
      </c>
      <c r="E111" s="177" t="s">
        <v>2012</v>
      </c>
      <c r="F111" s="178" t="s">
        <v>2013</v>
      </c>
      <c r="G111" s="179" t="s">
        <v>849</v>
      </c>
      <c r="H111" s="180">
        <v>1</v>
      </c>
      <c r="I111" s="181"/>
      <c r="J111" s="182">
        <f>ROUND(I111*H111,2)</f>
        <v>0</v>
      </c>
      <c r="K111" s="178" t="s">
        <v>28</v>
      </c>
      <c r="L111" s="42"/>
      <c r="M111" s="183" t="s">
        <v>28</v>
      </c>
      <c r="N111" s="184" t="s">
        <v>44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1980</v>
      </c>
      <c r="AT111" s="187" t="s">
        <v>137</v>
      </c>
      <c r="AU111" s="187" t="s">
        <v>83</v>
      </c>
      <c r="AY111" s="20" t="s">
        <v>135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81</v>
      </c>
      <c r="BK111" s="188">
        <f>ROUND(I111*H111,2)</f>
        <v>0</v>
      </c>
      <c r="BL111" s="20" t="s">
        <v>1980</v>
      </c>
      <c r="BM111" s="187" t="s">
        <v>2014</v>
      </c>
    </row>
    <row r="112" spans="1:65" s="2" customFormat="1">
      <c r="A112" s="37"/>
      <c r="B112" s="38"/>
      <c r="C112" s="39"/>
      <c r="D112" s="189" t="s">
        <v>144</v>
      </c>
      <c r="E112" s="39"/>
      <c r="F112" s="190" t="s">
        <v>2013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144</v>
      </c>
      <c r="AU112" s="20" t="s">
        <v>83</v>
      </c>
    </row>
    <row r="113" spans="1:65" s="2" customFormat="1" ht="21.75" customHeight="1">
      <c r="A113" s="37"/>
      <c r="B113" s="38"/>
      <c r="C113" s="176" t="s">
        <v>198</v>
      </c>
      <c r="D113" s="176" t="s">
        <v>137</v>
      </c>
      <c r="E113" s="177" t="s">
        <v>2015</v>
      </c>
      <c r="F113" s="178" t="s">
        <v>2016</v>
      </c>
      <c r="G113" s="179" t="s">
        <v>849</v>
      </c>
      <c r="H113" s="180">
        <v>1</v>
      </c>
      <c r="I113" s="181"/>
      <c r="J113" s="182">
        <f>ROUND(I113*H113,2)</f>
        <v>0</v>
      </c>
      <c r="K113" s="178" t="s">
        <v>28</v>
      </c>
      <c r="L113" s="42"/>
      <c r="M113" s="183" t="s">
        <v>28</v>
      </c>
      <c r="N113" s="184" t="s">
        <v>44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1980</v>
      </c>
      <c r="AT113" s="187" t="s">
        <v>137</v>
      </c>
      <c r="AU113" s="187" t="s">
        <v>83</v>
      </c>
      <c r="AY113" s="20" t="s">
        <v>135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81</v>
      </c>
      <c r="BK113" s="188">
        <f>ROUND(I113*H113,2)</f>
        <v>0</v>
      </c>
      <c r="BL113" s="20" t="s">
        <v>1980</v>
      </c>
      <c r="BM113" s="187" t="s">
        <v>2017</v>
      </c>
    </row>
    <row r="114" spans="1:65" s="2" customFormat="1">
      <c r="A114" s="37"/>
      <c r="B114" s="38"/>
      <c r="C114" s="39"/>
      <c r="D114" s="189" t="s">
        <v>144</v>
      </c>
      <c r="E114" s="39"/>
      <c r="F114" s="190" t="s">
        <v>2016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144</v>
      </c>
      <c r="AU114" s="20" t="s">
        <v>83</v>
      </c>
    </row>
    <row r="115" spans="1:65" s="2" customFormat="1" ht="16.5" customHeight="1">
      <c r="A115" s="37"/>
      <c r="B115" s="38"/>
      <c r="C115" s="176" t="s">
        <v>205</v>
      </c>
      <c r="D115" s="176" t="s">
        <v>137</v>
      </c>
      <c r="E115" s="177" t="s">
        <v>2018</v>
      </c>
      <c r="F115" s="178" t="s">
        <v>2019</v>
      </c>
      <c r="G115" s="179" t="s">
        <v>849</v>
      </c>
      <c r="H115" s="180">
        <v>1</v>
      </c>
      <c r="I115" s="181"/>
      <c r="J115" s="182">
        <f>ROUND(I115*H115,2)</f>
        <v>0</v>
      </c>
      <c r="K115" s="178" t="s">
        <v>141</v>
      </c>
      <c r="L115" s="42"/>
      <c r="M115" s="183" t="s">
        <v>28</v>
      </c>
      <c r="N115" s="184" t="s">
        <v>44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1980</v>
      </c>
      <c r="AT115" s="187" t="s">
        <v>137</v>
      </c>
      <c r="AU115" s="187" t="s">
        <v>83</v>
      </c>
      <c r="AY115" s="20" t="s">
        <v>135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81</v>
      </c>
      <c r="BK115" s="188">
        <f>ROUND(I115*H115,2)</f>
        <v>0</v>
      </c>
      <c r="BL115" s="20" t="s">
        <v>1980</v>
      </c>
      <c r="BM115" s="187" t="s">
        <v>2020</v>
      </c>
    </row>
    <row r="116" spans="1:65" s="2" customFormat="1">
      <c r="A116" s="37"/>
      <c r="B116" s="38"/>
      <c r="C116" s="39"/>
      <c r="D116" s="189" t="s">
        <v>144</v>
      </c>
      <c r="E116" s="39"/>
      <c r="F116" s="190" t="s">
        <v>2019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144</v>
      </c>
      <c r="AU116" s="20" t="s">
        <v>83</v>
      </c>
    </row>
    <row r="117" spans="1:65" s="2" customFormat="1">
      <c r="A117" s="37"/>
      <c r="B117" s="38"/>
      <c r="C117" s="39"/>
      <c r="D117" s="194" t="s">
        <v>146</v>
      </c>
      <c r="E117" s="39"/>
      <c r="F117" s="195" t="s">
        <v>2021</v>
      </c>
      <c r="G117" s="39"/>
      <c r="H117" s="39"/>
      <c r="I117" s="191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146</v>
      </c>
      <c r="AU117" s="20" t="s">
        <v>83</v>
      </c>
    </row>
    <row r="118" spans="1:65" s="2" customFormat="1" ht="48.75">
      <c r="A118" s="37"/>
      <c r="B118" s="38"/>
      <c r="C118" s="39"/>
      <c r="D118" s="189" t="s">
        <v>237</v>
      </c>
      <c r="E118" s="39"/>
      <c r="F118" s="228" t="s">
        <v>2022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237</v>
      </c>
      <c r="AU118" s="20" t="s">
        <v>83</v>
      </c>
    </row>
    <row r="119" spans="1:65" s="12" customFormat="1" ht="22.9" customHeight="1">
      <c r="B119" s="160"/>
      <c r="C119" s="161"/>
      <c r="D119" s="162" t="s">
        <v>72</v>
      </c>
      <c r="E119" s="174" t="s">
        <v>2023</v>
      </c>
      <c r="F119" s="174" t="s">
        <v>2024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SUM(P120:P127)</f>
        <v>0</v>
      </c>
      <c r="Q119" s="168"/>
      <c r="R119" s="169">
        <f>SUM(R120:R127)</f>
        <v>0</v>
      </c>
      <c r="S119" s="168"/>
      <c r="T119" s="170">
        <f>SUM(T120:T127)</f>
        <v>0</v>
      </c>
      <c r="AR119" s="171" t="s">
        <v>166</v>
      </c>
      <c r="AT119" s="172" t="s">
        <v>72</v>
      </c>
      <c r="AU119" s="172" t="s">
        <v>81</v>
      </c>
      <c r="AY119" s="171" t="s">
        <v>135</v>
      </c>
      <c r="BK119" s="173">
        <f>SUM(BK120:BK127)</f>
        <v>0</v>
      </c>
    </row>
    <row r="120" spans="1:65" s="2" customFormat="1" ht="16.5" customHeight="1">
      <c r="A120" s="37"/>
      <c r="B120" s="38"/>
      <c r="C120" s="176" t="s">
        <v>213</v>
      </c>
      <c r="D120" s="176" t="s">
        <v>137</v>
      </c>
      <c r="E120" s="177" t="s">
        <v>2025</v>
      </c>
      <c r="F120" s="178" t="s">
        <v>2024</v>
      </c>
      <c r="G120" s="179" t="s">
        <v>849</v>
      </c>
      <c r="H120" s="180">
        <v>1</v>
      </c>
      <c r="I120" s="181"/>
      <c r="J120" s="182">
        <f>ROUND(I120*H120,2)</f>
        <v>0</v>
      </c>
      <c r="K120" s="178" t="s">
        <v>141</v>
      </c>
      <c r="L120" s="42"/>
      <c r="M120" s="183" t="s">
        <v>28</v>
      </c>
      <c r="N120" s="184" t="s">
        <v>44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1980</v>
      </c>
      <c r="AT120" s="187" t="s">
        <v>137</v>
      </c>
      <c r="AU120" s="187" t="s">
        <v>83</v>
      </c>
      <c r="AY120" s="20" t="s">
        <v>135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81</v>
      </c>
      <c r="BK120" s="188">
        <f>ROUND(I120*H120,2)</f>
        <v>0</v>
      </c>
      <c r="BL120" s="20" t="s">
        <v>1980</v>
      </c>
      <c r="BM120" s="187" t="s">
        <v>2026</v>
      </c>
    </row>
    <row r="121" spans="1:65" s="2" customFormat="1">
      <c r="A121" s="37"/>
      <c r="B121" s="38"/>
      <c r="C121" s="39"/>
      <c r="D121" s="189" t="s">
        <v>144</v>
      </c>
      <c r="E121" s="39"/>
      <c r="F121" s="190" t="s">
        <v>2024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144</v>
      </c>
      <c r="AU121" s="20" t="s">
        <v>83</v>
      </c>
    </row>
    <row r="122" spans="1:65" s="2" customFormat="1">
      <c r="A122" s="37"/>
      <c r="B122" s="38"/>
      <c r="C122" s="39"/>
      <c r="D122" s="194" t="s">
        <v>146</v>
      </c>
      <c r="E122" s="39"/>
      <c r="F122" s="195" t="s">
        <v>2027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146</v>
      </c>
      <c r="AU122" s="20" t="s">
        <v>83</v>
      </c>
    </row>
    <row r="123" spans="1:65" s="2" customFormat="1" ht="195">
      <c r="A123" s="37"/>
      <c r="B123" s="38"/>
      <c r="C123" s="39"/>
      <c r="D123" s="189" t="s">
        <v>237</v>
      </c>
      <c r="E123" s="39"/>
      <c r="F123" s="228" t="s">
        <v>2028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237</v>
      </c>
      <c r="AU123" s="20" t="s">
        <v>83</v>
      </c>
    </row>
    <row r="124" spans="1:65" s="2" customFormat="1" ht="16.5" customHeight="1">
      <c r="A124" s="37"/>
      <c r="B124" s="38"/>
      <c r="C124" s="176" t="s">
        <v>8</v>
      </c>
      <c r="D124" s="176" t="s">
        <v>137</v>
      </c>
      <c r="E124" s="177" t="s">
        <v>2029</v>
      </c>
      <c r="F124" s="178" t="s">
        <v>2030</v>
      </c>
      <c r="G124" s="179" t="s">
        <v>849</v>
      </c>
      <c r="H124" s="180">
        <v>1</v>
      </c>
      <c r="I124" s="181"/>
      <c r="J124" s="182">
        <f>ROUND(I124*H124,2)</f>
        <v>0</v>
      </c>
      <c r="K124" s="178" t="s">
        <v>141</v>
      </c>
      <c r="L124" s="42"/>
      <c r="M124" s="183" t="s">
        <v>28</v>
      </c>
      <c r="N124" s="184" t="s">
        <v>44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1980</v>
      </c>
      <c r="AT124" s="187" t="s">
        <v>137</v>
      </c>
      <c r="AU124" s="187" t="s">
        <v>83</v>
      </c>
      <c r="AY124" s="20" t="s">
        <v>135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81</v>
      </c>
      <c r="BK124" s="188">
        <f>ROUND(I124*H124,2)</f>
        <v>0</v>
      </c>
      <c r="BL124" s="20" t="s">
        <v>1980</v>
      </c>
      <c r="BM124" s="187" t="s">
        <v>2031</v>
      </c>
    </row>
    <row r="125" spans="1:65" s="2" customFormat="1">
      <c r="A125" s="37"/>
      <c r="B125" s="38"/>
      <c r="C125" s="39"/>
      <c r="D125" s="189" t="s">
        <v>144</v>
      </c>
      <c r="E125" s="39"/>
      <c r="F125" s="190" t="s">
        <v>2030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144</v>
      </c>
      <c r="AU125" s="20" t="s">
        <v>83</v>
      </c>
    </row>
    <row r="126" spans="1:65" s="2" customFormat="1">
      <c r="A126" s="37"/>
      <c r="B126" s="38"/>
      <c r="C126" s="39"/>
      <c r="D126" s="194" t="s">
        <v>146</v>
      </c>
      <c r="E126" s="39"/>
      <c r="F126" s="195" t="s">
        <v>2032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146</v>
      </c>
      <c r="AU126" s="20" t="s">
        <v>83</v>
      </c>
    </row>
    <row r="127" spans="1:65" s="2" customFormat="1" ht="19.5">
      <c r="A127" s="37"/>
      <c r="B127" s="38"/>
      <c r="C127" s="39"/>
      <c r="D127" s="189" t="s">
        <v>237</v>
      </c>
      <c r="E127" s="39"/>
      <c r="F127" s="228" t="s">
        <v>2033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237</v>
      </c>
      <c r="AU127" s="20" t="s">
        <v>83</v>
      </c>
    </row>
    <row r="128" spans="1:65" s="12" customFormat="1" ht="22.9" customHeight="1">
      <c r="B128" s="160"/>
      <c r="C128" s="161"/>
      <c r="D128" s="162" t="s">
        <v>72</v>
      </c>
      <c r="E128" s="174" t="s">
        <v>2034</v>
      </c>
      <c r="F128" s="174" t="s">
        <v>2035</v>
      </c>
      <c r="G128" s="161"/>
      <c r="H128" s="161"/>
      <c r="I128" s="164"/>
      <c r="J128" s="175">
        <f>BK128</f>
        <v>0</v>
      </c>
      <c r="K128" s="161"/>
      <c r="L128" s="166"/>
      <c r="M128" s="167"/>
      <c r="N128" s="168"/>
      <c r="O128" s="168"/>
      <c r="P128" s="169">
        <f>SUM(P129:P135)</f>
        <v>0</v>
      </c>
      <c r="Q128" s="168"/>
      <c r="R128" s="169">
        <f>SUM(R129:R135)</f>
        <v>0</v>
      </c>
      <c r="S128" s="168"/>
      <c r="T128" s="170">
        <f>SUM(T129:T135)</f>
        <v>0</v>
      </c>
      <c r="AR128" s="171" t="s">
        <v>166</v>
      </c>
      <c r="AT128" s="172" t="s">
        <v>72</v>
      </c>
      <c r="AU128" s="172" t="s">
        <v>81</v>
      </c>
      <c r="AY128" s="171" t="s">
        <v>135</v>
      </c>
      <c r="BK128" s="173">
        <f>SUM(BK129:BK135)</f>
        <v>0</v>
      </c>
    </row>
    <row r="129" spans="1:65" s="2" customFormat="1" ht="16.5" customHeight="1">
      <c r="A129" s="37"/>
      <c r="B129" s="38"/>
      <c r="C129" s="176" t="s">
        <v>225</v>
      </c>
      <c r="D129" s="176" t="s">
        <v>137</v>
      </c>
      <c r="E129" s="177" t="s">
        <v>2036</v>
      </c>
      <c r="F129" s="178" t="s">
        <v>2037</v>
      </c>
      <c r="G129" s="179" t="s">
        <v>1143</v>
      </c>
      <c r="H129" s="180">
        <v>10</v>
      </c>
      <c r="I129" s="181"/>
      <c r="J129" s="182">
        <f>ROUND(I129*H129,2)</f>
        <v>0</v>
      </c>
      <c r="K129" s="178" t="s">
        <v>28</v>
      </c>
      <c r="L129" s="42"/>
      <c r="M129" s="183" t="s">
        <v>28</v>
      </c>
      <c r="N129" s="184" t="s">
        <v>44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1980</v>
      </c>
      <c r="AT129" s="187" t="s">
        <v>137</v>
      </c>
      <c r="AU129" s="187" t="s">
        <v>83</v>
      </c>
      <c r="AY129" s="20" t="s">
        <v>135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81</v>
      </c>
      <c r="BK129" s="188">
        <f>ROUND(I129*H129,2)</f>
        <v>0</v>
      </c>
      <c r="BL129" s="20" t="s">
        <v>1980</v>
      </c>
      <c r="BM129" s="187" t="s">
        <v>2038</v>
      </c>
    </row>
    <row r="130" spans="1:65" s="2" customFormat="1">
      <c r="A130" s="37"/>
      <c r="B130" s="38"/>
      <c r="C130" s="39"/>
      <c r="D130" s="189" t="s">
        <v>144</v>
      </c>
      <c r="E130" s="39"/>
      <c r="F130" s="190" t="s">
        <v>2037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144</v>
      </c>
      <c r="AU130" s="20" t="s">
        <v>83</v>
      </c>
    </row>
    <row r="131" spans="1:65" s="2" customFormat="1" ht="16.5" customHeight="1">
      <c r="A131" s="37"/>
      <c r="B131" s="38"/>
      <c r="C131" s="176" t="s">
        <v>231</v>
      </c>
      <c r="D131" s="176" t="s">
        <v>137</v>
      </c>
      <c r="E131" s="177" t="s">
        <v>2039</v>
      </c>
      <c r="F131" s="178" t="s">
        <v>2040</v>
      </c>
      <c r="G131" s="179" t="s">
        <v>1143</v>
      </c>
      <c r="H131" s="180">
        <v>15</v>
      </c>
      <c r="I131" s="181"/>
      <c r="J131" s="182">
        <f>ROUND(I131*H131,2)</f>
        <v>0</v>
      </c>
      <c r="K131" s="178" t="s">
        <v>28</v>
      </c>
      <c r="L131" s="42"/>
      <c r="M131" s="183" t="s">
        <v>28</v>
      </c>
      <c r="N131" s="184" t="s">
        <v>44</v>
      </c>
      <c r="O131" s="67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1980</v>
      </c>
      <c r="AT131" s="187" t="s">
        <v>137</v>
      </c>
      <c r="AU131" s="187" t="s">
        <v>83</v>
      </c>
      <c r="AY131" s="20" t="s">
        <v>135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0" t="s">
        <v>81</v>
      </c>
      <c r="BK131" s="188">
        <f>ROUND(I131*H131,2)</f>
        <v>0</v>
      </c>
      <c r="BL131" s="20" t="s">
        <v>1980</v>
      </c>
      <c r="BM131" s="187" t="s">
        <v>2041</v>
      </c>
    </row>
    <row r="132" spans="1:65" s="2" customFormat="1">
      <c r="A132" s="37"/>
      <c r="B132" s="38"/>
      <c r="C132" s="39"/>
      <c r="D132" s="189" t="s">
        <v>144</v>
      </c>
      <c r="E132" s="39"/>
      <c r="F132" s="190" t="s">
        <v>2040</v>
      </c>
      <c r="G132" s="39"/>
      <c r="H132" s="39"/>
      <c r="I132" s="191"/>
      <c r="J132" s="39"/>
      <c r="K132" s="39"/>
      <c r="L132" s="42"/>
      <c r="M132" s="192"/>
      <c r="N132" s="193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144</v>
      </c>
      <c r="AU132" s="20" t="s">
        <v>83</v>
      </c>
    </row>
    <row r="133" spans="1:65" s="2" customFormat="1" ht="16.5" customHeight="1">
      <c r="A133" s="37"/>
      <c r="B133" s="38"/>
      <c r="C133" s="176" t="s">
        <v>240</v>
      </c>
      <c r="D133" s="176" t="s">
        <v>137</v>
      </c>
      <c r="E133" s="177" t="s">
        <v>2042</v>
      </c>
      <c r="F133" s="178" t="s">
        <v>2043</v>
      </c>
      <c r="G133" s="179" t="s">
        <v>849</v>
      </c>
      <c r="H133" s="180">
        <v>1</v>
      </c>
      <c r="I133" s="181"/>
      <c r="J133" s="182">
        <f>ROUND(I133*H133,2)</f>
        <v>0</v>
      </c>
      <c r="K133" s="178" t="s">
        <v>141</v>
      </c>
      <c r="L133" s="42"/>
      <c r="M133" s="183" t="s">
        <v>28</v>
      </c>
      <c r="N133" s="184" t="s">
        <v>44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1980</v>
      </c>
      <c r="AT133" s="187" t="s">
        <v>137</v>
      </c>
      <c r="AU133" s="187" t="s">
        <v>83</v>
      </c>
      <c r="AY133" s="20" t="s">
        <v>135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81</v>
      </c>
      <c r="BK133" s="188">
        <f>ROUND(I133*H133,2)</f>
        <v>0</v>
      </c>
      <c r="BL133" s="20" t="s">
        <v>1980</v>
      </c>
      <c r="BM133" s="187" t="s">
        <v>2044</v>
      </c>
    </row>
    <row r="134" spans="1:65" s="2" customFormat="1">
      <c r="A134" s="37"/>
      <c r="B134" s="38"/>
      <c r="C134" s="39"/>
      <c r="D134" s="189" t="s">
        <v>144</v>
      </c>
      <c r="E134" s="39"/>
      <c r="F134" s="190" t="s">
        <v>2043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144</v>
      </c>
      <c r="AU134" s="20" t="s">
        <v>83</v>
      </c>
    </row>
    <row r="135" spans="1:65" s="2" customFormat="1">
      <c r="A135" s="37"/>
      <c r="B135" s="38"/>
      <c r="C135" s="39"/>
      <c r="D135" s="194" t="s">
        <v>146</v>
      </c>
      <c r="E135" s="39"/>
      <c r="F135" s="195" t="s">
        <v>2045</v>
      </c>
      <c r="G135" s="39"/>
      <c r="H135" s="39"/>
      <c r="I135" s="191"/>
      <c r="J135" s="39"/>
      <c r="K135" s="39"/>
      <c r="L135" s="42"/>
      <c r="M135" s="250"/>
      <c r="N135" s="251"/>
      <c r="O135" s="252"/>
      <c r="P135" s="252"/>
      <c r="Q135" s="252"/>
      <c r="R135" s="252"/>
      <c r="S135" s="252"/>
      <c r="T135" s="253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146</v>
      </c>
      <c r="AU135" s="20" t="s">
        <v>83</v>
      </c>
    </row>
    <row r="136" spans="1:65" s="2" customFormat="1" ht="6.95" customHeight="1">
      <c r="A136" s="37"/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42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algorithmName="SHA-512" hashValue="Q9jvp2kbnBlZ92Ocwyqmw8+Jom4wXhESnAumMKNzNf0pdOgliEXNKRrNvW0O7KxSb+2dPL/apZ43RQa+w+LYcw==" saltValue="+UdWa4Q3G+B9Ubml2rr1KY2Z0nqIkFJnMv+AYxvAWDJ7+fttq6ry7qiAqq5DWRziTdwCPcMbgo/PqG7ZpAfwpw==" spinCount="100000" sheet="1" objects="1" scenarios="1" formatColumns="0" formatRows="0" autoFilter="0"/>
  <autoFilter ref="C82:K135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  <hyperlink ref="F96" r:id="rId3" xr:uid="{00000000-0004-0000-0500-000002000000}"/>
    <hyperlink ref="F100" r:id="rId4" xr:uid="{00000000-0004-0000-0500-000003000000}"/>
    <hyperlink ref="F104" r:id="rId5" xr:uid="{00000000-0004-0000-0500-000004000000}"/>
    <hyperlink ref="F117" r:id="rId6" xr:uid="{00000000-0004-0000-0500-000005000000}"/>
    <hyperlink ref="F122" r:id="rId7" xr:uid="{00000000-0004-0000-0500-000006000000}"/>
    <hyperlink ref="F126" r:id="rId8" xr:uid="{00000000-0004-0000-0500-000007000000}"/>
    <hyperlink ref="F135" r:id="rId9" xr:uid="{00000000-0004-0000-05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>
      <c r="B3" s="261"/>
      <c r="C3" s="396" t="s">
        <v>2046</v>
      </c>
      <c r="D3" s="396"/>
      <c r="E3" s="396"/>
      <c r="F3" s="396"/>
      <c r="G3" s="396"/>
      <c r="H3" s="396"/>
      <c r="I3" s="396"/>
      <c r="J3" s="396"/>
      <c r="K3" s="262"/>
    </row>
    <row r="4" spans="2:11" s="1" customFormat="1" ht="25.5" customHeight="1">
      <c r="B4" s="263"/>
      <c r="C4" s="401" t="s">
        <v>2047</v>
      </c>
      <c r="D4" s="401"/>
      <c r="E4" s="401"/>
      <c r="F4" s="401"/>
      <c r="G4" s="401"/>
      <c r="H4" s="401"/>
      <c r="I4" s="401"/>
      <c r="J4" s="401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400" t="s">
        <v>2048</v>
      </c>
      <c r="D6" s="400"/>
      <c r="E6" s="400"/>
      <c r="F6" s="400"/>
      <c r="G6" s="400"/>
      <c r="H6" s="400"/>
      <c r="I6" s="400"/>
      <c r="J6" s="400"/>
      <c r="K6" s="264"/>
    </row>
    <row r="7" spans="2:11" s="1" customFormat="1" ht="15" customHeight="1">
      <c r="B7" s="267"/>
      <c r="C7" s="400" t="s">
        <v>2049</v>
      </c>
      <c r="D7" s="400"/>
      <c r="E7" s="400"/>
      <c r="F7" s="400"/>
      <c r="G7" s="400"/>
      <c r="H7" s="400"/>
      <c r="I7" s="400"/>
      <c r="J7" s="400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400" t="s">
        <v>2050</v>
      </c>
      <c r="D9" s="400"/>
      <c r="E9" s="400"/>
      <c r="F9" s="400"/>
      <c r="G9" s="400"/>
      <c r="H9" s="400"/>
      <c r="I9" s="400"/>
      <c r="J9" s="400"/>
      <c r="K9" s="264"/>
    </row>
    <row r="10" spans="2:11" s="1" customFormat="1" ht="15" customHeight="1">
      <c r="B10" s="267"/>
      <c r="C10" s="266"/>
      <c r="D10" s="400" t="s">
        <v>2051</v>
      </c>
      <c r="E10" s="400"/>
      <c r="F10" s="400"/>
      <c r="G10" s="400"/>
      <c r="H10" s="400"/>
      <c r="I10" s="400"/>
      <c r="J10" s="400"/>
      <c r="K10" s="264"/>
    </row>
    <row r="11" spans="2:11" s="1" customFormat="1" ht="15" customHeight="1">
      <c r="B11" s="267"/>
      <c r="C11" s="268"/>
      <c r="D11" s="400" t="s">
        <v>2052</v>
      </c>
      <c r="E11" s="400"/>
      <c r="F11" s="400"/>
      <c r="G11" s="400"/>
      <c r="H11" s="400"/>
      <c r="I11" s="400"/>
      <c r="J11" s="400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2053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400" t="s">
        <v>2054</v>
      </c>
      <c r="E15" s="400"/>
      <c r="F15" s="400"/>
      <c r="G15" s="400"/>
      <c r="H15" s="400"/>
      <c r="I15" s="400"/>
      <c r="J15" s="400"/>
      <c r="K15" s="264"/>
    </row>
    <row r="16" spans="2:11" s="1" customFormat="1" ht="15" customHeight="1">
      <c r="B16" s="267"/>
      <c r="C16" s="268"/>
      <c r="D16" s="400" t="s">
        <v>2055</v>
      </c>
      <c r="E16" s="400"/>
      <c r="F16" s="400"/>
      <c r="G16" s="400"/>
      <c r="H16" s="400"/>
      <c r="I16" s="400"/>
      <c r="J16" s="400"/>
      <c r="K16" s="264"/>
    </row>
    <row r="17" spans="2:11" s="1" customFormat="1" ht="15" customHeight="1">
      <c r="B17" s="267"/>
      <c r="C17" s="268"/>
      <c r="D17" s="400" t="s">
        <v>2056</v>
      </c>
      <c r="E17" s="400"/>
      <c r="F17" s="400"/>
      <c r="G17" s="400"/>
      <c r="H17" s="400"/>
      <c r="I17" s="400"/>
      <c r="J17" s="400"/>
      <c r="K17" s="264"/>
    </row>
    <row r="18" spans="2:11" s="1" customFormat="1" ht="15" customHeight="1">
      <c r="B18" s="267"/>
      <c r="C18" s="268"/>
      <c r="D18" s="268"/>
      <c r="E18" s="270" t="s">
        <v>2057</v>
      </c>
      <c r="F18" s="400" t="s">
        <v>2058</v>
      </c>
      <c r="G18" s="400"/>
      <c r="H18" s="400"/>
      <c r="I18" s="400"/>
      <c r="J18" s="400"/>
      <c r="K18" s="264"/>
    </row>
    <row r="19" spans="2:11" s="1" customFormat="1" ht="15" customHeight="1">
      <c r="B19" s="267"/>
      <c r="C19" s="268"/>
      <c r="D19" s="268"/>
      <c r="E19" s="270" t="s">
        <v>80</v>
      </c>
      <c r="F19" s="400" t="s">
        <v>2059</v>
      </c>
      <c r="G19" s="400"/>
      <c r="H19" s="400"/>
      <c r="I19" s="400"/>
      <c r="J19" s="400"/>
      <c r="K19" s="264"/>
    </row>
    <row r="20" spans="2:11" s="1" customFormat="1" ht="15" customHeight="1">
      <c r="B20" s="267"/>
      <c r="C20" s="268"/>
      <c r="D20" s="268"/>
      <c r="E20" s="270" t="s">
        <v>2060</v>
      </c>
      <c r="F20" s="400" t="s">
        <v>2061</v>
      </c>
      <c r="G20" s="400"/>
      <c r="H20" s="400"/>
      <c r="I20" s="400"/>
      <c r="J20" s="400"/>
      <c r="K20" s="264"/>
    </row>
    <row r="21" spans="2:11" s="1" customFormat="1" ht="15" customHeight="1">
      <c r="B21" s="267"/>
      <c r="C21" s="268"/>
      <c r="D21" s="268"/>
      <c r="E21" s="270" t="s">
        <v>95</v>
      </c>
      <c r="F21" s="400" t="s">
        <v>2062</v>
      </c>
      <c r="G21" s="400"/>
      <c r="H21" s="400"/>
      <c r="I21" s="400"/>
      <c r="J21" s="400"/>
      <c r="K21" s="264"/>
    </row>
    <row r="22" spans="2:11" s="1" customFormat="1" ht="15" customHeight="1">
      <c r="B22" s="267"/>
      <c r="C22" s="268"/>
      <c r="D22" s="268"/>
      <c r="E22" s="270" t="s">
        <v>2063</v>
      </c>
      <c r="F22" s="400" t="s">
        <v>2064</v>
      </c>
      <c r="G22" s="400"/>
      <c r="H22" s="400"/>
      <c r="I22" s="400"/>
      <c r="J22" s="400"/>
      <c r="K22" s="264"/>
    </row>
    <row r="23" spans="2:11" s="1" customFormat="1" ht="15" customHeight="1">
      <c r="B23" s="267"/>
      <c r="C23" s="268"/>
      <c r="D23" s="268"/>
      <c r="E23" s="270" t="s">
        <v>2065</v>
      </c>
      <c r="F23" s="400" t="s">
        <v>2066</v>
      </c>
      <c r="G23" s="400"/>
      <c r="H23" s="400"/>
      <c r="I23" s="400"/>
      <c r="J23" s="400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400" t="s">
        <v>2067</v>
      </c>
      <c r="D25" s="400"/>
      <c r="E25" s="400"/>
      <c r="F25" s="400"/>
      <c r="G25" s="400"/>
      <c r="H25" s="400"/>
      <c r="I25" s="400"/>
      <c r="J25" s="400"/>
      <c r="K25" s="264"/>
    </row>
    <row r="26" spans="2:11" s="1" customFormat="1" ht="15" customHeight="1">
      <c r="B26" s="267"/>
      <c r="C26" s="400" t="s">
        <v>2068</v>
      </c>
      <c r="D26" s="400"/>
      <c r="E26" s="400"/>
      <c r="F26" s="400"/>
      <c r="G26" s="400"/>
      <c r="H26" s="400"/>
      <c r="I26" s="400"/>
      <c r="J26" s="400"/>
      <c r="K26" s="264"/>
    </row>
    <row r="27" spans="2:11" s="1" customFormat="1" ht="15" customHeight="1">
      <c r="B27" s="267"/>
      <c r="C27" s="266"/>
      <c r="D27" s="400" t="s">
        <v>2069</v>
      </c>
      <c r="E27" s="400"/>
      <c r="F27" s="400"/>
      <c r="G27" s="400"/>
      <c r="H27" s="400"/>
      <c r="I27" s="400"/>
      <c r="J27" s="400"/>
      <c r="K27" s="264"/>
    </row>
    <row r="28" spans="2:11" s="1" customFormat="1" ht="15" customHeight="1">
      <c r="B28" s="267"/>
      <c r="C28" s="268"/>
      <c r="D28" s="400" t="s">
        <v>2070</v>
      </c>
      <c r="E28" s="400"/>
      <c r="F28" s="400"/>
      <c r="G28" s="400"/>
      <c r="H28" s="400"/>
      <c r="I28" s="400"/>
      <c r="J28" s="400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400" t="s">
        <v>2071</v>
      </c>
      <c r="E30" s="400"/>
      <c r="F30" s="400"/>
      <c r="G30" s="400"/>
      <c r="H30" s="400"/>
      <c r="I30" s="400"/>
      <c r="J30" s="400"/>
      <c r="K30" s="264"/>
    </row>
    <row r="31" spans="2:11" s="1" customFormat="1" ht="15" customHeight="1">
      <c r="B31" s="267"/>
      <c r="C31" s="268"/>
      <c r="D31" s="400" t="s">
        <v>2072</v>
      </c>
      <c r="E31" s="400"/>
      <c r="F31" s="400"/>
      <c r="G31" s="400"/>
      <c r="H31" s="400"/>
      <c r="I31" s="400"/>
      <c r="J31" s="400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400" t="s">
        <v>2073</v>
      </c>
      <c r="E33" s="400"/>
      <c r="F33" s="400"/>
      <c r="G33" s="400"/>
      <c r="H33" s="400"/>
      <c r="I33" s="400"/>
      <c r="J33" s="400"/>
      <c r="K33" s="264"/>
    </row>
    <row r="34" spans="2:11" s="1" customFormat="1" ht="15" customHeight="1">
      <c r="B34" s="267"/>
      <c r="C34" s="268"/>
      <c r="D34" s="400" t="s">
        <v>2074</v>
      </c>
      <c r="E34" s="400"/>
      <c r="F34" s="400"/>
      <c r="G34" s="400"/>
      <c r="H34" s="400"/>
      <c r="I34" s="400"/>
      <c r="J34" s="400"/>
      <c r="K34" s="264"/>
    </row>
    <row r="35" spans="2:11" s="1" customFormat="1" ht="15" customHeight="1">
      <c r="B35" s="267"/>
      <c r="C35" s="268"/>
      <c r="D35" s="400" t="s">
        <v>2075</v>
      </c>
      <c r="E35" s="400"/>
      <c r="F35" s="400"/>
      <c r="G35" s="400"/>
      <c r="H35" s="400"/>
      <c r="I35" s="400"/>
      <c r="J35" s="400"/>
      <c r="K35" s="264"/>
    </row>
    <row r="36" spans="2:11" s="1" customFormat="1" ht="15" customHeight="1">
      <c r="B36" s="267"/>
      <c r="C36" s="268"/>
      <c r="D36" s="266"/>
      <c r="E36" s="269" t="s">
        <v>121</v>
      </c>
      <c r="F36" s="266"/>
      <c r="G36" s="400" t="s">
        <v>2076</v>
      </c>
      <c r="H36" s="400"/>
      <c r="I36" s="400"/>
      <c r="J36" s="400"/>
      <c r="K36" s="264"/>
    </row>
    <row r="37" spans="2:11" s="1" customFormat="1" ht="30.75" customHeight="1">
      <c r="B37" s="267"/>
      <c r="C37" s="268"/>
      <c r="D37" s="266"/>
      <c r="E37" s="269" t="s">
        <v>2077</v>
      </c>
      <c r="F37" s="266"/>
      <c r="G37" s="400" t="s">
        <v>2078</v>
      </c>
      <c r="H37" s="400"/>
      <c r="I37" s="400"/>
      <c r="J37" s="400"/>
      <c r="K37" s="264"/>
    </row>
    <row r="38" spans="2:11" s="1" customFormat="1" ht="15" customHeight="1">
      <c r="B38" s="267"/>
      <c r="C38" s="268"/>
      <c r="D38" s="266"/>
      <c r="E38" s="269" t="s">
        <v>54</v>
      </c>
      <c r="F38" s="266"/>
      <c r="G38" s="400" t="s">
        <v>2079</v>
      </c>
      <c r="H38" s="400"/>
      <c r="I38" s="400"/>
      <c r="J38" s="400"/>
      <c r="K38" s="264"/>
    </row>
    <row r="39" spans="2:11" s="1" customFormat="1" ht="15" customHeight="1">
      <c r="B39" s="267"/>
      <c r="C39" s="268"/>
      <c r="D39" s="266"/>
      <c r="E39" s="269" t="s">
        <v>55</v>
      </c>
      <c r="F39" s="266"/>
      <c r="G39" s="400" t="s">
        <v>2080</v>
      </c>
      <c r="H39" s="400"/>
      <c r="I39" s="400"/>
      <c r="J39" s="400"/>
      <c r="K39" s="264"/>
    </row>
    <row r="40" spans="2:11" s="1" customFormat="1" ht="15" customHeight="1">
      <c r="B40" s="267"/>
      <c r="C40" s="268"/>
      <c r="D40" s="266"/>
      <c r="E40" s="269" t="s">
        <v>122</v>
      </c>
      <c r="F40" s="266"/>
      <c r="G40" s="400" t="s">
        <v>2081</v>
      </c>
      <c r="H40" s="400"/>
      <c r="I40" s="400"/>
      <c r="J40" s="400"/>
      <c r="K40" s="264"/>
    </row>
    <row r="41" spans="2:11" s="1" customFormat="1" ht="15" customHeight="1">
      <c r="B41" s="267"/>
      <c r="C41" s="268"/>
      <c r="D41" s="266"/>
      <c r="E41" s="269" t="s">
        <v>123</v>
      </c>
      <c r="F41" s="266"/>
      <c r="G41" s="400" t="s">
        <v>2082</v>
      </c>
      <c r="H41" s="400"/>
      <c r="I41" s="400"/>
      <c r="J41" s="400"/>
      <c r="K41" s="264"/>
    </row>
    <row r="42" spans="2:11" s="1" customFormat="1" ht="15" customHeight="1">
      <c r="B42" s="267"/>
      <c r="C42" s="268"/>
      <c r="D42" s="266"/>
      <c r="E42" s="269" t="s">
        <v>2083</v>
      </c>
      <c r="F42" s="266"/>
      <c r="G42" s="400" t="s">
        <v>2084</v>
      </c>
      <c r="H42" s="400"/>
      <c r="I42" s="400"/>
      <c r="J42" s="400"/>
      <c r="K42" s="264"/>
    </row>
    <row r="43" spans="2:11" s="1" customFormat="1" ht="15" customHeight="1">
      <c r="B43" s="267"/>
      <c r="C43" s="268"/>
      <c r="D43" s="266"/>
      <c r="E43" s="269"/>
      <c r="F43" s="266"/>
      <c r="G43" s="400" t="s">
        <v>2085</v>
      </c>
      <c r="H43" s="400"/>
      <c r="I43" s="400"/>
      <c r="J43" s="400"/>
      <c r="K43" s="264"/>
    </row>
    <row r="44" spans="2:11" s="1" customFormat="1" ht="15" customHeight="1">
      <c r="B44" s="267"/>
      <c r="C44" s="268"/>
      <c r="D44" s="266"/>
      <c r="E44" s="269" t="s">
        <v>2086</v>
      </c>
      <c r="F44" s="266"/>
      <c r="G44" s="400" t="s">
        <v>2087</v>
      </c>
      <c r="H44" s="400"/>
      <c r="I44" s="400"/>
      <c r="J44" s="400"/>
      <c r="K44" s="264"/>
    </row>
    <row r="45" spans="2:11" s="1" customFormat="1" ht="15" customHeight="1">
      <c r="B45" s="267"/>
      <c r="C45" s="268"/>
      <c r="D45" s="266"/>
      <c r="E45" s="269" t="s">
        <v>125</v>
      </c>
      <c r="F45" s="266"/>
      <c r="G45" s="400" t="s">
        <v>2088</v>
      </c>
      <c r="H45" s="400"/>
      <c r="I45" s="400"/>
      <c r="J45" s="400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400" t="s">
        <v>2089</v>
      </c>
      <c r="E47" s="400"/>
      <c r="F47" s="400"/>
      <c r="G47" s="400"/>
      <c r="H47" s="400"/>
      <c r="I47" s="400"/>
      <c r="J47" s="400"/>
      <c r="K47" s="264"/>
    </row>
    <row r="48" spans="2:11" s="1" customFormat="1" ht="15" customHeight="1">
      <c r="B48" s="267"/>
      <c r="C48" s="268"/>
      <c r="D48" s="268"/>
      <c r="E48" s="400" t="s">
        <v>2090</v>
      </c>
      <c r="F48" s="400"/>
      <c r="G48" s="400"/>
      <c r="H48" s="400"/>
      <c r="I48" s="400"/>
      <c r="J48" s="400"/>
      <c r="K48" s="264"/>
    </row>
    <row r="49" spans="2:11" s="1" customFormat="1" ht="15" customHeight="1">
      <c r="B49" s="267"/>
      <c r="C49" s="268"/>
      <c r="D49" s="268"/>
      <c r="E49" s="400" t="s">
        <v>2091</v>
      </c>
      <c r="F49" s="400"/>
      <c r="G49" s="400"/>
      <c r="H49" s="400"/>
      <c r="I49" s="400"/>
      <c r="J49" s="400"/>
      <c r="K49" s="264"/>
    </row>
    <row r="50" spans="2:11" s="1" customFormat="1" ht="15" customHeight="1">
      <c r="B50" s="267"/>
      <c r="C50" s="268"/>
      <c r="D50" s="268"/>
      <c r="E50" s="400" t="s">
        <v>2092</v>
      </c>
      <c r="F50" s="400"/>
      <c r="G50" s="400"/>
      <c r="H50" s="400"/>
      <c r="I50" s="400"/>
      <c r="J50" s="400"/>
      <c r="K50" s="264"/>
    </row>
    <row r="51" spans="2:11" s="1" customFormat="1" ht="15" customHeight="1">
      <c r="B51" s="267"/>
      <c r="C51" s="268"/>
      <c r="D51" s="400" t="s">
        <v>2093</v>
      </c>
      <c r="E51" s="400"/>
      <c r="F51" s="400"/>
      <c r="G51" s="400"/>
      <c r="H51" s="400"/>
      <c r="I51" s="400"/>
      <c r="J51" s="400"/>
      <c r="K51" s="264"/>
    </row>
    <row r="52" spans="2:11" s="1" customFormat="1" ht="25.5" customHeight="1">
      <c r="B52" s="263"/>
      <c r="C52" s="401" t="s">
        <v>2094</v>
      </c>
      <c r="D52" s="401"/>
      <c r="E52" s="401"/>
      <c r="F52" s="401"/>
      <c r="G52" s="401"/>
      <c r="H52" s="401"/>
      <c r="I52" s="401"/>
      <c r="J52" s="401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400" t="s">
        <v>2095</v>
      </c>
      <c r="D54" s="400"/>
      <c r="E54" s="400"/>
      <c r="F54" s="400"/>
      <c r="G54" s="400"/>
      <c r="H54" s="400"/>
      <c r="I54" s="400"/>
      <c r="J54" s="400"/>
      <c r="K54" s="264"/>
    </row>
    <row r="55" spans="2:11" s="1" customFormat="1" ht="15" customHeight="1">
      <c r="B55" s="263"/>
      <c r="C55" s="400" t="s">
        <v>2096</v>
      </c>
      <c r="D55" s="400"/>
      <c r="E55" s="400"/>
      <c r="F55" s="400"/>
      <c r="G55" s="400"/>
      <c r="H55" s="400"/>
      <c r="I55" s="400"/>
      <c r="J55" s="400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400" t="s">
        <v>2097</v>
      </c>
      <c r="D57" s="400"/>
      <c r="E57" s="400"/>
      <c r="F57" s="400"/>
      <c r="G57" s="400"/>
      <c r="H57" s="400"/>
      <c r="I57" s="400"/>
      <c r="J57" s="400"/>
      <c r="K57" s="264"/>
    </row>
    <row r="58" spans="2:11" s="1" customFormat="1" ht="15" customHeight="1">
      <c r="B58" s="263"/>
      <c r="C58" s="268"/>
      <c r="D58" s="400" t="s">
        <v>2098</v>
      </c>
      <c r="E58" s="400"/>
      <c r="F58" s="400"/>
      <c r="G58" s="400"/>
      <c r="H58" s="400"/>
      <c r="I58" s="400"/>
      <c r="J58" s="400"/>
      <c r="K58" s="264"/>
    </row>
    <row r="59" spans="2:11" s="1" customFormat="1" ht="15" customHeight="1">
      <c r="B59" s="263"/>
      <c r="C59" s="268"/>
      <c r="D59" s="400" t="s">
        <v>2099</v>
      </c>
      <c r="E59" s="400"/>
      <c r="F59" s="400"/>
      <c r="G59" s="400"/>
      <c r="H59" s="400"/>
      <c r="I59" s="400"/>
      <c r="J59" s="400"/>
      <c r="K59" s="264"/>
    </row>
    <row r="60" spans="2:11" s="1" customFormat="1" ht="15" customHeight="1">
      <c r="B60" s="263"/>
      <c r="C60" s="268"/>
      <c r="D60" s="400" t="s">
        <v>2100</v>
      </c>
      <c r="E60" s="400"/>
      <c r="F60" s="400"/>
      <c r="G60" s="400"/>
      <c r="H60" s="400"/>
      <c r="I60" s="400"/>
      <c r="J60" s="400"/>
      <c r="K60" s="264"/>
    </row>
    <row r="61" spans="2:11" s="1" customFormat="1" ht="15" customHeight="1">
      <c r="B61" s="263"/>
      <c r="C61" s="268"/>
      <c r="D61" s="400" t="s">
        <v>2101</v>
      </c>
      <c r="E61" s="400"/>
      <c r="F61" s="400"/>
      <c r="G61" s="400"/>
      <c r="H61" s="400"/>
      <c r="I61" s="400"/>
      <c r="J61" s="400"/>
      <c r="K61" s="264"/>
    </row>
    <row r="62" spans="2:11" s="1" customFormat="1" ht="15" customHeight="1">
      <c r="B62" s="263"/>
      <c r="C62" s="268"/>
      <c r="D62" s="399" t="s">
        <v>2102</v>
      </c>
      <c r="E62" s="399"/>
      <c r="F62" s="399"/>
      <c r="G62" s="399"/>
      <c r="H62" s="399"/>
      <c r="I62" s="399"/>
      <c r="J62" s="399"/>
      <c r="K62" s="264"/>
    </row>
    <row r="63" spans="2:11" s="1" customFormat="1" ht="15" customHeight="1">
      <c r="B63" s="263"/>
      <c r="C63" s="268"/>
      <c r="D63" s="400" t="s">
        <v>2103</v>
      </c>
      <c r="E63" s="400"/>
      <c r="F63" s="400"/>
      <c r="G63" s="400"/>
      <c r="H63" s="400"/>
      <c r="I63" s="400"/>
      <c r="J63" s="400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400" t="s">
        <v>2104</v>
      </c>
      <c r="E65" s="400"/>
      <c r="F65" s="400"/>
      <c r="G65" s="400"/>
      <c r="H65" s="400"/>
      <c r="I65" s="400"/>
      <c r="J65" s="400"/>
      <c r="K65" s="264"/>
    </row>
    <row r="66" spans="2:11" s="1" customFormat="1" ht="15" customHeight="1">
      <c r="B66" s="263"/>
      <c r="C66" s="268"/>
      <c r="D66" s="399" t="s">
        <v>2105</v>
      </c>
      <c r="E66" s="399"/>
      <c r="F66" s="399"/>
      <c r="G66" s="399"/>
      <c r="H66" s="399"/>
      <c r="I66" s="399"/>
      <c r="J66" s="399"/>
      <c r="K66" s="264"/>
    </row>
    <row r="67" spans="2:11" s="1" customFormat="1" ht="15" customHeight="1">
      <c r="B67" s="263"/>
      <c r="C67" s="268"/>
      <c r="D67" s="400" t="s">
        <v>2106</v>
      </c>
      <c r="E67" s="400"/>
      <c r="F67" s="400"/>
      <c r="G67" s="400"/>
      <c r="H67" s="400"/>
      <c r="I67" s="400"/>
      <c r="J67" s="400"/>
      <c r="K67" s="264"/>
    </row>
    <row r="68" spans="2:11" s="1" customFormat="1" ht="15" customHeight="1">
      <c r="B68" s="263"/>
      <c r="C68" s="268"/>
      <c r="D68" s="400" t="s">
        <v>2107</v>
      </c>
      <c r="E68" s="400"/>
      <c r="F68" s="400"/>
      <c r="G68" s="400"/>
      <c r="H68" s="400"/>
      <c r="I68" s="400"/>
      <c r="J68" s="400"/>
      <c r="K68" s="264"/>
    </row>
    <row r="69" spans="2:11" s="1" customFormat="1" ht="15" customHeight="1">
      <c r="B69" s="263"/>
      <c r="C69" s="268"/>
      <c r="D69" s="400" t="s">
        <v>2108</v>
      </c>
      <c r="E69" s="400"/>
      <c r="F69" s="400"/>
      <c r="G69" s="400"/>
      <c r="H69" s="400"/>
      <c r="I69" s="400"/>
      <c r="J69" s="400"/>
      <c r="K69" s="264"/>
    </row>
    <row r="70" spans="2:11" s="1" customFormat="1" ht="15" customHeight="1">
      <c r="B70" s="263"/>
      <c r="C70" s="268"/>
      <c r="D70" s="400" t="s">
        <v>2109</v>
      </c>
      <c r="E70" s="400"/>
      <c r="F70" s="400"/>
      <c r="G70" s="400"/>
      <c r="H70" s="400"/>
      <c r="I70" s="400"/>
      <c r="J70" s="400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398" t="s">
        <v>2110</v>
      </c>
      <c r="D75" s="398"/>
      <c r="E75" s="398"/>
      <c r="F75" s="398"/>
      <c r="G75" s="398"/>
      <c r="H75" s="398"/>
      <c r="I75" s="398"/>
      <c r="J75" s="398"/>
      <c r="K75" s="281"/>
    </row>
    <row r="76" spans="2:11" s="1" customFormat="1" ht="17.25" customHeight="1">
      <c r="B76" s="280"/>
      <c r="C76" s="282" t="s">
        <v>2111</v>
      </c>
      <c r="D76" s="282"/>
      <c r="E76" s="282"/>
      <c r="F76" s="282" t="s">
        <v>2112</v>
      </c>
      <c r="G76" s="283"/>
      <c r="H76" s="282" t="s">
        <v>55</v>
      </c>
      <c r="I76" s="282" t="s">
        <v>58</v>
      </c>
      <c r="J76" s="282" t="s">
        <v>2113</v>
      </c>
      <c r="K76" s="281"/>
    </row>
    <row r="77" spans="2:11" s="1" customFormat="1" ht="17.25" customHeight="1">
      <c r="B77" s="280"/>
      <c r="C77" s="284" t="s">
        <v>2114</v>
      </c>
      <c r="D77" s="284"/>
      <c r="E77" s="284"/>
      <c r="F77" s="285" t="s">
        <v>2115</v>
      </c>
      <c r="G77" s="286"/>
      <c r="H77" s="284"/>
      <c r="I77" s="284"/>
      <c r="J77" s="284" t="s">
        <v>2116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54</v>
      </c>
      <c r="D79" s="289"/>
      <c r="E79" s="289"/>
      <c r="F79" s="290" t="s">
        <v>2117</v>
      </c>
      <c r="G79" s="291"/>
      <c r="H79" s="269" t="s">
        <v>2118</v>
      </c>
      <c r="I79" s="269" t="s">
        <v>2119</v>
      </c>
      <c r="J79" s="269">
        <v>20</v>
      </c>
      <c r="K79" s="281"/>
    </row>
    <row r="80" spans="2:11" s="1" customFormat="1" ht="15" customHeight="1">
      <c r="B80" s="280"/>
      <c r="C80" s="269" t="s">
        <v>2120</v>
      </c>
      <c r="D80" s="269"/>
      <c r="E80" s="269"/>
      <c r="F80" s="290" t="s">
        <v>2117</v>
      </c>
      <c r="G80" s="291"/>
      <c r="H80" s="269" t="s">
        <v>2121</v>
      </c>
      <c r="I80" s="269" t="s">
        <v>2119</v>
      </c>
      <c r="J80" s="269">
        <v>120</v>
      </c>
      <c r="K80" s="281"/>
    </row>
    <row r="81" spans="2:11" s="1" customFormat="1" ht="15" customHeight="1">
      <c r="B81" s="292"/>
      <c r="C81" s="269" t="s">
        <v>2122</v>
      </c>
      <c r="D81" s="269"/>
      <c r="E81" s="269"/>
      <c r="F81" s="290" t="s">
        <v>2123</v>
      </c>
      <c r="G81" s="291"/>
      <c r="H81" s="269" t="s">
        <v>2124</v>
      </c>
      <c r="I81" s="269" t="s">
        <v>2119</v>
      </c>
      <c r="J81" s="269">
        <v>50</v>
      </c>
      <c r="K81" s="281"/>
    </row>
    <row r="82" spans="2:11" s="1" customFormat="1" ht="15" customHeight="1">
      <c r="B82" s="292"/>
      <c r="C82" s="269" t="s">
        <v>2125</v>
      </c>
      <c r="D82" s="269"/>
      <c r="E82" s="269"/>
      <c r="F82" s="290" t="s">
        <v>2117</v>
      </c>
      <c r="G82" s="291"/>
      <c r="H82" s="269" t="s">
        <v>2126</v>
      </c>
      <c r="I82" s="269" t="s">
        <v>2127</v>
      </c>
      <c r="J82" s="269"/>
      <c r="K82" s="281"/>
    </row>
    <row r="83" spans="2:11" s="1" customFormat="1" ht="15" customHeight="1">
      <c r="B83" s="292"/>
      <c r="C83" s="293" t="s">
        <v>2128</v>
      </c>
      <c r="D83" s="293"/>
      <c r="E83" s="293"/>
      <c r="F83" s="294" t="s">
        <v>2123</v>
      </c>
      <c r="G83" s="293"/>
      <c r="H83" s="293" t="s">
        <v>2129</v>
      </c>
      <c r="I83" s="293" t="s">
        <v>2119</v>
      </c>
      <c r="J83" s="293">
        <v>15</v>
      </c>
      <c r="K83" s="281"/>
    </row>
    <row r="84" spans="2:11" s="1" customFormat="1" ht="15" customHeight="1">
      <c r="B84" s="292"/>
      <c r="C84" s="293" t="s">
        <v>2130</v>
      </c>
      <c r="D84" s="293"/>
      <c r="E84" s="293"/>
      <c r="F84" s="294" t="s">
        <v>2123</v>
      </c>
      <c r="G84" s="293"/>
      <c r="H84" s="293" t="s">
        <v>2131</v>
      </c>
      <c r="I84" s="293" t="s">
        <v>2119</v>
      </c>
      <c r="J84" s="293">
        <v>15</v>
      </c>
      <c r="K84" s="281"/>
    </row>
    <row r="85" spans="2:11" s="1" customFormat="1" ht="15" customHeight="1">
      <c r="B85" s="292"/>
      <c r="C85" s="293" t="s">
        <v>2132</v>
      </c>
      <c r="D85" s="293"/>
      <c r="E85" s="293"/>
      <c r="F85" s="294" t="s">
        <v>2123</v>
      </c>
      <c r="G85" s="293"/>
      <c r="H85" s="293" t="s">
        <v>2133</v>
      </c>
      <c r="I85" s="293" t="s">
        <v>2119</v>
      </c>
      <c r="J85" s="293">
        <v>20</v>
      </c>
      <c r="K85" s="281"/>
    </row>
    <row r="86" spans="2:11" s="1" customFormat="1" ht="15" customHeight="1">
      <c r="B86" s="292"/>
      <c r="C86" s="293" t="s">
        <v>2134</v>
      </c>
      <c r="D86" s="293"/>
      <c r="E86" s="293"/>
      <c r="F86" s="294" t="s">
        <v>2123</v>
      </c>
      <c r="G86" s="293"/>
      <c r="H86" s="293" t="s">
        <v>2135</v>
      </c>
      <c r="I86" s="293" t="s">
        <v>2119</v>
      </c>
      <c r="J86" s="293">
        <v>20</v>
      </c>
      <c r="K86" s="281"/>
    </row>
    <row r="87" spans="2:11" s="1" customFormat="1" ht="15" customHeight="1">
      <c r="B87" s="292"/>
      <c r="C87" s="269" t="s">
        <v>2136</v>
      </c>
      <c r="D87" s="269"/>
      <c r="E87" s="269"/>
      <c r="F87" s="290" t="s">
        <v>2123</v>
      </c>
      <c r="G87" s="291"/>
      <c r="H87" s="269" t="s">
        <v>2137</v>
      </c>
      <c r="I87" s="269" t="s">
        <v>2119</v>
      </c>
      <c r="J87" s="269">
        <v>50</v>
      </c>
      <c r="K87" s="281"/>
    </row>
    <row r="88" spans="2:11" s="1" customFormat="1" ht="15" customHeight="1">
      <c r="B88" s="292"/>
      <c r="C88" s="269" t="s">
        <v>2138</v>
      </c>
      <c r="D88" s="269"/>
      <c r="E88" s="269"/>
      <c r="F88" s="290" t="s">
        <v>2123</v>
      </c>
      <c r="G88" s="291"/>
      <c r="H88" s="269" t="s">
        <v>2139</v>
      </c>
      <c r="I88" s="269" t="s">
        <v>2119</v>
      </c>
      <c r="J88" s="269">
        <v>20</v>
      </c>
      <c r="K88" s="281"/>
    </row>
    <row r="89" spans="2:11" s="1" customFormat="1" ht="15" customHeight="1">
      <c r="B89" s="292"/>
      <c r="C89" s="269" t="s">
        <v>2140</v>
      </c>
      <c r="D89" s="269"/>
      <c r="E89" s="269"/>
      <c r="F89" s="290" t="s">
        <v>2123</v>
      </c>
      <c r="G89" s="291"/>
      <c r="H89" s="269" t="s">
        <v>2141</v>
      </c>
      <c r="I89" s="269" t="s">
        <v>2119</v>
      </c>
      <c r="J89" s="269">
        <v>20</v>
      </c>
      <c r="K89" s="281"/>
    </row>
    <row r="90" spans="2:11" s="1" customFormat="1" ht="15" customHeight="1">
      <c r="B90" s="292"/>
      <c r="C90" s="269" t="s">
        <v>2142</v>
      </c>
      <c r="D90" s="269"/>
      <c r="E90" s="269"/>
      <c r="F90" s="290" t="s">
        <v>2123</v>
      </c>
      <c r="G90" s="291"/>
      <c r="H90" s="269" t="s">
        <v>2143</v>
      </c>
      <c r="I90" s="269" t="s">
        <v>2119</v>
      </c>
      <c r="J90" s="269">
        <v>50</v>
      </c>
      <c r="K90" s="281"/>
    </row>
    <row r="91" spans="2:11" s="1" customFormat="1" ht="15" customHeight="1">
      <c r="B91" s="292"/>
      <c r="C91" s="269" t="s">
        <v>2144</v>
      </c>
      <c r="D91" s="269"/>
      <c r="E91" s="269"/>
      <c r="F91" s="290" t="s">
        <v>2123</v>
      </c>
      <c r="G91" s="291"/>
      <c r="H91" s="269" t="s">
        <v>2144</v>
      </c>
      <c r="I91" s="269" t="s">
        <v>2119</v>
      </c>
      <c r="J91" s="269">
        <v>50</v>
      </c>
      <c r="K91" s="281"/>
    </row>
    <row r="92" spans="2:11" s="1" customFormat="1" ht="15" customHeight="1">
      <c r="B92" s="292"/>
      <c r="C92" s="269" t="s">
        <v>2145</v>
      </c>
      <c r="D92" s="269"/>
      <c r="E92" s="269"/>
      <c r="F92" s="290" t="s">
        <v>2123</v>
      </c>
      <c r="G92" s="291"/>
      <c r="H92" s="269" t="s">
        <v>2146</v>
      </c>
      <c r="I92" s="269" t="s">
        <v>2119</v>
      </c>
      <c r="J92" s="269">
        <v>255</v>
      </c>
      <c r="K92" s="281"/>
    </row>
    <row r="93" spans="2:11" s="1" customFormat="1" ht="15" customHeight="1">
      <c r="B93" s="292"/>
      <c r="C93" s="269" t="s">
        <v>2147</v>
      </c>
      <c r="D93" s="269"/>
      <c r="E93" s="269"/>
      <c r="F93" s="290" t="s">
        <v>2117</v>
      </c>
      <c r="G93" s="291"/>
      <c r="H93" s="269" t="s">
        <v>2148</v>
      </c>
      <c r="I93" s="269" t="s">
        <v>2149</v>
      </c>
      <c r="J93" s="269"/>
      <c r="K93" s="281"/>
    </row>
    <row r="94" spans="2:11" s="1" customFormat="1" ht="15" customHeight="1">
      <c r="B94" s="292"/>
      <c r="C94" s="269" t="s">
        <v>2150</v>
      </c>
      <c r="D94" s="269"/>
      <c r="E94" s="269"/>
      <c r="F94" s="290" t="s">
        <v>2117</v>
      </c>
      <c r="G94" s="291"/>
      <c r="H94" s="269" t="s">
        <v>2151</v>
      </c>
      <c r="I94" s="269" t="s">
        <v>2152</v>
      </c>
      <c r="J94" s="269"/>
      <c r="K94" s="281"/>
    </row>
    <row r="95" spans="2:11" s="1" customFormat="1" ht="15" customHeight="1">
      <c r="B95" s="292"/>
      <c r="C95" s="269" t="s">
        <v>2153</v>
      </c>
      <c r="D95" s="269"/>
      <c r="E95" s="269"/>
      <c r="F95" s="290" t="s">
        <v>2117</v>
      </c>
      <c r="G95" s="291"/>
      <c r="H95" s="269" t="s">
        <v>2153</v>
      </c>
      <c r="I95" s="269" t="s">
        <v>2152</v>
      </c>
      <c r="J95" s="269"/>
      <c r="K95" s="281"/>
    </row>
    <row r="96" spans="2:11" s="1" customFormat="1" ht="15" customHeight="1">
      <c r="B96" s="292"/>
      <c r="C96" s="269" t="s">
        <v>39</v>
      </c>
      <c r="D96" s="269"/>
      <c r="E96" s="269"/>
      <c r="F96" s="290" t="s">
        <v>2117</v>
      </c>
      <c r="G96" s="291"/>
      <c r="H96" s="269" t="s">
        <v>2154</v>
      </c>
      <c r="I96" s="269" t="s">
        <v>2152</v>
      </c>
      <c r="J96" s="269"/>
      <c r="K96" s="281"/>
    </row>
    <row r="97" spans="2:11" s="1" customFormat="1" ht="15" customHeight="1">
      <c r="B97" s="292"/>
      <c r="C97" s="269" t="s">
        <v>49</v>
      </c>
      <c r="D97" s="269"/>
      <c r="E97" s="269"/>
      <c r="F97" s="290" t="s">
        <v>2117</v>
      </c>
      <c r="G97" s="291"/>
      <c r="H97" s="269" t="s">
        <v>2155</v>
      </c>
      <c r="I97" s="269" t="s">
        <v>2152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398" t="s">
        <v>2156</v>
      </c>
      <c r="D102" s="398"/>
      <c r="E102" s="398"/>
      <c r="F102" s="398"/>
      <c r="G102" s="398"/>
      <c r="H102" s="398"/>
      <c r="I102" s="398"/>
      <c r="J102" s="398"/>
      <c r="K102" s="281"/>
    </row>
    <row r="103" spans="2:11" s="1" customFormat="1" ht="17.25" customHeight="1">
      <c r="B103" s="280"/>
      <c r="C103" s="282" t="s">
        <v>2111</v>
      </c>
      <c r="D103" s="282"/>
      <c r="E103" s="282"/>
      <c r="F103" s="282" t="s">
        <v>2112</v>
      </c>
      <c r="G103" s="283"/>
      <c r="H103" s="282" t="s">
        <v>55</v>
      </c>
      <c r="I103" s="282" t="s">
        <v>58</v>
      </c>
      <c r="J103" s="282" t="s">
        <v>2113</v>
      </c>
      <c r="K103" s="281"/>
    </row>
    <row r="104" spans="2:11" s="1" customFormat="1" ht="17.25" customHeight="1">
      <c r="B104" s="280"/>
      <c r="C104" s="284" t="s">
        <v>2114</v>
      </c>
      <c r="D104" s="284"/>
      <c r="E104" s="284"/>
      <c r="F104" s="285" t="s">
        <v>2115</v>
      </c>
      <c r="G104" s="286"/>
      <c r="H104" s="284"/>
      <c r="I104" s="284"/>
      <c r="J104" s="284" t="s">
        <v>2116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54</v>
      </c>
      <c r="D106" s="289"/>
      <c r="E106" s="289"/>
      <c r="F106" s="290" t="s">
        <v>2117</v>
      </c>
      <c r="G106" s="269"/>
      <c r="H106" s="269" t="s">
        <v>2157</v>
      </c>
      <c r="I106" s="269" t="s">
        <v>2119</v>
      </c>
      <c r="J106" s="269">
        <v>20</v>
      </c>
      <c r="K106" s="281"/>
    </row>
    <row r="107" spans="2:11" s="1" customFormat="1" ht="15" customHeight="1">
      <c r="B107" s="280"/>
      <c r="C107" s="269" t="s">
        <v>2120</v>
      </c>
      <c r="D107" s="269"/>
      <c r="E107" s="269"/>
      <c r="F107" s="290" t="s">
        <v>2117</v>
      </c>
      <c r="G107" s="269"/>
      <c r="H107" s="269" t="s">
        <v>2157</v>
      </c>
      <c r="I107" s="269" t="s">
        <v>2119</v>
      </c>
      <c r="J107" s="269">
        <v>120</v>
      </c>
      <c r="K107" s="281"/>
    </row>
    <row r="108" spans="2:11" s="1" customFormat="1" ht="15" customHeight="1">
      <c r="B108" s="292"/>
      <c r="C108" s="269" t="s">
        <v>2122</v>
      </c>
      <c r="D108" s="269"/>
      <c r="E108" s="269"/>
      <c r="F108" s="290" t="s">
        <v>2123</v>
      </c>
      <c r="G108" s="269"/>
      <c r="H108" s="269" t="s">
        <v>2157</v>
      </c>
      <c r="I108" s="269" t="s">
        <v>2119</v>
      </c>
      <c r="J108" s="269">
        <v>50</v>
      </c>
      <c r="K108" s="281"/>
    </row>
    <row r="109" spans="2:11" s="1" customFormat="1" ht="15" customHeight="1">
      <c r="B109" s="292"/>
      <c r="C109" s="269" t="s">
        <v>2125</v>
      </c>
      <c r="D109" s="269"/>
      <c r="E109" s="269"/>
      <c r="F109" s="290" t="s">
        <v>2117</v>
      </c>
      <c r="G109" s="269"/>
      <c r="H109" s="269" t="s">
        <v>2157</v>
      </c>
      <c r="I109" s="269" t="s">
        <v>2127</v>
      </c>
      <c r="J109" s="269"/>
      <c r="K109" s="281"/>
    </row>
    <row r="110" spans="2:11" s="1" customFormat="1" ht="15" customHeight="1">
      <c r="B110" s="292"/>
      <c r="C110" s="269" t="s">
        <v>2136</v>
      </c>
      <c r="D110" s="269"/>
      <c r="E110" s="269"/>
      <c r="F110" s="290" t="s">
        <v>2123</v>
      </c>
      <c r="G110" s="269"/>
      <c r="H110" s="269" t="s">
        <v>2157</v>
      </c>
      <c r="I110" s="269" t="s">
        <v>2119</v>
      </c>
      <c r="J110" s="269">
        <v>50</v>
      </c>
      <c r="K110" s="281"/>
    </row>
    <row r="111" spans="2:11" s="1" customFormat="1" ht="15" customHeight="1">
      <c r="B111" s="292"/>
      <c r="C111" s="269" t="s">
        <v>2144</v>
      </c>
      <c r="D111" s="269"/>
      <c r="E111" s="269"/>
      <c r="F111" s="290" t="s">
        <v>2123</v>
      </c>
      <c r="G111" s="269"/>
      <c r="H111" s="269" t="s">
        <v>2157</v>
      </c>
      <c r="I111" s="269" t="s">
        <v>2119</v>
      </c>
      <c r="J111" s="269">
        <v>50</v>
      </c>
      <c r="K111" s="281"/>
    </row>
    <row r="112" spans="2:11" s="1" customFormat="1" ht="15" customHeight="1">
      <c r="B112" s="292"/>
      <c r="C112" s="269" t="s">
        <v>2142</v>
      </c>
      <c r="D112" s="269"/>
      <c r="E112" s="269"/>
      <c r="F112" s="290" t="s">
        <v>2123</v>
      </c>
      <c r="G112" s="269"/>
      <c r="H112" s="269" t="s">
        <v>2157</v>
      </c>
      <c r="I112" s="269" t="s">
        <v>2119</v>
      </c>
      <c r="J112" s="269">
        <v>50</v>
      </c>
      <c r="K112" s="281"/>
    </row>
    <row r="113" spans="2:11" s="1" customFormat="1" ht="15" customHeight="1">
      <c r="B113" s="292"/>
      <c r="C113" s="269" t="s">
        <v>54</v>
      </c>
      <c r="D113" s="269"/>
      <c r="E113" s="269"/>
      <c r="F113" s="290" t="s">
        <v>2117</v>
      </c>
      <c r="G113" s="269"/>
      <c r="H113" s="269" t="s">
        <v>2158</v>
      </c>
      <c r="I113" s="269" t="s">
        <v>2119</v>
      </c>
      <c r="J113" s="269">
        <v>20</v>
      </c>
      <c r="K113" s="281"/>
    </row>
    <row r="114" spans="2:11" s="1" customFormat="1" ht="15" customHeight="1">
      <c r="B114" s="292"/>
      <c r="C114" s="269" t="s">
        <v>2159</v>
      </c>
      <c r="D114" s="269"/>
      <c r="E114" s="269"/>
      <c r="F114" s="290" t="s">
        <v>2117</v>
      </c>
      <c r="G114" s="269"/>
      <c r="H114" s="269" t="s">
        <v>2160</v>
      </c>
      <c r="I114" s="269" t="s">
        <v>2119</v>
      </c>
      <c r="J114" s="269">
        <v>120</v>
      </c>
      <c r="K114" s="281"/>
    </row>
    <row r="115" spans="2:11" s="1" customFormat="1" ht="15" customHeight="1">
      <c r="B115" s="292"/>
      <c r="C115" s="269" t="s">
        <v>39</v>
      </c>
      <c r="D115" s="269"/>
      <c r="E115" s="269"/>
      <c r="F115" s="290" t="s">
        <v>2117</v>
      </c>
      <c r="G115" s="269"/>
      <c r="H115" s="269" t="s">
        <v>2161</v>
      </c>
      <c r="I115" s="269" t="s">
        <v>2152</v>
      </c>
      <c r="J115" s="269"/>
      <c r="K115" s="281"/>
    </row>
    <row r="116" spans="2:11" s="1" customFormat="1" ht="15" customHeight="1">
      <c r="B116" s="292"/>
      <c r="C116" s="269" t="s">
        <v>49</v>
      </c>
      <c r="D116" s="269"/>
      <c r="E116" s="269"/>
      <c r="F116" s="290" t="s">
        <v>2117</v>
      </c>
      <c r="G116" s="269"/>
      <c r="H116" s="269" t="s">
        <v>2162</v>
      </c>
      <c r="I116" s="269" t="s">
        <v>2152</v>
      </c>
      <c r="J116" s="269"/>
      <c r="K116" s="281"/>
    </row>
    <row r="117" spans="2:11" s="1" customFormat="1" ht="15" customHeight="1">
      <c r="B117" s="292"/>
      <c r="C117" s="269" t="s">
        <v>58</v>
      </c>
      <c r="D117" s="269"/>
      <c r="E117" s="269"/>
      <c r="F117" s="290" t="s">
        <v>2117</v>
      </c>
      <c r="G117" s="269"/>
      <c r="H117" s="269" t="s">
        <v>2163</v>
      </c>
      <c r="I117" s="269" t="s">
        <v>2164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396" t="s">
        <v>2165</v>
      </c>
      <c r="D122" s="396"/>
      <c r="E122" s="396"/>
      <c r="F122" s="396"/>
      <c r="G122" s="396"/>
      <c r="H122" s="396"/>
      <c r="I122" s="396"/>
      <c r="J122" s="396"/>
      <c r="K122" s="309"/>
    </row>
    <row r="123" spans="2:11" s="1" customFormat="1" ht="17.25" customHeight="1">
      <c r="B123" s="310"/>
      <c r="C123" s="282" t="s">
        <v>2111</v>
      </c>
      <c r="D123" s="282"/>
      <c r="E123" s="282"/>
      <c r="F123" s="282" t="s">
        <v>2112</v>
      </c>
      <c r="G123" s="283"/>
      <c r="H123" s="282" t="s">
        <v>55</v>
      </c>
      <c r="I123" s="282" t="s">
        <v>58</v>
      </c>
      <c r="J123" s="282" t="s">
        <v>2113</v>
      </c>
      <c r="K123" s="311"/>
    </row>
    <row r="124" spans="2:11" s="1" customFormat="1" ht="17.25" customHeight="1">
      <c r="B124" s="310"/>
      <c r="C124" s="284" t="s">
        <v>2114</v>
      </c>
      <c r="D124" s="284"/>
      <c r="E124" s="284"/>
      <c r="F124" s="285" t="s">
        <v>2115</v>
      </c>
      <c r="G124" s="286"/>
      <c r="H124" s="284"/>
      <c r="I124" s="284"/>
      <c r="J124" s="284" t="s">
        <v>2116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2120</v>
      </c>
      <c r="D126" s="289"/>
      <c r="E126" s="289"/>
      <c r="F126" s="290" t="s">
        <v>2117</v>
      </c>
      <c r="G126" s="269"/>
      <c r="H126" s="269" t="s">
        <v>2157</v>
      </c>
      <c r="I126" s="269" t="s">
        <v>2119</v>
      </c>
      <c r="J126" s="269">
        <v>120</v>
      </c>
      <c r="K126" s="315"/>
    </row>
    <row r="127" spans="2:11" s="1" customFormat="1" ht="15" customHeight="1">
      <c r="B127" s="312"/>
      <c r="C127" s="269" t="s">
        <v>2166</v>
      </c>
      <c r="D127" s="269"/>
      <c r="E127" s="269"/>
      <c r="F127" s="290" t="s">
        <v>2117</v>
      </c>
      <c r="G127" s="269"/>
      <c r="H127" s="269" t="s">
        <v>2167</v>
      </c>
      <c r="I127" s="269" t="s">
        <v>2119</v>
      </c>
      <c r="J127" s="269" t="s">
        <v>2168</v>
      </c>
      <c r="K127" s="315"/>
    </row>
    <row r="128" spans="2:11" s="1" customFormat="1" ht="15" customHeight="1">
      <c r="B128" s="312"/>
      <c r="C128" s="269" t="s">
        <v>2065</v>
      </c>
      <c r="D128" s="269"/>
      <c r="E128" s="269"/>
      <c r="F128" s="290" t="s">
        <v>2117</v>
      </c>
      <c r="G128" s="269"/>
      <c r="H128" s="269" t="s">
        <v>2169</v>
      </c>
      <c r="I128" s="269" t="s">
        <v>2119</v>
      </c>
      <c r="J128" s="269" t="s">
        <v>2168</v>
      </c>
      <c r="K128" s="315"/>
    </row>
    <row r="129" spans="2:11" s="1" customFormat="1" ht="15" customHeight="1">
      <c r="B129" s="312"/>
      <c r="C129" s="269" t="s">
        <v>2128</v>
      </c>
      <c r="D129" s="269"/>
      <c r="E129" s="269"/>
      <c r="F129" s="290" t="s">
        <v>2123</v>
      </c>
      <c r="G129" s="269"/>
      <c r="H129" s="269" t="s">
        <v>2129</v>
      </c>
      <c r="I129" s="269" t="s">
        <v>2119</v>
      </c>
      <c r="J129" s="269">
        <v>15</v>
      </c>
      <c r="K129" s="315"/>
    </row>
    <row r="130" spans="2:11" s="1" customFormat="1" ht="15" customHeight="1">
      <c r="B130" s="312"/>
      <c r="C130" s="293" t="s">
        <v>2130</v>
      </c>
      <c r="D130" s="293"/>
      <c r="E130" s="293"/>
      <c r="F130" s="294" t="s">
        <v>2123</v>
      </c>
      <c r="G130" s="293"/>
      <c r="H130" s="293" t="s">
        <v>2131</v>
      </c>
      <c r="I130" s="293" t="s">
        <v>2119</v>
      </c>
      <c r="J130" s="293">
        <v>15</v>
      </c>
      <c r="K130" s="315"/>
    </row>
    <row r="131" spans="2:11" s="1" customFormat="1" ht="15" customHeight="1">
      <c r="B131" s="312"/>
      <c r="C131" s="293" t="s">
        <v>2132</v>
      </c>
      <c r="D131" s="293"/>
      <c r="E131" s="293"/>
      <c r="F131" s="294" t="s">
        <v>2123</v>
      </c>
      <c r="G131" s="293"/>
      <c r="H131" s="293" t="s">
        <v>2133</v>
      </c>
      <c r="I131" s="293" t="s">
        <v>2119</v>
      </c>
      <c r="J131" s="293">
        <v>20</v>
      </c>
      <c r="K131" s="315"/>
    </row>
    <row r="132" spans="2:11" s="1" customFormat="1" ht="15" customHeight="1">
      <c r="B132" s="312"/>
      <c r="C132" s="293" t="s">
        <v>2134</v>
      </c>
      <c r="D132" s="293"/>
      <c r="E132" s="293"/>
      <c r="F132" s="294" t="s">
        <v>2123</v>
      </c>
      <c r="G132" s="293"/>
      <c r="H132" s="293" t="s">
        <v>2135</v>
      </c>
      <c r="I132" s="293" t="s">
        <v>2119</v>
      </c>
      <c r="J132" s="293">
        <v>20</v>
      </c>
      <c r="K132" s="315"/>
    </row>
    <row r="133" spans="2:11" s="1" customFormat="1" ht="15" customHeight="1">
      <c r="B133" s="312"/>
      <c r="C133" s="269" t="s">
        <v>2122</v>
      </c>
      <c r="D133" s="269"/>
      <c r="E133" s="269"/>
      <c r="F133" s="290" t="s">
        <v>2123</v>
      </c>
      <c r="G133" s="269"/>
      <c r="H133" s="269" t="s">
        <v>2157</v>
      </c>
      <c r="I133" s="269" t="s">
        <v>2119</v>
      </c>
      <c r="J133" s="269">
        <v>50</v>
      </c>
      <c r="K133" s="315"/>
    </row>
    <row r="134" spans="2:11" s="1" customFormat="1" ht="15" customHeight="1">
      <c r="B134" s="312"/>
      <c r="C134" s="269" t="s">
        <v>2136</v>
      </c>
      <c r="D134" s="269"/>
      <c r="E134" s="269"/>
      <c r="F134" s="290" t="s">
        <v>2123</v>
      </c>
      <c r="G134" s="269"/>
      <c r="H134" s="269" t="s">
        <v>2157</v>
      </c>
      <c r="I134" s="269" t="s">
        <v>2119</v>
      </c>
      <c r="J134" s="269">
        <v>50</v>
      </c>
      <c r="K134" s="315"/>
    </row>
    <row r="135" spans="2:11" s="1" customFormat="1" ht="15" customHeight="1">
      <c r="B135" s="312"/>
      <c r="C135" s="269" t="s">
        <v>2142</v>
      </c>
      <c r="D135" s="269"/>
      <c r="E135" s="269"/>
      <c r="F135" s="290" t="s">
        <v>2123</v>
      </c>
      <c r="G135" s="269"/>
      <c r="H135" s="269" t="s">
        <v>2157</v>
      </c>
      <c r="I135" s="269" t="s">
        <v>2119</v>
      </c>
      <c r="J135" s="269">
        <v>50</v>
      </c>
      <c r="K135" s="315"/>
    </row>
    <row r="136" spans="2:11" s="1" customFormat="1" ht="15" customHeight="1">
      <c r="B136" s="312"/>
      <c r="C136" s="269" t="s">
        <v>2144</v>
      </c>
      <c r="D136" s="269"/>
      <c r="E136" s="269"/>
      <c r="F136" s="290" t="s">
        <v>2123</v>
      </c>
      <c r="G136" s="269"/>
      <c r="H136" s="269" t="s">
        <v>2157</v>
      </c>
      <c r="I136" s="269" t="s">
        <v>2119</v>
      </c>
      <c r="J136" s="269">
        <v>50</v>
      </c>
      <c r="K136" s="315"/>
    </row>
    <row r="137" spans="2:11" s="1" customFormat="1" ht="15" customHeight="1">
      <c r="B137" s="312"/>
      <c r="C137" s="269" t="s">
        <v>2145</v>
      </c>
      <c r="D137" s="269"/>
      <c r="E137" s="269"/>
      <c r="F137" s="290" t="s">
        <v>2123</v>
      </c>
      <c r="G137" s="269"/>
      <c r="H137" s="269" t="s">
        <v>2170</v>
      </c>
      <c r="I137" s="269" t="s">
        <v>2119</v>
      </c>
      <c r="J137" s="269">
        <v>255</v>
      </c>
      <c r="K137" s="315"/>
    </row>
    <row r="138" spans="2:11" s="1" customFormat="1" ht="15" customHeight="1">
      <c r="B138" s="312"/>
      <c r="C138" s="269" t="s">
        <v>2147</v>
      </c>
      <c r="D138" s="269"/>
      <c r="E138" s="269"/>
      <c r="F138" s="290" t="s">
        <v>2117</v>
      </c>
      <c r="G138" s="269"/>
      <c r="H138" s="269" t="s">
        <v>2171</v>
      </c>
      <c r="I138" s="269" t="s">
        <v>2149</v>
      </c>
      <c r="J138" s="269"/>
      <c r="K138" s="315"/>
    </row>
    <row r="139" spans="2:11" s="1" customFormat="1" ht="15" customHeight="1">
      <c r="B139" s="312"/>
      <c r="C139" s="269" t="s">
        <v>2150</v>
      </c>
      <c r="D139" s="269"/>
      <c r="E139" s="269"/>
      <c r="F139" s="290" t="s">
        <v>2117</v>
      </c>
      <c r="G139" s="269"/>
      <c r="H139" s="269" t="s">
        <v>2172</v>
      </c>
      <c r="I139" s="269" t="s">
        <v>2152</v>
      </c>
      <c r="J139" s="269"/>
      <c r="K139" s="315"/>
    </row>
    <row r="140" spans="2:11" s="1" customFormat="1" ht="15" customHeight="1">
      <c r="B140" s="312"/>
      <c r="C140" s="269" t="s">
        <v>2153</v>
      </c>
      <c r="D140" s="269"/>
      <c r="E140" s="269"/>
      <c r="F140" s="290" t="s">
        <v>2117</v>
      </c>
      <c r="G140" s="269"/>
      <c r="H140" s="269" t="s">
        <v>2153</v>
      </c>
      <c r="I140" s="269" t="s">
        <v>2152</v>
      </c>
      <c r="J140" s="269"/>
      <c r="K140" s="315"/>
    </row>
    <row r="141" spans="2:11" s="1" customFormat="1" ht="15" customHeight="1">
      <c r="B141" s="312"/>
      <c r="C141" s="269" t="s">
        <v>39</v>
      </c>
      <c r="D141" s="269"/>
      <c r="E141" s="269"/>
      <c r="F141" s="290" t="s">
        <v>2117</v>
      </c>
      <c r="G141" s="269"/>
      <c r="H141" s="269" t="s">
        <v>2173</v>
      </c>
      <c r="I141" s="269" t="s">
        <v>2152</v>
      </c>
      <c r="J141" s="269"/>
      <c r="K141" s="315"/>
    </row>
    <row r="142" spans="2:11" s="1" customFormat="1" ht="15" customHeight="1">
      <c r="B142" s="312"/>
      <c r="C142" s="269" t="s">
        <v>2174</v>
      </c>
      <c r="D142" s="269"/>
      <c r="E142" s="269"/>
      <c r="F142" s="290" t="s">
        <v>2117</v>
      </c>
      <c r="G142" s="269"/>
      <c r="H142" s="269" t="s">
        <v>2175</v>
      </c>
      <c r="I142" s="269" t="s">
        <v>2152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398" t="s">
        <v>2176</v>
      </c>
      <c r="D147" s="398"/>
      <c r="E147" s="398"/>
      <c r="F147" s="398"/>
      <c r="G147" s="398"/>
      <c r="H147" s="398"/>
      <c r="I147" s="398"/>
      <c r="J147" s="398"/>
      <c r="K147" s="281"/>
    </row>
    <row r="148" spans="2:11" s="1" customFormat="1" ht="17.25" customHeight="1">
      <c r="B148" s="280"/>
      <c r="C148" s="282" t="s">
        <v>2111</v>
      </c>
      <c r="D148" s="282"/>
      <c r="E148" s="282"/>
      <c r="F148" s="282" t="s">
        <v>2112</v>
      </c>
      <c r="G148" s="283"/>
      <c r="H148" s="282" t="s">
        <v>55</v>
      </c>
      <c r="I148" s="282" t="s">
        <v>58</v>
      </c>
      <c r="J148" s="282" t="s">
        <v>2113</v>
      </c>
      <c r="K148" s="281"/>
    </row>
    <row r="149" spans="2:11" s="1" customFormat="1" ht="17.25" customHeight="1">
      <c r="B149" s="280"/>
      <c r="C149" s="284" t="s">
        <v>2114</v>
      </c>
      <c r="D149" s="284"/>
      <c r="E149" s="284"/>
      <c r="F149" s="285" t="s">
        <v>2115</v>
      </c>
      <c r="G149" s="286"/>
      <c r="H149" s="284"/>
      <c r="I149" s="284"/>
      <c r="J149" s="284" t="s">
        <v>2116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2120</v>
      </c>
      <c r="D151" s="269"/>
      <c r="E151" s="269"/>
      <c r="F151" s="320" t="s">
        <v>2117</v>
      </c>
      <c r="G151" s="269"/>
      <c r="H151" s="319" t="s">
        <v>2157</v>
      </c>
      <c r="I151" s="319" t="s">
        <v>2119</v>
      </c>
      <c r="J151" s="319">
        <v>120</v>
      </c>
      <c r="K151" s="315"/>
    </row>
    <row r="152" spans="2:11" s="1" customFormat="1" ht="15" customHeight="1">
      <c r="B152" s="292"/>
      <c r="C152" s="319" t="s">
        <v>2166</v>
      </c>
      <c r="D152" s="269"/>
      <c r="E152" s="269"/>
      <c r="F152" s="320" t="s">
        <v>2117</v>
      </c>
      <c r="G152" s="269"/>
      <c r="H152" s="319" t="s">
        <v>2177</v>
      </c>
      <c r="I152" s="319" t="s">
        <v>2119</v>
      </c>
      <c r="J152" s="319" t="s">
        <v>2168</v>
      </c>
      <c r="K152" s="315"/>
    </row>
    <row r="153" spans="2:11" s="1" customFormat="1" ht="15" customHeight="1">
      <c r="B153" s="292"/>
      <c r="C153" s="319" t="s">
        <v>2065</v>
      </c>
      <c r="D153" s="269"/>
      <c r="E153" s="269"/>
      <c r="F153" s="320" t="s">
        <v>2117</v>
      </c>
      <c r="G153" s="269"/>
      <c r="H153" s="319" t="s">
        <v>2178</v>
      </c>
      <c r="I153" s="319" t="s">
        <v>2119</v>
      </c>
      <c r="J153" s="319" t="s">
        <v>2168</v>
      </c>
      <c r="K153" s="315"/>
    </row>
    <row r="154" spans="2:11" s="1" customFormat="1" ht="15" customHeight="1">
      <c r="B154" s="292"/>
      <c r="C154" s="319" t="s">
        <v>2122</v>
      </c>
      <c r="D154" s="269"/>
      <c r="E154" s="269"/>
      <c r="F154" s="320" t="s">
        <v>2123</v>
      </c>
      <c r="G154" s="269"/>
      <c r="H154" s="319" t="s">
        <v>2157</v>
      </c>
      <c r="I154" s="319" t="s">
        <v>2119</v>
      </c>
      <c r="J154" s="319">
        <v>50</v>
      </c>
      <c r="K154" s="315"/>
    </row>
    <row r="155" spans="2:11" s="1" customFormat="1" ht="15" customHeight="1">
      <c r="B155" s="292"/>
      <c r="C155" s="319" t="s">
        <v>2125</v>
      </c>
      <c r="D155" s="269"/>
      <c r="E155" s="269"/>
      <c r="F155" s="320" t="s">
        <v>2117</v>
      </c>
      <c r="G155" s="269"/>
      <c r="H155" s="319" t="s">
        <v>2157</v>
      </c>
      <c r="I155" s="319" t="s">
        <v>2127</v>
      </c>
      <c r="J155" s="319"/>
      <c r="K155" s="315"/>
    </row>
    <row r="156" spans="2:11" s="1" customFormat="1" ht="15" customHeight="1">
      <c r="B156" s="292"/>
      <c r="C156" s="319" t="s">
        <v>2136</v>
      </c>
      <c r="D156" s="269"/>
      <c r="E156" s="269"/>
      <c r="F156" s="320" t="s">
        <v>2123</v>
      </c>
      <c r="G156" s="269"/>
      <c r="H156" s="319" t="s">
        <v>2157</v>
      </c>
      <c r="I156" s="319" t="s">
        <v>2119</v>
      </c>
      <c r="J156" s="319">
        <v>50</v>
      </c>
      <c r="K156" s="315"/>
    </row>
    <row r="157" spans="2:11" s="1" customFormat="1" ht="15" customHeight="1">
      <c r="B157" s="292"/>
      <c r="C157" s="319" t="s">
        <v>2144</v>
      </c>
      <c r="D157" s="269"/>
      <c r="E157" s="269"/>
      <c r="F157" s="320" t="s">
        <v>2123</v>
      </c>
      <c r="G157" s="269"/>
      <c r="H157" s="319" t="s">
        <v>2157</v>
      </c>
      <c r="I157" s="319" t="s">
        <v>2119</v>
      </c>
      <c r="J157" s="319">
        <v>50</v>
      </c>
      <c r="K157" s="315"/>
    </row>
    <row r="158" spans="2:11" s="1" customFormat="1" ht="15" customHeight="1">
      <c r="B158" s="292"/>
      <c r="C158" s="319" t="s">
        <v>2142</v>
      </c>
      <c r="D158" s="269"/>
      <c r="E158" s="269"/>
      <c r="F158" s="320" t="s">
        <v>2123</v>
      </c>
      <c r="G158" s="269"/>
      <c r="H158" s="319" t="s">
        <v>2157</v>
      </c>
      <c r="I158" s="319" t="s">
        <v>2119</v>
      </c>
      <c r="J158" s="319">
        <v>50</v>
      </c>
      <c r="K158" s="315"/>
    </row>
    <row r="159" spans="2:11" s="1" customFormat="1" ht="15" customHeight="1">
      <c r="B159" s="292"/>
      <c r="C159" s="319" t="s">
        <v>102</v>
      </c>
      <c r="D159" s="269"/>
      <c r="E159" s="269"/>
      <c r="F159" s="320" t="s">
        <v>2117</v>
      </c>
      <c r="G159" s="269"/>
      <c r="H159" s="319" t="s">
        <v>2179</v>
      </c>
      <c r="I159" s="319" t="s">
        <v>2119</v>
      </c>
      <c r="J159" s="319" t="s">
        <v>2180</v>
      </c>
      <c r="K159" s="315"/>
    </row>
    <row r="160" spans="2:11" s="1" customFormat="1" ht="15" customHeight="1">
      <c r="B160" s="292"/>
      <c r="C160" s="319" t="s">
        <v>2181</v>
      </c>
      <c r="D160" s="269"/>
      <c r="E160" s="269"/>
      <c r="F160" s="320" t="s">
        <v>2117</v>
      </c>
      <c r="G160" s="269"/>
      <c r="H160" s="319" t="s">
        <v>2182</v>
      </c>
      <c r="I160" s="319" t="s">
        <v>2152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396" t="s">
        <v>2183</v>
      </c>
      <c r="D165" s="396"/>
      <c r="E165" s="396"/>
      <c r="F165" s="396"/>
      <c r="G165" s="396"/>
      <c r="H165" s="396"/>
      <c r="I165" s="396"/>
      <c r="J165" s="396"/>
      <c r="K165" s="262"/>
    </row>
    <row r="166" spans="2:11" s="1" customFormat="1" ht="17.25" customHeight="1">
      <c r="B166" s="261"/>
      <c r="C166" s="282" t="s">
        <v>2111</v>
      </c>
      <c r="D166" s="282"/>
      <c r="E166" s="282"/>
      <c r="F166" s="282" t="s">
        <v>2112</v>
      </c>
      <c r="G166" s="324"/>
      <c r="H166" s="325" t="s">
        <v>55</v>
      </c>
      <c r="I166" s="325" t="s">
        <v>58</v>
      </c>
      <c r="J166" s="282" t="s">
        <v>2113</v>
      </c>
      <c r="K166" s="262"/>
    </row>
    <row r="167" spans="2:11" s="1" customFormat="1" ht="17.25" customHeight="1">
      <c r="B167" s="263"/>
      <c r="C167" s="284" t="s">
        <v>2114</v>
      </c>
      <c r="D167" s="284"/>
      <c r="E167" s="284"/>
      <c r="F167" s="285" t="s">
        <v>2115</v>
      </c>
      <c r="G167" s="326"/>
      <c r="H167" s="327"/>
      <c r="I167" s="327"/>
      <c r="J167" s="284" t="s">
        <v>2116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2120</v>
      </c>
      <c r="D169" s="269"/>
      <c r="E169" s="269"/>
      <c r="F169" s="290" t="s">
        <v>2117</v>
      </c>
      <c r="G169" s="269"/>
      <c r="H169" s="269" t="s">
        <v>2157</v>
      </c>
      <c r="I169" s="269" t="s">
        <v>2119</v>
      </c>
      <c r="J169" s="269">
        <v>120</v>
      </c>
      <c r="K169" s="315"/>
    </row>
    <row r="170" spans="2:11" s="1" customFormat="1" ht="15" customHeight="1">
      <c r="B170" s="292"/>
      <c r="C170" s="269" t="s">
        <v>2166</v>
      </c>
      <c r="D170" s="269"/>
      <c r="E170" s="269"/>
      <c r="F170" s="290" t="s">
        <v>2117</v>
      </c>
      <c r="G170" s="269"/>
      <c r="H170" s="269" t="s">
        <v>2167</v>
      </c>
      <c r="I170" s="269" t="s">
        <v>2119</v>
      </c>
      <c r="J170" s="269" t="s">
        <v>2168</v>
      </c>
      <c r="K170" s="315"/>
    </row>
    <row r="171" spans="2:11" s="1" customFormat="1" ht="15" customHeight="1">
      <c r="B171" s="292"/>
      <c r="C171" s="269" t="s">
        <v>2065</v>
      </c>
      <c r="D171" s="269"/>
      <c r="E171" s="269"/>
      <c r="F171" s="290" t="s">
        <v>2117</v>
      </c>
      <c r="G171" s="269"/>
      <c r="H171" s="269" t="s">
        <v>2184</v>
      </c>
      <c r="I171" s="269" t="s">
        <v>2119</v>
      </c>
      <c r="J171" s="269" t="s">
        <v>2168</v>
      </c>
      <c r="K171" s="315"/>
    </row>
    <row r="172" spans="2:11" s="1" customFormat="1" ht="15" customHeight="1">
      <c r="B172" s="292"/>
      <c r="C172" s="269" t="s">
        <v>2122</v>
      </c>
      <c r="D172" s="269"/>
      <c r="E172" s="269"/>
      <c r="F172" s="290" t="s">
        <v>2123</v>
      </c>
      <c r="G172" s="269"/>
      <c r="H172" s="269" t="s">
        <v>2184</v>
      </c>
      <c r="I172" s="269" t="s">
        <v>2119</v>
      </c>
      <c r="J172" s="269">
        <v>50</v>
      </c>
      <c r="K172" s="315"/>
    </row>
    <row r="173" spans="2:11" s="1" customFormat="1" ht="15" customHeight="1">
      <c r="B173" s="292"/>
      <c r="C173" s="269" t="s">
        <v>2125</v>
      </c>
      <c r="D173" s="269"/>
      <c r="E173" s="269"/>
      <c r="F173" s="290" t="s">
        <v>2117</v>
      </c>
      <c r="G173" s="269"/>
      <c r="H173" s="269" t="s">
        <v>2184</v>
      </c>
      <c r="I173" s="269" t="s">
        <v>2127</v>
      </c>
      <c r="J173" s="269"/>
      <c r="K173" s="315"/>
    </row>
    <row r="174" spans="2:11" s="1" customFormat="1" ht="15" customHeight="1">
      <c r="B174" s="292"/>
      <c r="C174" s="269" t="s">
        <v>2136</v>
      </c>
      <c r="D174" s="269"/>
      <c r="E174" s="269"/>
      <c r="F174" s="290" t="s">
        <v>2123</v>
      </c>
      <c r="G174" s="269"/>
      <c r="H174" s="269" t="s">
        <v>2184</v>
      </c>
      <c r="I174" s="269" t="s">
        <v>2119</v>
      </c>
      <c r="J174" s="269">
        <v>50</v>
      </c>
      <c r="K174" s="315"/>
    </row>
    <row r="175" spans="2:11" s="1" customFormat="1" ht="15" customHeight="1">
      <c r="B175" s="292"/>
      <c r="C175" s="269" t="s">
        <v>2144</v>
      </c>
      <c r="D175" s="269"/>
      <c r="E175" s="269"/>
      <c r="F175" s="290" t="s">
        <v>2123</v>
      </c>
      <c r="G175" s="269"/>
      <c r="H175" s="269" t="s">
        <v>2184</v>
      </c>
      <c r="I175" s="269" t="s">
        <v>2119</v>
      </c>
      <c r="J175" s="269">
        <v>50</v>
      </c>
      <c r="K175" s="315"/>
    </row>
    <row r="176" spans="2:11" s="1" customFormat="1" ht="15" customHeight="1">
      <c r="B176" s="292"/>
      <c r="C176" s="269" t="s">
        <v>2142</v>
      </c>
      <c r="D176" s="269"/>
      <c r="E176" s="269"/>
      <c r="F176" s="290" t="s">
        <v>2123</v>
      </c>
      <c r="G176" s="269"/>
      <c r="H176" s="269" t="s">
        <v>2184</v>
      </c>
      <c r="I176" s="269" t="s">
        <v>2119</v>
      </c>
      <c r="J176" s="269">
        <v>50</v>
      </c>
      <c r="K176" s="315"/>
    </row>
    <row r="177" spans="2:11" s="1" customFormat="1" ht="15" customHeight="1">
      <c r="B177" s="292"/>
      <c r="C177" s="269" t="s">
        <v>121</v>
      </c>
      <c r="D177" s="269"/>
      <c r="E177" s="269"/>
      <c r="F177" s="290" t="s">
        <v>2117</v>
      </c>
      <c r="G177" s="269"/>
      <c r="H177" s="269" t="s">
        <v>2185</v>
      </c>
      <c r="I177" s="269" t="s">
        <v>2186</v>
      </c>
      <c r="J177" s="269"/>
      <c r="K177" s="315"/>
    </row>
    <row r="178" spans="2:11" s="1" customFormat="1" ht="15" customHeight="1">
      <c r="B178" s="292"/>
      <c r="C178" s="269" t="s">
        <v>58</v>
      </c>
      <c r="D178" s="269"/>
      <c r="E178" s="269"/>
      <c r="F178" s="290" t="s">
        <v>2117</v>
      </c>
      <c r="G178" s="269"/>
      <c r="H178" s="269" t="s">
        <v>2187</v>
      </c>
      <c r="I178" s="269" t="s">
        <v>2188</v>
      </c>
      <c r="J178" s="269">
        <v>1</v>
      </c>
      <c r="K178" s="315"/>
    </row>
    <row r="179" spans="2:11" s="1" customFormat="1" ht="15" customHeight="1">
      <c r="B179" s="292"/>
      <c r="C179" s="269" t="s">
        <v>54</v>
      </c>
      <c r="D179" s="269"/>
      <c r="E179" s="269"/>
      <c r="F179" s="290" t="s">
        <v>2117</v>
      </c>
      <c r="G179" s="269"/>
      <c r="H179" s="269" t="s">
        <v>2189</v>
      </c>
      <c r="I179" s="269" t="s">
        <v>2119</v>
      </c>
      <c r="J179" s="269">
        <v>20</v>
      </c>
      <c r="K179" s="315"/>
    </row>
    <row r="180" spans="2:11" s="1" customFormat="1" ht="15" customHeight="1">
      <c r="B180" s="292"/>
      <c r="C180" s="269" t="s">
        <v>55</v>
      </c>
      <c r="D180" s="269"/>
      <c r="E180" s="269"/>
      <c r="F180" s="290" t="s">
        <v>2117</v>
      </c>
      <c r="G180" s="269"/>
      <c r="H180" s="269" t="s">
        <v>2190</v>
      </c>
      <c r="I180" s="269" t="s">
        <v>2119</v>
      </c>
      <c r="J180" s="269">
        <v>255</v>
      </c>
      <c r="K180" s="315"/>
    </row>
    <row r="181" spans="2:11" s="1" customFormat="1" ht="15" customHeight="1">
      <c r="B181" s="292"/>
      <c r="C181" s="269" t="s">
        <v>122</v>
      </c>
      <c r="D181" s="269"/>
      <c r="E181" s="269"/>
      <c r="F181" s="290" t="s">
        <v>2117</v>
      </c>
      <c r="G181" s="269"/>
      <c r="H181" s="269" t="s">
        <v>2081</v>
      </c>
      <c r="I181" s="269" t="s">
        <v>2119</v>
      </c>
      <c r="J181" s="269">
        <v>10</v>
      </c>
      <c r="K181" s="315"/>
    </row>
    <row r="182" spans="2:11" s="1" customFormat="1" ht="15" customHeight="1">
      <c r="B182" s="292"/>
      <c r="C182" s="269" t="s">
        <v>123</v>
      </c>
      <c r="D182" s="269"/>
      <c r="E182" s="269"/>
      <c r="F182" s="290" t="s">
        <v>2117</v>
      </c>
      <c r="G182" s="269"/>
      <c r="H182" s="269" t="s">
        <v>2191</v>
      </c>
      <c r="I182" s="269" t="s">
        <v>2152</v>
      </c>
      <c r="J182" s="269"/>
      <c r="K182" s="315"/>
    </row>
    <row r="183" spans="2:11" s="1" customFormat="1" ht="15" customHeight="1">
      <c r="B183" s="292"/>
      <c r="C183" s="269" t="s">
        <v>2192</v>
      </c>
      <c r="D183" s="269"/>
      <c r="E183" s="269"/>
      <c r="F183" s="290" t="s">
        <v>2117</v>
      </c>
      <c r="G183" s="269"/>
      <c r="H183" s="269" t="s">
        <v>2193</v>
      </c>
      <c r="I183" s="269" t="s">
        <v>2152</v>
      </c>
      <c r="J183" s="269"/>
      <c r="K183" s="315"/>
    </row>
    <row r="184" spans="2:11" s="1" customFormat="1" ht="15" customHeight="1">
      <c r="B184" s="292"/>
      <c r="C184" s="269" t="s">
        <v>2181</v>
      </c>
      <c r="D184" s="269"/>
      <c r="E184" s="269"/>
      <c r="F184" s="290" t="s">
        <v>2117</v>
      </c>
      <c r="G184" s="269"/>
      <c r="H184" s="269" t="s">
        <v>2194</v>
      </c>
      <c r="I184" s="269" t="s">
        <v>2152</v>
      </c>
      <c r="J184" s="269"/>
      <c r="K184" s="315"/>
    </row>
    <row r="185" spans="2:11" s="1" customFormat="1" ht="15" customHeight="1">
      <c r="B185" s="292"/>
      <c r="C185" s="269" t="s">
        <v>125</v>
      </c>
      <c r="D185" s="269"/>
      <c r="E185" s="269"/>
      <c r="F185" s="290" t="s">
        <v>2123</v>
      </c>
      <c r="G185" s="269"/>
      <c r="H185" s="269" t="s">
        <v>2195</v>
      </c>
      <c r="I185" s="269" t="s">
        <v>2119</v>
      </c>
      <c r="J185" s="269">
        <v>50</v>
      </c>
      <c r="K185" s="315"/>
    </row>
    <row r="186" spans="2:11" s="1" customFormat="1" ht="15" customHeight="1">
      <c r="B186" s="292"/>
      <c r="C186" s="269" t="s">
        <v>2196</v>
      </c>
      <c r="D186" s="269"/>
      <c r="E186" s="269"/>
      <c r="F186" s="290" t="s">
        <v>2123</v>
      </c>
      <c r="G186" s="269"/>
      <c r="H186" s="269" t="s">
        <v>2197</v>
      </c>
      <c r="I186" s="269" t="s">
        <v>2198</v>
      </c>
      <c r="J186" s="269"/>
      <c r="K186" s="315"/>
    </row>
    <row r="187" spans="2:11" s="1" customFormat="1" ht="15" customHeight="1">
      <c r="B187" s="292"/>
      <c r="C187" s="269" t="s">
        <v>2199</v>
      </c>
      <c r="D187" s="269"/>
      <c r="E187" s="269"/>
      <c r="F187" s="290" t="s">
        <v>2123</v>
      </c>
      <c r="G187" s="269"/>
      <c r="H187" s="269" t="s">
        <v>2200</v>
      </c>
      <c r="I187" s="269" t="s">
        <v>2198</v>
      </c>
      <c r="J187" s="269"/>
      <c r="K187" s="315"/>
    </row>
    <row r="188" spans="2:11" s="1" customFormat="1" ht="15" customHeight="1">
      <c r="B188" s="292"/>
      <c r="C188" s="269" t="s">
        <v>2201</v>
      </c>
      <c r="D188" s="269"/>
      <c r="E188" s="269"/>
      <c r="F188" s="290" t="s">
        <v>2123</v>
      </c>
      <c r="G188" s="269"/>
      <c r="H188" s="269" t="s">
        <v>2202</v>
      </c>
      <c r="I188" s="269" t="s">
        <v>2198</v>
      </c>
      <c r="J188" s="269"/>
      <c r="K188" s="315"/>
    </row>
    <row r="189" spans="2:11" s="1" customFormat="1" ht="15" customHeight="1">
      <c r="B189" s="292"/>
      <c r="C189" s="328" t="s">
        <v>2203</v>
      </c>
      <c r="D189" s="269"/>
      <c r="E189" s="269"/>
      <c r="F189" s="290" t="s">
        <v>2123</v>
      </c>
      <c r="G189" s="269"/>
      <c r="H189" s="269" t="s">
        <v>2204</v>
      </c>
      <c r="I189" s="269" t="s">
        <v>2205</v>
      </c>
      <c r="J189" s="329" t="s">
        <v>2206</v>
      </c>
      <c r="K189" s="315"/>
    </row>
    <row r="190" spans="2:11" s="18" customFormat="1" ht="15" customHeight="1">
      <c r="B190" s="330"/>
      <c r="C190" s="331" t="s">
        <v>2207</v>
      </c>
      <c r="D190" s="332"/>
      <c r="E190" s="332"/>
      <c r="F190" s="333" t="s">
        <v>2123</v>
      </c>
      <c r="G190" s="332"/>
      <c r="H190" s="332" t="s">
        <v>2208</v>
      </c>
      <c r="I190" s="332" t="s">
        <v>2205</v>
      </c>
      <c r="J190" s="334" t="s">
        <v>2206</v>
      </c>
      <c r="K190" s="335"/>
    </row>
    <row r="191" spans="2:11" s="1" customFormat="1" ht="15" customHeight="1">
      <c r="B191" s="292"/>
      <c r="C191" s="328" t="s">
        <v>43</v>
      </c>
      <c r="D191" s="269"/>
      <c r="E191" s="269"/>
      <c r="F191" s="290" t="s">
        <v>2117</v>
      </c>
      <c r="G191" s="269"/>
      <c r="H191" s="266" t="s">
        <v>2209</v>
      </c>
      <c r="I191" s="269" t="s">
        <v>2210</v>
      </c>
      <c r="J191" s="269"/>
      <c r="K191" s="315"/>
    </row>
    <row r="192" spans="2:11" s="1" customFormat="1" ht="15" customHeight="1">
      <c r="B192" s="292"/>
      <c r="C192" s="328" t="s">
        <v>2211</v>
      </c>
      <c r="D192" s="269"/>
      <c r="E192" s="269"/>
      <c r="F192" s="290" t="s">
        <v>2117</v>
      </c>
      <c r="G192" s="269"/>
      <c r="H192" s="269" t="s">
        <v>2212</v>
      </c>
      <c r="I192" s="269" t="s">
        <v>2152</v>
      </c>
      <c r="J192" s="269"/>
      <c r="K192" s="315"/>
    </row>
    <row r="193" spans="2:11" s="1" customFormat="1" ht="15" customHeight="1">
      <c r="B193" s="292"/>
      <c r="C193" s="328" t="s">
        <v>2213</v>
      </c>
      <c r="D193" s="269"/>
      <c r="E193" s="269"/>
      <c r="F193" s="290" t="s">
        <v>2117</v>
      </c>
      <c r="G193" s="269"/>
      <c r="H193" s="269" t="s">
        <v>2214</v>
      </c>
      <c r="I193" s="269" t="s">
        <v>2152</v>
      </c>
      <c r="J193" s="269"/>
      <c r="K193" s="315"/>
    </row>
    <row r="194" spans="2:11" s="1" customFormat="1" ht="15" customHeight="1">
      <c r="B194" s="292"/>
      <c r="C194" s="328" t="s">
        <v>2215</v>
      </c>
      <c r="D194" s="269"/>
      <c r="E194" s="269"/>
      <c r="F194" s="290" t="s">
        <v>2123</v>
      </c>
      <c r="G194" s="269"/>
      <c r="H194" s="269" t="s">
        <v>2216</v>
      </c>
      <c r="I194" s="269" t="s">
        <v>2152</v>
      </c>
      <c r="J194" s="269"/>
      <c r="K194" s="315"/>
    </row>
    <row r="195" spans="2:11" s="1" customFormat="1" ht="15" customHeight="1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pans="2:11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pans="2:11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pans="2:11" s="1" customFormat="1" ht="21">
      <c r="B200" s="261"/>
      <c r="C200" s="396" t="s">
        <v>2217</v>
      </c>
      <c r="D200" s="396"/>
      <c r="E200" s="396"/>
      <c r="F200" s="396"/>
      <c r="G200" s="396"/>
      <c r="H200" s="396"/>
      <c r="I200" s="396"/>
      <c r="J200" s="396"/>
      <c r="K200" s="262"/>
    </row>
    <row r="201" spans="2:11" s="1" customFormat="1" ht="25.5" customHeight="1">
      <c r="B201" s="261"/>
      <c r="C201" s="337" t="s">
        <v>2218</v>
      </c>
      <c r="D201" s="337"/>
      <c r="E201" s="337"/>
      <c r="F201" s="337" t="s">
        <v>2219</v>
      </c>
      <c r="G201" s="338"/>
      <c r="H201" s="397" t="s">
        <v>2220</v>
      </c>
      <c r="I201" s="397"/>
      <c r="J201" s="397"/>
      <c r="K201" s="262"/>
    </row>
    <row r="202" spans="2:11" s="1" customFormat="1" ht="5.25" customHeight="1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pans="2:11" s="1" customFormat="1" ht="15" customHeight="1">
      <c r="B203" s="292"/>
      <c r="C203" s="269" t="s">
        <v>2210</v>
      </c>
      <c r="D203" s="269"/>
      <c r="E203" s="269"/>
      <c r="F203" s="290" t="s">
        <v>44</v>
      </c>
      <c r="G203" s="269"/>
      <c r="H203" s="395" t="s">
        <v>2221</v>
      </c>
      <c r="I203" s="395"/>
      <c r="J203" s="395"/>
      <c r="K203" s="315"/>
    </row>
    <row r="204" spans="2:11" s="1" customFormat="1" ht="15" customHeight="1">
      <c r="B204" s="292"/>
      <c r="C204" s="269"/>
      <c r="D204" s="269"/>
      <c r="E204" s="269"/>
      <c r="F204" s="290" t="s">
        <v>45</v>
      </c>
      <c r="G204" s="269"/>
      <c r="H204" s="395" t="s">
        <v>2222</v>
      </c>
      <c r="I204" s="395"/>
      <c r="J204" s="395"/>
      <c r="K204" s="315"/>
    </row>
    <row r="205" spans="2:11" s="1" customFormat="1" ht="15" customHeight="1">
      <c r="B205" s="292"/>
      <c r="C205" s="269"/>
      <c r="D205" s="269"/>
      <c r="E205" s="269"/>
      <c r="F205" s="290" t="s">
        <v>48</v>
      </c>
      <c r="G205" s="269"/>
      <c r="H205" s="395" t="s">
        <v>2223</v>
      </c>
      <c r="I205" s="395"/>
      <c r="J205" s="395"/>
      <c r="K205" s="315"/>
    </row>
    <row r="206" spans="2:11" s="1" customFormat="1" ht="15" customHeight="1">
      <c r="B206" s="292"/>
      <c r="C206" s="269"/>
      <c r="D206" s="269"/>
      <c r="E206" s="269"/>
      <c r="F206" s="290" t="s">
        <v>46</v>
      </c>
      <c r="G206" s="269"/>
      <c r="H206" s="395" t="s">
        <v>2224</v>
      </c>
      <c r="I206" s="395"/>
      <c r="J206" s="395"/>
      <c r="K206" s="315"/>
    </row>
    <row r="207" spans="2:11" s="1" customFormat="1" ht="15" customHeight="1">
      <c r="B207" s="292"/>
      <c r="C207" s="269"/>
      <c r="D207" s="269"/>
      <c r="E207" s="269"/>
      <c r="F207" s="290" t="s">
        <v>47</v>
      </c>
      <c r="G207" s="269"/>
      <c r="H207" s="395" t="s">
        <v>2225</v>
      </c>
      <c r="I207" s="395"/>
      <c r="J207" s="395"/>
      <c r="K207" s="315"/>
    </row>
    <row r="208" spans="2:11" s="1" customFormat="1" ht="15" customHeight="1">
      <c r="B208" s="292"/>
      <c r="C208" s="269"/>
      <c r="D208" s="269"/>
      <c r="E208" s="269"/>
      <c r="F208" s="290"/>
      <c r="G208" s="269"/>
      <c r="H208" s="269"/>
      <c r="I208" s="269"/>
      <c r="J208" s="269"/>
      <c r="K208" s="315"/>
    </row>
    <row r="209" spans="2:11" s="1" customFormat="1" ht="15" customHeight="1">
      <c r="B209" s="292"/>
      <c r="C209" s="269" t="s">
        <v>2164</v>
      </c>
      <c r="D209" s="269"/>
      <c r="E209" s="269"/>
      <c r="F209" s="290" t="s">
        <v>2057</v>
      </c>
      <c r="G209" s="269"/>
      <c r="H209" s="395" t="s">
        <v>2226</v>
      </c>
      <c r="I209" s="395"/>
      <c r="J209" s="395"/>
      <c r="K209" s="315"/>
    </row>
    <row r="210" spans="2:11" s="1" customFormat="1" ht="15" customHeight="1">
      <c r="B210" s="292"/>
      <c r="C210" s="269"/>
      <c r="D210" s="269"/>
      <c r="E210" s="269"/>
      <c r="F210" s="290" t="s">
        <v>2060</v>
      </c>
      <c r="G210" s="269"/>
      <c r="H210" s="395" t="s">
        <v>2061</v>
      </c>
      <c r="I210" s="395"/>
      <c r="J210" s="395"/>
      <c r="K210" s="315"/>
    </row>
    <row r="211" spans="2:11" s="1" customFormat="1" ht="15" customHeight="1">
      <c r="B211" s="292"/>
      <c r="C211" s="269"/>
      <c r="D211" s="269"/>
      <c r="E211" s="269"/>
      <c r="F211" s="290" t="s">
        <v>80</v>
      </c>
      <c r="G211" s="269"/>
      <c r="H211" s="395" t="s">
        <v>2227</v>
      </c>
      <c r="I211" s="395"/>
      <c r="J211" s="395"/>
      <c r="K211" s="315"/>
    </row>
    <row r="212" spans="2:11" s="1" customFormat="1" ht="15" customHeight="1">
      <c r="B212" s="339"/>
      <c r="C212" s="269"/>
      <c r="D212" s="269"/>
      <c r="E212" s="269"/>
      <c r="F212" s="290" t="s">
        <v>95</v>
      </c>
      <c r="G212" s="328"/>
      <c r="H212" s="394" t="s">
        <v>2062</v>
      </c>
      <c r="I212" s="394"/>
      <c r="J212" s="394"/>
      <c r="K212" s="340"/>
    </row>
    <row r="213" spans="2:11" s="1" customFormat="1" ht="15" customHeight="1">
      <c r="B213" s="339"/>
      <c r="C213" s="269"/>
      <c r="D213" s="269"/>
      <c r="E213" s="269"/>
      <c r="F213" s="290" t="s">
        <v>2063</v>
      </c>
      <c r="G213" s="328"/>
      <c r="H213" s="394" t="s">
        <v>2228</v>
      </c>
      <c r="I213" s="394"/>
      <c r="J213" s="394"/>
      <c r="K213" s="340"/>
    </row>
    <row r="214" spans="2:11" s="1" customFormat="1" ht="15" customHeight="1">
      <c r="B214" s="339"/>
      <c r="C214" s="269"/>
      <c r="D214" s="269"/>
      <c r="E214" s="269"/>
      <c r="F214" s="290"/>
      <c r="G214" s="328"/>
      <c r="H214" s="319"/>
      <c r="I214" s="319"/>
      <c r="J214" s="319"/>
      <c r="K214" s="340"/>
    </row>
    <row r="215" spans="2:11" s="1" customFormat="1" ht="15" customHeight="1">
      <c r="B215" s="339"/>
      <c r="C215" s="269" t="s">
        <v>2188</v>
      </c>
      <c r="D215" s="269"/>
      <c r="E215" s="269"/>
      <c r="F215" s="290">
        <v>1</v>
      </c>
      <c r="G215" s="328"/>
      <c r="H215" s="394" t="s">
        <v>2229</v>
      </c>
      <c r="I215" s="394"/>
      <c r="J215" s="394"/>
      <c r="K215" s="340"/>
    </row>
    <row r="216" spans="2:11" s="1" customFormat="1" ht="15" customHeight="1">
      <c r="B216" s="339"/>
      <c r="C216" s="269"/>
      <c r="D216" s="269"/>
      <c r="E216" s="269"/>
      <c r="F216" s="290">
        <v>2</v>
      </c>
      <c r="G216" s="328"/>
      <c r="H216" s="394" t="s">
        <v>2230</v>
      </c>
      <c r="I216" s="394"/>
      <c r="J216" s="394"/>
      <c r="K216" s="340"/>
    </row>
    <row r="217" spans="2:11" s="1" customFormat="1" ht="15" customHeight="1">
      <c r="B217" s="339"/>
      <c r="C217" s="269"/>
      <c r="D217" s="269"/>
      <c r="E217" s="269"/>
      <c r="F217" s="290">
        <v>3</v>
      </c>
      <c r="G217" s="328"/>
      <c r="H217" s="394" t="s">
        <v>2231</v>
      </c>
      <c r="I217" s="394"/>
      <c r="J217" s="394"/>
      <c r="K217" s="340"/>
    </row>
    <row r="218" spans="2:11" s="1" customFormat="1" ht="15" customHeight="1">
      <c r="B218" s="339"/>
      <c r="C218" s="269"/>
      <c r="D218" s="269"/>
      <c r="E218" s="269"/>
      <c r="F218" s="290">
        <v>4</v>
      </c>
      <c r="G218" s="328"/>
      <c r="H218" s="394" t="s">
        <v>2232</v>
      </c>
      <c r="I218" s="394"/>
      <c r="J218" s="394"/>
      <c r="K218" s="340"/>
    </row>
    <row r="219" spans="2:11" s="1" customFormat="1" ht="12.75" customHeight="1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101 - Komunikace</vt:lpstr>
      <vt:lpstr>SO 101s - Sanace aktivní ...</vt:lpstr>
      <vt:lpstr>SO 201 - Opěrná stěna</vt:lpstr>
      <vt:lpstr>SO 401 - Rekonstrukce veř...</vt:lpstr>
      <vt:lpstr>VRN - Vedlejší rozpočtové...</vt:lpstr>
      <vt:lpstr>Pokyny pro vyplnění</vt:lpstr>
      <vt:lpstr>'Rekapitulace stavby'!Názvy_tisku</vt:lpstr>
      <vt:lpstr>'SO 101 - Komunikace'!Názvy_tisku</vt:lpstr>
      <vt:lpstr>'SO 101s - Sanace aktivní ...'!Názvy_tisku</vt:lpstr>
      <vt:lpstr>'SO 201 - Opěrná stěna'!Názvy_tisku</vt:lpstr>
      <vt:lpstr>'SO 401 - Rekonstrukce veř...'!Názvy_tisku</vt:lpstr>
      <vt:lpstr>'VRN - Vedlejší rozpočtové...'!Názvy_tisku</vt:lpstr>
      <vt:lpstr>'Pokyny pro vyplnění'!Oblast_tisku</vt:lpstr>
      <vt:lpstr>'Rekapitulace stavby'!Oblast_tisku</vt:lpstr>
      <vt:lpstr>'SO 101 - Komunikace'!Oblast_tisku</vt:lpstr>
      <vt:lpstr>'SO 101s - Sanace aktivní ...'!Oblast_tisku</vt:lpstr>
      <vt:lpstr>'SO 201 - Opěrná stěna'!Oblast_tisku</vt:lpstr>
      <vt:lpstr>'SO 401 - Rekonstrukce veř...'!Oblast_tisku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SK</dc:creator>
  <cp:lastModifiedBy>Svobodová Blanka Ing.</cp:lastModifiedBy>
  <dcterms:created xsi:type="dcterms:W3CDTF">2026-03-17T09:49:27Z</dcterms:created>
  <dcterms:modified xsi:type="dcterms:W3CDTF">2026-04-02T11:24:30Z</dcterms:modified>
</cp:coreProperties>
</file>