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bookViews>
    <workbookView xWindow="630" yWindow="540" windowWidth="27495" windowHeight="12210" activeTab="1"/>
  </bookViews>
  <sheets>
    <sheet name="Rekapitulace stavby" sheetId="1" r:id="rId1"/>
    <sheet name="EK-003-2018 - Statutární ..." sheetId="2" r:id="rId2"/>
    <sheet name="Pokyny pro vyplnění" sheetId="3" r:id="rId3"/>
  </sheets>
  <definedNames>
    <definedName name="_xlnm._FilterDatabase" localSheetId="1" hidden="1">'EK-003-2018 - Statutární ...'!$C$111:$K$817</definedName>
    <definedName name="_xlnm.Print_Area" localSheetId="1">'EK-003-2018 - Statutární ...'!$C$4:$J$34,'EK-003-2018 - Statutární ...'!$C$40:$J$95,'EK-003-2018 - Statutární ...'!$C$101:$K$817</definedName>
    <definedName name="_xlnm.Print_Area" localSheetId="2">'Pokyny pro vyplnění'!$B$2:$K$69,'Pokyny pro vyplnění'!$B$72:$K$116,'Pokyny pro vyplnění'!$B$119:$K$188,'Pokyny pro vyplnění'!$B$196:$K$216</definedName>
    <definedName name="_xlnm.Print_Area" localSheetId="0">'Rekapitulace stavby'!$D$4:$AO$33,'Rekapitulace stavby'!$C$39:$AQ$53</definedName>
    <definedName name="_xlnm.Print_Titles" localSheetId="0">'Rekapitulace stavby'!$49:$49</definedName>
    <definedName name="_xlnm.Print_Titles" localSheetId="1">'EK-003-2018 - Statutární ...'!$111:$111</definedName>
  </definedNames>
  <calcPr calcId="145621"/>
</workbook>
</file>

<file path=xl/sharedStrings.xml><?xml version="1.0" encoding="utf-8"?>
<sst xmlns="http://schemas.openxmlformats.org/spreadsheetml/2006/main" count="7966" uniqueCount="2114">
  <si>
    <t>Export VZ</t>
  </si>
  <si>
    <t>List obsahuje:</t>
  </si>
  <si>
    <t>1) Rekapitulace stavby</t>
  </si>
  <si>
    <t>2) Rekapitulace objektů stavby a soupisů prací</t>
  </si>
  <si>
    <t>3.0</t>
  </si>
  <si>
    <t>ZAMOK</t>
  </si>
  <si>
    <t>False</t>
  </si>
  <si>
    <t>{1d744cd6-f44e-4154-ae8b-ff7a608f1f83}</t>
  </si>
  <si>
    <t>0,01</t>
  </si>
  <si>
    <t>21</t>
  </si>
  <si>
    <t>15</t>
  </si>
  <si>
    <t>REKAPITULACE STAVBY</t>
  </si>
  <si>
    <t>v ---  níže se nacházejí doplnkové a pomocné údaje k sestavám  --- v</t>
  </si>
  <si>
    <t>Návod na vyplnění</t>
  </si>
  <si>
    <t>0,001</t>
  </si>
  <si>
    <t>Kód:</t>
  </si>
  <si>
    <t>EK-003-2018</t>
  </si>
  <si>
    <t>Měnit lze pouze buňky se žlutým podbarvením!
1) v Rekapitulaci stavby vyplňte údaje o Uchazeči (přenesou se do ostatních sestav i v jiných listech)
2) na vybraných listech vyplňte v sestavě Soupis prací ceny u položek
Podrobnosti k vyplnění naleznete na poslední záložce s Pokyny pro vyplnění</t>
  </si>
  <si>
    <t>Stavba:</t>
  </si>
  <si>
    <t>Statutární město Teplice - specifikace prací a dodávek v rámci údržby majetku města (rámcová smlouva)</t>
  </si>
  <si>
    <t>0,1</t>
  </si>
  <si>
    <t>KSO:</t>
  </si>
  <si>
    <t/>
  </si>
  <si>
    <t>CC-CZ:</t>
  </si>
  <si>
    <t>1</t>
  </si>
  <si>
    <t>Místo:</t>
  </si>
  <si>
    <t xml:space="preserve"> </t>
  </si>
  <si>
    <t>Datum:</t>
  </si>
  <si>
    <t>21. 8. 2018</t>
  </si>
  <si>
    <t>10</t>
  </si>
  <si>
    <t>100</t>
  </si>
  <si>
    <t>Zadavatel:</t>
  </si>
  <si>
    <t>IČ:</t>
  </si>
  <si>
    <t>Statutární město Teplice</t>
  </si>
  <si>
    <t>DIČ:</t>
  </si>
  <si>
    <t>Uchazeč:</t>
  </si>
  <si>
    <t>Vyplň údaj</t>
  </si>
  <si>
    <t>Projektant:</t>
  </si>
  <si>
    <t>není určen</t>
  </si>
  <si>
    <t>True</t>
  </si>
  <si>
    <t>Poznámka:</t>
  </si>
  <si>
    <t>Soupis prací a dodávek je zpracován na základě metodiky a s použitím cenové soustavy ÚRS Praha a.s. (www.urspraha.cz).</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</si>
  <si>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</si>
  <si>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</si>
  <si>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</si>
  <si>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</si>
  <si>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</si>
  <si>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</si>
  <si>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</si>
  <si>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</si>
  <si>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</si>
  <si>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</si>
  <si>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</si>
  <si>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</si>
  <si>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</si>
  <si>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</si>
  <si>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</si>
  <si>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</si>
  <si>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</si>
  <si>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</si>
  <si>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</si>
  <si>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</si>
  <si>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</si>
  <si>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</si>
  <si>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</si>
  <si>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</si>
  <si>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</si>
  <si>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</si>
  <si>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</si>
  <si>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</si>
  <si>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</si>
  <si>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</si>
  <si>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</si>
  <si>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</si>
  <si>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</si>
  <si>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</si>
  <si>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</si>
  <si>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IMPORT</t>
  </si>
  <si>
    <t>{00000000-0000-0000-0000-000000000000}</t>
  </si>
  <si>
    <t>/</t>
  </si>
  <si>
    <t>STA</t>
  </si>
  <si>
    <t>###NOINSERT###</t>
  </si>
  <si>
    <t>1) Krycí list soupisu</t>
  </si>
  <si>
    <t>2) Rekapitulace</t>
  </si>
  <si>
    <t>3) Soupis prací</t>
  </si>
  <si>
    <t>Zpět na list:</t>
  </si>
  <si>
    <t>Rekapitulace stavby</t>
  </si>
  <si>
    <t>2</t>
  </si>
  <si>
    <t>KRYCÍ LIST SOUPISU</t>
  </si>
  <si>
    <t>REKAPITULACE ČLENĚNÍ SOUPISU PRACÍ</t>
  </si>
  <si>
    <t>Kód dílu - Popis</t>
  </si>
  <si>
    <t>Cena celkem [CZK]</t>
  </si>
  <si>
    <t>Náklady soupisu celkem</t>
  </si>
  <si>
    <t>-1</t>
  </si>
  <si>
    <t>HSV - Práce a dodávky HSV</t>
  </si>
  <si>
    <t xml:space="preserve">    1 - Zemní práce</t>
  </si>
  <si>
    <t xml:space="preserve">    2 - Zakládání</t>
  </si>
  <si>
    <t xml:space="preserve">    3 - Svislé a kompletní konstrukce</t>
  </si>
  <si>
    <t xml:space="preserve">    4 - Vodorovné konstrukce</t>
  </si>
  <si>
    <t xml:space="preserve">    5 - Komunikace pozemní</t>
  </si>
  <si>
    <t xml:space="preserve">    6 - Úpravy povrchů, podlahy a osazování výplní</t>
  </si>
  <si>
    <t xml:space="preserve">    8 - Trubní vedení</t>
  </si>
  <si>
    <t xml:space="preserve">    9 - Ostatní konstrukce a práce, bourání</t>
  </si>
  <si>
    <t xml:space="preserve">    96 - Bourání konstrukcí</t>
  </si>
  <si>
    <t xml:space="preserve">    94 - Lešení a stavební výtahy</t>
  </si>
  <si>
    <t xml:space="preserve">    997 - Přesun sutě</t>
  </si>
  <si>
    <t xml:space="preserve">    998 - Přesun hmot</t>
  </si>
  <si>
    <t>PSV - Práce a dodávky PSV</t>
  </si>
  <si>
    <t xml:space="preserve">    711 - Izolace proti vodě, vlhkosti a plynům</t>
  </si>
  <si>
    <t xml:space="preserve">    712 - Povlakové krytiny</t>
  </si>
  <si>
    <t xml:space="preserve">    713 - Izolace tepelné</t>
  </si>
  <si>
    <t xml:space="preserve">    721 - Zdravotechnika - vnitřní kanalizace</t>
  </si>
  <si>
    <t xml:space="preserve">    722 - Zdravotechnika - vnitřní vodovod</t>
  </si>
  <si>
    <t xml:space="preserve">    725 - Zdravotechnika - zařizovací předměty</t>
  </si>
  <si>
    <t xml:space="preserve">    733 - Ústřední vytápění - rozvodné potrubí</t>
  </si>
  <si>
    <t xml:space="preserve">    734 - Ústřední vytápění - armatury</t>
  </si>
  <si>
    <t xml:space="preserve">    735 - Ústřední vytápění - otopná tělesa</t>
  </si>
  <si>
    <t xml:space="preserve">    740 - Elektromontáže</t>
  </si>
  <si>
    <t xml:space="preserve">    762 - Konstrukce tesařské</t>
  </si>
  <si>
    <t xml:space="preserve">    763 - Konstrukce suché výstavby</t>
  </si>
  <si>
    <t xml:space="preserve">    764 - Konstrukce klempířské</t>
  </si>
  <si>
    <t xml:space="preserve">    765 - Krytina skládaná</t>
  </si>
  <si>
    <t xml:space="preserve">    766 - Konstrukce truhlářské</t>
  </si>
  <si>
    <t xml:space="preserve">    767 - Konstrukce zámečnické</t>
  </si>
  <si>
    <t xml:space="preserve">    771 - Podlahy z dlaždic</t>
  </si>
  <si>
    <t xml:space="preserve">    772 - Podlahy z kamene</t>
  </si>
  <si>
    <t xml:space="preserve">    773 - Podlahy z litého teraca</t>
  </si>
  <si>
    <t xml:space="preserve">    775 - Podlahy skládané</t>
  </si>
  <si>
    <t xml:space="preserve">    776 - Podlahy povlakové</t>
  </si>
  <si>
    <t xml:space="preserve">    781 - Dokončovací práce - obklady</t>
  </si>
  <si>
    <t xml:space="preserve">    783 - Dokončovací práce - nátěry</t>
  </si>
  <si>
    <t xml:space="preserve">    784 - Dokončovací práce - malby a tapety</t>
  </si>
  <si>
    <t xml:space="preserve">    787 - Dokončovací práce - zasklívání</t>
  </si>
  <si>
    <t>HZS - Hodinové zúčtovací sazby</t>
  </si>
  <si>
    <t>N01 - Zednické výpomoci PSV</t>
  </si>
  <si>
    <t>VRN - Vedlejší rozpočtové náklady</t>
  </si>
  <si>
    <t>SOUPIS PRACÍ</t>
  </si>
  <si>
    <t>PČ</t>
  </si>
  <si>
    <t>Popis</t>
  </si>
  <si>
    <t>MJ</t>
  </si>
  <si>
    <t>Množství</t>
  </si>
  <si>
    <t>J.cena [CZK]</t>
  </si>
  <si>
    <t>Cenová soustava</t>
  </si>
  <si>
    <t>Poznámka</t>
  </si>
  <si>
    <t>J. Nh [h]</t>
  </si>
  <si>
    <t>Nh celkem [h]</t>
  </si>
  <si>
    <t>J. hmotnost
[t]</t>
  </si>
  <si>
    <t>Hmotnost
celkem [t]</t>
  </si>
  <si>
    <t>J. suť [t]</t>
  </si>
  <si>
    <t>Suť Celkem [t]</t>
  </si>
  <si>
    <t>HSV</t>
  </si>
  <si>
    <t>Práce a dodávky HSV</t>
  </si>
  <si>
    <t>ROZPOCET</t>
  </si>
  <si>
    <t>Zemní práce</t>
  </si>
  <si>
    <t>K</t>
  </si>
  <si>
    <t>113106071</t>
  </si>
  <si>
    <t>Rozebrání dlažeb při překopech inženýrských sítí plochy do 15 m2 s přemístěním hmot na skládku na vzdálenost do 3 m nebo s naložením na dopravní prostředek vozovek a ploch, s jakoukoliv výplní spár ze zámkové dlažby kladené do lože z kameniva</t>
  </si>
  <si>
    <t>m2</t>
  </si>
  <si>
    <t>CS ÚRS 2018 02</t>
  </si>
  <si>
    <t>4</t>
  </si>
  <si>
    <t>1166375208</t>
  </si>
  <si>
    <t>PSC</t>
  </si>
  <si>
    <t xml:space="preserve">Poznámka k souboru cen:
1. Ceny jsou určeny pouze pro rozebrání dlažeb včetně odstranění lože po překopech inženýrských sítí z důvodu oprav havárií, přeložek nebo běžných oprav. 2. Ceny nelze použít pro rozebrání dlažeb při zřízení nových inženýrských sítí. 3. Ceny nelze použít pro rozebrání dlažeb uložených do betonového lože nebo do cementové malty, které se oceňují cenami 113 10-7030, -7031 a -7032 Odstranění podkladů nebo krytů po překopech z betonu prostého. 4. V cenách nejsou započteny náklady na popř. nutné očištění: a) dlažebních nebo mozaikových kostek, které se oceňuje cenami souboru cen 979 07-11 Očištění vybouraných dlažebních kostek části C 01 tohoto katalogu, b) betonových, kameninových nebo kamenných desek nebo dlaždic, které se oceňuje cenami souboru cen 979 0 . - . . Očištění vybouraných obrubníků, krajníků, desek nebo dílců části C 01 tohoto katalogu. 5. Přemístění vybourané dlažby včetně materiálu z lože a spár na vzdálenost přes 3 m se oceňuje cenami souborů cen 997 22-1 Vodorovná doprava suti a vybouraných hmot. </t>
  </si>
  <si>
    <t>113107130</t>
  </si>
  <si>
    <t>Odstranění podkladů nebo krytů s přemístěním hmot na skládku na vzdálenost do 3 m nebo s naložením na dopravní prostředek v ploše jednotlivě do 50 m2 z betonu prostého, o tl. vrstvy do 100 mm</t>
  </si>
  <si>
    <t>-1271627026</t>
  </si>
  <si>
    <t xml:space="preserve">Poznámka k souboru cen:
1. Pro volbu cen z hlediska množství se uvažuje každá souvisle odstraňovaná plocha krytu nebo podkladu stejného druhu samostatně. Odstraňuje-li se několik vrstev vozovky najednou, jednotlivé vrstvy se oceňují každá samostatně. 2. U ploch menších než 50 m2 jsou ceny určeny pro ruční odstranění podkladu nebo krytu, u ploch větších než 50 m2 pro odstranění strojní. 3. Ceny a) –7111 až –7113, –7151 až -7153 a -7211 až -7213 lze použít i pro odstranění podkladů nebo krytů ze štěrkopísku, škváry, strusky nebo z mechanicky zpevněných zemin, b) –7121 až 7125, –7161 až -7165 a -7221 až -7225 lze použít i pro odstranění podkladů nebo krytů ze zemin stabilizovaných vápnem, c) –7130 až -7132, –7170 až -7172 a –7230 až -7232 lze použít i pro odstranění dlažeb uložených do betonového lože a dlažeb z mozaiky uložených do cementové malty nebo podkladu ze zemin stabilizovaných cementem. 4. Ceny lze použít i pro odstranění podkladů nebo krytů opatřených živičnými postřiky nebo nátěry. 5. Ceny odlišené podle tloušťky (např. do 100 mm, do 200 mm) jsou určeny vždy pro celou tloušťku jednotlivých konstrukcí. 6. V cenách nejsou započteny náklady na zarovnání styčných ploch betonových nebo živičných podkladů nebo krytů, které se oceňuje cenami souboru cen 919 73- Zarovnání styčné plochy části C 01 tohoto ceníku. Množství suti získané ze zarovnání styčných ploch podkladů nebo krytů se zvlášť nevykazuje. 7. Přemístění vybouraného materiálu na vzdálenost přes 3 m u cen –7111 až –7146 a přes 20 m u cen -7151 až –7246 se oceňuje cenami souborů cen 997 22-1 Vodorovná doprava suti. 8. Ceny -714 . , -718 . a –724 . nelze použít pro odstranění podkladu nebo krytu frézováním. </t>
  </si>
  <si>
    <t>3</t>
  </si>
  <si>
    <t>113107131</t>
  </si>
  <si>
    <t>Odstranění podkladů nebo krytů s přemístěním hmot na skládku na vzdálenost do 3 m nebo s naložením na dopravní prostředek v ploše jednotlivě do 50 m2 z betonu prostého, o tl. vrstvy přes 100 do 150 mm</t>
  </si>
  <si>
    <t>-113980532</t>
  </si>
  <si>
    <t>113107136</t>
  </si>
  <si>
    <t>Odstranění podkladů nebo krytů s přemístěním hmot na skládku na vzdálenost do 3 m nebo s naložením na dopravní prostředek v ploše jednotlivě do 50 m2 z betonu vyztuženého sítěmi, o tl. vrstvy přes 100 do 150 mm</t>
  </si>
  <si>
    <t>404349890</t>
  </si>
  <si>
    <t>5</t>
  </si>
  <si>
    <t>113107162</t>
  </si>
  <si>
    <t>Odstranění podkladů nebo krytů s přemístěním hmot na skládku na vzdálenost do 20 m nebo s naložením na dopravní prostředek v ploše jednotlivě přes 50 m2 do 200 m2 z kameniva hrubého drceného, o tl. vrstvy přes 100 do 200 mm</t>
  </si>
  <si>
    <t>670278283</t>
  </si>
  <si>
    <t>6</t>
  </si>
  <si>
    <t>113107171</t>
  </si>
  <si>
    <t>Odstranění podkladů nebo krytů s přemístěním hmot na skládku na vzdálenost do 20 m nebo s naložením na dopravní prostředek v ploše jednotlivě přes 50 m2 do 200 m2 z betonu prostého, o tl. vrstvy přes 100 do 150 mm</t>
  </si>
  <si>
    <t>1174598330</t>
  </si>
  <si>
    <t>7</t>
  </si>
  <si>
    <t>113107172</t>
  </si>
  <si>
    <t>Odstranění podkladů nebo krytů s přemístěním hmot na skládku na vzdálenost do 20 m nebo s naložením na dopravní prostředek v ploše jednotlivě přes 50 m2 do 200 m2 z betonu prostého, o tl. vrstvy přes 150 do 300 mm</t>
  </si>
  <si>
    <t>1816161970</t>
  </si>
  <si>
    <t>8</t>
  </si>
  <si>
    <t>113107182</t>
  </si>
  <si>
    <t>Odstranění podkladů nebo krytů s přemístěním hmot na skládku na vzdálenost do 20 m nebo s naložením na dopravní prostředek v ploše jednotlivě přes 50 m2 do 200 m2 živičných, o tl. vrstvy přes 50 do 100 mm</t>
  </si>
  <si>
    <t>1593510567</t>
  </si>
  <si>
    <t>9</t>
  </si>
  <si>
    <t>113154113</t>
  </si>
  <si>
    <t>Frézování živičného podkladu nebo krytu s naložením na dopravní prostředek plochy do 500 m2 bez překážek v trase pruhu šířky do 0,5 m, tloušťky vrstvy 50 mm</t>
  </si>
  <si>
    <t>-2107820073</t>
  </si>
  <si>
    <t xml:space="preserve">Poznámka k souboru cen:
1. V cenách jsou započteny i náklady na: a) vodu pro chlazení zubů frézy, b) opotřebování frézovacích nástrojů, c) naložení odfrézovaného materiálu na dopravní prostředek. 2. V cenách nejsou započteny náklady na: a) nutné ruční odstranění (vybourání) živičného krytu kolem překážek, které se oceňují cenami souboru cen 113 10-7 Odstranění podkladů nebo krytů této části katalogu, b) očištění povrchu odfrézované plochy, které se oceňují cenami souboru cen 938 90-9 Odstranění bláta, prachu z povrchu podkladu nebo krytu části C01 tohoto katalogu. 3. Množství měrných jednotek pro rozpočet určí projekt. Drobné překážky, např. vpusti, uzávěry, sloupy (plochy do 2 m2) se z celkové frézované plochy neodečítají. 4. Tloušťku frézované vrstvy určí projekt a měří se tloušťka jednotlivých záběrů v mm. 5. Cena s překážkami je určena v případech, kdy: a) na 200 m2 frézované plochy se vyskytne v průměru více než jedna vpusť nebo vstup inženýrských sítí, popř. stožár, vstupní ostrůvek apod., b) jsou-li podél frézované plochy osazeny obrubníky s výškovým rozdílem horní plochy obrubníku od frézované plochy větší než 250 mm. 6. Překážkami se rozumějí obrubníky nebo krajníky, pokud výškový rozdíl horní plochy obrubníku od frézované plochy je větší než 250 mm, vpusti nebo vstupy inženýrských sítí, stožáry, nástupní a ochranné ostrůvky apod. </t>
  </si>
  <si>
    <t>113154114</t>
  </si>
  <si>
    <t>Frézování živičného podkladu nebo krytu s naložením na dopravní prostředek plochy do 500 m2 bez překážek v trase pruhu šířky do 0,5 m, tloušťky vrstvy 100 mm</t>
  </si>
  <si>
    <t>-652005592</t>
  </si>
  <si>
    <t>11</t>
  </si>
  <si>
    <t>113202111</t>
  </si>
  <si>
    <t>Vytrhání obrub s vybouráním lože, s přemístěním hmot na skládku na vzdálenost do 3 m nebo s naložením na dopravní prostředek z krajníků nebo obrubníků stojatých</t>
  </si>
  <si>
    <t>m</t>
  </si>
  <si>
    <t>-1569457204</t>
  </si>
  <si>
    <t xml:space="preserve">Poznámka k souboru cen:
1. Ceny jsou určeny: a) pro vytrhání obrub, obrubníků nebo krajníků jakéhokoliv druhu a velikosti uložených v jakémkoliv loži popř. i s opěrami a vyspárovaných jakýmkoliv materiálem, b) pro obruby z dlažebních kostek uložených v jedné řadě. 2. V cenách nejsou započteny náklady na popř. nutné očištění: a) vytrhaných obrubníků nebo krajníků, které se oceňuje cenami souboru cen 979 0 . - . . Očištění vybouraných obrubníků, krajníků, desek nebo dílců části C 01 tohoto ceníku, b) vytrhaných dlažebních kostek, které se oceňují cenami souboru cen 979 07-11 Očištění vybouraných dlažebních kostek části C 01 tohoto ceníku. 3. Vytrhání obrub ze dvou řad kostek se oceňuje jako dvojnásobné množství vytrhání obrub z jedné řady kostek. 4. Přemístění vybouraných obrub, krajníků nebo dlažebních kostek včetně materiálu z lože a spár na vzdálenost přes 3 m se oceňuje cenami souborů cen 997 22-1 Vodorovná doprava suti a vybouraných hmot. </t>
  </si>
  <si>
    <t>12</t>
  </si>
  <si>
    <t>113204111</t>
  </si>
  <si>
    <t>Vytrhání obrub s vybouráním lože, s přemístěním hmot na skládku na vzdálenost do 3 m nebo s naložením na dopravní prostředek záhonových</t>
  </si>
  <si>
    <t>786549916</t>
  </si>
  <si>
    <t>13</t>
  </si>
  <si>
    <t>115101201</t>
  </si>
  <si>
    <t>Čerpání vody na dopravní výšku do 10 m s uvažovaným průměrným přítokem do 500 l/min</t>
  </si>
  <si>
    <t>hod</t>
  </si>
  <si>
    <t>1710495365</t>
  </si>
  <si>
    <t xml:space="preserve">Poznámka k souboru cen:
1. Ceny jsou určeny pro čerpání ve dne, v noci, v pracovní dny i ve dnech pracovního klidu 2. Ceny nelze použít pro čerpání vody při snižování hladiny podzemní vody soustavou čerpacích jehel; toto snižování hladiny vody se oceňuje cenami souborů cen: a) 115 20-12 Čerpací jehla, b) 115 20-13 Montáž a demontáž zařízení čerpací a odsávací stanice, c) 115 20-14 Montáž, opotřebení a demontáž sběrného potrubí, d) 115 20-15 Montáž a demontáž odpadního potrubí, e) 115 20-16 Odsávání a čerpání vody sběrným potrubím. 3. V cenách jsou započteny i náklady na odpadní potrubí v délce do 20 m, na lešení pod čerpadla a pod odpadní potrubí. Pro převedení vody na vzdálenost větší než 20 m se použijí položky souboru cen 115 00-11 Převedení vody potrubím tohoto katalogu. 4. V cenách nejsou započteny náklady na zřízení čerpacích jímek nebo projektovaných studní: a) kopaných; tyto se oceňují příslušnými cenami části A 02 Zemní práce pro objekty oborů 821 až 828, b) vrtaných; tyto se oceňují příslušnými cenami katalogu 800-2 Zvláštní zakládání objektů. 5. Doba, po kterou nejsou čerpadla v činnosti, se neoceňuje. Výjimkou je přerušení čerpání vody na dobu do 15 minut jednotlivě; toto přerušení se od doby čerpání neodečítá. 6. Dopravní výškou vody se rozumí svislá vzdálenost mezi hladinou vody v jímce sníženou čerpáním a vodorovnou rovinou proloženou osou nejvyššího bodu výtlačného potrubí. 7. Množství jednotek se určuje v hodinách doby, po kterou je jednotlivé čerpadlo, popř. celý soubor čerpadel v činnosti. 8. Počet měrných jednotek se určí samostatně za každé čerpací místo (jámu, studnu, šachtu) </t>
  </si>
  <si>
    <t>14</t>
  </si>
  <si>
    <t>119001421</t>
  </si>
  <si>
    <t>Dočasné zajištění podzemního potrubí nebo vedení ve výkopišti ve stavu i poloze , ve kterých byla na začátku zemních prací a to s podepřením, vzepřením nebo vyvěšením, příp. s ochranným bedněním, se zřízením a odstraněním za jišťovací konstrukce, s opotřebením hmot kabelů a kabelových tratí z volně ložených kabelů a to do 3 kabelů</t>
  </si>
  <si>
    <t>2106033257</t>
  </si>
  <si>
    <t xml:space="preserve">Poznámka k souboru cen:
1. Ceny nelze použít pro dočasné zajištění potrubí v provozu pod tlakem přes 1 MPa a potrubí nebo jiných vedení v provozu u nichž investor zakazuje použít při vykopávce kovové nástroje nebo nářadí. 2. Ztížení vykopávky v blízkosti vedení, potrubí a stok ve výkopišti nebo podél jeho stěn se oceňuje cenami souboru cen 120 00- . . a 130 00- . . Příplatky za ztížení vykopávky. Dočasné zajištění potrubí větších rozměrů než DN 500 se oceňuje individuálně. </t>
  </si>
  <si>
    <t>120001101</t>
  </si>
  <si>
    <t>Příplatek k cenám vykopávek za ztížení vykopávky v blízkosti podzemního vedení nebo výbušnin v horninách jakékoliv třídy</t>
  </si>
  <si>
    <t>m3</t>
  </si>
  <si>
    <t>-1998247819</t>
  </si>
  <si>
    <t xml:space="preserve">Poznámka k souboru cen:
1. Cena je určena pro: a) podzemní vedení procházející odkopávkou nebo prokopávkou, korytem vodoteče, melioračním kanálem nebo uložené ve stěně výkopu při jakékoliv hloubce vedení pod původním terénem nebo jeho výšce nade dnem výkopu a jakémkoliv jeho směru ke stranám výkopu; b) výbušniny nezaložené dodavatelem. 2. Cenu lze použít i tehdy, narazí-li se na vedení nebo výbušninu až při vykopávce, a to pro objem výkopu, který je projektantem nebo investorem označen, v němž by toto nebo jiné nepředvídané vedení nebo výbušnina mohlo být uloženo. Toto ustanovení neplatí pro objem tř. 6 a 7. 3. Cenu nelze použít pro ztížení vykopávky v blízkosti podzemních vedení nebo výbušnin, u nichž je projektem zakázáno použít při vykopávce kovové nástroje nebo nářadí. Tyto práce se ocení individuálně. 4. Množství ztížení vykopávky v blízkosti: a) podzemního vedení, jehož půdorysná a výšková plocha: - je v projektu uvedena, určí se jako objem myšleného hranolu, jehož průřezem je obdélník, jehož horní vodorovná a obě svislé strany jsou ve vzdálenosti 0,5 m a dolní vodorovná strana je ve vzdálenosti 1 m od přilehlého vnějšího líce vedení, příp. jeho obalu a délka se rovná osové délce vedení ve výkopišti nebo délce vedení ve stěně výkopu. Vymezí-li projekt prostor, v němž je nutno při vykopávce postupovat opatrně větší, platí cena pro celý objem výkopku v tomto prostoru. Od takto zjištěného množství se odečítá objem vedení i s příp. se vyskytujícím obalem. - není v projektu uvedena, avšak která podle projektu nebo podle sdělení investora jsou pravděpodobně ve výkopišti uložena, se rovná objemu výkopu, který je projektem nebo investorem takto označen. b) výbušniny určí vždy projektant nebo investor, ať je v projektu uvedeno či neuvedeno. 5. Je-li vedení položeno ve výkopišti tak, že se vykopávka v celém výše popsaném objemu nevykopává, např. blízko stěn nebo dna výkopu, oceňuje se ztížení vykopávky jen pro tu část objemu, v níž se vykopávka provádí. 6. Jsou-li ve výkopišti dvě vedení položena tak blízko sebe, že se výše uvedené objemy pro obě vedení pronikají, určí se množství ztížení vykopávky tak, aby se pronik započetl jen jednou. 7. Objem ztížení vykopávky se od celkového objemu výkopu neodečítá. 8. Dočasné zajištění různých podzemních vedení ve výkopišti se oceňuje cenami souboru cen 119 00-14 Dočasné zajištění podzemního potrubí nebo vedení ve výkopišti. 9. Množství jednotek ztížení vykopávky v blízkosti výbušnin nezaložených dodavatelem se určí přiměřeně podle poznámek č. 2 a 4. </t>
  </si>
  <si>
    <t>16</t>
  </si>
  <si>
    <t>120901103</t>
  </si>
  <si>
    <t>Bourání konstrukcí v odkopávkách a prokopávkách, korytech vodotečí, melioračních kanálech - ručně s přemístěním suti na hromady na vzdálenost do 20 m nebo s naložením na dopravní prostředek ze zdiva cihelného nebo smíšeného na maltu cementovou</t>
  </si>
  <si>
    <t>2041370608</t>
  </si>
  <si>
    <t xml:space="preserve">Poznámka k souboru cen:
1. Ceny jsou určeny pouze pro bourání konstrukcí ze zdiva nebo z betonu ve výkopišti při provádění zemních prací, jsou-li zdiva nebo beton obklopeny horninou nebo sypaninou tak, že k nim není bez vykopávky přístup. 2. Ceny nelze použít pro bourání konstrukcí ze zdiva nebo betonu jako pro samostatnou stavební práci, i když jsou bourané konstrukce pod úrovní terénu, jako např. zdi, stropy a klenby v suterénu. 3. Svislé, popř. vodorovné přemístění materiálu z rozbouraných konstrukcí ve výkopišti se oceňuje jako přemístění výkopku z hornin tř. 5 až 7 cenami souboru cen 161 10-11 Svislé přemístění výkopku, příp. 162 . 0-1 . Vodorovné přemístění výkopku. 4. Ceny nelze použít pro bourání konstrukcí pod vodou a) ze zdiva nebo z betonu prostého, zakazuje-li projekt použití trhavin; b) z betonu železového nebo předpjatého a ocelových konstrukcí; toto bourání se ocení individuálně. 5. Bourání konstrukce ze zdiva nebo z betonu prostého pod vodou se oceňuje cenou 127 40-1112 Vykopávka pod vodou v hornině tř. 5 s použitím trhavin. 6. Objem vybouraného materiálu pro přemístění se rovná objemu konstrukcí před rozbouráním. 7. Vzdálenost vodorovného přemístění se určuje od těžiště původní konstrukce do těžiště skládky. </t>
  </si>
  <si>
    <t>17</t>
  </si>
  <si>
    <t>120901121</t>
  </si>
  <si>
    <t>Bourání konstrukcí v odkopávkách a prokopávkách, korytech vodotečí, melioračních kanálech - ručně s přemístěním suti na hromady na vzdálenost do 20 m nebo s naložením na dopravní prostředek z betonu prostého neprokládaného</t>
  </si>
  <si>
    <t>-1881713934</t>
  </si>
  <si>
    <t xml:space="preserve">Poznámka k souboru cen:
1. Ceny jsou určeny pouze pro bourání konstrukcí ze zdiva nebo z betonu ve výkopišti při provádění zemních prací, jsou-li zdiva nebo beton obklopeny horninou nebo sypaninou tak, že k nim není bez vykopávky přístup. 2. Ceny nelze použít pro bourání konstrukcí ze zdiva nebo betonu jako pro samostatnou stavební práci, i když jsou bourané konstrukce pod úrovní terénu, jako např. zdi, stropy a klenby v suterénu. 3. Vodorovné přemístění materiálu nad 20 m z rozbouraných konstrukcí ve výkopišti se oceňuje jako přemístění výkopku z hornin tř. 5 až 7 cenami souboru cen 162 . 0-1 . Vodorovné přemístění výkopku. 4. Svislé přemístění materiálu z rozbouraných konstrukcí ve výkopišti se oceňuje jako přemístění výkopku z hornin tř. 5 až 7 cenami souboru cen 161 10-11 Svislé přemístění výkopku. 5. Ceny nelze použít pro bourání konstrukcí pod vodou a) ze zdiva nebo z betonu prostého, zakazuje-li projekt použití trhavin; b) z betonu železového nebo předpjatého a ocelových konstrukcí; toto bourání se ocení individuálně. 6. Bourání konstrukce ze zdiva nebo z betonu prostého pod vodou se oceňuje cenou 127 40-1112 Vykopávka pod vodou v hornině tř. 5 s použitím trhavin. 7. Objem vybouraného materiálu pro přemístění se rovná objemu konstrukcí před rozbouráním. 8. Vzdálenost vodorovného přemístění se určuje od těžiště původní konstrukce do těžiště skládky. </t>
  </si>
  <si>
    <t>18</t>
  </si>
  <si>
    <t>120901122</t>
  </si>
  <si>
    <t>Bourání konstrukcí v odkopávkách a prokopávkách, korytech vodotečí, melioračních kanálech - ručně s přemístěním suti na hromady na vzdálenost do 20 m nebo s naložením na dopravní prostředek z betonu prostého prokládaného kamenem</t>
  </si>
  <si>
    <t>830903747</t>
  </si>
  <si>
    <t>19</t>
  </si>
  <si>
    <t>121101101</t>
  </si>
  <si>
    <t>Sejmutí ornice nebo lesní půdy s vodorovným přemístěním na hromady v místě upotřebení nebo na dočasné či trvalé skládky se složením, na vzdálenost do 50 m</t>
  </si>
  <si>
    <t>-1543251035</t>
  </si>
  <si>
    <t xml:space="preserve">Poznámka k souboru cen:
1. V cenách jsou započteny i náklady na příp. nutné naložení sejmuté ornice na dopravní prostředek. 2. V cenách nejsou započteny náklady na odstranění nevhodných přimísenin (kamenů, kořenů apod.); tyto práce se ocení individuálně. 3. Množství ornice odebírané ze skládek se do objemu vykopávek pro volbu cen podle množství nezapočítává. Ceny souboru cen 122 . 0-11 Odkopávky a prokopávky nezapažené, se volí pro ornici odebíranou z projektovaných dočasných skládek; a) na staveništi podle součtu objemu ze všech skládek, b) mimo staveniště podle objemu každé skládky zvlášť. 4. Uložení ornice na skládky se oceňuje podle ustanovení v poznámkách č. 1 a 2 k ceně 171 20-1201 Uložení sypaniny na skládky. Složení ornice na hromady v místě upotřebení se neoceňuje. 5. Odebírá-li se ornice z projektované dočasné skládky, oceňuje se její naložení a přemístění podle čl. 3172 Všeobecných podmínek tohoto katalogu. 6. Přemísťuje-li se ornice na vzdálenost větší něž 250 m, vzdálenost 50 m se pro určení vzdálenosti vodorovného přemístění neodečítá a ocení se sejmutí a přemístění bez ohledu na ustanovení pozn. č. 1 takto: a) sejmutí ornice na vzdálenost 50m cenou 121 10-1101; b) naložení příslušnou cenou souboru cen 167 10- . . c) vodorovné přemístění cenami souboru cen 162 . 0- . . Vodorovné přemístění výkopku. 7. Sejmutí podorničí se oceňuje cenami odkopávek s přihlédnutím k ustanovení čl. 3112 Všeobecných podmínek tohoto katalogu. </t>
  </si>
  <si>
    <t>20</t>
  </si>
  <si>
    <t>122201102</t>
  </si>
  <si>
    <t>Odkopávky a prokopávky nezapažené s přehozením výkopku na vzdálenost do 3 m nebo s naložením na dopravní prostředek v hornině tř. 3 přes 100 do 1 000 m3</t>
  </si>
  <si>
    <t>180682045</t>
  </si>
  <si>
    <t xml:space="preserve">Poznámka k souboru cen:
1. Odkopávky a prokopávky v roubených prostorech se oceňují podle čl. 3116 Všeobec- ných podmínek tohoto katalogu. 2. Odkopávky a prokopávky ve stržích při lesnicko-technických melioracích (LTM) se oceňují cenami do 100 m3 pro jakýkoliv skutečný objem výkopu; ostatní odkopávky a prokopávky při LTM se oceňují při jakémkoliv objemu výkopu přes 100 m3 cenami přes 100 do 1 000 m3. 3. Ceny lze použít i pro vykopávky odpadových jam. 4. Ceny lze použít i pro sejmutí podorničí. Přitom se přihlíží k ustanovení čl. 3112 Všeobecných podmínek tohoto katalogu. </t>
  </si>
  <si>
    <t>122201109</t>
  </si>
  <si>
    <t>Odkopávky a prokopávky nezapažené s přehozením výkopku na vzdálenost do 3 m nebo s naložením na dopravní prostředek v hornině tř. 3 Příplatek k cenám za lepivost horniny tř. 3</t>
  </si>
  <si>
    <t>852611581</t>
  </si>
  <si>
    <t>22</t>
  </si>
  <si>
    <t>130901121</t>
  </si>
  <si>
    <t>Bourání konstrukcí v hloubených vykopávkách - ručně z betonu prostého neprokládaného</t>
  </si>
  <si>
    <t>698932576</t>
  </si>
  <si>
    <t xml:space="preserve">Poznámka k souboru cen:
1. Ceny jsou určeny pouze pro bourání konstrukcí ze zdiva nebo z betonu ve výkopišti při provádění zemních prací, jsou-li zdivo nebo beton obklopeny horninou nebo sypaninou tak, že k nim bez vykopávky není přístup. 2. Ceny lze použít i pro bourání konstrukcí při vykopávkách zářezů. 3. Ceny nelze použít pro bourání konstrukcí a) na suchu ze zdiva nebo z betonu jako samostatnou stavební práci, i když jsou bourané konstrukce pod úrovní terénu, jako např. zdi, stropy a klenby v suterénu, b) pod vodou - ze zdiva nebo z betonu prostého, zakazuje-li projekt použití trhavin, - z betonu železového nebo předpjatého a ocelových konstrukcí. 4. Svislé, příp. vodorovné přemístění materiálu z rozbouraných konstrukcí ve výkopišti se oceňuje jako přemístění výkopku z hornin 5 až 7 cenami souboru cen 161 10-11 Svislé přemístění výkopku, příp. 162 . 0-1 . Vodorovné přemístění výkopku se složením, ale bez naložení a rozprostření. 5. Bourání konstrukce ze zdiva nebo z betonu prostého pod vodou se oceňuje cenou 127 40-1112 Vykopávka pod vodou v hornině tř. 5 s použitím trhavin. 6. V cenách jsou započteny i náklady na přemístění suti na hromady na vzdálenost do 20 m nebo naložení na dopravní prostředek. 7. Objem vybouraného materiálu pro přemístění se rovná objemu konstrukcí před rozbouráním. </t>
  </si>
  <si>
    <t>23</t>
  </si>
  <si>
    <t>131203102</t>
  </si>
  <si>
    <t>Hloubení zapažených i nezapažených jam ručním nebo pneumatickým nářadím s urovnáním dna do předepsaného profilu a spádu v horninách tř. 3 nesoudržných</t>
  </si>
  <si>
    <t>-1706874239</t>
  </si>
  <si>
    <t xml:space="preserve">Poznámka k souboru cen:
1. V cenách jsou započteny i náklady na přehození výkopku na přilehlém terénu na vzdálenost do 3 m od okraje jámy nebo naložení na dopravní prostředek. 2. V cenách 10-3101 až 40-3102 jsou započteny i náklady na svislý přesun horniny po házečkách do 2 metrů. </t>
  </si>
  <si>
    <t>24</t>
  </si>
  <si>
    <t>132201101</t>
  </si>
  <si>
    <t>Hloubení zapažených i nezapažených rýh šířky do 600 mm  s urovnáním dna do předepsaného profilu a spádu v hornině tř. 3 do 100 m3</t>
  </si>
  <si>
    <t>1117040282</t>
  </si>
  <si>
    <t xml:space="preserve">Poznámka k souboru cen:
1. V cenách jsou započteny i náklady na přehození výkopku na přilehlém terénu na vzdálenost do 3 m od podélné osy rýhy nebo naložení na dopravní prostředek. 2. Ceny jsou určeny pro rýhy: a) šířky přes 200 do 300 mm a hloubky do 750 mm, b) šířky přes 300 do 400 mm a hloubky do 1 000 mm, c) šířky přes 400 do 500 mm a hloubky do 1 250 mm, d) šířky přes 500 do 600 mm a hloubky do 1 500 mm. 3. Náklady na svislé přemístění výkopku nad 1 m hloubky se určí dle ustanovení článku č. 3161 všeobecných podmínek katalogu. </t>
  </si>
  <si>
    <t>25</t>
  </si>
  <si>
    <t>132201109</t>
  </si>
  <si>
    <t>Hloubení zapažených i nezapažených rýh šířky do 600 mm  s urovnáním dna do předepsaného profilu a spádu v hornině tř. 3 Příplatek k cenám za lepivost horniny tř. 3</t>
  </si>
  <si>
    <t>562194890</t>
  </si>
  <si>
    <t>26</t>
  </si>
  <si>
    <t>132301101</t>
  </si>
  <si>
    <t>Hloubení zapažených i nezapažených rýh šířky do 600 mm s urovnáním dna do předepsaného profilu a spádu v hornině tř. 4 do 100 m3</t>
  </si>
  <si>
    <t>-894326119</t>
  </si>
  <si>
    <t>27</t>
  </si>
  <si>
    <t>132301109</t>
  </si>
  <si>
    <t>Hloubení zapažených i nezapažených rýh šířky do 600 mm  s urovnáním dna do předepsaného profilu a spádu v hornině tř. 4 Příplatek k cenám za lepivost horniny tř. 4</t>
  </si>
  <si>
    <t>-220196542</t>
  </si>
  <si>
    <t>28</t>
  </si>
  <si>
    <t>132312101</t>
  </si>
  <si>
    <t>Hloubení zapažených i nezapažených rýh šířky do 600 mm ručním nebo pneumatickým nářadím  s urovnáním dna do předepsaného profilu a spádu v horninách tř. 4 soudržných</t>
  </si>
  <si>
    <t>1010467735</t>
  </si>
  <si>
    <t xml:space="preserve">Poznámka k souboru cen:
1. V cenách jsou započteny i náklady na přehození výkopku na přilehlém terénu na vzdálenost do 3 m od podélné osy rýhy nebo naložení výkopku na dopravní prostředek. 2. V cenách 12-2101 až 41-2102 jsou započteny i náklady na i svislý přesun horniny po házečkách do 2 metrů. </t>
  </si>
  <si>
    <t>29</t>
  </si>
  <si>
    <t>161101101</t>
  </si>
  <si>
    <t>Svislé přemístění výkopku bez naložení do dopravní nádoby avšak s vyprázdněním dopravní nádoby na hromadu nebo do dopravního prostředku z horniny tř. 1 až 4, při hloubce výkopu přes 1 do 2,5 m</t>
  </si>
  <si>
    <t>1262153285</t>
  </si>
  <si>
    <t xml:space="preserve">Poznámka k souboru cen:
1. Ceny -1151 až -1158 lze použít i pro svislé přemístění materiálu a stavební suti z konstrukcí ze zdiva cihelného nebo kamenného, z betonu prostého, prokládaného, železového i předpjatého, pokud tyto konstrukce byly vybourány ve výkopišti. 2. Ceny pro hloubku přes 1 do 2,5 m, přes 2,5 m do 4 m atd. jsou určeny pro svislé přemístění výkopku od 0 do 2,5 m, od 0 do 4 m atd. 3. Množství materiálu i stavební suti z rozbouraných konstrukcí pro přemístění se rovná objemu konstrukcí před rozbouráním. </t>
  </si>
  <si>
    <t>30</t>
  </si>
  <si>
    <t>162701103</t>
  </si>
  <si>
    <t>Vodorovné přemístění výkopku nebo sypaniny po suchu na obvyklém dopravním prostředku, bez naložení výkopku, avšak se složením bez rozhrnutí z horniny tř. 1 až 4 na vzdálenost přes 7 000 do 8 000 m</t>
  </si>
  <si>
    <t>-250123719</t>
  </si>
  <si>
    <t xml:space="preserve">Poznámka k souboru cen:
1. Ceny nelze použít, předepisuje-li projekt přemístit výkopek na místo nepřístupné obvyklým dopravním prostředkům; toto přemístění se oceňuje individuálně. 2. V cenách jsou započteny i náhrady za jízdu loženého vozidla v terénu ve výkopišti nebo na násypišti. 3. V cenách nejsou započteny náklady na rozhrnutí výkopku na násypišti; toto rozhrnutí se oceňuje cenami souboru cen 171 . 0- . . Uložení sypaniny do násypů a 171 20-1201Uložení sypaniny na skládky. 4. Je-li na dopravní dráze pro vodorovné přemístění nějaká překážka, pro kterou je nutno překládat výkopek z jednoho obvyklého dopravního prostředku na jiný obvyklý doprav- 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 5. Přemísťuje-li se výkopek z dočasných skládek vzdálených do 50 m, neoceňuje se nakládání výkopku, i když se provádí. Toto ustanovení neplatí, vylučuje-li projekt použití dozeru. 6. V cenách vodorovného přemístění sypaniny nejsou započteny náklady na dodávku materiálu, tyto se oceňují ve specifikaci. </t>
  </si>
  <si>
    <t>31</t>
  </si>
  <si>
    <t>167101101</t>
  </si>
  <si>
    <t>Nakládání, skládání a překládání neulehlého výkopku nebo sypaniny nakládání, množství do 100 m3, z hornin tř. 1 až 4</t>
  </si>
  <si>
    <t>-1388711294</t>
  </si>
  <si>
    <t xml:space="preserve">Poznámka k souboru cen:
1. Ceny -1101, -1151, -1102, -1152, -1103, -1153, jsou určeny pro nakládání, skládání a překládání na obvyklý nebo z obvyklého dopravního prostředku. Pro nakládání z lodi nebo na loď jsou určeny ceny -1105 a -1155. 2. Ceny -1105 a -1155 jsou určeny pro nakládání, překládání a vykládání na vzdálenost a) do 20 m vodorovně; vodorovná vzdálenost se měří od těžnice lodi k těžnici druhé lodi, nebo k těžišti hromady na břehu nebo k těžišti dopravního prostředku na suchu, b) do 4 m svisle; svislá vzdálenost se měří od pracovní hladiny vody k úrovni srovna- ného terénu v místě hromady nebo v místě dopravní plochy pro dopravní prostředek na suchu. Uvedenou svislou vzdálenost 4 m lze zvětšit, a to nejvýše do 6 m, jestliže je vodorovná vzdálenost uvedená v bodu a) kratší než 20 m nejméně o trojnásobek zvětšení výšky přes 4 m. 3. Množství měrných jednotek se určí v rostlém stavu horniny. </t>
  </si>
  <si>
    <t>32</t>
  </si>
  <si>
    <t>167101151</t>
  </si>
  <si>
    <t>Nakládání, skládání a překládání neulehlého výkopku nebo sypaniny nakládání, množství do 100 m3, z hornin tř. 5 až 7</t>
  </si>
  <si>
    <t>2126838897</t>
  </si>
  <si>
    <t>33</t>
  </si>
  <si>
    <t>171201201</t>
  </si>
  <si>
    <t>Uložení sypaniny na skládky</t>
  </si>
  <si>
    <t>-468686156</t>
  </si>
  <si>
    <t xml:space="preserve">Poznámka k souboru cen:
1. Cena -1201 je určena i pro: a) uložení výkopku nebo ornice na dočasné skládky předepsané projektem tak, že na 1 m2 projektem určené plochy této skládky připadá přes 2 m3 výkopku nebo ornice; v opačném případě se uložení neoceňuje. Množství výkopku nebo ornice připadající na 1 m2 skládky se určí jako podíl množství výkopku nebo ornice, měřeného v rostlém stavu a projektem určené plochy dočasné skládky; b) zasypání koryt vodotečí a prohlubní v terénu bez předepsaného zhutnění sypaniny; c) uložení výkopku pod vodou do prohlubní ve dně vodotečí nebo nádrží. 2. Cenu -1201 nelze použít pro uložení výkopku nebo ornice: a) při vykopávkách pro podzemní vedení podél hrany výkopu, z něhož byl výkopek získán, a to ani tehdy, jestliže se výkopek po vyhození z výkopu na povrch území ještě dále přemisťuje na hromady podél výkopu; b) na dočasné skládky, které nejsou předepsány projektem; c) na dočasné skládky předepsané projektem tak, že na 1 m2 projektem určené plochy této skládky připadají nejvýše 2 m3 výkopku nebo ornice (viz. též poznámku č. 1 a); d) na dočasné skládky, oceňuje-li se cenou 121 10-1101 Sejmutí ornice nebo lesní půdy do 50 m, nebo oceňuje-li se vodorovné přemístění výkopku do 20 m a 50 m cenami 162 20-1101, 162 20-1102, 162 20-1151 a 162 20-1152. V těchto případech se uložení výkopku nebo ornice na dočasnou skládku neoceňuje. e) na trvalé skládky s předepsaným zhutněním; toto uložení výkopku se oceňuje cenami souboru cen 171 . 0- . . Uložení sypaniny do násypů. 3. V ceně -1201 jsou započteny i náklady na rozprostření sypaniny ve vrstvách s hrubým urovnáním na skládce. 4. V ceně -1201 nejsou započteny náklady na získání skládek ani na poplatky za skládku. 5. Množství jednotek uložení výkopku (sypaniny) se určí v m3 uloženého výkopku (sypaniny),v rostlém stavu zpravidla ve výkopišti. 6. Cenu -1211 lze po dohodě upravit podle místních podmínek. </t>
  </si>
  <si>
    <t>34</t>
  </si>
  <si>
    <t>171201211</t>
  </si>
  <si>
    <t>Uložení sypaniny poplatek za uložení sypaniny na skládce (skládkovné)</t>
  </si>
  <si>
    <t>t</t>
  </si>
  <si>
    <t>853701950</t>
  </si>
  <si>
    <t>VV</t>
  </si>
  <si>
    <t>184,848484848485*1,65 'Přepočtené koeficientem množství</t>
  </si>
  <si>
    <t>35</t>
  </si>
  <si>
    <t>174101101</t>
  </si>
  <si>
    <t>Zásyp sypaninou z jakékoliv horniny s uložením výkopku ve vrstvách se zhutněním jam, šachet, rýh nebo kolem objektů v těchto vykopávkách</t>
  </si>
  <si>
    <t>1199863536</t>
  </si>
  <si>
    <t xml:space="preserve">Poznámka k souboru cen:
1. Ceny 174 10- . . jsou určeny pro zhutněné zásypy s mírou zhutnění: a) z hornin soudržných do 100 % PS, b) z hornin nesoudržných do I(d) 0,9, c) z hornin kamenitých pro jakoukoliv míru zhutnění. 2. Je-li projektem předepsáno vyšší zhutnění, podle bodu a) a b) poznámky č 1., ocení se zásyp individuálně. 3. Ceny nelze použít pro zásyp rýh pro drenážní trativody pro lesnicko-technické meliorace a zemědělské. Zásyp těchto rýh se oceňuje cenami souboru cen 174 20-3 . části A 03 Zemní práce pro objekty oborů 831 až 833. Nezhutněný zásyp odvodňovacích kanálů z betonových a železobetonových trub v polních a lučních tratích se oceňuje cenou -1101 Zásyp sypaninou rýh bez ohledu na šířku kanálu; cena obsahuje i náklady na ruční nezhutněný zásyp výšky do 200 mm nad vrchol potrubí. 4. V cenách 10-1101, 10-1103, 20-1101 a 20-1103 je započteno přemístění sypaniny ze vzdálenosti 10 m od kraje výkopu nebo zasypávaného prostoru, měřeno k těžišti skládky. 5. V ceně 10-1102 je započteno přemístění sypaniny ze vzdálenosti 15 m od hrany zasypávaného prostoru, měřeno k těžišti skládky. 6. Objem zásypu je rozdíl objemu výkopu a objemu do něho vestavěných konstrukcí nebo uložených vedení i s jejich obklady a podklady (tento objem se nazývá objemem horniny vytlačené konstrukcí). Objem potrubí do DN 180, příp. i s obalem, se od objemu zásypu neodečítá. Pro stanovení objemu zásypu se od objemu výkopu odečítá i objem obsypu potrubí oceňovaný cenami souboru cen 175 10-11 Obsyp potrubí, přichází-li v úvahu . 7. Odklizení zbylého výkopku po provedení zásypu zářezů se šikmými stěnami pro podzemní vedení nebo zásypu jam a rýh pro podzemní vedení se oceňuje, je-li objem zbylého výkopku: a) do 1 m3 na 1 m vedení a jedná se o výkopek neulehlý - cenami souboru cen 167 10-110 Nakládání výkopku nebo sypaniny a 162 . 0-1 . Vodorovné přemístění výkopku. V případě, že se jedná o výkopek ulehlý - rozpojení a naložení výkopku cenami souboru cen 122 . 0-1 . souboru cen 162 . 0-1 . Vodorovné přemístění výkopku; b) přes 1 m3 na 1 m vedení, jestliže projekt předepíše, že se zbylý výkopek bude odklízet zároveň s prováděním vykopávky, pouze přemístění výkopku cenami souboru cen 162 . 0-1 . Vodorovné přemístění výkopku. Při zmíněném objemu zbylého výkopku se neoceňuje ani naložení ani rozpojení výkopku. Jestliže se zbylý výkopek neodklízí, nýbrž rozprostírá podél výkopu a nad výkopem, platí poznámka č. 8. 8. Rozprostření zbylého výkopku podél výkopu a nad výkopem po provedení zásypů zářezů se šikmými stěnami pro podzemní vedení nebo zásypu jam a rýh pro podzemní vedení se oceňuje: a) cenou 171 20-1101 Uložení sypaniny do nezhutněných násypů, není-li projektem předepsáno zhutnění rozprostřeného zbylého výkopku, b) cenou 171 10-1111 Uložení sypaniny do násypů z hornin sypkých, je-li předepsáno zhutnění rozprostřeného zbylého výkopku, a to v objemu vypočteném podle poznámky č.6, příp. zmenšeném o objem výkopku, který byl již odklizen. 9. Míru zhutnění předepisuje projekt. </t>
  </si>
  <si>
    <t>36</t>
  </si>
  <si>
    <t>174101102</t>
  </si>
  <si>
    <t>Zásyp sypaninou z jakékoliv horniny  s uložením výkopku ve vrstvách se zhutněním v uzavřených prostorách s urovnáním povrchu zásypu</t>
  </si>
  <si>
    <t>-211087346</t>
  </si>
  <si>
    <t>37</t>
  </si>
  <si>
    <t>175101201</t>
  </si>
  <si>
    <t>Obsypání objektů nad přilehlým původním terénem sypaninou z vhodných hornin 1 až 4 nebo materiálem uloženým ve vzdálenosti do 30 m od vnějšího kraje objektu pro jakoukoliv míru zhutnění bez prohození sypaniny</t>
  </si>
  <si>
    <t>-1067382535</t>
  </si>
  <si>
    <t xml:space="preserve">Poznámka k souboru cen:
1. Ceny jsou určeny pro objem obsypu do vzdálenosti 3 m od přilehlého líce objektu nad přilehlým původním terénem. Zásyp pod tímto terénem se oceňuje jako zásyp okolo objektu cenami 174 10-1101, 174 10-1103 nebo 174 20-1101 a 174 20-1103; zbývající obsyp se ocení příslušnými cenami souboru cen 171 . 0-11 Uložení sypaniny do násypů. 2. Ceny platí i pro sypání ochranných valů nebo těch jejich částí, jejichž šířka je v koruně menší než 3 m. Uložení výkopku (sypaniny) do zmíněných valů nebo jejich částí, jejichž šířka v koruně je 3 m a více, se oceňuje cenou 171 20-1101 Uložení sypaniny do nezhutněných násypů. 3. Ceny nelze použít pro obsyp potrubí; tento se oceňuje cenami 175 11-11 Obsyp potrubí ručně, nebo 175 15-11 Obsypání potrubí strojně. 4. V cenách nejsou započteny náklady na: a) svahování obsypu; toto se oceňuje cenami souboru cen 182 . 0-11 Svahování, b) humusování obsypu; toto se oceňuje cenami souboru cen 18 . 30-11 Rozprostření a urovnání ornice, c) osetí obsypu; toto se oceňuje příslušnými cenami souborů cen části A Zřízení konstrukcí katalogu 823-2 Rekultivace. 5. Vzdáleností do 30 m uvedenou v popisu souboru cen se rozumí nejkratší vzdálenost těžiště hromady nebo dočasné skládky, z níž se sypanina odebírá, od vnějšího okraje objektu. Použije-li se pro obsyp objektů sypaniny ze zeminy, kterou je nutno přemisťo- vat ze vzdálenosti přes 30 m od vnějšího okraje objektu a rozpojovat, oceňuje se toto a) přemístění sypaniny cenami souboru cen 162 . 0-1 . Vodorovné přemístění výkopku, b) rozpojení dle čl. 3172 Všeobecných podmínek katalogu přičemž se vzdálenost 30 m od celkové vzdálenosti neodečítá. 6. Míru zhutnění předepisuje projekt. 7. V cenách nejsou zahrnuty náklady na nakupovanou sypaninu. Tato se oceňuje ve specifikaci. </t>
  </si>
  <si>
    <t>38</t>
  </si>
  <si>
    <t>181301103</t>
  </si>
  <si>
    <t>Rozprostření a urovnání ornice v rovině nebo ve svahu sklonu do 1:5 při souvislé ploše do 500 m2, tl. vrstvy přes 150 do 200 mm</t>
  </si>
  <si>
    <t>32862783</t>
  </si>
  <si>
    <t xml:space="preserve">Poznámka k souboru cen:
1. V ceně jsou započteny i náklady na případné nutné přemístění hromad nebo dočasných skládek na místo spotřeby ze vzdálenosti do 30 m. 2. V ceně nejsou započteny náklady na získání ornice; toto získání se oceňuje cenami souboru cen 121 10-11 Sejmutí ornice. 3. Případné nakládání ornice, v souvislosti s pozn. č. 3 se oceňuje cenami souboru cen 167 10-11 Nakládání, skládání a překládání neulehlého výkopku nebo sypaniny. 4. Jsou-li hromady nebo dočasné skládky ornice umístěny podle projektu ve vzdálenosti přes 30 m od místa spotřeby, oceňuje se její přemístění cenami souboru cen 162 . 0-1 . Vodorovné přemístění výkopku, přičemž se vzdálenost 30 m, uvedená v popisu cen, neodečítá. </t>
  </si>
  <si>
    <t>39</t>
  </si>
  <si>
    <t>181951101</t>
  </si>
  <si>
    <t>Úprava pláně vyrovnáním výškových rozdílů v hornině tř. 1 až 4 bez zhutnění</t>
  </si>
  <si>
    <t>1994811925</t>
  </si>
  <si>
    <t xml:space="preserve">Poznámka k souboru cen:
1. Ceny jsou určeny pro urovnání všech nově zřizovaných ploch (v zářezech i na násypech) vodorovných nebo ve sklonu do 1:5 pod zpevnění ploch jakéhokoliv druhu, pod humusování, (ne však pro plochy zásypu rýh pro podzemní vedení), drnování apod. a dále, předepíše-li projekt urovnání pláně z jiného důvodu. 2. Ceny nelze použít pro urovnání lavic (berem) šířky do 3 m přerušujících svahy, pro urovnání dna silničních a železničních příkopů pro jakoukoliv šířku dna; toto urovnání se oceňuje cenami souboru cen 182 .0-1 Svahování. 3. Urovnání ploch ve sklonu přes 1 : 5 se oceňuje cenami souboru cen 182 . 0-11 Svahování trvalých svahů do projektovaných profilů. 4. Náklady na urovnání dna a stěn při čištění příkopů pozemních komunikací jsou započteny v cenách souborů cen 938 90-2 . Čištění příkopů komunikací v suchu nebo ve vodě části A02 Zemní práce pro objekty oborů 821 až 828. 5. Míru zhutnění určuje projekt. Ceny se zhutněním jsou určeny pro jakoukoliv míru zhutnění. </t>
  </si>
  <si>
    <t>40</t>
  </si>
  <si>
    <t>181951102</t>
  </si>
  <si>
    <t>Úprava pláně vyrovnáním výškových rozdílů v hornině tř. 1 až 4 se zhutněním</t>
  </si>
  <si>
    <t>1454733200</t>
  </si>
  <si>
    <t>Zakládání</t>
  </si>
  <si>
    <t>41</t>
  </si>
  <si>
    <t>211511111</t>
  </si>
  <si>
    <t>Výplň kamenivem do rýh odvodňovacích žeber nebo trativodů  bez zhutnění, s úpravou povrchu výplně lomovým kamenem netříděným</t>
  </si>
  <si>
    <t>-1113958578</t>
  </si>
  <si>
    <t xml:space="preserve">Poznámka k souboru cen:
1. V ceně 51-1111 jsou započteny i náklady na průduchy vytvořené z lomového kamene. 2. V cenách 52-1111 až 58-1111 nejsou započteny náklady na zřízení průduchů; tyto práce se oceňují cenami: a) souboru cen 212 71-11 Trativody z trub z prostého betonu bez lože, b) souboru cen 212 75-5 . Trativody bez lože z drenážních trubek. 3. Množství měrných jednotek se určuje v m3 vyplňovaného prostoru. Objem potrubí a lože se do vyplňovaného prostoru nezapočítává. </t>
  </si>
  <si>
    <t>42</t>
  </si>
  <si>
    <t>275321411</t>
  </si>
  <si>
    <t>Základy z betonu železového (bez výztuže) patky z betonu bez zvláštních nároků na vliv prostředí (X0, XC) tř. C 20/25</t>
  </si>
  <si>
    <t>-541522981</t>
  </si>
  <si>
    <t xml:space="preserve">Poznámka k souboru cen:
1. V ceně příplatku -5911 jsou započteny náklady na technologické opatření a na ztíženou betonáž pod hladinou pažící bentonitové suspenze a na průběžné odčerpání suspenze s přepouštěním na určené místo do 20 m, popř. do vany nebo do kalové cisterny k odvozu. Odvoz se oceňuje cenami katalogu 800-2 Zvláštní zakládání objektů. 2. Hloubení s použitím bentonitové suspenze se oceňuje katalogem 800-1 Zemní práce. Bednění se neoceňuje. 3. V cenách nejsou započteny náklady na výztuž, tyto se oceňují cenami souboru cen 27* 36-.... Výztuž základů. </t>
  </si>
  <si>
    <t>43</t>
  </si>
  <si>
    <t>275351215</t>
  </si>
  <si>
    <t>Bednění základových stěn patek svislé nebo šikmé (odkloněné), půdorysně přímé nebo zalomené ve volných nebo zapažených jámách, rýhách, šachtách, včetně případných vzpěr zřízení</t>
  </si>
  <si>
    <t>-1997436947</t>
  </si>
  <si>
    <t>44</t>
  </si>
  <si>
    <t>275351216</t>
  </si>
  <si>
    <t>Bednění základových stěn patek svislé nebo šikmé (odkloněné), půdorysně přímé nebo zalomené ve volných nebo zapažených jámách, rýhách, šachtách, včetně případných vzpěr odstranění</t>
  </si>
  <si>
    <t>1802989083</t>
  </si>
  <si>
    <t>45</t>
  </si>
  <si>
    <t>275361821</t>
  </si>
  <si>
    <t>Výztuž základů patek z betonářské oceli 10 505 (R)</t>
  </si>
  <si>
    <t>-539142883</t>
  </si>
  <si>
    <t xml:space="preserve">Poznámka k souboru cen:
1. Ceny platí pro desky rovné, s náběhy, hřibové nebo upnuté do žeber včetně výztuže těchto žeber. </t>
  </si>
  <si>
    <t>46</t>
  </si>
  <si>
    <t>279113124</t>
  </si>
  <si>
    <t>Základové zdi z tvárnic ztraceného bednění včetně výplně z betonu bez zvláštních nároků na vliv prostředí (X0, XC) třídy C 12/15, tloušťky zdiva přes 250 do 300 mm</t>
  </si>
  <si>
    <t>958732503</t>
  </si>
  <si>
    <t xml:space="preserve">Poznámka k souboru cen:
1. V cenách jsou započteny i náklady na dodání a uložení betonu. 2. V cenách nejsou započteny náklady na dodání a uložení betonářské výztuže; tyto se oceňují cenami souboru cen 279 36- . . Výztuž základových zdí nosných. 3. Množství jednotek se určuje v m2 plochy zdiva. </t>
  </si>
  <si>
    <t>47</t>
  </si>
  <si>
    <t>279113135</t>
  </si>
  <si>
    <t>Základové zdi z tvárnic ztraceného bednění včetně výplně z betonu  bez zvláštních nároků na vliv prostředí třídy C 16/20, tloušťky zdiva přes 300 do 400 mm</t>
  </si>
  <si>
    <t>146834879</t>
  </si>
  <si>
    <t>Svislé a kompletní konstrukce</t>
  </si>
  <si>
    <t>48</t>
  </si>
  <si>
    <t>311232014</t>
  </si>
  <si>
    <t>Zdivo z cihel pálených nosné z cihel lícových včetně spárování pevnosti P 60, na maltu MVC dl. 290 mm (český formát 290x140x65 mm) plných</t>
  </si>
  <si>
    <t>-1440124178</t>
  </si>
  <si>
    <t xml:space="preserve">Poznámka k souboru cen:
1. V cenách -1155 až -1159 nejsou započteny případné náklady na: a) úpravu líce; tyto se oceňují cenami souboru cen 310 90-11 Úprava líce při zdění režného zdiva. b) spárování; tyto se oceňují cenami souboru cen 62. 63-10.. Spárování vnějších ploch pohledového zdiva. 2. Cenami -2014 až -2035 Zdivo z cihel lícových se oceňuje prosté vyzdění včetně spárování zdící a spárovací maltou, kotvené lícové zdivo se oceňuje cenami souboru cen 313 23-4 . Zdivo lícové obkladové. </t>
  </si>
  <si>
    <t>49</t>
  </si>
  <si>
    <t>317121151</t>
  </si>
  <si>
    <t>Montáž překladů ze železobetonových prefabrikátů dodatečně do připravených rýh, světlosti otvoru do 1050 mm</t>
  </si>
  <si>
    <t>kus</t>
  </si>
  <si>
    <t>435270748</t>
  </si>
  <si>
    <t xml:space="preserve">Poznámka k souboru cen:
1. Ceny jsou určeny za 1 kus dílce, neplatí za 1 kus překladu (za sestavu). 2. Pro volbu cen je rozhodující světlost otvoru. 3. V cenách nejsou započteny náklady na prefabrikované dílce; tyto dílce se oceňují ve specifikaci. </t>
  </si>
  <si>
    <t>50</t>
  </si>
  <si>
    <t>317142322</t>
  </si>
  <si>
    <t>Překlady nenosné prefabrikované z pórobetonu YTONG osazené do tenkého maltového lože, v příčkách přímé, světlost otvoru do 1010 mm tl. 150 mm</t>
  </si>
  <si>
    <t>1445954579</t>
  </si>
  <si>
    <t xml:space="preserve">Poznámka k souboru cen:
1. V cenách jsou započteny náklady na dodání a uložení překladu, včetně podmazání ložné plochy tenkovrstvou maltou. </t>
  </si>
  <si>
    <t>51</t>
  </si>
  <si>
    <t>317941123</t>
  </si>
  <si>
    <t>Osazování ocelových válcovaných nosníků na zdivu I nebo IE nebo U nebo UE nebo L č. 14 až 22 nebo výšky do 220 mm</t>
  </si>
  <si>
    <t>-914984063</t>
  </si>
  <si>
    <t xml:space="preserve">Poznámka k souboru cen:
1. Ceny jsou určeny pro zednické osazování na cementovou maltu(min. MC 15). 2. Dodávka ocelových nosníků se oceňuje ve specifikaci. 3. Ztratné lze dohodnout ve směrné výši 8 % na krytí nákladů na řezání příslušných délek z hutních délek nosníků a na zbytkový odpad (prořez). </t>
  </si>
  <si>
    <t>52</t>
  </si>
  <si>
    <t>339921131</t>
  </si>
  <si>
    <t>Osazování palisád  betonových v řadě se zabetonováním výšky palisády do 500 mm</t>
  </si>
  <si>
    <t>2120640178</t>
  </si>
  <si>
    <t xml:space="preserve">Poznámka k souboru cen:
1. V cenách nejsou započteny náklady na zřízení rýhy nebo jámy a na dodání palisád; tyto se oceňují ve specifikaci. 2. Ceny lze použít pro palisády o jakémkoli tvaru průřezu. 3. Měrnou jednotkou (u položek číslo -1131 až -1144) se rozumí metr délky palisádové stěny. 4. Výškou palisády je uvažována celková délka osazovaného prvku. </t>
  </si>
  <si>
    <t>53</t>
  </si>
  <si>
    <t>340238212</t>
  </si>
  <si>
    <t>Zazdívka otvorů v příčkách nebo stěnách plochy přes 0,25 m2 do 1 m2 cihlami pálenými, tl. přes 100 mm</t>
  </si>
  <si>
    <t>-2053148454</t>
  </si>
  <si>
    <t>54</t>
  </si>
  <si>
    <t>340239212</t>
  </si>
  <si>
    <t>Zazdívka otvorů v příčkách nebo stěnách plochy přes 1 m2 do 4 m2 cihlami pálenými, tl. přes 100 mm</t>
  </si>
  <si>
    <t>-1408537379</t>
  </si>
  <si>
    <t>55</t>
  </si>
  <si>
    <t>342248141</t>
  </si>
  <si>
    <t>Příčky jednoduché z cihel děrovaných POROTHERM spojených na pero a drážku broušených, lepených tenkovrstvou maltou, pevnost cihel P10, tl. příčky 115 mm</t>
  </si>
  <si>
    <t>-1571567128</t>
  </si>
  <si>
    <t xml:space="preserve">Poznámka k souboru cen:
1. Množství jednotek se určuje v m2 plochy konstrukce. </t>
  </si>
  <si>
    <t>56</t>
  </si>
  <si>
    <t>342291131</t>
  </si>
  <si>
    <t>Ukotvení příček plochými kotvami, do konstrukce betonové</t>
  </si>
  <si>
    <t>-406872312</t>
  </si>
  <si>
    <t xml:space="preserve">Poznámka k souboru cen:
1. V cenách -1111 a -1112 jsou započteny náklady na dodání a aplikaci polyuretanové pěny ve spreji a na odříznutí zatvrdlé pěny u líce příčky. 2. Ceny -1111 a -1112 lze použít i pro ukotvení příček ke stropu. 3. Množství jednotek se určuje v m styku příčky s konstrukcí (výšky příčky). </t>
  </si>
  <si>
    <t>57</t>
  </si>
  <si>
    <t>348101220</t>
  </si>
  <si>
    <t>Montáž vrat a vrátek k oplocení na sloupky ocelové, plochy jednotlivě přes 2 do 4 m2</t>
  </si>
  <si>
    <t>1317213167</t>
  </si>
  <si>
    <t xml:space="preserve">Poznámka k souboru cen:
1. V cenách nejsou započteny náklady na dodávku dílců, tyto se oceňují ve specifikaci. </t>
  </si>
  <si>
    <t>58</t>
  </si>
  <si>
    <t>348101230</t>
  </si>
  <si>
    <t>Montáž vrat a vrátek k oplocení na sloupky ocelové, plochy jednotlivě přes 4 do 6 m2</t>
  </si>
  <si>
    <t>-1470474617</t>
  </si>
  <si>
    <t>59</t>
  </si>
  <si>
    <t>349231821</t>
  </si>
  <si>
    <t>Přizdívka z cihel ostění s ozubem ve vybouraných otvorech, s vysekáním kapes pro zavázaní přes 150 do 300 mm</t>
  </si>
  <si>
    <t>-1205330489</t>
  </si>
  <si>
    <t xml:space="preserve">Poznámka k souboru cen:
1. Ceny jsou určeny pro přizdívku ostění zavazovaného do přilehlého zdiva. 2. Ceny neplatí pro přizdívku ostění do 80 mm tloušťky; tyto se oceňují příslušnými cenami souboru cen 319 20- . Vyrovnání nerovného povrchu vnitřního i vnějšího zdiva. 3. Množství měrných jednotek se určuje jako součin tloušťky zdi a výšky přizdívaného o ostění. </t>
  </si>
  <si>
    <t>Vodorovné konstrukce</t>
  </si>
  <si>
    <t>60</t>
  </si>
  <si>
    <t>411354173</t>
  </si>
  <si>
    <t>Podpěrná konstrukce stropů výšky do 4 m se zesílením dna bednění na výměru m2 půdorysu pro zatížení betonovou směsí a výztuží přes 5 do 12 kPa zřízení</t>
  </si>
  <si>
    <t>-2088971126</t>
  </si>
  <si>
    <t>61</t>
  </si>
  <si>
    <t>411354174</t>
  </si>
  <si>
    <t>Podpěrná konstrukce stropů výšky do 4 m se zesílením dna bednění na výměru m2 půdorysu pro zatížení betonovou směsí a výztuží přes 5 do 12 kPa odstranění</t>
  </si>
  <si>
    <t>1230113863</t>
  </si>
  <si>
    <t>62</t>
  </si>
  <si>
    <t>434311113</t>
  </si>
  <si>
    <t>Stupně dusané z betonu prostého nebo prokládaného kamenem na terén nebo na desku bez potěru, se zahlazením povrchu tř. C 12/15</t>
  </si>
  <si>
    <t>969120317</t>
  </si>
  <si>
    <t>63</t>
  </si>
  <si>
    <t>434351141</t>
  </si>
  <si>
    <t>Bednění stupňů betonovaných na podstupňové desce nebo na terénu půdorysně přímočarých zřízení</t>
  </si>
  <si>
    <t>-1913881527</t>
  </si>
  <si>
    <t xml:space="preserve">Poznámka k souboru cen:
1. Množství měrných jednotek bednění stupňů se určuje v m2 plochy stupnic a podstupnic. </t>
  </si>
  <si>
    <t>64</t>
  </si>
  <si>
    <t>434351142</t>
  </si>
  <si>
    <t>Bednění stupňů betonovaných na podstupňové desce nebo na terénu půdorysně přímočarých odstranění</t>
  </si>
  <si>
    <t>-154697141</t>
  </si>
  <si>
    <t>65</t>
  </si>
  <si>
    <t>451572111</t>
  </si>
  <si>
    <t>Lože pod potrubí, stoky a drobné objekty v otevřeném výkopu z kameniva drobného těženého 0 až 4 mm</t>
  </si>
  <si>
    <t>-71904335</t>
  </si>
  <si>
    <t xml:space="preserve">Poznámka k souboru cen:
1. Ceny -1111 a -1192 lze použít i pro zřízení sběrných vrstev nad drenážními trubkami. 2. V cenách -5111 a -1192 jsou započteny i náklady na prohození výkopku získaného při zemních pracích. </t>
  </si>
  <si>
    <t>Komunikace pozemní</t>
  </si>
  <si>
    <t>66</t>
  </si>
  <si>
    <t>564732111</t>
  </si>
  <si>
    <t>Podklad nebo kryt z vibrovaného štěrku VŠ s rozprostřením, vlhčením a zhutněním, po zhutnění tl. 100 mm</t>
  </si>
  <si>
    <t>426472871</t>
  </si>
  <si>
    <t>67</t>
  </si>
  <si>
    <t>564851111</t>
  </si>
  <si>
    <t>Podklad ze štěrkodrti ŠD s rozprostřením a zhutněním, po zhutnění tl. 150 mm</t>
  </si>
  <si>
    <t>-2125148231</t>
  </si>
  <si>
    <t>68</t>
  </si>
  <si>
    <t>564962111</t>
  </si>
  <si>
    <t>Podklad z mechanicky zpevněného kameniva MZK (minerální beton) s rozprostřením a s hutněním, po zhutnění tl. 200 mm</t>
  </si>
  <si>
    <t>-2092239591</t>
  </si>
  <si>
    <t xml:space="preserve">Poznámka k souboru cen:
1. ČSN 73 6126-1 připouští pro MZK max. tl. 300 mm. 2. V cenách nejsou započteny náklady na: a) ochranu povrchu podkladu filtračním postřikem, který se oceňuje cenami souboru cen 573 11-11, b) spojovací postřk před pokládkou asfaltových směsí, který se oceňuje cenami sooboru cen 572 2.. </t>
  </si>
  <si>
    <t>69</t>
  </si>
  <si>
    <t>567114111</t>
  </si>
  <si>
    <t>Podklad z podkladového betonu PB tř. PB I (C 20/25) tl. 100 mm</t>
  </si>
  <si>
    <t>-589892124</t>
  </si>
  <si>
    <t xml:space="preserve">Poznámka k souboru cen:
1. V cenách jsou započteny i náklady na: a) ošetření povrchu podkladu vodou, b) postřik proti odpařování vody. 2. V cenách nejsou započteny náklady na zřízení dilatačních spár a jejich vyplnění; tyto práce se oceňují cenami souborů cen 919 11-1 Řezání dilatačních spár, 919 12-. Těsnění dilatačních spár a 919 13Vyztužení dilatačních spár. </t>
  </si>
  <si>
    <t>70</t>
  </si>
  <si>
    <t>567124111</t>
  </si>
  <si>
    <t>Podklad z podkladového betonu PB tř. PB I (C 20/25) tl. 150 mm</t>
  </si>
  <si>
    <t>-2030253292</t>
  </si>
  <si>
    <t>71</t>
  </si>
  <si>
    <t>572340112</t>
  </si>
  <si>
    <t>Vyspravení krytu komunikací po překopech inženýrských sítí plochy do 15 m2 asfaltovým betonem ACO (AB), po zhutnění tl. přes 50 do 70 mm</t>
  </si>
  <si>
    <t>27440376</t>
  </si>
  <si>
    <t xml:space="preserve">Poznámka k souboru cen:
1. Ceny jsou určeny pro vyspravení krytů po překopech pro inženýrské sítě trvalé i dočasné (předepíše-li to projekt). 2. Ceny jsou určeny pouze pro případy havárií, přeložek nebo běžných oprav inženýrských sítí. 3. Ceny nelze použít v rámci výstavby nových inženýrských sítí. 4. V cenách nejsou započteny náklady na: a) postřik živičný spojovací, který se oceňuje cenami souboru cen 573 2.-11 Postřik živičný spojovací části A 01 tohoto katalogu, b) zdrsňovací posyp, který se oceňuje cenami 578 90-112 Zdrsňovací posyp litého asfaltu z kameniva drobného drceného obaleného asfaltem při překopech inženýrských sítí, 572 40-41 Posyp živičného podkladu nebo krytu části C 01 tohoto katalogu. </t>
  </si>
  <si>
    <t>72</t>
  </si>
  <si>
    <t>573211111</t>
  </si>
  <si>
    <t>Postřik živičný spojovací bez posypu kamenivem z asfaltu silničního, v množství od 0,50 do 0,70 kg/m2</t>
  </si>
  <si>
    <t>1800006117</t>
  </si>
  <si>
    <t>73</t>
  </si>
  <si>
    <t>577124111</t>
  </si>
  <si>
    <t>Asfaltový beton vrstva obrusná ACO 11 (ABS) s rozprostřením a se zhutněním z nemodifikovaného asfaltu v pruhu šířky do 3 m tř. I, po zhutnění tl. 35 mm</t>
  </si>
  <si>
    <t>-739300324</t>
  </si>
  <si>
    <t xml:space="preserve">Poznámka k souboru cen:
1. ČSN EN 13108-1 připouští pro ACO 11 pouze tl. 35 až 50 mm. </t>
  </si>
  <si>
    <t>74</t>
  </si>
  <si>
    <t>591111111</t>
  </si>
  <si>
    <t>Kladení dlažby z kostek  s provedením lože do tl. 50 mm, s vyplněním spár, s dvojím beraněním a se smetením přebytečného materiálu na krajnici velkých z kamene, do lože z kameniva těženého</t>
  </si>
  <si>
    <t>-1751698137</t>
  </si>
  <si>
    <t xml:space="preserve">Poznámka k souboru cen:
1. Ceny 591 1.- pro dlažbu z kostek velkých jsou určeny pro dlažbu úhlopříčnou a řádkovou. 2. Ceny 591 2.- pro dlažbu z kostek drobných jsou určeny pro dlažbu úhlopříčnou, řádkovou a kroužkovou. 3. Dlažba vějířová z kostek drobných se oceňuje cenami 591 41-2111 a 591 44-2111 Kladení dlažby z mozaiky dvoubarevné a vícebarevné komunikací pro pěší. 4. V cenách jsou započteny i náklady na dodání hmot pro lože a na dodání téhož materiálu na výplň spár. 5. V cenách nejsou započteny náklady na: a) dodání dlažebních kostek, které se oceňuje ve specifikaci; ztratné lze dohodnout - u velkých kostek ve výši 1 %, - u drobných kostek ve výši 2 %, b) vyplnění spár dlažby živičnou zálivkou, které se oceňuje cenami souboru cen 599 1 . -11 Zálivka živičná spár dlažby. 6. Část lože přesahující tloušťku 50 mm se oceňuje cenami souboru cen 451 31-97 Příplatek za každých dalších 10 mm tloušťky podkladu nebo lože. </t>
  </si>
  <si>
    <t>75</t>
  </si>
  <si>
    <t>596211111</t>
  </si>
  <si>
    <t>Kladení dlažby z betonových zámkových dlaždic komunikací pro pěší s ložem z kameniva těženého nebo drceného tl. do 40 mm, s vyplněním spár s dvojitým hutněním, vibrováním a se smetením přebytečného materiálu na krajnici tl. 60 mm skupiny A, pro plochy přes 50 do 100 m2</t>
  </si>
  <si>
    <t>-905806568</t>
  </si>
  <si>
    <t xml:space="preserve">Poznámka k souboru cen:
1. Pro volbu cen dlažeb platí toto rozdělení: Skupina A: dlažby z prvků stejného tvaru, Skupina B: dlažby z prvků dvou a více tvarů nebo z obrazců o ploše jednotlivě do 100 m2, Skupina C: dlažby obloukovitých tvarů (oblouky, kruhy, apod.). 2. V cenách jsou započteny i náklady na dodání hmot pro lože a na dodání materiálu na výplň spár. 3. V cenách nejsou započteny náklady na dodání zámkové dlažby, které se oceňuje ve specifikaci; ztratné lze dohodnout u plochy a) do 100 m2 ve výši 3 %, b) přes 100 do 300 m2 ve výši 2 %, c) přes 300 m2 ve výši 1 %. 4. Část lože přesahující tloušťku 40 mm se oceňuje cenami souboru cen 451 . . -9 . Příplatek za každých dalších 10 mm tloušťky podkladu nebo lože. </t>
  </si>
  <si>
    <t>76</t>
  </si>
  <si>
    <t>M</t>
  </si>
  <si>
    <t>592453080</t>
  </si>
  <si>
    <t>Dlaždice betonové dlažba zámková (ČSN EN 1338) dlažba vibrolisovaná BEST standardní povrch (uzavřený hladký povrch) provedení: přírodní tvarově jednoduchá dlažba KLASIKO              20 x 10 x 6</t>
  </si>
  <si>
    <t>1283499834</t>
  </si>
  <si>
    <t>77</t>
  </si>
  <si>
    <t>596811120</t>
  </si>
  <si>
    <t>Kladení dlažby z betonových nebo kameninových dlaždic komunikací pro pěší s vyplněním spár a se smetením přebytečného materiálu na vzdálenost do 3 m s ložem z kameniva těženého tl. do 30 mm velikosti dlaždic do 0,09 m2 (bez zámku), pro plochy do 50 m2</t>
  </si>
  <si>
    <t>1639868390</t>
  </si>
  <si>
    <t xml:space="preserve">Poznámka k souboru cen:
1. V cenách jsou započteny i náklady na dodání hmot pro lože a na dodání materiálu pro výplň spár. 2. V cenách nejsou započteny náklady na dodání dlaždic, které se oceňují ve specifikaci; ztratné lze dohodnout u plochy a) do 100 m2 ve výši 3 %, b) přes 100 do 300 m2 ve výši 2 %, c) přes 300 m2 ve výši 1 %. 3. Část lože přesahující tloušťku 30 mm se oceňuje cenami souboru cen 451 . . -9 . Příplatek za každých dalších 10 mm tloušťky podkladu nebo lože. </t>
  </si>
  <si>
    <t>78</t>
  </si>
  <si>
    <t>596841120</t>
  </si>
  <si>
    <t>Kladení dlažby z betonových nebo kameninových dlaždic komunikací pro pěší s vyplněním spár a se smetením přebytečného materiálu na vzdálenost do 3 m s ložem z cementové malty tl. do 30 mm velikosti dlaždic do 0,09 m2 (bez zámku), pro plochy do 50 m2</t>
  </si>
  <si>
    <t>511417020</t>
  </si>
  <si>
    <t>Úpravy povrchů, podlahy a osazování výplní</t>
  </si>
  <si>
    <t>79</t>
  </si>
  <si>
    <t>611135101</t>
  </si>
  <si>
    <t>Hrubá výplň rýh maltou jakékoli šířky rýhy ve stropech</t>
  </si>
  <si>
    <t>673415891</t>
  </si>
  <si>
    <t xml:space="preserve">Poznámka k souboru cen:
1. V cenách nejsou započteny náklady na omítku rýh, tyto se ocení příšlušnými cenami tohoto katalogu. </t>
  </si>
  <si>
    <t>80</t>
  </si>
  <si>
    <t>611142001</t>
  </si>
  <si>
    <t>Potažení vnitřních ploch pletivem v ploše nebo pruzích, na plném podkladu sklovláknitým vtlačením do tmelu stropů</t>
  </si>
  <si>
    <t>219800593</t>
  </si>
  <si>
    <t xml:space="preserve">Poznámka k souboru cen:
1. V cenách -2001 jsou započteny i náklady na tmel. </t>
  </si>
  <si>
    <t>81</t>
  </si>
  <si>
    <t>611321121</t>
  </si>
  <si>
    <t>Omítka vápenocementová vnitřních ploch nanášená ručně jednovrstvá, tloušťky do 10 mm hladká vodorovných konstrukcí stropů rovných</t>
  </si>
  <si>
    <t>-1913710339</t>
  </si>
  <si>
    <t xml:space="preserve">Poznámka k souboru cen:
1. Pro ocenění nanášení omítek v tloušťce jádrové omítky přes 10 mm se použije příplatek za každých dalších i započatých 5 mm. 2. Omítky stropních konstrukcí nanášené na pletivo se oceňují cenami omítek žebrových stropů nebo osamělých trámů. 3. Podkladní a spojovací vrstvy se oceňují cenami souboru cen 61.13-1... této části katalogu. </t>
  </si>
  <si>
    <t>82</t>
  </si>
  <si>
    <t>611321141</t>
  </si>
  <si>
    <t>Omítka vápenocementová vnitřních ploch nanášená ručně dvouvrstvá, tloušťky jádrové omítky do 10 mm a tloušťky štuku do 3 mm štuková vodorovných konstrukcí stropů rovných</t>
  </si>
  <si>
    <t>-132552879</t>
  </si>
  <si>
    <t>83</t>
  </si>
  <si>
    <t>612142001</t>
  </si>
  <si>
    <t>Potažení vnitřních ploch pletivem v ploše nebo pruzích, na plném podkladu sklovláknitým vtlačením do tmelu stěn</t>
  </si>
  <si>
    <t>-882510532</t>
  </si>
  <si>
    <t>84</t>
  </si>
  <si>
    <t>612311131</t>
  </si>
  <si>
    <t>Potažení vnitřních ploch štukem tloušťky do 3 mm svislých konstrukcí stěn</t>
  </si>
  <si>
    <t>-714906439</t>
  </si>
  <si>
    <t>85</t>
  </si>
  <si>
    <t>612321141</t>
  </si>
  <si>
    <t>Omítka vápenocementová vnitřních ploch nanášená ručně dvouvrstvá, tloušťky jádrové omítky do 10 mm a tloušťky štuku do 3 mm štuková svislých konstrukcí stěn</t>
  </si>
  <si>
    <t>1651494903</t>
  </si>
  <si>
    <t>86</t>
  </si>
  <si>
    <t>612325223</t>
  </si>
  <si>
    <t>Vápenocementová nebo vápenná omítka jednotlivých malých ploch štuková na stěnách, plochy jednotlivě přes 0,25 do 1 m2</t>
  </si>
  <si>
    <t>-1988225571</t>
  </si>
  <si>
    <t>87</t>
  </si>
  <si>
    <t>612325302</t>
  </si>
  <si>
    <t>Vápenocementová nebo vápenná omítka ostění nebo nadpraží štuková</t>
  </si>
  <si>
    <t>2049863769</t>
  </si>
  <si>
    <t xml:space="preserve">Poznámka k souboru cen:
1. Ceny lze použít jen pro ocenění samostatně upravovaného ostění a nadpraží ( např. při dodatečné výměně oken nebo zárubní ) v šířce do 300 mm okolo upravovaného otvoru. </t>
  </si>
  <si>
    <t>88</t>
  </si>
  <si>
    <t>612821002</t>
  </si>
  <si>
    <t>Sanační omítka vnitřních ploch stěn pro vlhké zdivo, prováděná ručně štuková</t>
  </si>
  <si>
    <t>563382348</t>
  </si>
  <si>
    <t xml:space="preserve">Poznámka k souboru cen:
1. V cenách jsou započteny náklady na provedení: -1001: podhozu tl. do 5 mm, sanační jádrové omítky tl. do 20 mm ručně -1002: podhozu tl. do 5 mm, jádrové omítky tl. do 20 mm, štukové omítky tl. do 3 mm ručně -1011: jádrové omítky ve 2 vrstvách v celkové tl. do 30 mm ručně -1012: jádrové omítky ve 2 vrstvách tl. do 30 mm, štukové omítky tl. do 3 mm ručně -1021: jádrové omítky ve 2 vrstvách v celkové tl. do 30 mm strojně -1022: jádrové omítky ve 2 vrstvách tl. do 30 mm, štukové omítky tl. do 3 mm strojně -1031: vyrovnávací vrstvy tl. do 20 mm ručně -1041: vyrovnávací vrstvy tl. do 20 mm strojně 2. V cenách zatřených omítek nejsou započteny náklady na případné povrchové úpravy tenkovrstvými omítkami; tyto se oceňují příslušnými cenami tohoto katalogu 3. V cenách zatřených omítek nejsou započteny náklady na případné povrchové úpravy nátěry; tyto se oceňují cenami části A07 katalogu 800-783 Nátěry. 4. Ceny -1031 a -1041 jsou určeny pro vyrovnání nerovností vlhkého nebo zasoleného podkladu ( zdiva ) nebo v případě požadované větší tloušťky omítky. </t>
  </si>
  <si>
    <t>89</t>
  </si>
  <si>
    <t>619995001</t>
  </si>
  <si>
    <t>Začištění omítek (s dodáním hmot) kolem oken, dveří, podlah, obkladů apod.</t>
  </si>
  <si>
    <t>-1437585869</t>
  </si>
  <si>
    <t xml:space="preserve">Poznámka k souboru cen:
1. Cenu -5001 lze použít pouze v případě provádění opravy nebo osazování nových oken, dveří, obkladů, podlah apod.; nelze ji použít v případech provádění opravy omítek nebo nové omítky v celé ploše. </t>
  </si>
  <si>
    <t>90</t>
  </si>
  <si>
    <t>622142001</t>
  </si>
  <si>
    <t>Potažení vnějších ploch pletivem v ploše nebo pruzích, na plném podkladu sklovláknitým vtlačením do tmelu stěn</t>
  </si>
  <si>
    <t>-1061797525</t>
  </si>
  <si>
    <t>91</t>
  </si>
  <si>
    <t>622211021</t>
  </si>
  <si>
    <t>Montáž kontaktního zateplení  z polystyrenových desek nebo z kombinovaných desek na vnější stěny, tloušťky desek přes 80 do 120 mm</t>
  </si>
  <si>
    <t>500700602</t>
  </si>
  <si>
    <t xml:space="preserve">Poznámka k souboru cen:
1. V cenách jsou započteny náklady na: a) upevnění desek lepením a talířovými hmoždinkami, b) přestěrkování izolačních desek, c) vložení sklovláknité výztužné tkaniny, d) uzavření otvorů po kotvách lešení. 2. V cenách nejsou započteny náklady na: a) dodávku desek tepelné izolace; tyto se ocení ve specifikaci, ztratné lze stanovit ve výši 2%, b) provedení konečné povrchové úpravy: - vrchní tenkovrstvou omítkou, tyto se ocení příslušnými cenami této části katalogu - nátěrem; tyto se ocení příslušnými cenami části A07 katalogu 800-783 - keramickým obkladem; tyto se ocení příslušnými cenami souboru cen části A01 katalogu 800-781 Obklady keramické, c) osazení lišt; tyto se ocení příslušnými cenami této části katalogu. 3. V cenách 621 25-1101 a -1105 jsou započteny náklady na osazení a dodávku tepelněizolačních zátek v počtu 9 ks/m2 pro podhledy. 4. V cenách 622 25-1101 a -1105 jsou započteny náklady na osazení a dodávku tepelněizolačních zátek v počtu a 6 ks/m2 pro stěny. 5. Kombinovaná deska je např. sendvičově uspořádaná deska tvořena izolačním jádrem z grafitového polystyrenu a krycí deskou z minerální vlny. </t>
  </si>
  <si>
    <t>92</t>
  </si>
  <si>
    <t>622321131</t>
  </si>
  <si>
    <t>Potažení vnějších ploch štukem aktivovaným, tloušťky do 3 mm stěn</t>
  </si>
  <si>
    <t>-199992729</t>
  </si>
  <si>
    <t>93</t>
  </si>
  <si>
    <t>622321141</t>
  </si>
  <si>
    <t>Omítka vápenocementová vnějších ploch nanášená ručně dvouvrstvá, tloušťky jádrové omítky do 15 mm a tloušťky štuku do 3 mm štuková stěn</t>
  </si>
  <si>
    <t>1038338624</t>
  </si>
  <si>
    <t xml:space="preserve">Poznámka k souboru cen:
1. Pro ocenění nanášení omítky v tloušťce jádrové omítky přes 15 mm se použije příplatek za každých dalších i započatých 5 mm. 2. Podkladní a spojovací vrstvy se oceňují cenami souboru cen 62.13-1... této části katalogu. </t>
  </si>
  <si>
    <t>94</t>
  </si>
  <si>
    <t>622325102</t>
  </si>
  <si>
    <t>Oprava vápenné nebo vápenocementové omítky vnějších ploch stupně členitosti 1 hladké stěn, v rozsahu opravované plochy přes 10 do 30%</t>
  </si>
  <si>
    <t>-278442969</t>
  </si>
  <si>
    <t>95</t>
  </si>
  <si>
    <t>622511111</t>
  </si>
  <si>
    <t>Omítka tenkovrstvá akrylátová vnějších ploch probarvená, včetně penetrace podkladu mozaiková střednězrnná stěn</t>
  </si>
  <si>
    <t>-1285429255</t>
  </si>
  <si>
    <t>96</t>
  </si>
  <si>
    <t>622521051</t>
  </si>
  <si>
    <t>Omítka tenkovrstvá silikátová vnějších ploch probarvená, včetně penetrace podkladu rýhovaná, tloušťky 2,0 mm stěn</t>
  </si>
  <si>
    <t>2031745322</t>
  </si>
  <si>
    <t>97</t>
  </si>
  <si>
    <t>622611101</t>
  </si>
  <si>
    <t>Ochranný nátěr vnějších omítaných ploch nanášený ručně jednonásobný, bez penetrace egalizační (k přetírání minerálních omítek), jakéhokoliv odstínu akrylátový stěn</t>
  </si>
  <si>
    <t>-467345533</t>
  </si>
  <si>
    <t>98</t>
  </si>
  <si>
    <t>631311112</t>
  </si>
  <si>
    <t>Mazanina z betonu prostého tl. přes 50 do 80 mm tř. C 8/10</t>
  </si>
  <si>
    <t>886344829</t>
  </si>
  <si>
    <t xml:space="preserve">Poznámka k souboru cen:
1. Ceny jsou určeny pro mazaniny krycí (pochůzné i pojízdné), popř. podkladní, plovoucí, vyrovnávací nebo oddělující pod potěry, podlahy, průmyslové podlahy, popř. pro podlévání provizorně podklínovaných patek usazených strojů a technologických zařízení (s náležitým zatemováním hutného betonu). 2. Pro mazaniny tlouštěk větších než 240 mm jsou určeny: a) pro mazaniny ukládané na zeminu (v halách apod.) ceny souborů cen 27* 31- Základy z betonu prostého a 27* 32 - Základy z betonu železového, b) pro mazaniny v nadzemních podlažích ceny souboru cen 411 31- . . Beton kleneb. 3. Ceny lze použít i pro betonový okapový chodníček budovy (včetně tvarování rigolového žlábku) v příslušných tloušťkách. Jeho podloží se oceňuje samostatně. 4. V ceně jsou započteny i náklady na: a) základní stržení povrchu mazaniny s urovnáním vibrační lištou nebo dřevěným hladítkem, b) vytvoření dilatačních spár v mazanině bez zaplnění, pokud jsou dilatační spáry vytvářeny při provádění betonáže. Jestliže jsou dilatační spáry řezány dodatečně, oceňují se cenami souboru cen 634 91-11 Řezání dilatačních nebo smršťovacích spár. </t>
  </si>
  <si>
    <t>99</t>
  </si>
  <si>
    <t>631311124</t>
  </si>
  <si>
    <t>Mazanina z betonu prostého tl. přes 80 do 120 mm tř. C 16/20</t>
  </si>
  <si>
    <t>1930568508</t>
  </si>
  <si>
    <t>631312141</t>
  </si>
  <si>
    <t>Doplnění dosavadních mazanin prostým betonem s dodáním hmot, bez potěru, plochy jednotlivě rýh v dosavadních mazaninách</t>
  </si>
  <si>
    <t>-66594851</t>
  </si>
  <si>
    <t>101</t>
  </si>
  <si>
    <t>631362021</t>
  </si>
  <si>
    <t>Výztuž mazanin ze svařovaných sítí z drátů typu KARI</t>
  </si>
  <si>
    <t>-273068493</t>
  </si>
  <si>
    <t>102</t>
  </si>
  <si>
    <t>632450124</t>
  </si>
  <si>
    <t>Potěr cementový vyrovnávací ze suchých směsí v pásu o průměrné (střední) tl. přes 40 do 50 mm</t>
  </si>
  <si>
    <t>2025115525</t>
  </si>
  <si>
    <t xml:space="preserve">Poznámka k souboru cen:
1. Ceny –0121 až –0124 jsou určeny pro vyrovnávací potěr v pásu vodorovný nebo ve spádu do 15 st. na zdivu jako podklad pod izolaci, pod parapety z prefabrikovaných dílců, pod oplechování, jako podklad pro uložení ocelových profilů, překladů, stropních nosníků, apod. 2. Ceny –0131 až –0134 jsou určeny pro vyrovnávací potěr v ploše na stropech z prefabrikovaných dílců jako podklad pod izolaci, pod podlahové konstrukce apod., na mazaninách jen jako podklad pod izolaci proti vodě, jako ochrana izolace shora tvořící lože při kladení plošných prefa panelů (např. v kanálech). 3. Ceny –0131 až –0134 lze použít i pro podlévání provizorně podklínovaných patek usazených strojů a technologických zařízení, s náležitým zatemováním hutné malty. 4. V cenách jsou započteny i náklady na základní stržení povrchu potěru s urovnáním vibrační lištou nebo dřevěným hladítkem. </t>
  </si>
  <si>
    <t>103</t>
  </si>
  <si>
    <t>632451024</t>
  </si>
  <si>
    <t>Potěr cementový vyrovnávací z malty (MC-15) v pásu o průměrné (střední) tl. přes 40 do 50 mm</t>
  </si>
  <si>
    <t>-1177228043</t>
  </si>
  <si>
    <t xml:space="preserve">Poznámka k souboru cen:
1. Užití cen –1021 až –1024 – viz poznámka č. 1 souboru cen 632 45-01. 2. Užití cen –1031 až –1034 – viz poznámka č. 2 a 3 souboru cen 632 45-01. 3. V cenách jsou započteny i náklady na základní stržení povrchu potěru s urovnáním vibrační lištou nebo dřevěným hladítkem. </t>
  </si>
  <si>
    <t>104</t>
  </si>
  <si>
    <t>632452431</t>
  </si>
  <si>
    <t>Doplnění cementového potěru na mazaninách a betonových podkladech (s dodáním hmot), hlazeného dřevěným nebo ocelovým hladítkem, plochy jednotlivě přes 1 m2 do 4 m2 a tl. přes 20 do 30 mm</t>
  </si>
  <si>
    <t>1596041181</t>
  </si>
  <si>
    <t>105</t>
  </si>
  <si>
    <t>637411111</t>
  </si>
  <si>
    <t>Rigol se zatřeným povrchem z betonu tř. C 8/10, o tl. do 150 mm</t>
  </si>
  <si>
    <t>1092646836</t>
  </si>
  <si>
    <t xml:space="preserve">Poznámka k souboru cen:
1. Ceny rigolů lze použít, je-li rigol součástí objektu, např. u okapového chodníčku podél budovy. Náklady na rigoly v dlažbách jsou obsaženy v cenách dlažeb. 2. Úprava podkladu se oceňuje samostatně. </t>
  </si>
  <si>
    <t>106</t>
  </si>
  <si>
    <t>642942331</t>
  </si>
  <si>
    <t>Osazování zárubní nebo rámů kovových dveřních lisovaných nebo z úhelníků bez dveřních křídel, na cementovou maltu, o ploše otvoru přes 4,5 do 10 m2</t>
  </si>
  <si>
    <t>1386526602</t>
  </si>
  <si>
    <t xml:space="preserve">Poznámka k souboru cen:
1. Ceny lze použít i pro osazování zárubní a rámů do stěn z prefadílců např. pórobetono- vých (Siporex) nebo sesazovaných, které se provádí současně nebo bezprostředně po osazení stěnových dílců; podobně platí u konstrukcí zděných přes 150 mm tloušťky, kde se osazování provádí převážně až po jejich vyzdění. 2. Ceny lze použít i pro osazení ocelových rámů na maltu určených pro zasklívání sklem profilovaným (Copilit, Vitrolit apod.) oceňované cenami katalogu 800-787 Zasklívání. 3. V cenách jsou započteny i náklady na kotvení rámů do zdiva. 4. Ceny jsou určeny pro jakýkoliv způsob provádění (např. bodovým přivařením k obnažené výztuži, uklínováním, zalitím pracen apod.). 5. V cenách nejsou započteny náklady na dodávku zárubní nebo rámů, které se oceňují ve specifikaci. </t>
  </si>
  <si>
    <t>Trubní vedení</t>
  </si>
  <si>
    <t>107</t>
  </si>
  <si>
    <t>871275221</t>
  </si>
  <si>
    <t>Kanalizační potrubí z tvrdého PVC systém KG v otevřeném výkopu ve sklonu do 20 %, tuhost třídy SN 8 DN 125</t>
  </si>
  <si>
    <t>-694108435</t>
  </si>
  <si>
    <t xml:space="preserve">Poznámka k souboru cen:
1. V cenách jsou započteny i náklady na dodání trub včetně gumového těsnění. 2. Použití trub dle tuhostí: a) třída SN 4: kanalizační řady, přípojky, odvodňování pozemků b) třída SN 8: vysoké teplotní a mechanické zatížení. </t>
  </si>
  <si>
    <t>108</t>
  </si>
  <si>
    <t>877275211</t>
  </si>
  <si>
    <t>Montáž tvarovek na kanalizačním potrubí z trub z plastu z tvrdého PVC systém KG nebo z polypropylenu systém KG 2000 v otevřeném výkopu jednoosých DN 125</t>
  </si>
  <si>
    <t>-177458147</t>
  </si>
  <si>
    <t xml:space="preserve">Poznámka k souboru cen:
1. V cenách nejsou započteny náklady na dodání tvarovek. Tvarovky se oceňují ve ve specifikaci. </t>
  </si>
  <si>
    <t>109</t>
  </si>
  <si>
    <t>899331111</t>
  </si>
  <si>
    <t>Výšková úprava uličního vstupu nebo vpusti do 200 mm  zvýšením poklopu</t>
  </si>
  <si>
    <t>-502994928</t>
  </si>
  <si>
    <t xml:space="preserve">Poznámka k souboru cen:
1. V cenách jsou započteny i náklady na: a) odbourání dosavadního krytu, podkladu, nadezdívky nebo prstence s odklizením vybouraných hmot do 3 m, b) zarovnání plochy nadezdívky cementovou maltou, c) podbetonování nebo podezdění rámu, d) odstranění a znovuosazení rámu, poklopu, mříže, krycího hrnce nebo hydrantu, e) úpravu a doplnění krytu popř. podkladu vozovky v místě provedené výškové úpravy. 2. V cenách nejsou započteny náklady na příp. nutné dodání nové mříže, rámu, poklopu nebo krycího hrnce. Jejich dodání se oceňuje ve specifikaci, ztratné se nestanoví. </t>
  </si>
  <si>
    <t>110</t>
  </si>
  <si>
    <t>899431111</t>
  </si>
  <si>
    <t>Výšková úprava uličního vstupu nebo vpusti do 200 mm  zvýšením krycího hrnce, šoupěte nebo hydrantu bez úpravy armatur</t>
  </si>
  <si>
    <t>1229281458</t>
  </si>
  <si>
    <t>Ostatní konstrukce a práce, bourání</t>
  </si>
  <si>
    <t>111</t>
  </si>
  <si>
    <t>916231213</t>
  </si>
  <si>
    <t>Osazení chodníkového obrubníku betonového se zřízením lože, s vyplněním a zatřením spár cementovou maltou stojatého s boční opěrou z betonu prostého tř. C 12/15, do lože z betonu prostého téže značky</t>
  </si>
  <si>
    <t>1588209559</t>
  </si>
  <si>
    <t xml:space="preserve">Poznámka k souboru cen:
1. V cenách chodníkových obrubníků ležatých i stojatých jsou započteny pro osazení a) do lože z kameniva těženého i náklady na dodání hmot pro lože tl. 80 až 100 mm, b) do lože z betonu prostého i náklady na dodání hmot pro lože tl. 80 až 100 mm; v cenách -1113 a -1213 též náklady na zřízení bočních opěr. 2. Část lože z betonu prostého přesahující tl. 100 mm se oceňuje cenou 916 99-1121 Lože pod obrubníky, krajníky nebo obruby z dlažebních kostek. 3. V cenách nejsou započteny náklady na dodání obrubníků, tyto se oceňují ve specifikaci. </t>
  </si>
  <si>
    <t>112</t>
  </si>
  <si>
    <t>592174100</t>
  </si>
  <si>
    <t>Obrubníky betonové a železobetonové chodníkové ABO   100/10/25 II   100 x 10 x 25</t>
  </si>
  <si>
    <t>35831250</t>
  </si>
  <si>
    <t>113</t>
  </si>
  <si>
    <t>916331112</t>
  </si>
  <si>
    <t>Osazení zahradního obrubníku betonového s ložem tl. od 50 do 100 mm z betonu prostého tř. C 12/15 s boční opěrou z betonu prostého tř. C 12/15</t>
  </si>
  <si>
    <t>567832031</t>
  </si>
  <si>
    <t xml:space="preserve">Poznámka k souboru cen:
1. V cenách jsou započteny i náklady na zalití a zatření spár cementovou maltou. 2. V cenách nejsou započteny náklady na dodání obrubníků; tyto se oceňují ve specifikaci. 3. Část lože přesahující tloušťku 100 mm lze ocenit cenou 916 99-1121 Lože pod obrubníky, krajníky nebo obruby z dlažebních kostek, katalogu 822-1. </t>
  </si>
  <si>
    <t>114</t>
  </si>
  <si>
    <t>592172120</t>
  </si>
  <si>
    <t>Obrubníky betonové a železobetonové obrubníky zahradní Granitoid ABO 020-19  šedá        100 x 5 x 20</t>
  </si>
  <si>
    <t>-1738142725</t>
  </si>
  <si>
    <t>115</t>
  </si>
  <si>
    <t>919735112</t>
  </si>
  <si>
    <t>Řezání stávajícího živičného krytu nebo podkladu hloubky přes 50 do 100 mm</t>
  </si>
  <si>
    <t>-2136574279</t>
  </si>
  <si>
    <t xml:space="preserve">Poznámka k souboru cen:
1. V cenách jsou započteny i náklady na spotřebu vody. </t>
  </si>
  <si>
    <t>116</t>
  </si>
  <si>
    <t>919735113</t>
  </si>
  <si>
    <t>Řezání stávajícího živičného krytu nebo podkladu hloubky přes 100 do 150 mm</t>
  </si>
  <si>
    <t>571393386</t>
  </si>
  <si>
    <t>117</t>
  </si>
  <si>
    <t>919735123</t>
  </si>
  <si>
    <t>Řezání stávajícího betonového krytu nebo podkladu hloubky přes 100 do 150 mm</t>
  </si>
  <si>
    <t>14520280</t>
  </si>
  <si>
    <t>118</t>
  </si>
  <si>
    <t>952901111</t>
  </si>
  <si>
    <t>Vyčištění budov nebo objektů před předáním do užívání budov bytové nebo občanské výstavby - zametení a umytí podlah, dlažeb, obkladů, schodů v místnostech, chodbách a schodištích, vyčištění a umytí oken, dveří s rámy, zárubněmi, umytí a vyčištění jiných zasklených a natíraných ploch a zařizovacích předmětů, při světlé výšce podlaží do 4 m</t>
  </si>
  <si>
    <t>-767049085</t>
  </si>
  <si>
    <t xml:space="preserve">Poznámka k souboru cen:
1. Cena -1111 lze použít i pro vyčištění půdy a rovné střechy budov, pokud definitivní úprava umožňuje, aby se ploché střechy používalo jako terasy, nebo tehdy, když je nutno čistit konstrukce na těchto střechách (světlíky, dveře apod.). Do výměry se započítávají jednou třetinou plochy. 2. Střešní plochy hal se světlíky nebo okny se oceňují jako podlaží cenou -1221. 3. Množství měrných jednotek se určuje v m2 půdorysné plochy každého podlaží, dané vnějším obrysem podlaží budovy. Plochy balkonů se přičítají. </t>
  </si>
  <si>
    <t>119</t>
  </si>
  <si>
    <t>952902501</t>
  </si>
  <si>
    <t>Čištění budov při provádění oprav a udržovacích prací střešních nebo nadstřešních konstrukcí, střech plochých</t>
  </si>
  <si>
    <t>467058759</t>
  </si>
  <si>
    <t xml:space="preserve">Poznámka k souboru cen:
1. Ceny jsou určeny pro oceňování konečného čištění po ukončení oprav a udržovacích prací před předáním do užívání. Do výměry ploch se započítávají i plochy místností, schodišť a chodeb, kterými se přepravuje materiál pro stavební práce. 2. Čištění vnějších ploch tlakovou vodou a tryskáním:pískem se oceňuje cenami souboru cen 629 99 -51 tohoto katalogu. 3. Množství jednotek čištěných ploch: a) se určuje v m2 ploch místností a chodeb nebo jejich částí, kterými se dopravuje materiál nebo jsou používány pro stavební práce b) schodiště se určuje v m2 rozvinuté plochy schodišťových stupňů, c) podest se určuje v m2 půdorysné plochy, d) oken, dveří a vrat v m2 plochy, e) konstrukcí a prvků se určuje v m2 pohledové plochy. 4. Povrch hladký je rovný, nezdrsněný, nezvrásněný (např. linoleum, teraco, hladké dlažby, parkety apod. ). Povrch drsný je nerovný, zdrsněný, zvrásněný (např. betonový potěr, mozaiková dlažba, palubky apod.). 5. V cenách očištění schodišť jsou započteny náklady na očištění schodišťových stupňů a schodišťového zábradlí. Plocha podest se započítává do plochy podlah. 6. V cenách čištění oken a balkonových dveří jsou započteny náklady na očištění rámu, parapetu, prahu a kování a očištění a vyleštění skleněné výplně. 7. V cenách čištění dveří a vrat jsou započteny náklady na očištění rámu, výplně, prahu a kování. 8. Čištění říms (odstraňování smetí, prachu, náletů apod.) se oceňuje individuálně. 9. Odvoz odpadu se ocení položkami odvozu suti ceníku 801-3, hmotnost se stanoví individuálně. </t>
  </si>
  <si>
    <t>120</t>
  </si>
  <si>
    <t>953511113</t>
  </si>
  <si>
    <t>Nosný tepelně-izolační prvek pro přerušení tepelných mostů pro betonové balkónové desky tloušťky 160, 180 nebo 200 mm, délka 1 m volně vyložené, se smykovou výztuží D8, počet prutů 10 x D8</t>
  </si>
  <si>
    <t>2114605980</t>
  </si>
  <si>
    <t xml:space="preserve">Poznámka k souboru cen:
1. V cenách -1411 a -1511 nejsou započteny náklady na zaizolování meziprostorů. </t>
  </si>
  <si>
    <t>121</t>
  </si>
  <si>
    <t>953961212</t>
  </si>
  <si>
    <t>Kotvy chemické s vyvrtáním otvoru do betonu, železobetonu nebo tvrdého kamene chemická patrona, velikost M 10, hloubka 90 mm</t>
  </si>
  <si>
    <t>-232565324</t>
  </si>
  <si>
    <t xml:space="preserve">Poznámka k souboru cen:
1. V cenách 953 96-11 a 953 96-12 jsou započteny i náklady na: a) rozměření, vrtání a spotřebu vrtáků. Pro velikost M 8 až M 30 jsou započteny náklady na vrtání příklepovými vrtáky, pro velikost M 33 až M 39 diamantovými korunkami, b) vyfoukání otvoru, přípravu kotev k uložení do otvorů, vyplnění kotevních otvorů tmelem nebo chemickou patronou včetně dodávky materiálu. 2. V cenách 953 96-51.. jsou započteny i náklady na dodání a zasunutí kotevního šroubu do otvoru vyplněného chemickým tmelem nebo patronou a dotažení matice. </t>
  </si>
  <si>
    <t>122</t>
  </si>
  <si>
    <t>953965115</t>
  </si>
  <si>
    <t>Kotvy chemické s vyvrtáním otvoru kotevní šrouby pro chemické kotvy, velikost M 10, délka 130 mm</t>
  </si>
  <si>
    <t>1515725114</t>
  </si>
  <si>
    <t>123</t>
  </si>
  <si>
    <t>962052211</t>
  </si>
  <si>
    <t>Bourání zdiva železobetonového  nadzákladového, objemu přes 1 m3</t>
  </si>
  <si>
    <t>263898106</t>
  </si>
  <si>
    <t xml:space="preserve">Poznámka k souboru cen:
1. Bourání pilířů o průřezu přes 0,36 m2 se oceňuje cenami - 2210 a -2211 jako bourání zdiva nadzákladového železobetonového. </t>
  </si>
  <si>
    <t>124</t>
  </si>
  <si>
    <t>963015121</t>
  </si>
  <si>
    <t>Demontáž prefabrikovaných krycích desek kanálů, šachet nebo žump hmotnosti do 0,09 t</t>
  </si>
  <si>
    <t>1211745893</t>
  </si>
  <si>
    <t xml:space="preserve">Poznámka k souboru cen:
1. V cenách jsou započteny náklady na manipulaci s deskami do vzdálenosti 8 m od osy kanálu. 2. V cenách jsou započteny náklady na očistění nebo vysekání betonu kolem závěsných ok pro zachycení háků zvedacího mechanizmu. 3. V cenách nejsou započteny náklady na odstranění krycí mazaniny, izolace a vyrovnávacího potěru. Tyto stavební práce se oceňují příslušnými cenami této části. </t>
  </si>
  <si>
    <t>125</t>
  </si>
  <si>
    <t>981011414</t>
  </si>
  <si>
    <t>Demolice budov  postupným rozebíráním z cihel, kamene, tvárnic na maltu cementovou nebo z betonu prostého s podílem konstrukcí přes 20 do 25 %</t>
  </si>
  <si>
    <t>1155779931</t>
  </si>
  <si>
    <t xml:space="preserve">Poznámka k souboru cen:
1. Ceny jsou stanoveny na měrnou jednotku m3 obestavěného prostoru. 2. Procentuální podíl konstrukcí se stanoví podle článku 3503 Všeobecných podmínek části B01. 3. Celkový objem konstrukcí se určí součtem objemů obvodových, schodišťových, středních nosných zdí, schodišť a stropů. Od celkového objemu se neodečítá objem okenních a dveřních otvorů, parapetních ústupků. Tloušťka stropní konstrukce se určí včetně podlahových konstrukcí a podhledů. Tloušťka klenby se určuje v průměrné tloušťce jako aritmetický průměr tloušťky v patě a ve vrcholu klenby až k nášlapné ploše podlahové konstrukce, která na ní spočívá. U stropů s viditelnými trámy se objem trámů jednotlivě připočítává k objemu stropů. Totéž platí pro průvlaky a samostatné trámy. Objem stropů schodiště se započítává objemem daným součinem půdorysné plochy schodiště a tloušťky patrové podesty. 4. Pro volbu cen je rozhodující objemově převažující druh zdiva svislých nosných konstrukcí demolovaného objektu. 5. Ceny jsou určeny pro demolice budov výšky do 35 m. Tato výška je určena svislou vzdáleností nejvyšší hrany římsy, popř. atiky a nejnižšího bodu přilehlého terénu. </t>
  </si>
  <si>
    <t>Bourání konstrukcí</t>
  </si>
  <si>
    <t>126</t>
  </si>
  <si>
    <t>962032241</t>
  </si>
  <si>
    <t>Bourání zdiva nadzákladového z cihel nebo tvárnic z cihel pálených nebo vápenopískových, na maltu cementovou, objemu přes 1 m3</t>
  </si>
  <si>
    <t>1765323672</t>
  </si>
  <si>
    <t xml:space="preserve">Poznámka k souboru cen:
1. Bourání pilířů o průřezu přes 0,36 m2 se oceňuje příslušnými cenami -2230, -2231, -2240, -2241,-2253 a -2254 jako bourání zdiva nadzákladového cihelného. </t>
  </si>
  <si>
    <t>127</t>
  </si>
  <si>
    <t>962031133</t>
  </si>
  <si>
    <t>Bourání příček z cihel, tvárnic nebo příčkovek z cihel pálených, plných nebo dutých na maltu vápennou nebo vápenocementovou, tl. do 150 mm</t>
  </si>
  <si>
    <t>1332829075</t>
  </si>
  <si>
    <t>128</t>
  </si>
  <si>
    <t>965081213</t>
  </si>
  <si>
    <t>Bourání podlah ostatních bez podkladního lože nebo mazaniny z dlaždic s jakoukoliv výplní spár keramických nebo xylolitových tl. do 10 mm, plochy přes 1 m2</t>
  </si>
  <si>
    <t>167379783</t>
  </si>
  <si>
    <t xml:space="preserve">Poznámka k souboru cen:
1. Odsekání soklíků se oceňuje cenami souboru cen 965 08. </t>
  </si>
  <si>
    <t>129</t>
  </si>
  <si>
    <t>967031142</t>
  </si>
  <si>
    <t>Přisekání (špicování) plošné nebo rovných ostění zdiva z cihel pálených rovných ostění, bez odstupu, po hrubém vybourání otvorů, na maltu cementovou</t>
  </si>
  <si>
    <t>-265083012</t>
  </si>
  <si>
    <t>130</t>
  </si>
  <si>
    <t>968072455</t>
  </si>
  <si>
    <t>Vybourání kovových rámů oken s křídly, dveřních zárubní, vrat, stěn, ostění nebo obkladů dveřních zárubní, plochy do 2 m2</t>
  </si>
  <si>
    <t>-124889768</t>
  </si>
  <si>
    <t xml:space="preserve">Poznámka k souboru cen:
1. V cenách -2244 až -2559 jsou započteny i náklady na vyvěšení křídel. 2. Cenou -2641 se oceňuje i vybourání nosné ocelové konstrukce pro sádrokartonové příčky. </t>
  </si>
  <si>
    <t>131</t>
  </si>
  <si>
    <t>968072456</t>
  </si>
  <si>
    <t>Vybourání kovových rámů oken s křídly, dveřních zárubní, vrat, stěn, ostění nebo obkladů dveřních zárubní, plochy přes 2 m2</t>
  </si>
  <si>
    <t>1299229286</t>
  </si>
  <si>
    <t>132</t>
  </si>
  <si>
    <t>968072245</t>
  </si>
  <si>
    <t>Vybourání kovových rámů oken s křídly, dveřních zárubní, vrat, stěn, ostění nebo obkladů okenních rámů s křídly jednoduchých, plochy do 2 m2</t>
  </si>
  <si>
    <t>-158190358</t>
  </si>
  <si>
    <t>133</t>
  </si>
  <si>
    <t>978011141</t>
  </si>
  <si>
    <t>Otlučení vápenných nebo vápenocementových omítek vnitřních ploch stropů, v rozsahu přes 10 do 30 %</t>
  </si>
  <si>
    <t>-1099177681</t>
  </si>
  <si>
    <t xml:space="preserve">Poznámka k souboru cen:
1. Položky lze použít i pro ocenění otlučení sádrových, hliněných apod. vnitřních omítek. </t>
  </si>
  <si>
    <t>Lešení a stavební výtahy</t>
  </si>
  <si>
    <t>134</t>
  </si>
  <si>
    <t>941111111</t>
  </si>
  <si>
    <t>Montáž lešení řadového trubkového lehkého pracovního s podlahami s provozním zatížením tř. 3 do 200 kg/m2 šířky tř. W06 od 0,6 do 0,9 m, výšky do 10 m</t>
  </si>
  <si>
    <t>1988471701</t>
  </si>
  <si>
    <t xml:space="preserve">Poznámka k souboru cen:
1. V ceně jsou započteny i náklady na kotvení lešení. 2. Montáž lešení řadového trubkového lehkého výšky přes 25 m se oceňuje individuálně. 3. Šířkou se rozumí půdorysná vzdálenost, měřená od vnitřního líce sloupků zábradlí k protilehlému volnému okraji podlahy nebo mezi vnitřními líci. </t>
  </si>
  <si>
    <t>135</t>
  </si>
  <si>
    <t>941111121</t>
  </si>
  <si>
    <t>Montáž lešení řadového trubkového lehkého pracovního s podlahami s provozním zatížením tř. 3 do 200 kg/m2 šířky tř. W09 přes 0,9 do 1,2 m, výšky do 10 m</t>
  </si>
  <si>
    <t>119776803</t>
  </si>
  <si>
    <t>136</t>
  </si>
  <si>
    <t>941111131</t>
  </si>
  <si>
    <t>Montáž lešení řadového trubkového lehkého pracovního s podlahami s provozním zatížením tř. 3 do 200 kg/m2 šířky tř. W12 přes 1,2 do 1,5 m, výšky do 10 m</t>
  </si>
  <si>
    <t>-1986884589</t>
  </si>
  <si>
    <t>137</t>
  </si>
  <si>
    <t>941111211</t>
  </si>
  <si>
    <t>Montáž lešení řadového trubkového lehkého pracovního s podlahami s provozním zatížením tř. 3 do 200 kg/m2 Příplatek za první a každý další den použití lešení k ceně -1111</t>
  </si>
  <si>
    <t>-2061184006</t>
  </si>
  <si>
    <t>138</t>
  </si>
  <si>
    <t>941111221</t>
  </si>
  <si>
    <t>Montáž lešení řadového trubkového lehkého pracovního s podlahami s provozním zatížením tř. 3 do 200 kg/m2 Příplatek za první a každý další den použití lešení k ceně -1121</t>
  </si>
  <si>
    <t>-706581483</t>
  </si>
  <si>
    <t>139</t>
  </si>
  <si>
    <t>941111231</t>
  </si>
  <si>
    <t>Montáž lešení řadového trubkového lehkého pracovního s podlahami s provozním zatížením tř. 3 do 200 kg/m2 Příplatek za první a každý další den použití lešení k ceně -1131</t>
  </si>
  <si>
    <t>2139191096</t>
  </si>
  <si>
    <t>140</t>
  </si>
  <si>
    <t>941111811</t>
  </si>
  <si>
    <t>Demontáž lešení řadového trubkového lehkého pracovního s podlahami s provozním zatížením tř. 3 do 200 kg/m2 šířky tř. W06 od 0,6 do 0,9 m, výšky do 10 m</t>
  </si>
  <si>
    <t>-1233646888</t>
  </si>
  <si>
    <t xml:space="preserve">Poznámka k souboru cen:
1. Demontáž lešení řadového trubkového lehkého výšky přes 25 m se oceňuje individuálně. </t>
  </si>
  <si>
    <t>141</t>
  </si>
  <si>
    <t>941111821</t>
  </si>
  <si>
    <t>Demontáž lešení řadového trubkového lehkého pracovního s podlahami s provozním zatížením tř. 3 do 200 kg/m2 šířky tř. W09 přes 0,9 do 1,2 m, výšky do 10 m</t>
  </si>
  <si>
    <t>-1124301824</t>
  </si>
  <si>
    <t>142</t>
  </si>
  <si>
    <t>941111831</t>
  </si>
  <si>
    <t>Demontáž lešení řadového trubkového lehkého pracovního s podlahami s provozním zatížením tř. 3 do 200 kg/m2 šířky tř. W12 přes 1,2 do 1,5 m, výšky do 10 m</t>
  </si>
  <si>
    <t>1824640974</t>
  </si>
  <si>
    <t>143</t>
  </si>
  <si>
    <t>945411111</t>
  </si>
  <si>
    <t>Výsuvná šplhací plošina se zdvihem motorickým a s veškerým příslušenstvím s jedním podvozkem a s jedním stožárem výšky do 80 m</t>
  </si>
  <si>
    <t>den</t>
  </si>
  <si>
    <t>896420067</t>
  </si>
  <si>
    <t xml:space="preserve">Poznámka k souboru cen:
1. V ceně jsou započteny i náklady na provoz mechanizmu včetně sestavení, rozebrání, přestavění i kotvení stožáru. 2. Výsuvné plošiny výšky přes 80 m se oceňují individuálně. </t>
  </si>
  <si>
    <t>144</t>
  </si>
  <si>
    <t>945412111</t>
  </si>
  <si>
    <t>Teleskopická hydraulická montážní plošina na samohybném podvozku, s otočným košem výšky zdvihu do 8 m</t>
  </si>
  <si>
    <t>1144225628</t>
  </si>
  <si>
    <t>145</t>
  </si>
  <si>
    <t>945421110</t>
  </si>
  <si>
    <t>Hydraulická zvedací plošina včetně obsluhy instalovaná na automobilovém podvozku, výšky zdvihu do 18 m</t>
  </si>
  <si>
    <t>-774589549</t>
  </si>
  <si>
    <t xml:space="preserve">Poznámka k souboru cen:
1. Množství měrných jednotek se určuje v hodinách skutečného použití plošiny, přičemž každá započatá hodina se zaokrouhlí: a) na půlhodinu, trvá-li práce méně než 30 minut, b) na celou hodinu, trvá-li práce 30 minut a více. </t>
  </si>
  <si>
    <t>146</t>
  </si>
  <si>
    <t>945421112</t>
  </si>
  <si>
    <t>Hydraulická zvedací plošina včetně obsluhy instalovaná na automobilovém podvozku, výšky zdvihu do 34 m</t>
  </si>
  <si>
    <t>-850933939</t>
  </si>
  <si>
    <t>147</t>
  </si>
  <si>
    <t>949101111</t>
  </si>
  <si>
    <t>Lešení pomocné pracovní pro objekty pozemních staveb pro zatížení do 150 kg/m2, o výšce lešeňové podlahy do 1,9 m</t>
  </si>
  <si>
    <t>-545808933</t>
  </si>
  <si>
    <t xml:space="preserve">Poznámka k souboru cen:
1. V ceně jsou započteny i náklady na montáž, opotřebení a demontáž lešení. 2. V ceně nejsou započteny náklady na manipulaci s lešením; tyto jsou již zahrnuty v cenách příslušných stavebních prací. 3. Množství měrných jednotek se určuje m2 podlahové plochy, na které se práce provádí. </t>
  </si>
  <si>
    <t>148</t>
  </si>
  <si>
    <t>949101112</t>
  </si>
  <si>
    <t>Lešení pomocné pracovní pro objekty pozemních staveb pro zatížení do 150 kg/m2, o výšce lešeňové podlahy přes 1,9 do 3,5 m</t>
  </si>
  <si>
    <t>-1210300263</t>
  </si>
  <si>
    <t>997</t>
  </si>
  <si>
    <t>Přesun sutě</t>
  </si>
  <si>
    <t>149</t>
  </si>
  <si>
    <t>997013111</t>
  </si>
  <si>
    <t>Vnitrostaveništní doprava suti a vybouraných hmot vodorovně do 50 m svisle s použitím mechanizace pro budovy a haly výšky do 6 m</t>
  </si>
  <si>
    <t>1436851015</t>
  </si>
  <si>
    <t xml:space="preserve">Poznámka k souboru cen:
1. V cenách -3111 až -3217 jsou započteny i náklady na: a) vodorovnou dopravu na uvedenou vzdálenost, b) svislou dopravu pro uvedenou výšku budovy, c) naložení na vodorovný dopravní prostředek pro odvoz na skládku nebo meziskládku, d) náklady na rozhrnutí a urovnání suti na dopravním prostředku. 2. Jestliže se pro svislý přesun použije shoz nebo zařízení investora (např. výtah v budově), užije se pro ocenění dopravy suti cena -3111 (pro nejmenší výšku, tj. 6 m). 3. Montáž, demontáž a pronájem shozu se ocení cenami souboru cen 997 01-33 Shoz suti. </t>
  </si>
  <si>
    <t>150</t>
  </si>
  <si>
    <t>997013112</t>
  </si>
  <si>
    <t>Vnitrostaveništní doprava suti a vybouraných hmot vodorovně do 50 m svisle s použitím mechanizace pro budovy a haly výšky přes 6 do 9 m</t>
  </si>
  <si>
    <t>-1782617856</t>
  </si>
  <si>
    <t>151</t>
  </si>
  <si>
    <t>997013113</t>
  </si>
  <si>
    <t>Vnitrostaveništní doprava suti a vybouraných hmot vodorovně do 50 m svisle s použitím mechanizace pro budovy a haly výšky přes 9 do 12 m</t>
  </si>
  <si>
    <t>-241089093</t>
  </si>
  <si>
    <t>152</t>
  </si>
  <si>
    <t>997013114</t>
  </si>
  <si>
    <t>Vnitrostaveništní doprava suti a vybouraných hmot vodorovně do 50 m svisle s použitím mechanizace pro budovy a haly výšky přes 12 do 15 m</t>
  </si>
  <si>
    <t>-1029789502</t>
  </si>
  <si>
    <t>153</t>
  </si>
  <si>
    <t>997013311</t>
  </si>
  <si>
    <t>Shoz suti montáž a demontáž shozu výšky do 10 m</t>
  </si>
  <si>
    <t>424056097</t>
  </si>
  <si>
    <t xml:space="preserve">Poznámka k souboru cen:
1. Shozy vyšší než 75 m se oceňují individuálně. 2. Výškou se rozumí vzdálenost od vyústění shozu do úrovně plnícího trychtýře. </t>
  </si>
  <si>
    <t>154</t>
  </si>
  <si>
    <t>997013312</t>
  </si>
  <si>
    <t>Shoz suti montáž a demontáž shozu výšky přes 10 do 20 m</t>
  </si>
  <si>
    <t>1166225721</t>
  </si>
  <si>
    <t>155</t>
  </si>
  <si>
    <t>997013321</t>
  </si>
  <si>
    <t>Shoz suti montáž a demontáž shozu výšky Příplatek za první a každý další den použití shozu k ceně -3311</t>
  </si>
  <si>
    <t>-741004845</t>
  </si>
  <si>
    <t>156</t>
  </si>
  <si>
    <t>997013322</t>
  </si>
  <si>
    <t>Shoz suti montáž a demontáž shozu výšky Příplatek za první a každý další den použití shozu k ceně -3312</t>
  </si>
  <si>
    <t>202910050</t>
  </si>
  <si>
    <t>157</t>
  </si>
  <si>
    <t>997013501</t>
  </si>
  <si>
    <t>Odvoz suti a vybouraných hmot na skládku nebo meziskládku se složením, na vzdálenost do 1 km</t>
  </si>
  <si>
    <t>-1184142212</t>
  </si>
  <si>
    <t xml:space="preserve">Poznámka k souboru cen:
1. Délka odvozu suti je vzdálenost od místa naložení suti na dopravní prostředek až po místo složení na určené skládce nebo meziskládce. 2. V ceně -3501 jsou započteny i náklady na složení suti na skládku nebo meziskládku. 3. Ceny jsou určeny pro odvoz suti na skládku nebo meziskládku jakýmkoliv způsobem silniční dopravy (i prostřednictvím kontejnerů). 4. Odvoz suti z meziskládky se oceňuje cenou 997 01-3511. </t>
  </si>
  <si>
    <t>158</t>
  </si>
  <si>
    <t>997013509</t>
  </si>
  <si>
    <t>Odvoz suti a vybouraných hmot na skládku nebo meziskládku se složením, na vzdálenost Příplatek k ceně za každý další i započatý 1 km přes 1 km</t>
  </si>
  <si>
    <t>1330992910</t>
  </si>
  <si>
    <t>159</t>
  </si>
  <si>
    <t>997013801</t>
  </si>
  <si>
    <t>Poplatek za uložení stavebního odpadu na skládce (skládkovné) betonového</t>
  </si>
  <si>
    <t>1894608352</t>
  </si>
  <si>
    <t xml:space="preserve">Poznámka k souboru cen:
1. Ceny uvedené v souboru lze po dohodě upravit podle místních podmínek. 2. Uložení odpadů neuvedených v souboru cen se oceňuje individuálně. 3. V cenách je započítán poplatek za ukládaní odpadu dle zákona 185/2001 Sb. 4. Případné drcení stavebního odpadu lze ocenit souborem cen 997 00-60 Drcení stavebního odpadu z katalogu 800-6 Demolice objektů. </t>
  </si>
  <si>
    <t>160</t>
  </si>
  <si>
    <t>997013802</t>
  </si>
  <si>
    <t>Poplatek za uložení stavebního odpadu na skládce (skládkovné) železobetonového</t>
  </si>
  <si>
    <t>1726815789</t>
  </si>
  <si>
    <t>161</t>
  </si>
  <si>
    <t>997013803</t>
  </si>
  <si>
    <t>Poplatek za uložení stavebního odpadu na skládce (skládkovné) z keramických materiálů</t>
  </si>
  <si>
    <t>-1225112150</t>
  </si>
  <si>
    <t>162</t>
  </si>
  <si>
    <t>997013804</t>
  </si>
  <si>
    <t>Poplatek za uložení stavebního odpadu na skládce (skládkovné) ze skla</t>
  </si>
  <si>
    <t>1926495434</t>
  </si>
  <si>
    <t>163</t>
  </si>
  <si>
    <t>997013811</t>
  </si>
  <si>
    <t>Poplatek za uložení stavebního odpadu na skládce (skládkovné) dřevěného</t>
  </si>
  <si>
    <t>-1292015007</t>
  </si>
  <si>
    <t>164</t>
  </si>
  <si>
    <t>997013812</t>
  </si>
  <si>
    <t>Poplatek za uložení stavebního odpadu na skládce (skládkovné) z materiálů na bázi sádry</t>
  </si>
  <si>
    <t>-1806488064</t>
  </si>
  <si>
    <t>165</t>
  </si>
  <si>
    <t>997013813</t>
  </si>
  <si>
    <t>Poplatek za uložení stavebního odpadu na skládce (skládkovné) z plastických hmot</t>
  </si>
  <si>
    <t>-1761399025</t>
  </si>
  <si>
    <t>166</t>
  </si>
  <si>
    <t>997013814</t>
  </si>
  <si>
    <t>Poplatek za uložení stavebního odpadu na skládce (skládkovné) z izolačních materiálů</t>
  </si>
  <si>
    <t>-987620542</t>
  </si>
  <si>
    <t>167</t>
  </si>
  <si>
    <t>997013821</t>
  </si>
  <si>
    <t>Poplatek za uložení stavebního odpadu na skládce (skládkovné) s azbestem</t>
  </si>
  <si>
    <t>-850221052</t>
  </si>
  <si>
    <t>168</t>
  </si>
  <si>
    <t>997013822</t>
  </si>
  <si>
    <t>Poplatek za uložení stavebního odpadu na skládce (skládkovné) s oleji nebo ropnými látkami</t>
  </si>
  <si>
    <t>541145127</t>
  </si>
  <si>
    <t>169</t>
  </si>
  <si>
    <t>997013831</t>
  </si>
  <si>
    <t>Poplatek za uložení stavebního odpadu na skládce (skládkovné) směsného</t>
  </si>
  <si>
    <t>420405244</t>
  </si>
  <si>
    <t>998</t>
  </si>
  <si>
    <t>Přesun hmot</t>
  </si>
  <si>
    <t>170</t>
  </si>
  <si>
    <t>998011001</t>
  </si>
  <si>
    <t>Přesun hmot pro budovy občanské výstavby, bydlení, výrobu a služby s nosnou svislou konstrukcí zděnou z cihel, tvárnic nebo kamene vodorovná dopravní vzdálenost do 100 m pro budovy výšky do 6 m</t>
  </si>
  <si>
    <t>-2026874595</t>
  </si>
  <si>
    <t xml:space="preserve">Poznámka k souboru cen:
1. Ceny -7001 až -7006 lze použít v případě, kdy dochází ke ztížení přesunu např. tím, že není možné instalovat jeřáb. 2. K cenám -7001 až -7006 lze použít příplatky za zvětšený přesun -1014 až -1019, -2034 až -2039 nebo -2114 až 2119. 3. Jestliže pro svislý přesun používá zařízení investora (např. výtah v budově), užijí se pro ocenění přesunu hmot ceny stanovené pro nejmenší výšku, tj. 6 m. </t>
  </si>
  <si>
    <t>171</t>
  </si>
  <si>
    <t>998011002</t>
  </si>
  <si>
    <t>Přesun hmot pro budovy občanské výstavby, bydlení, výrobu a služby s nosnou svislou konstrukcí zděnou z cihel, tvárnic nebo kamene vodorovná dopravní vzdálenost do 100 m pro budovy výšky přes 6 do 12 m</t>
  </si>
  <si>
    <t>-447941190</t>
  </si>
  <si>
    <t>172</t>
  </si>
  <si>
    <t>998011003</t>
  </si>
  <si>
    <t>Přesun hmot pro budovy občanské výstavby, bydlení, výrobu a služby s nosnou svislou konstrukcí zděnou z cihel, tvárnic nebo kamene vodorovná dopravní vzdálenost do 100 m pro budovy výšky přes 12 do 24 m</t>
  </si>
  <si>
    <t>1906558327</t>
  </si>
  <si>
    <t>173</t>
  </si>
  <si>
    <t>998011004</t>
  </si>
  <si>
    <t>Přesun hmot pro budovy občanské výstavby, bydlení, výrobu a služby s nosnou svislou konstrukcí zděnou z cihel, tvárnic nebo kamene vodorovná dopravní vzdálenost do 100 m pro budovy výšky přes 24 do 36 m</t>
  </si>
  <si>
    <t>-1556059393</t>
  </si>
  <si>
    <t>174</t>
  </si>
  <si>
    <t>998223011</t>
  </si>
  <si>
    <t>Přesun hmot pro pozemní komunikace s krytem dlážděným dopravní vzdálenost do 200 m jakékoliv délky objektu</t>
  </si>
  <si>
    <t>1526291910</t>
  </si>
  <si>
    <t>PSV</t>
  </si>
  <si>
    <t>Práce a dodávky PSV</t>
  </si>
  <si>
    <t>711</t>
  </si>
  <si>
    <t>Izolace proti vodě, vlhkosti a plynům</t>
  </si>
  <si>
    <t>175</t>
  </si>
  <si>
    <t>711111001</t>
  </si>
  <si>
    <t>Provedení izolace proti zemní vlhkosti natěradly a tmely za studena na ploše vodorovné V nátěrem penetračním</t>
  </si>
  <si>
    <t>-296730428</t>
  </si>
  <si>
    <t xml:space="preserve">Poznámka k souboru cen:
1. Izolace plochy jednotlivě do 10 m2 se oceňují skladebně cenou příslušné izolace a cenou 711 19-9095 Příplatek za plochu do 10 m2. </t>
  </si>
  <si>
    <t>176</t>
  </si>
  <si>
    <t>711141559</t>
  </si>
  <si>
    <t>Provedení izolace proti zemní vlhkosti pásy přitavením NAIP na ploše vodorovné V</t>
  </si>
  <si>
    <t>531157783</t>
  </si>
  <si>
    <t xml:space="preserve">Poznámka k souboru cen:
1. Izolace plochy jednotlivě do 10 m2 se oceňují skladebně cenou příslušné izolace a cenou 711 19-9097 Příplatek za plochu do 10 m2. </t>
  </si>
  <si>
    <t>712</t>
  </si>
  <si>
    <t>Povlakové krytiny</t>
  </si>
  <si>
    <t>177</t>
  </si>
  <si>
    <t>712300831</t>
  </si>
  <si>
    <t>Odstranění ze střech plochých do 10 st. krytiny povlakové jednovrstvé</t>
  </si>
  <si>
    <t>1717793768</t>
  </si>
  <si>
    <t>178</t>
  </si>
  <si>
    <t>712300841</t>
  </si>
  <si>
    <t>Odstranění ze střech plochých do 10 st. mechu odškrabáním a očistěním s urovnáním povrchu</t>
  </si>
  <si>
    <t>-627142192</t>
  </si>
  <si>
    <t>179</t>
  </si>
  <si>
    <t>712300921</t>
  </si>
  <si>
    <t>Opravy povlakové krytiny střech plochých do 10 st. Příplatek k ceně za správkový kus NAIP přitavením</t>
  </si>
  <si>
    <t>1861001037</t>
  </si>
  <si>
    <t>180</t>
  </si>
  <si>
    <t>712310901</t>
  </si>
  <si>
    <t>Provedení údržby povlakové krytiny střech plochých do 10 st. natěradly a tmely za studena nátěrem penetračním</t>
  </si>
  <si>
    <t>7622730</t>
  </si>
  <si>
    <t>181</t>
  </si>
  <si>
    <t>111631500</t>
  </si>
  <si>
    <t>Výrobky asfaltové izolační a zálivkové hmoty asfalty oxidované stavebně-izolační k penetraci suchých a očištěných podkladů pod asfaltové izolační krytiny a izolace ALP/9 bal 9 kg</t>
  </si>
  <si>
    <t>1534567060</t>
  </si>
  <si>
    <t>P</t>
  </si>
  <si>
    <t>Poznámka k položce:
Spotřeba 0,3-0,4kg/m2 dle povrchu, ředidlo technický benzín</t>
  </si>
  <si>
    <t>16*0,00035 'Přepočtené koeficientem množství</t>
  </si>
  <si>
    <t>182</t>
  </si>
  <si>
    <t>712341559</t>
  </si>
  <si>
    <t>Provedení povlakové krytiny střech plochých do 10 st. pásy přitavením NAIP v plné ploše</t>
  </si>
  <si>
    <t>827419430</t>
  </si>
  <si>
    <t xml:space="preserve">Poznámka k souboru cen:
1. Povlakové krytiny střech jednotlivě do 10 m2 se oceňují skladebně cenou příslušné izolace a cenou 712 39-9097 Příplatek za plochu do 10 m2. </t>
  </si>
  <si>
    <t>183</t>
  </si>
  <si>
    <t>712361703</t>
  </si>
  <si>
    <t>Provedení povlakové krytiny střech plochých do 10 st. fólií přilepenou lepidlem v plné ploše</t>
  </si>
  <si>
    <t>268956623</t>
  </si>
  <si>
    <t>184</t>
  </si>
  <si>
    <t>712363313</t>
  </si>
  <si>
    <t>Povlakové krytiny střech plochých do 10 st. z fóliových plechů z měkčeného PVC VIPLANYL (pro fólie FATRAFOL), délka 2 m vnější koutová lišta rš 100 mm</t>
  </si>
  <si>
    <t>-690951036</t>
  </si>
  <si>
    <t>185</t>
  </si>
  <si>
    <t>712363318</t>
  </si>
  <si>
    <t>Povlakové krytiny střech plochých do 10 st. z fóliových plechů z měkčeného PVC VIPLANYL (pro fólie FATRAFOL), délka 2 m závětrná lišta rš 250 mm</t>
  </si>
  <si>
    <t>-2035813442</t>
  </si>
  <si>
    <t>186</t>
  </si>
  <si>
    <t>712391171</t>
  </si>
  <si>
    <t>Provedení povlakové krytiny střech plochých do 10 st. -ostatní práce provedení vrstvy textilní podkladní</t>
  </si>
  <si>
    <t>-2019771332</t>
  </si>
  <si>
    <t xml:space="preserve">Poznámka k souboru cen:
1. Cenami -9095 až -9097 lze oceňovat jen tehdy, nepřesáhne-li součet plochy vodorovné a svislé izolační vrstvy 10 m2. 2. Cenou -9095 až -9097 nelze oceňovat opravy a údržbu povlakové krytiny. </t>
  </si>
  <si>
    <t>713</t>
  </si>
  <si>
    <t>Izolace tepelné</t>
  </si>
  <si>
    <t>187</t>
  </si>
  <si>
    <t>713121121</t>
  </si>
  <si>
    <t>Montáž tepelné izolace podlah rohožemi, pásy, deskami, dílci, bloky (izolační materiál ve specifikaci) kladenými volně dvouvrstvá</t>
  </si>
  <si>
    <t>114698754</t>
  </si>
  <si>
    <t xml:space="preserve">Poznámka k souboru cen:
1. Množství tepelné izolace podlah okrajovými pásky k ceně -1211 se určuje v m projektované délky obložení (bez přesahů) na obvodu podlahy. </t>
  </si>
  <si>
    <t>188</t>
  </si>
  <si>
    <t>713411111</t>
  </si>
  <si>
    <t>Montáž izolace tepelné potrubí a ohybů pásy nebo rohožemi bez povrchové úpravy (izolační materiál ve specifikaci) ovinutými kolem potrubí a staženými ocelovým drátem potrubí jednovrstvá</t>
  </si>
  <si>
    <t>1113108306</t>
  </si>
  <si>
    <t>721</t>
  </si>
  <si>
    <t>Zdravotechnika - vnitřní kanalizace</t>
  </si>
  <si>
    <t>189</t>
  </si>
  <si>
    <t>721100902</t>
  </si>
  <si>
    <t>Opravy potrubí hrdlového přetěsnění hrdla odpadního potrubí do DN 100</t>
  </si>
  <si>
    <t>4007360</t>
  </si>
  <si>
    <t>190</t>
  </si>
  <si>
    <t>721100911</t>
  </si>
  <si>
    <t>Opravy potrubí hrdlového zazátkování hrdla kanalizačního potrubí</t>
  </si>
  <si>
    <t>532324230</t>
  </si>
  <si>
    <t>191</t>
  </si>
  <si>
    <t>721174024</t>
  </si>
  <si>
    <t>Potrubí z plastových trub HT Systém (polypropylenové PPs) odpadní (svislé) DN 70</t>
  </si>
  <si>
    <t>282173126</t>
  </si>
  <si>
    <t xml:space="preserve">Poznámka k souboru cen:
1. Cenami -3315 až -3317 se oceňuje svislé potrubí od střešního vtoku po čisticí kus. 2. Ochrany odpadního a připojovacího potrubí z plastových trub se oceňují cenami souboru cen 722 18- . . Ochrana potrubí, části A 02. 3. V cenách potrubí z polyetylenových trub jsou započteny náklady na montáž kotevních prvků, jejich dodání se oceňuje ve specifikaci. </t>
  </si>
  <si>
    <t>192</t>
  </si>
  <si>
    <t>721174025</t>
  </si>
  <si>
    <t>Potrubí z plastových trub HT Systém (polypropylenové PPs) odpadní (svislé) DN 100</t>
  </si>
  <si>
    <t>-1750550887</t>
  </si>
  <si>
    <t>193</t>
  </si>
  <si>
    <t>721174043</t>
  </si>
  <si>
    <t>Potrubí z plastových trub HT Systém (polypropylenové PPs) připojovací DN 50</t>
  </si>
  <si>
    <t>291002417</t>
  </si>
  <si>
    <t>194</t>
  </si>
  <si>
    <t>721194105</t>
  </si>
  <si>
    <t>Vyměření přípojek na potrubí vyvedení a upevnění odpadních výpustek DN 50</t>
  </si>
  <si>
    <t>-1434921559</t>
  </si>
  <si>
    <t xml:space="preserve">Poznámka k souboru cen:
1. Cenami lze oceňovat i vyvedení a upevnění odpadních výpustek ke strojům a zařízením. 2. Potrubí odpadních výpustek se oceňují cenami souboru cen 721 17- . . Potrubí z plastových trub, části A 01. </t>
  </si>
  <si>
    <t>195</t>
  </si>
  <si>
    <t>721194109</t>
  </si>
  <si>
    <t>Vyměření přípojek na potrubí vyvedení a upevnění odpadních výpustek DN 100</t>
  </si>
  <si>
    <t>-1710528499</t>
  </si>
  <si>
    <t>196</t>
  </si>
  <si>
    <t>721211421</t>
  </si>
  <si>
    <t>Podlahové vpusti se svislým odtokem DN 50/75/110 (HL 310N) mřížka nerez 115x115</t>
  </si>
  <si>
    <t>384967515</t>
  </si>
  <si>
    <t>197</t>
  </si>
  <si>
    <t>721242116</t>
  </si>
  <si>
    <t>Lapače střešních splavenin z polypropylenu (PP) DN 125 (HL 600/2)</t>
  </si>
  <si>
    <t>2031268922</t>
  </si>
  <si>
    <t>722</t>
  </si>
  <si>
    <t>Zdravotechnika - vnitřní vodovod</t>
  </si>
  <si>
    <t>198</t>
  </si>
  <si>
    <t>722130902</t>
  </si>
  <si>
    <t>Opravy vodovodního potrubí z ocelových trubek pozinkovaných závitových vysekání ulomeného závitu od armatur v nástěnce</t>
  </si>
  <si>
    <t>-228294978</t>
  </si>
  <si>
    <t xml:space="preserve">Poznámka k souboru cen:
1. Množství zpětné montáže závitového potrubí (ceny -1921 až -1929) se určí podle ustanovení kapitol 351 a 352 Všeobecných podmínek části A 02. 2. Ceny položek -0991 až -0996, -1942 až -1969 platí i pro opravy vodovodního potrubí z plastových trub. </t>
  </si>
  <si>
    <t>199</t>
  </si>
  <si>
    <t>722171932</t>
  </si>
  <si>
    <t>Výměna trubky, tvarovky, vsazení odbočky na rozvodech vody z plastů D přes 16 do 20 mm</t>
  </si>
  <si>
    <t>-446323367</t>
  </si>
  <si>
    <t xml:space="preserve">Poznámka k souboru cen:
1. V cenách -1931 až -1940 nejsou započteny náklady na dodání hlavního materiálu; tento se oceňuje ve specifikaci. Ztratné lze stanovit: a) u potrubí 3%, b) u tvarovek se nestanoví. </t>
  </si>
  <si>
    <t>200</t>
  </si>
  <si>
    <t>722174002</t>
  </si>
  <si>
    <t>Potrubí z plastových trubek z polypropylenu (PPR) svařovaných polyfuzně PN 16 (SDR 7,4) D 20 x 2,8</t>
  </si>
  <si>
    <t>-836281254</t>
  </si>
  <si>
    <t xml:space="preserve">Poznámka k souboru cen:
1. V cenách -4001 až -4088 jsou započteny náklady na montáž a dodávku potrubí a tvarovek. </t>
  </si>
  <si>
    <t>201</t>
  </si>
  <si>
    <t>722174024</t>
  </si>
  <si>
    <t>Potrubí z plastových trubek z polypropylenu (PPR) svařovaných polyfuzně PN 20 (SDR 6) D 32 x 5,4</t>
  </si>
  <si>
    <t>1048147731</t>
  </si>
  <si>
    <t>202</t>
  </si>
  <si>
    <t>722174026</t>
  </si>
  <si>
    <t>Potrubí z plastových trubek z polypropylenu (PPR) svařovaných polyfuzně PN 20 (SDR 6) D 50 x 8,4</t>
  </si>
  <si>
    <t>1819310631</t>
  </si>
  <si>
    <t>203</t>
  </si>
  <si>
    <t>722181211</t>
  </si>
  <si>
    <t>Ochrana potrubí tepelně izolačními trubicemi z pěnového polyetylenu PE přilepenými v příčných a podélných spojích, tloušťky izolace do 6 mm, vnitřního průměru DN do 22 mm</t>
  </si>
  <si>
    <t>1321552721</t>
  </si>
  <si>
    <t xml:space="preserve">Poznámka k souboru cen:
1. V cenách -1211 až -1255 jsou započteny i náklady na dodání tepelně izolačních trubic. </t>
  </si>
  <si>
    <t>204</t>
  </si>
  <si>
    <t>722181212</t>
  </si>
  <si>
    <t>Ochrana potrubí tepelně izolačními trubicemi z pěnového polyetylenu PE přilepenými v příčných a podélných spojích, tloušťky izolace do 6 mm, vnitřního průměru DN přes 22 do 32 mm</t>
  </si>
  <si>
    <t>1587177648</t>
  </si>
  <si>
    <t>205</t>
  </si>
  <si>
    <t>722181213</t>
  </si>
  <si>
    <t>Ochrana potrubí tepelně izolačními trubicemi z pěnového polyetylenu PE přilepenými v příčných a podélných spojích, tloušťky izolace do 6 mm, vnitřního průměru DN přes 32 mm</t>
  </si>
  <si>
    <t>1453061877</t>
  </si>
  <si>
    <t>206</t>
  </si>
  <si>
    <t>722190401</t>
  </si>
  <si>
    <t>Zřízení přípojek na potrubí vyvedení a upevnění výpustek do DN 25</t>
  </si>
  <si>
    <t>302456234</t>
  </si>
  <si>
    <t xml:space="preserve">Poznámka k souboru cen:
1. Cenami -0401 až -0403 se oceňuje vyvedení a upevnění výpustek zařizovacích předmětů a výtokových armatur. 2. Potrubí vodovodních přípojek k zařizovacím předmětům, výtokovým armaturám, případně strojům a zařízením se oceňuje příslušnými cenami potrubí jako rozvod. </t>
  </si>
  <si>
    <t>207</t>
  </si>
  <si>
    <t>722220121</t>
  </si>
  <si>
    <t>Armatury s jedním závitem nástěnky pro baterii G 1/2</t>
  </si>
  <si>
    <t>pár</t>
  </si>
  <si>
    <t>683450404</t>
  </si>
  <si>
    <t xml:space="preserve">Poznámka k souboru cen:
1. Cenami -9101 až -9106 nelze oceňovat montáž nástěnek. 2. V cenách –0111 až -0122 je započteno i vyvedení a upevnění výpustek. </t>
  </si>
  <si>
    <t>208</t>
  </si>
  <si>
    <t>722232044</t>
  </si>
  <si>
    <t>Armatury se dvěma závity kulové kohouty PN 42 do 185  st.C přímé vnitřní závit (R 250 D Giacomini) G 3/4</t>
  </si>
  <si>
    <t>1831037523</t>
  </si>
  <si>
    <t>209</t>
  </si>
  <si>
    <t>722260812</t>
  </si>
  <si>
    <t>Demontáž vodoměrů závitových G 3/4</t>
  </si>
  <si>
    <t>1405121210</t>
  </si>
  <si>
    <t>210</t>
  </si>
  <si>
    <t>722270101</t>
  </si>
  <si>
    <t>Vodoměrové sestavy závitové G 3/4</t>
  </si>
  <si>
    <t>750290309</t>
  </si>
  <si>
    <t xml:space="preserve">Poznámka k souboru cen:
1. Cenami nelze oceňovat montáže vodoměrů při zřizování vodovodních přípojek; tyto práce se oceňují cenami souboru cen 722 26- . 9 Oprava vodoměrů, části C 02. </t>
  </si>
  <si>
    <t>725</t>
  </si>
  <si>
    <t>Zdravotechnika - zařizovací předměty</t>
  </si>
  <si>
    <t>211</t>
  </si>
  <si>
    <t>725110814</t>
  </si>
  <si>
    <t>Demontáž klozetů odsávacích nebo kombinačních</t>
  </si>
  <si>
    <t>-1769982587</t>
  </si>
  <si>
    <t>212</t>
  </si>
  <si>
    <t>725111957</t>
  </si>
  <si>
    <t>Opravy zařízení záchodů nádrží odmontování nebo zpětná montáž napouštěcího ventilu bočního i spodního</t>
  </si>
  <si>
    <t>-1180807647</t>
  </si>
  <si>
    <t>213</t>
  </si>
  <si>
    <t>725111961</t>
  </si>
  <si>
    <t>Opravy zařízení záchodů nádrží odmontování nebo zpětná montáž soupravy splachovací pro keramické nádržky</t>
  </si>
  <si>
    <t>189441931</t>
  </si>
  <si>
    <t>214</t>
  </si>
  <si>
    <t>725112182</t>
  </si>
  <si>
    <t>Zařízení záchodů kombi klozety s úspornou armaturou odpad svislý</t>
  </si>
  <si>
    <t>-793929313</t>
  </si>
  <si>
    <t xml:space="preserve">Poznámka k souboru cen:
1. V cenách -1351, -1361, -3124 není započten napájecí zdroj. 2. V cenách jsou započtená klozetová sedátka. </t>
  </si>
  <si>
    <t>215</t>
  </si>
  <si>
    <t>725210821</t>
  </si>
  <si>
    <t>Demontáž umyvadel bez výtokových armatur umyvadel</t>
  </si>
  <si>
    <t>-547258742</t>
  </si>
  <si>
    <t>216</t>
  </si>
  <si>
    <t>725211623</t>
  </si>
  <si>
    <t>Umyvadla keramická bez výtokových armatur se zápachovou uzávěrkou připevněná na stěnu šrouby bílá se sloupem 600 mm</t>
  </si>
  <si>
    <t>-1415364701</t>
  </si>
  <si>
    <t xml:space="preserve">Poznámka k souboru cen:
1. V cenách -2101 a -2102 je započteno i dodání zápachové uzávěrky. 2. V cenách –4112-14, -4141-43, -4151-56, -4161-63, -4211, 21, 31, není započten napájecí zdroj 3. V cenách -1651, -1656 a -1661, -1666 není započteno dodání skříňky. </t>
  </si>
  <si>
    <t>217</t>
  </si>
  <si>
    <t>725515122</t>
  </si>
  <si>
    <t>Plynové ohřívače zásobníkové komínové objem nádrže/příkon 160 l/ 7, 25 kW</t>
  </si>
  <si>
    <t>411967785</t>
  </si>
  <si>
    <t xml:space="preserve">Poznámka k souboru cen:
1. V cenách -5271 až -5276 a -5281 až -5287 nejsou započteny náklady na dodání plynových ohřívačů. Tyto se oceňují ve specifikaci. 2. V cenách -5272 až -5276 a -5284 až -5287 jsou započteny i náklady na prodloužení odtahu spalin v délce 1 m. </t>
  </si>
  <si>
    <t>218</t>
  </si>
  <si>
    <t>725619101</t>
  </si>
  <si>
    <t>Plynové sporáky a vařidlové desky bez regulátoru tlaku montáž sporáků na zemní plyn</t>
  </si>
  <si>
    <t>1179259549</t>
  </si>
  <si>
    <t xml:space="preserve">Poznámka k souboru cen:
1. V ceně –9102 není započten připojovací materiál a uzavírací armatura. Připojení se oceňuje cenami Potrubí z trubek bezešvých, části A 03. </t>
  </si>
  <si>
    <t>219</t>
  </si>
  <si>
    <t>541119710</t>
  </si>
  <si>
    <t>Sporáky plynové bílý, 4 hořáky s pojistkou STOP GAS typ PS 130 MW</t>
  </si>
  <si>
    <t>818612467</t>
  </si>
  <si>
    <t>220</t>
  </si>
  <si>
    <t>725650805</t>
  </si>
  <si>
    <t>Demontáž plynových otopných těles podokenních nebo bezpečnostních</t>
  </si>
  <si>
    <t>1629861245</t>
  </si>
  <si>
    <t>221</t>
  </si>
  <si>
    <t>725659102</t>
  </si>
  <si>
    <t>Otopná tělesa plynová montáž těles s odtahem obvodovou stěnou souosým</t>
  </si>
  <si>
    <t>-246501183</t>
  </si>
  <si>
    <t>222</t>
  </si>
  <si>
    <t>725800967</t>
  </si>
  <si>
    <t>Opravy zařizovacích armatur výměna prodloužení G 1/2</t>
  </si>
  <si>
    <t>-973702713</t>
  </si>
  <si>
    <t>223</t>
  </si>
  <si>
    <t>725813111</t>
  </si>
  <si>
    <t>Ventily rohové bez připojovací trubičky nebo flexi hadičky G 1/2</t>
  </si>
  <si>
    <t>754172839</t>
  </si>
  <si>
    <t>224</t>
  </si>
  <si>
    <t>725820801</t>
  </si>
  <si>
    <t>Demontáž baterií nástěnných do G 3/4</t>
  </si>
  <si>
    <t>507546604</t>
  </si>
  <si>
    <t>225</t>
  </si>
  <si>
    <t>725820802</t>
  </si>
  <si>
    <t>Demontáž baterií stojánkových do 1 otvoru</t>
  </si>
  <si>
    <t>-673137439</t>
  </si>
  <si>
    <t>226</t>
  </si>
  <si>
    <t>725821326</t>
  </si>
  <si>
    <t>Baterie dřezové stojánkové pákové s otáčivým ústím a délkou ramínka 265 mm</t>
  </si>
  <si>
    <t>1846454245</t>
  </si>
  <si>
    <t xml:space="preserve">Poznámka k souboru cen:
1. V ceně -1422 není započten napájecí zdroj. </t>
  </si>
  <si>
    <t>227</t>
  </si>
  <si>
    <t>725822611</t>
  </si>
  <si>
    <t>Baterie umyvadlové stojánkové pákové bez výpusti</t>
  </si>
  <si>
    <t>-2103158927</t>
  </si>
  <si>
    <t xml:space="preserve">Poznámka k souboru cen:
1. V cenách –2654, 56, -9101-9202 není započten napájecí zdroj. </t>
  </si>
  <si>
    <t>228</t>
  </si>
  <si>
    <t>725831313</t>
  </si>
  <si>
    <t>Baterie vanové nástěnné pákové s příslušenstvím a pohyblivým držákem</t>
  </si>
  <si>
    <t>-42300740</t>
  </si>
  <si>
    <t>229</t>
  </si>
  <si>
    <t>725841332</t>
  </si>
  <si>
    <t>Baterie sprchové podomítkové (zápustné) s přepínačem a pohyblivým držákem</t>
  </si>
  <si>
    <t>-2120069787</t>
  </si>
  <si>
    <t xml:space="preserve">Poznámka k souboru cen:
1. V cenách –1353-54, -1414 není započten napájecí zdroj. </t>
  </si>
  <si>
    <t>230</t>
  </si>
  <si>
    <t>725860811</t>
  </si>
  <si>
    <t>Demontáž zápachových uzávěrek pro zařizovací předměty jednoduchých</t>
  </si>
  <si>
    <t>1289397384</t>
  </si>
  <si>
    <t>231</t>
  </si>
  <si>
    <t>725861102</t>
  </si>
  <si>
    <t>Zápachové uzávěrky zařizovacích předmětů pro umyvadla DN 40 (HL 132/40)</t>
  </si>
  <si>
    <t>2101423505</t>
  </si>
  <si>
    <t xml:space="preserve">Poznámka k souboru cen:
1. Pro volbu cen zápachových uzávěrek je rozhodující vnější průměr připojovací trubky. 2. V cenách je započteno i propojení zápachové uzávěrky s odpadní výpustkou. 3. Cenami zápachových uzávěrek nelze oceňovat zápachové uzávěrky, pokud jsou započteny v cenách zařizovacích předmětů. 4. Přechodové tvarovky pro připojení k armaturám se oceňují samostatně cenami souboru cen 722 22-.. </t>
  </si>
  <si>
    <t>232</t>
  </si>
  <si>
    <t>725862103</t>
  </si>
  <si>
    <t>Zápachové uzávěrky zařizovacích předmětů pro dřezy DN 40/50 (HL 100G)</t>
  </si>
  <si>
    <t>-89974974</t>
  </si>
  <si>
    <t>233</t>
  </si>
  <si>
    <t>725862113</t>
  </si>
  <si>
    <t>Zápachové uzávěrky zařizovacích předmětů pro dřezy s přípojkou pro pračku nebo myčku DN 40/50 (HL 126)</t>
  </si>
  <si>
    <t>219959428</t>
  </si>
  <si>
    <t>234</t>
  </si>
  <si>
    <t>725864311</t>
  </si>
  <si>
    <t>Zápachové uzávěrky zařizovacích předmětů pro koupací vany s kulovým kloubem na odtoku DN 40/50 (HL 500)</t>
  </si>
  <si>
    <t>-1782454104</t>
  </si>
  <si>
    <t>235</t>
  </si>
  <si>
    <t>725980123</t>
  </si>
  <si>
    <t>Dvířka 30/30</t>
  </si>
  <si>
    <t>1660161728</t>
  </si>
  <si>
    <t>733</t>
  </si>
  <si>
    <t>Ústřední vytápění - rozvodné potrubí</t>
  </si>
  <si>
    <t>236</t>
  </si>
  <si>
    <t>733110810</t>
  </si>
  <si>
    <t>Demontáž potrubí z trubek ocelových závitových DN přes 50 do 80</t>
  </si>
  <si>
    <t>2067074818</t>
  </si>
  <si>
    <t>237</t>
  </si>
  <si>
    <t>733121159</t>
  </si>
  <si>
    <t>Potrubí z trubek ocelových hladkých bezešvých tvářených za tepla nízkotlakých a středotlakých D 60,3/2,9</t>
  </si>
  <si>
    <t>752512226</t>
  </si>
  <si>
    <t xml:space="preserve">Poznámka k souboru cen:
1. Cenami –2112 a -2113 se oceňuje rozvod potrubí jednotrubkových horizontálních soustav. 2. V cenách –2112 a -2113 je započteno úplné těleso spojky a příchytky potrubí. 3. V cenách –2112 a -2113 není započteno: a) krycí lišty potrubí vedeného nad podlahou, b) připojení horizontálního rozvodu na stoupací potrubí. 4. Cenami –2122 a -2123 se oceňuje napojení rozvodu na jednotlivá stoupací potrubí, popř. na měřicí nebo regulační armaturu přípojky topného okruhu. 5. V cenách –2122 a -2123 je započteno: a) úplné těleso přípojky, b) navaření hrdla přípojky. </t>
  </si>
  <si>
    <t>238</t>
  </si>
  <si>
    <t>733121165</t>
  </si>
  <si>
    <t>Potrubí z trubek ocelových hladkých bezešvých tvářených za tepla nízkotlakých a středotlakých D 89/3,6</t>
  </si>
  <si>
    <t>2001211378</t>
  </si>
  <si>
    <t>239</t>
  </si>
  <si>
    <t>733222104</t>
  </si>
  <si>
    <t>Potrubí z trubek měděných polotvrdých spojovaných měkkým pájením D 22/1,0</t>
  </si>
  <si>
    <t>994449338</t>
  </si>
  <si>
    <t>240</t>
  </si>
  <si>
    <t>733291101</t>
  </si>
  <si>
    <t>Zkoušky těsnosti potrubí z trubek měděných D do 35/1,5</t>
  </si>
  <si>
    <t>1075714291</t>
  </si>
  <si>
    <t>734</t>
  </si>
  <si>
    <t>Ústřední vytápění - armatury</t>
  </si>
  <si>
    <t>241</t>
  </si>
  <si>
    <t>734221544</t>
  </si>
  <si>
    <t>Ventily regulační závitové termostatické, bez hlavice ovládání PN 16 do 110 st.C přímé jednoregulační (R 402 G 3/8</t>
  </si>
  <si>
    <t>-77137823</t>
  </si>
  <si>
    <t xml:space="preserve">Poznámka k souboru cen:
1. V cenách -0101 až -0105 nejsou započteny náklady na dodávku a montáž měřící a vypouštěcí armatury.Tyto se oceňují samostatně souborem cen 734 49 1101 až -1105. </t>
  </si>
  <si>
    <t>242</t>
  </si>
  <si>
    <t>734221682</t>
  </si>
  <si>
    <t>Ventily regulační závitové hlavice termostatické, pro ovládání ventilů PN 10 do 110 st.C kapalinové otopných těles VK (R 470H)</t>
  </si>
  <si>
    <t>1703435538</t>
  </si>
  <si>
    <t>243</t>
  </si>
  <si>
    <t>734221686</t>
  </si>
  <si>
    <t>Ventily regulační závitové hlavice termostatické, pro ovládání ventilů PN 10 do 110 st.C voskové otopných těles VK (R 452H)</t>
  </si>
  <si>
    <t>-2114128212</t>
  </si>
  <si>
    <t>735</t>
  </si>
  <si>
    <t>Ústřední vytápění - otopná tělesa</t>
  </si>
  <si>
    <t>244</t>
  </si>
  <si>
    <t>735127110</t>
  </si>
  <si>
    <t>Otopná tělesa ocelová článková odpojení a připojení po nátěru</t>
  </si>
  <si>
    <t>1376504884</t>
  </si>
  <si>
    <t>740</t>
  </si>
  <si>
    <t>Elektromontáže</t>
  </si>
  <si>
    <t>245</t>
  </si>
  <si>
    <t>740991100</t>
  </si>
  <si>
    <t>Celková prohlídka elektrického rozvodu a zařízení vč.vypracování revizní zprávy</t>
  </si>
  <si>
    <t>364099605</t>
  </si>
  <si>
    <t xml:space="preserve">Poznámka k souboru cen:
1. Ceny -1100 až -1910 jsou určeny pro objem montážních prací včetně nákladů na nosný a podružný materiál. </t>
  </si>
  <si>
    <t>246</t>
  </si>
  <si>
    <t>748111112</t>
  </si>
  <si>
    <t>Montáž svítidel žárovkových se zapojením vodičů bytových nebo společenských místností stropních přisazených 1 zdroj se sklem</t>
  </si>
  <si>
    <t>1488920943</t>
  </si>
  <si>
    <t>247</t>
  </si>
  <si>
    <t>747111111</t>
  </si>
  <si>
    <t>Montáž spínačů jedno nebo dvoupólových nástěnných se zapojením vodičů, pro prostředí obyčejné nebo vlhké vypínačů, řazení 1-jednopólových</t>
  </si>
  <si>
    <t>-224864338</t>
  </si>
  <si>
    <t>248</t>
  </si>
  <si>
    <t>382268050</t>
  </si>
  <si>
    <t>Přístroje telefonní zvláštní přístroje telefonní domácí nástěnný s tlačítkem pro otvírání elektrického zámku, bílý 4FP 110 83 se bzučákem</t>
  </si>
  <si>
    <t>512</t>
  </si>
  <si>
    <t>239995357</t>
  </si>
  <si>
    <t>249</t>
  </si>
  <si>
    <t>747131400</t>
  </si>
  <si>
    <t>Montáž spínačů speciálních se zapojením vodičů sporákových přípojek s doutnavkou</t>
  </si>
  <si>
    <t>-686515223</t>
  </si>
  <si>
    <t>250</t>
  </si>
  <si>
    <t>MAT 740-001</t>
  </si>
  <si>
    <t>elektrický dvouplotýnkový vařič s termostatem příkon 2500W</t>
  </si>
  <si>
    <t>-184470218</t>
  </si>
  <si>
    <t>762</t>
  </si>
  <si>
    <t>Konstrukce tesařské</t>
  </si>
  <si>
    <t>251</t>
  </si>
  <si>
    <t>762341017</t>
  </si>
  <si>
    <t>Bednění a laťování bednění střech rovných sklonu do 60 st. s vyřezáním otvorů z dřevoštěpkových desek OSB šroubovaných na krokve na sraz, tloušťky desky 25 mm</t>
  </si>
  <si>
    <t>-757843513</t>
  </si>
  <si>
    <t xml:space="preserve">Poznámka k souboru cen:
1. V cenách -1011 až -1149 bednění střech z desek OSB a CETRIS jsou započteny i náklady na dodávku spojovacích prostředků, na tyto položky se nevztahuje ocenění dodávky spojovacích prostředků položka 762 39-5000. </t>
  </si>
  <si>
    <t>252</t>
  </si>
  <si>
    <t>762512245</t>
  </si>
  <si>
    <t>Podlahové konstrukce podkladové montáž z desek dřevotřískových, dřevoštěpkových nebo cementotřískových na podklad dřevěný šroubováním</t>
  </si>
  <si>
    <t>-806584748</t>
  </si>
  <si>
    <t xml:space="preserve">Poznámka k souboru cen:
1. V cenách -1123 až -2225 podlahové konstrukce podkladové z desek OSB a CETRIS jsou započteny i náklady na dodávku spojovacích prostředků, na tyto položky se nevztahuje ocenění dodávky spojovacích prostředků položka 762 59-5001. </t>
  </si>
  <si>
    <t>253</t>
  </si>
  <si>
    <t>607215270</t>
  </si>
  <si>
    <t>Desky dřevotřískové ( EN 312) emisní třída E1 - třívrstvé oboustranně broušené desky rozměr  275 x 207 cm jakost I tloušťka 25 mm</t>
  </si>
  <si>
    <t>-1293372455</t>
  </si>
  <si>
    <t>12,22*1,08 'Přepočtené koeficientem množství</t>
  </si>
  <si>
    <t>254</t>
  </si>
  <si>
    <t>762521104</t>
  </si>
  <si>
    <t>Položení podlah nehoblovaných na sraz z prken hrubých</t>
  </si>
  <si>
    <t>-1162101713</t>
  </si>
  <si>
    <t xml:space="preserve">Poznámka k souboru cen:
1. Cenu 762 52-1104, 762 52-1108 lze použít na provizorní zakrytí výkopu uvnitř budov. </t>
  </si>
  <si>
    <t>255</t>
  </si>
  <si>
    <t>762521923</t>
  </si>
  <si>
    <t>Podlahy tesařské vyřezání části podlahy, bez vyřezání polštářů, z prken tl. do 32 mm, otvoru plochy jednotlivě přes 1,00 do 4,00 m2</t>
  </si>
  <si>
    <t>-693681615</t>
  </si>
  <si>
    <t xml:space="preserve">Poznámka k souboru cen:
1. U položek vyřezání části podlahy -1921 až -1964 se množství měrných jednotek určuje v m součtem délek jednotlivých řezů. 2. U položek -2911, -4911 a -5911 se množství měrných jednotek určuje v m součtem délek jednotlivých prvků. 3. Tyto položky lze použít i pro ocenění podlahových konstrukcí podkladových. </t>
  </si>
  <si>
    <t>763</t>
  </si>
  <si>
    <t>Konstrukce suché výstavby</t>
  </si>
  <si>
    <t>256</t>
  </si>
  <si>
    <t>763111314</t>
  </si>
  <si>
    <t>Příčka ze sádrokartonových desek s nosnou konstrukcí z jednoduchých ocelových profilů UW, CW jednoduše opláštěná deskou standardní A tl. 12,5 mm, příčka tl. 100 mm, profil 75 TI tl. 60 mm, EI 30, Rw 47 dB</t>
  </si>
  <si>
    <t>1742802372</t>
  </si>
  <si>
    <t xml:space="preserve">Poznámka k souboru cen:
1. V cenách jsou započteny i náklady na tmelení a výztužnou pásku. 2. V cenách nejsou započteny náklady na základní penetrační nátěr; tyto se oceňují cenou cenou -1717. 3. Cenu -1524 lze použít i pro příčky s tepelnou izolací tl. 100 mm o objemové hmotnosti min. 16 kg/m3. 4. Cena -1611 Montáž nosné konstrukce je stanovena pro m2 plochy příčky. 5. Ceny -1621 až -1627 Montáž desek, -1717 Penetrační nátěr, -1718 Úprava spar separační páskou a -1771, -1772 Příplatek za rovinnost jsou stanoveny pro obě strany příčky. 6. V ceně -1611 nejsou započteny náklady na profily; tyto se oceňují ve specifikaci. Doporučené množství na 1 m2 příčky je 1,9 m profilu CW a 0,8 m profilu UW. 7. V cenách -1621 až -1627 nejsou započteny náklady na desky; tato dodávka se oceňuje ve specifikaci. </t>
  </si>
  <si>
    <t>257</t>
  </si>
  <si>
    <t>763131411</t>
  </si>
  <si>
    <t>Podhled ze sádrokartonových desek dvouvrstvá zavěšená spodní konstrukce z ocelových profilů CD, UD jednoduše opláštěná deskou standardní A, tl. 12,5 mm, bez TI</t>
  </si>
  <si>
    <t>1843546624</t>
  </si>
  <si>
    <t xml:space="preserve">Poznámka k souboru cen:
1. V cenách jsou započteny i náklady na tmelení a výztužnou pásku. 2. V cenách nejsou započteny náklady na základní penetrační nátěr; tyto se oceňují cenou -1714. 3. Ceny 763 13-13 lze použít i pro dvouvrstvou dřevěnou spodní konstrukci s nosnými latěmi 60 x 40 mm a montážnímu latěmi 48 x 24 mm. 4. Ceny -1611 až -1613 Montáž nosné konstrukce je stanoveny pro m2 plochy podhledu. 5. V ceně -1611 nejsou započteny náklady na dřevo a v cenách -2612 a -2613 náklady na profily; tyto se oceňují ve specifikaci. Doporučené množství na 1 m2 příčky je 3,0 m profilu CD a 0,9 m profilu UD. 6. V cenách -1621 až -1624 Montáž desek nejsou započteny náklady na desky; tato dodávka se oceňuje ve specifikaci. 7. V ceně -1763 Příplatek za průhyb nosného stropu přes 20 mm je započtena pouze montáž, atypický profil se oceňuje individuálně ve specifikaci. </t>
  </si>
  <si>
    <t>764</t>
  </si>
  <si>
    <t>Konstrukce klempířské</t>
  </si>
  <si>
    <t>258</t>
  </si>
  <si>
    <t>764002841</t>
  </si>
  <si>
    <t>Demontáž klempířských konstrukcí oplechování horních ploch zdí a nadezdívek do suti</t>
  </si>
  <si>
    <t>1532253276</t>
  </si>
  <si>
    <t>259</t>
  </si>
  <si>
    <t>764131471</t>
  </si>
  <si>
    <t>Krytina ze svitků nebo tabulí z měděného plechu s úpravou u okapů, prostupů a výčnělků desek železobetonových (vstupní stříška)</t>
  </si>
  <si>
    <t>-649038316</t>
  </si>
  <si>
    <t>260</t>
  </si>
  <si>
    <t>764241466</t>
  </si>
  <si>
    <t>Oplechování střešních prvků z titanzinkového předzvětralého plechu úžlabí rš 500 mm</t>
  </si>
  <si>
    <t>2136581667</t>
  </si>
  <si>
    <t xml:space="preserve">Poznámka k souboru cen:
1. V cenách 764 24-1405 až - 2457 nejsou započteny náklady na podkladní plech. Ten se oceňuje souborem cen 764 01-14..Podkladní plech z pozinkovaného plechu v tl. 1,0 mm a rozvinuté šířce dle rš střešního prvku. </t>
  </si>
  <si>
    <t>261</t>
  </si>
  <si>
    <t>764241476</t>
  </si>
  <si>
    <t>Oplechování střešních prvků z titanzinkového předzvětralého plechu Příplatek k cenám za provedení úžlabí v plechové krytině</t>
  </si>
  <si>
    <t>-1223386397</t>
  </si>
  <si>
    <t>262</t>
  </si>
  <si>
    <t>764242434</t>
  </si>
  <si>
    <t>Oplechování střešních prvků z titanzinkového předzvětralého plechu okapu okapovým plechem střechy rovné rš 330 mm</t>
  </si>
  <si>
    <t>-3982573</t>
  </si>
  <si>
    <t>263</t>
  </si>
  <si>
    <t>764242435</t>
  </si>
  <si>
    <t>Oplechování střešních prvků z titanzinkového předzvětralého plechu okapu okapovým plechem střechy rovné rš 400 mm</t>
  </si>
  <si>
    <t>-2097317096</t>
  </si>
  <si>
    <t>264</t>
  </si>
  <si>
    <t>764248404</t>
  </si>
  <si>
    <t>Oplechování říms a ozdobných prvků z titanzinkového předzvětralého plechu rovných, bez rohů mechanicky kotvené rš 330 mm</t>
  </si>
  <si>
    <t>-1510319224</t>
  </si>
  <si>
    <t xml:space="preserve">Poznámka k souboru cen:
1. Ceny lze použít pro ocenění oplechování římsy pod nadřímsovým žlabem. </t>
  </si>
  <si>
    <t>265</t>
  </si>
  <si>
    <t>764248407</t>
  </si>
  <si>
    <t>Oplechování říms a ozdobných prvků z titanzinkového předzvětralého plechu rovných, bez rohů mechanicky kotvené rš 670 mm</t>
  </si>
  <si>
    <t>1477920698</t>
  </si>
  <si>
    <t>266</t>
  </si>
  <si>
    <t>764341404</t>
  </si>
  <si>
    <t>Lemování zdí z titanzinkového předzvětralého plechu boční nebo horní rovných, střech s krytinou prejzovou nebo vlnitou rš 330 mm</t>
  </si>
  <si>
    <t>1079489142</t>
  </si>
  <si>
    <t>267</t>
  </si>
  <si>
    <t>764345423</t>
  </si>
  <si>
    <t>Lemování trub, konzol, držáků a ostatních kusových prvků z titanzinkového předzvětralého plechu střech s krytinou skládanou mimo prejzovou nebo z plechu, průměr přes 100 do 150 mm</t>
  </si>
  <si>
    <t>1600753797</t>
  </si>
  <si>
    <t>268</t>
  </si>
  <si>
    <t>764508136</t>
  </si>
  <si>
    <t>Montáž svodu kruhového, průměru odskoků</t>
  </si>
  <si>
    <t>1024188463</t>
  </si>
  <si>
    <t>269</t>
  </si>
  <si>
    <t>764542408</t>
  </si>
  <si>
    <t>Žlab nadřímsový z titanzinkového předvětralého plechu hranatý, včetně čel a hrdel uložený v hácích se spádovou vložkou rš 700 mm</t>
  </si>
  <si>
    <t>-1331315167</t>
  </si>
  <si>
    <t>270</t>
  </si>
  <si>
    <t>764548422</t>
  </si>
  <si>
    <t>Svod z titanzinkového předzvětralého plechu včetně objímek, kolen a odskoků kruhový, průměru 80 mm</t>
  </si>
  <si>
    <t>-1593432486</t>
  </si>
  <si>
    <t>765</t>
  </si>
  <si>
    <t>Krytina skládaná</t>
  </si>
  <si>
    <t>271</t>
  </si>
  <si>
    <t>765114022</t>
  </si>
  <si>
    <t>Krytina keramická hladká bobrovka sklonu střechy do 30° na sucho šupinové krytí engobovaná</t>
  </si>
  <si>
    <t>-2048777718</t>
  </si>
  <si>
    <t xml:space="preserve">Poznámka k souboru cen:
1. V cenách jsou započteny i náklady na přiřezání tašek. 2. Okapová hrana, lemování prostupů a sklon nad 30° se oceňují cenami souboru cen 765 11-3 Krytina keramická drážková. 3. Montáž střešních doplňků (větracích, protisněhových, prostupových tašek, doplňků hřebene a nároží, střešních výlezů, protisněhových zábran, stoupacích plošin apod.) se oceňuje cenami části A02. 4. Oplechování úžlabí a závětrná lišta se oceňuje cenami katalogu 800-764 Konstrukce klempířské. </t>
  </si>
  <si>
    <t>766</t>
  </si>
  <si>
    <t>Konstrukce truhlářské</t>
  </si>
  <si>
    <t>272</t>
  </si>
  <si>
    <t>766121210</t>
  </si>
  <si>
    <t>Montáž dřevěných stěn plných, s výplní palubovkou nebo překližkou, výšky do 2,75 m</t>
  </si>
  <si>
    <t>1098042587</t>
  </si>
  <si>
    <t xml:space="preserve">Poznámka k souboru cen:
1. V cenách je započtena i montáž oboustranného olištování. </t>
  </si>
  <si>
    <t>273</t>
  </si>
  <si>
    <t>766660002</t>
  </si>
  <si>
    <t>Montáž dveřních křídel dřevěných nebo plastových otevíravých do ocelové zárubně povrchově upravených jednokřídlových, šířky přes 800 mm</t>
  </si>
  <si>
    <t>-2092355021</t>
  </si>
  <si>
    <t xml:space="preserve">Poznámka k souboru cen:
1. Cenami -0021 až -0031, -0161 až -0163, -0181 až -0183, se oceňují dveře s protipožární odolností do 30 min. 2. V cenách -0201 až -0272 je započtena i montáž okopného plechu, stavěče křídel a držadel kyvných dveří. 3. V cenách -0311 až -0324 jsou započtené i náklady na osazení kování, vodícího trnu, dorazů, seřízení pojezdů a následné vyrovnání a seřízení dveřních křídel. 4. V cenách -0351 až -0358 jsou započtené i náklady na osazení kování, vodícího trnu, dorazů, seřízení pojezdů na stěnu a následné vyrovnání a seřízení dveřních křídel. 5. V ceně -0722 je započtena montáž zámku, zámkové vložky a osazení štítku s klikou 6. V cenách -0311 až -0324 nejsou započtené náklady na sestavení a osazení stavebního pouzdra, tyto náklady se oceňují cenami souboru cen 642 94-6 . . . Osazení stavebního pouzdra posuvných dveří do zděné příčky, katalogu 801-1 Budovy a haly - zděné a monolitické. </t>
  </si>
  <si>
    <t>274</t>
  </si>
  <si>
    <t>766660411</t>
  </si>
  <si>
    <t>Montáž dveřních křídel dřevěných nebo plastových vchodových dveří včetně rámu do zdiva jednokřídlových bez nadsvětlíku</t>
  </si>
  <si>
    <t>1853482386</t>
  </si>
  <si>
    <t>275</t>
  </si>
  <si>
    <t>766660461</t>
  </si>
  <si>
    <t>Montáž dveřních křídel dřevěných nebo plastových vchodových dveří včetně rámu do zdiva dvoukřídlových s nadsvětlíkem</t>
  </si>
  <si>
    <t>-1995584073</t>
  </si>
  <si>
    <t>276</t>
  </si>
  <si>
    <t>766660717</t>
  </si>
  <si>
    <t>Montáž dveřních křídel dřevěných nebo plastových ostatní práce samozavírače na zárubeň ocelovou</t>
  </si>
  <si>
    <t>1643389542</t>
  </si>
  <si>
    <t>277</t>
  </si>
  <si>
    <t>549172500</t>
  </si>
  <si>
    <t>Samozavírače dveří hydraulické samozavírač hydraulický BRANO K 214    č. 11 zlatá bronz</t>
  </si>
  <si>
    <t>1058463471</t>
  </si>
  <si>
    <t>278</t>
  </si>
  <si>
    <t>766660722</t>
  </si>
  <si>
    <t>Montáž dveřních křídel dřevěných nebo plastových ostatní práce dveřního kování zámku</t>
  </si>
  <si>
    <t>2074391262</t>
  </si>
  <si>
    <t>279</t>
  </si>
  <si>
    <t>766691914</t>
  </si>
  <si>
    <t>Ostatní práce vyvěšení nebo zavěšení křídel s případným uložením a opětovným zavěšením po provedení stavebních změn dřevěných dveřních, plochy do 2 m2</t>
  </si>
  <si>
    <t>-2134429480</t>
  </si>
  <si>
    <t xml:space="preserve">Poznámka k souboru cen:
1. Ceny -1931 a -1932 lze užít jen pro křídlo mající současně obě jmenované funkce. </t>
  </si>
  <si>
    <t>280</t>
  </si>
  <si>
    <t>766691931</t>
  </si>
  <si>
    <t>Ostatní práce seřízení okenního nebo dveřního křídla otvíracího nebo sklápěcího dřevěného</t>
  </si>
  <si>
    <t>-148968520</t>
  </si>
  <si>
    <t>281</t>
  </si>
  <si>
    <t>549641100</t>
  </si>
  <si>
    <t>Vložky do zámků stavební cylindrické vložky oboustranná vložka + 4 klíče FAB 2015</t>
  </si>
  <si>
    <t>-1393051247</t>
  </si>
  <si>
    <t>767</t>
  </si>
  <si>
    <t>Konstrukce zámečnické</t>
  </si>
  <si>
    <t>282</t>
  </si>
  <si>
    <t>767132811</t>
  </si>
  <si>
    <t>Demontáž stěn a příček z plechu šroubovaných</t>
  </si>
  <si>
    <t>1719762376</t>
  </si>
  <si>
    <t>283</t>
  </si>
  <si>
    <t>767311330</t>
  </si>
  <si>
    <t>Montáž světlíků  sedlových podélných nebo příčných (housenkových) se zasklením, rozpětí 3000 mm</t>
  </si>
  <si>
    <t>-1643347422</t>
  </si>
  <si>
    <t xml:space="preserve">Poznámka k souboru cen:
1. V cenách -3110 až -3152 je započtena i montáž krytiny. 2. V ceně -2737 je započteno i dokončení okování větracích křídel. </t>
  </si>
  <si>
    <t>284</t>
  </si>
  <si>
    <t>767995111</t>
  </si>
  <si>
    <t>Montáž ostatních atypických zámečnických konstrukcí hmotnosti do 5 kg</t>
  </si>
  <si>
    <t>kg</t>
  </si>
  <si>
    <t>-680890806</t>
  </si>
  <si>
    <t xml:space="preserve">Poznámka k souboru cen:
1. Určení cen se řídí hmotností jednotlivě montovaného dílu konstrukce. </t>
  </si>
  <si>
    <t>285</t>
  </si>
  <si>
    <t>767995114</t>
  </si>
  <si>
    <t>Montáž ostatních atypických zámečnických konstrukcí hmotnosti přes 20 do 50 kg</t>
  </si>
  <si>
    <t>153093441</t>
  </si>
  <si>
    <t>771</t>
  </si>
  <si>
    <t>Podlahy z dlaždic</t>
  </si>
  <si>
    <t>286</t>
  </si>
  <si>
    <t>771474113</t>
  </si>
  <si>
    <t>Montáž soklíků z dlaždic keramických lepených flexibilním lepidlem rovných výšky přes 90 do 120 mm</t>
  </si>
  <si>
    <t>2047303233</t>
  </si>
  <si>
    <t>287</t>
  </si>
  <si>
    <t>771574116</t>
  </si>
  <si>
    <t>Montáž podlah z dlaždic keramických lepených flexibilním lepidlem režných nebo glazovaných hladkých přes 22 do 25 ks/ m2</t>
  </si>
  <si>
    <t>1406498088</t>
  </si>
  <si>
    <t>288</t>
  </si>
  <si>
    <t>771574315</t>
  </si>
  <si>
    <t>Montáž podlah z dlaždic keramických lepených flexibilním lepidlem rychletuhnoucím režných nebo glazovaných hladkých přes 22 do 25 ks/ m2</t>
  </si>
  <si>
    <t>2097909723</t>
  </si>
  <si>
    <t>289</t>
  </si>
  <si>
    <t>771575116</t>
  </si>
  <si>
    <t>Montáž podlah z dlaždic keramických lepených disperzním lepidlem režných nebo glazovaných hladkých přes 22 do 25 ks/ m2</t>
  </si>
  <si>
    <t>-1662992869</t>
  </si>
  <si>
    <t>290</t>
  </si>
  <si>
    <t>771591111</t>
  </si>
  <si>
    <t>Podlahy - ostatní práce penetrace podkladu</t>
  </si>
  <si>
    <t>-1887846024</t>
  </si>
  <si>
    <t xml:space="preserve">Poznámka k souboru cen:
1. Množství měrných jednotek u ceny -1185 se stanoví podle počtu řezaných dlaždic, nezávisle na jejich velikosti. 2. Položkou -1185 lze ocenit provádění více řezů na jednom kusu dlažby. </t>
  </si>
  <si>
    <t>291</t>
  </si>
  <si>
    <t>771591115</t>
  </si>
  <si>
    <t>Podlahy - ostatní práce spárování silikonem</t>
  </si>
  <si>
    <t>-1147086355</t>
  </si>
  <si>
    <t>292</t>
  </si>
  <si>
    <t>771591161</t>
  </si>
  <si>
    <t>Podlahy - ostatní práce montáž profilu dilatační spáry v rovině dlažby</t>
  </si>
  <si>
    <t>1051021985</t>
  </si>
  <si>
    <t>293</t>
  </si>
  <si>
    <t>771591185</t>
  </si>
  <si>
    <t>Podlahy - ostatní práce řezání dlaždic keramických rovné</t>
  </si>
  <si>
    <t>-1049343692</t>
  </si>
  <si>
    <t>294</t>
  </si>
  <si>
    <t>771591186</t>
  </si>
  <si>
    <t>Podlahy - ostatní práce řezání dlaždic keramických oblouku</t>
  </si>
  <si>
    <t>-634955388</t>
  </si>
  <si>
    <t>295</t>
  </si>
  <si>
    <t>771591191</t>
  </si>
  <si>
    <t>Podlahy - ostatní práce Příplatek k cenám za diagonální kladení dlažby</t>
  </si>
  <si>
    <t>61074881</t>
  </si>
  <si>
    <t>296</t>
  </si>
  <si>
    <t>771990111</t>
  </si>
  <si>
    <t>Vyrovnání podkladní vrstvy samonivelační stěrkou tl. 4 mm, min. pevnosti 15 MPa</t>
  </si>
  <si>
    <t>1227052093</t>
  </si>
  <si>
    <t xml:space="preserve">Poznámka k souboru cen:
1. V cenách souboru cen 771 99-01 jsou započteny i náklady na dodání samonivelační stěrky. </t>
  </si>
  <si>
    <t>772</t>
  </si>
  <si>
    <t>Podlahy z kamene</t>
  </si>
  <si>
    <t>297</t>
  </si>
  <si>
    <t>772231302</t>
  </si>
  <si>
    <t>Montáž obkladu schodišťových stupňů deskami z tvrdých kamenů kladených do malty s přímou nebo zakřivenou výstupní čárou deskami stupnicovými pravoúhlými nebo kosoúhlými, tl. 30 mm</t>
  </si>
  <si>
    <t>1263360315</t>
  </si>
  <si>
    <t>298</t>
  </si>
  <si>
    <t>772521150</t>
  </si>
  <si>
    <t>Kladení dlažby z kamene  do malty z nejvýše dvou rozdílných druhů pravoúhlých desek nebo dlaždic ve skladbě se pravidelně opakujících, tl. přes 30 do 50 mm</t>
  </si>
  <si>
    <t>749254976</t>
  </si>
  <si>
    <t xml:space="preserve">Poznámka k souboru cen:
1. Vyrovnání podkladu se oceňuje cenami souboru cen 771 99-01 Vyrovnání podkladu samonivelační stěrkou části A01 katalogu 771 Podlahy z dlaždic. 2. V cenách kladení dlažby na terče 772 52-81 jsou započteny i náklady na dodávku terčů. </t>
  </si>
  <si>
    <t>773</t>
  </si>
  <si>
    <t>Podlahy z litého teraca</t>
  </si>
  <si>
    <t>299</t>
  </si>
  <si>
    <t>773212100</t>
  </si>
  <si>
    <t>Obklady schodišť přírodním litým teracem  schodnic tl. do 20 mm rozvinuté šířky do 400 mm</t>
  </si>
  <si>
    <t>871465889</t>
  </si>
  <si>
    <t>775</t>
  </si>
  <si>
    <t>Podlahy skládané</t>
  </si>
  <si>
    <t>300</t>
  </si>
  <si>
    <t>775411820</t>
  </si>
  <si>
    <t>Demontáž soklíků nebo lišt dřevěných připevněných vruty</t>
  </si>
  <si>
    <t>-343181862</t>
  </si>
  <si>
    <t>301</t>
  </si>
  <si>
    <t>775413320</t>
  </si>
  <si>
    <t>Montáž podlahového soklíku nebo lišty obvodové (soklové) dřevěné bez základního nátěru soklíku ze dřeva tvrdého nebo měkkého, v přírodní barvě připevněného vruty, s přetmelením</t>
  </si>
  <si>
    <t>142086947</t>
  </si>
  <si>
    <t xml:space="preserve">Poznámka k souboru cen:
1. V cenách 775 41- . . nejsou započteny náklady na dodání lišt (soklíků). Tyto náklady se oceňují ve specifikaci; ztratné lze dohodnout v přiměřené výši. </t>
  </si>
  <si>
    <t>302</t>
  </si>
  <si>
    <t>775511411</t>
  </si>
  <si>
    <t>Podlahy vlysové masivní lepené rybinový, řemenový, průpletový vzor s tmelením a broušením, bez povrchové úpravy a olištování z vlysů tl. do 22 mm šířky přes 40 do 50 mm, délky přes 240 do 300 mm dub, třída I</t>
  </si>
  <si>
    <t>-570990951</t>
  </si>
  <si>
    <t>303</t>
  </si>
  <si>
    <t>775591311</t>
  </si>
  <si>
    <t>Skládané podlahy - ostatní práce lakování jednotlivé operace základní lak</t>
  </si>
  <si>
    <t>-1501075702</t>
  </si>
  <si>
    <t xml:space="preserve">Poznámka k souboru cen:
1. V cenách souboru cen 775 59- . . jsou započteny i náklady na dodání materiálu. 2. Vyrovnání podkladu se oceňuje cenami 776 99-01 . . Vyrovnání podkladu samonivelační stěrkou v části A01 ceníku 776 Podlahy povlakové </t>
  </si>
  <si>
    <t>304</t>
  </si>
  <si>
    <t>775591313</t>
  </si>
  <si>
    <t>Skládané podlahy - ostatní práce lakování jednotlivé operace vrchní lak pro vysokou zátěž (sportovní prostory)</t>
  </si>
  <si>
    <t>1662555350</t>
  </si>
  <si>
    <t>305</t>
  </si>
  <si>
    <t>775591316</t>
  </si>
  <si>
    <t>Skládané podlahy - ostatní práce lakování jednotlivé operace mezibroušení mezi vrstvami laku</t>
  </si>
  <si>
    <t>1844581401</t>
  </si>
  <si>
    <t>306</t>
  </si>
  <si>
    <t>775591319</t>
  </si>
  <si>
    <t>Skládané podlahy - ostatní práce celkové s mezibroušením základní lak, mezibroušení laku, vrchní lak, mezibroušení laku, vrchní lak</t>
  </si>
  <si>
    <t>-390897019</t>
  </si>
  <si>
    <t>776</t>
  </si>
  <si>
    <t>Podlahy povlakové</t>
  </si>
  <si>
    <t>307</t>
  </si>
  <si>
    <t>776111311</t>
  </si>
  <si>
    <t>Příprava podkladu vysátí podlah</t>
  </si>
  <si>
    <t>1623715930</t>
  </si>
  <si>
    <t xml:space="preserve">Poznámka k souboru cen:
1. V ceně 776 12-1511 zábrana proti vlhkosti jsou započteny i náklady na 2 vrstvy penetrace a zasypání křemičitým pískem. 2. V ceně 776 13-2111 vyztužení pletivem jsou započteny i náklady na dodávku pletiva. 3. V cenách 776 14-1111 až 776 14-4111 jsou započteny i náklady na dodání stěrky </t>
  </si>
  <si>
    <t>308</t>
  </si>
  <si>
    <t>776121111</t>
  </si>
  <si>
    <t>Příprava podkladu penetrace vodou ředitelná na savý podklad (válečkováním) ředěná v poměru 1:3 podlah</t>
  </si>
  <si>
    <t>1947387101</t>
  </si>
  <si>
    <t>309</t>
  </si>
  <si>
    <t>776141112</t>
  </si>
  <si>
    <t>Příprava podkladu vyrovnání samonivelační stěrkou podlah min.pevnosti 20 MPa, tloušťky přes 3 do 5 mm</t>
  </si>
  <si>
    <t>899412136</t>
  </si>
  <si>
    <t>310</t>
  </si>
  <si>
    <t>776201811</t>
  </si>
  <si>
    <t>Demontáž povlakových podlahovin lepených ručně bez podložky</t>
  </si>
  <si>
    <t>401939552</t>
  </si>
  <si>
    <t>311</t>
  </si>
  <si>
    <t>776410811</t>
  </si>
  <si>
    <t>Demontáž soklíků nebo lišt pryžových nebo plastových</t>
  </si>
  <si>
    <t>-1998270342</t>
  </si>
  <si>
    <t>312</t>
  </si>
  <si>
    <t>776421111</t>
  </si>
  <si>
    <t>Montáž lišt obvodových lepených</t>
  </si>
  <si>
    <t>1067060548</t>
  </si>
  <si>
    <t>313</t>
  </si>
  <si>
    <t>776551112</t>
  </si>
  <si>
    <t>Montáž podlahovin z přírodního linolea (marmolea) na stěnu lepením pásů, výšky přes 2 do 3,8 m</t>
  </si>
  <si>
    <t>1618624860</t>
  </si>
  <si>
    <t>781</t>
  </si>
  <si>
    <t>Dokončovací práce - obklady</t>
  </si>
  <si>
    <t>314</t>
  </si>
  <si>
    <t>781413911</t>
  </si>
  <si>
    <t>Opravy obkladů z obkladaček pórovinových lepených, při velikosti obkladaček do 22 ks/ m2</t>
  </si>
  <si>
    <t>-391708102</t>
  </si>
  <si>
    <t>315</t>
  </si>
  <si>
    <t>781474115</t>
  </si>
  <si>
    <t>Montáž obkladů vnitřních stěn z dlaždic keramických lepených flexibilním lepidlem režných nebo glazovaných hladkých přes 22 do 25 ks/m2</t>
  </si>
  <si>
    <t>1664448813</t>
  </si>
  <si>
    <t>316</t>
  </si>
  <si>
    <t>781479191</t>
  </si>
  <si>
    <t>Montáž obkladů vnitřních stěn z dlaždic keramických Příplatek k cenám za plochu do 10 m2 jednotlivě</t>
  </si>
  <si>
    <t>-944692531</t>
  </si>
  <si>
    <t>317</t>
  </si>
  <si>
    <t>781479196</t>
  </si>
  <si>
    <t>Montáž obkladů vnitřních stěn z dlaždic keramických Příplatek k cenám za dvousložkový spárovací tmel</t>
  </si>
  <si>
    <t>-2140732169</t>
  </si>
  <si>
    <t>318</t>
  </si>
  <si>
    <t>781495111</t>
  </si>
  <si>
    <t>Ostatní prvky ostatní práce penetrace podkladu</t>
  </si>
  <si>
    <t>1039292830</t>
  </si>
  <si>
    <t xml:space="preserve">Poznámka k souboru cen:
1. Množství měrných jednotek u ceny -5185 se stanoví podle počtu řezaných obkladaček, nezávisle na jejich velikosti. 2. Položkou -5185 lze ocenit provádění více řezů na jednom kusu obkladu. </t>
  </si>
  <si>
    <t>319</t>
  </si>
  <si>
    <t>781495115</t>
  </si>
  <si>
    <t>Ostatní prvky ostatní práce spárování silikonem</t>
  </si>
  <si>
    <t>-437062244</t>
  </si>
  <si>
    <t>783</t>
  </si>
  <si>
    <t>Dokončovací práce - nátěry</t>
  </si>
  <si>
    <t>320</t>
  </si>
  <si>
    <t>783121131</t>
  </si>
  <si>
    <t>Nátěry ocelových konstrukcí syntetické na vzduchu schnoucí dražšími barvami (např. Düfa, …) konstrukcí středních "B" lesklý povrch 1x antikorozní, 1x základní 1x email</t>
  </si>
  <si>
    <t>-1975888805</t>
  </si>
  <si>
    <t>321</t>
  </si>
  <si>
    <t>783201811</t>
  </si>
  <si>
    <t>Odstranění starých nátěrů ze zámečnických konstrukcí oškrabáním</t>
  </si>
  <si>
    <t>424789725</t>
  </si>
  <si>
    <t>322</t>
  </si>
  <si>
    <t>783395282</t>
  </si>
  <si>
    <t>Nátěry otopných těles ostatní vodou ředitelné dražšími barvami (např. Düfa, …) litinových radiátorů matný povrch jednonásobné antikorozní a 2x email</t>
  </si>
  <si>
    <t>-1758218187</t>
  </si>
  <si>
    <t>323</t>
  </si>
  <si>
    <t>783425414</t>
  </si>
  <si>
    <t>Nátěry kovových potrubí a armatur syntetické na vzduchu schnoucí dražšími barvami (např. Düfa, …) potrubí do DN 50 mm lesklý povrch 2x antikorozní, 1x základní a 2x email</t>
  </si>
  <si>
    <t>-231171771</t>
  </si>
  <si>
    <t>324</t>
  </si>
  <si>
    <t>783595212</t>
  </si>
  <si>
    <t>Nátěry klempířských konstrukcí - ostatní vodou ředitelné dražšími barvami (např. Düfa, …) lesklý povrch dvojnásobné a základní antikorozní nátěr</t>
  </si>
  <si>
    <t>-752205089</t>
  </si>
  <si>
    <t>325</t>
  </si>
  <si>
    <t>783601813</t>
  </si>
  <si>
    <t>Odstranění starých nátěrů z truhlářských výrobků oškrabáním s obroušením dveří a zárubní</t>
  </si>
  <si>
    <t>1516379785</t>
  </si>
  <si>
    <t xml:space="preserve">Poznámka k souboru cen:
1. Odstranění nátěrů ze dveří s převažujícím historickým tvaroslovím (kazetové, ornamentální, s členitým povrchem…) doporučujeme oceňovat jako odstranění nátěrů ze dveří tří a vícevýplňových. </t>
  </si>
  <si>
    <t>326</t>
  </si>
  <si>
    <t>783621111</t>
  </si>
  <si>
    <t>Nátěry truhlářských výrobků syntetické na vzduchu schnoucí dražšími barvami (např. Düfa, …) lesklý povrch dvojnásobné a 1x email s 1x plným tmelením</t>
  </si>
  <si>
    <t>-1561898616</t>
  </si>
  <si>
    <t>327</t>
  </si>
  <si>
    <t>783626200</t>
  </si>
  <si>
    <t>Nátěry truhlářských výrobků syntetické na vzduchu schnoucí standardními barvami lazurovacím lakem 2x lakování</t>
  </si>
  <si>
    <t>390129338</t>
  </si>
  <si>
    <t>328</t>
  </si>
  <si>
    <t>783801812</t>
  </si>
  <si>
    <t>Odstranění starých nátěrů z omítek oškrabáním s obroušením stěn</t>
  </si>
  <si>
    <t>-939812904</t>
  </si>
  <si>
    <t>329</t>
  </si>
  <si>
    <t>783821920</t>
  </si>
  <si>
    <t>Nátěry omítek syntetické na vzduchu schnoucí stropů jednonásobné a 1x email</t>
  </si>
  <si>
    <t>456207030</t>
  </si>
  <si>
    <t>330</t>
  </si>
  <si>
    <t>783822930</t>
  </si>
  <si>
    <t>Nátěry omítek syntetické na vzduchu schnoucí stěn dvojnásobné a 1x email s 1x plným tmelením</t>
  </si>
  <si>
    <t>-1583721001</t>
  </si>
  <si>
    <t>784</t>
  </si>
  <si>
    <t>Dokončovací práce - malby a tapety</t>
  </si>
  <si>
    <t>331</t>
  </si>
  <si>
    <t>784121001</t>
  </si>
  <si>
    <t>Oškrabání malby v místnostech výšky do 3,80 m</t>
  </si>
  <si>
    <t>-683002900</t>
  </si>
  <si>
    <t xml:space="preserve">Poznámka k souboru cen:
1. Cenami souboru cen se oceňuje jakýkoli počet současně škrabaných vrstev barvy. </t>
  </si>
  <si>
    <t>332</t>
  </si>
  <si>
    <t>784161401</t>
  </si>
  <si>
    <t>Celoplošné vyrovnání podkladu sádrovou stěrkou, tloušťky do 3 mm vyhlazením v místnostech výšky do 3,80 m</t>
  </si>
  <si>
    <t>297151934</t>
  </si>
  <si>
    <t>333</t>
  </si>
  <si>
    <t>784161411</t>
  </si>
  <si>
    <t>Celoplošné vyrovnání podkladu sádrovou stěrkou, tloušťky do 3 mm vyrovnáním v místnostech výšky do 3,80 m</t>
  </si>
  <si>
    <t>-2019167791</t>
  </si>
  <si>
    <t>334</t>
  </si>
  <si>
    <t>784161421</t>
  </si>
  <si>
    <t>Celoplošné vyrovnání podkladu sádrovou stěrkou, tloušťky do 3 mm vyrovnáním do latě v místnostech výšky do 3,80 m</t>
  </si>
  <si>
    <t>-1451624870</t>
  </si>
  <si>
    <t>335</t>
  </si>
  <si>
    <t>784161501</t>
  </si>
  <si>
    <t>Celoplošné vyrovnání podkladu disperzní stěrkou, tloušťky do 3 mm vyhlazením v místnostech výšky do 3,80 m</t>
  </si>
  <si>
    <t>-1879737871</t>
  </si>
  <si>
    <t>336</t>
  </si>
  <si>
    <t>784161511</t>
  </si>
  <si>
    <t>Celoplošné vyrovnání podkladu disperzní stěrkou, tloušťky do 3 mm vyrovnáním v místnostech výšky do 3,80 m</t>
  </si>
  <si>
    <t>-2026775329</t>
  </si>
  <si>
    <t>337</t>
  </si>
  <si>
    <t>784161521</t>
  </si>
  <si>
    <t>Celoplošné vyrovnání podkladu disperzní stěrkou, tloušťky do 3 mm vyrovnáním do latě v místnostech výšky do 3,80 m</t>
  </si>
  <si>
    <t>1253127655</t>
  </si>
  <si>
    <t>338</t>
  </si>
  <si>
    <t>784171101</t>
  </si>
  <si>
    <t>Zakrytí nemalovaných ploch (materiál ve specifikaci) včetně pozdějšího odkrytí podlah</t>
  </si>
  <si>
    <t>1575483707</t>
  </si>
  <si>
    <t xml:space="preserve">Poznámka k souboru cen:
1. V cenách nejsou započteny náklady na dodávku fólie, tyto se oceňují ve speifikaci.Ztratné lze stanovit ve výši 5%. </t>
  </si>
  <si>
    <t>339</t>
  </si>
  <si>
    <t>784171111</t>
  </si>
  <si>
    <t>Zakrytí nemalovaných ploch (materiál ve specifikaci) včetně pozdějšího odkrytí svislých ploch např. stěn, oken, dveří v místnostech výšky do 3,80</t>
  </si>
  <si>
    <t>-113540089</t>
  </si>
  <si>
    <t>340</t>
  </si>
  <si>
    <t>784171121</t>
  </si>
  <si>
    <t>Zakrytí nemalovaných ploch (materiál ve specifikaci) včetně pozdějšího odkrytí konstrukcí nebo samostatných prvků např. schodišť, nábytku, radiátorů, zábradlí v místnostech výšky do 3,80</t>
  </si>
  <si>
    <t>-1776716551</t>
  </si>
  <si>
    <t>341</t>
  </si>
  <si>
    <t>784181001</t>
  </si>
  <si>
    <t>Pačokování jednonásobné v místnostech výšky do 3,80 m</t>
  </si>
  <si>
    <t>-548657850</t>
  </si>
  <si>
    <t>342</t>
  </si>
  <si>
    <t>784181011</t>
  </si>
  <si>
    <t>Pačokování dvojnásobné v místnostech výšky do 3,80 m</t>
  </si>
  <si>
    <t>-2054309366</t>
  </si>
  <si>
    <t>343</t>
  </si>
  <si>
    <t>784181101</t>
  </si>
  <si>
    <t>Penetrace podkladu jednonásobná základní akrylátová v místnostech výšky do 3,80 m</t>
  </si>
  <si>
    <t>-1367258338</t>
  </si>
  <si>
    <t>344</t>
  </si>
  <si>
    <t>784211111</t>
  </si>
  <si>
    <t>Malby z malířských směsí otěruvzdorných za mokra dvojnásobné, bílé za mokra otěruvzdorné velmi dobře v místnostech výšky do 3,80 m</t>
  </si>
  <si>
    <t>-1413048439</t>
  </si>
  <si>
    <t>345</t>
  </si>
  <si>
    <t>784611001</t>
  </si>
  <si>
    <t>Linkování jednoduché v místnostech výšky do 3,80 m</t>
  </si>
  <si>
    <t>-250096682</t>
  </si>
  <si>
    <t>787</t>
  </si>
  <si>
    <t>Dokončovací práce - zasklívání</t>
  </si>
  <si>
    <t>346</t>
  </si>
  <si>
    <t>787100802</t>
  </si>
  <si>
    <t>Vysklívání stěn a příček, balkónového zábradlí, výtahových šachet skla plochého, plochy přes 1 do 3 m2</t>
  </si>
  <si>
    <t>1750007592</t>
  </si>
  <si>
    <t>347</t>
  </si>
  <si>
    <t>787114315</t>
  </si>
  <si>
    <t>Zasklívání stěn a příček deskami plochými plnými sklem plochým plaveným délky do 3000 mm s podtmelením na lišty, tl. 5 mm</t>
  </si>
  <si>
    <t>-670056260</t>
  </si>
  <si>
    <t xml:space="preserve">Poznámka k souboru cen:
1. Cenami -3416 a -3426 se oceňují i ocelová okna pro beztmelé zasklení do betonových, zděných i hrázděných stěn. </t>
  </si>
  <si>
    <t>348</t>
  </si>
  <si>
    <t>787300803</t>
  </si>
  <si>
    <t>Vysklívání střešních konstrukcí a střešních světlíků netmelených</t>
  </si>
  <si>
    <t>-1796880373</t>
  </si>
  <si>
    <t>349</t>
  </si>
  <si>
    <t>787300901</t>
  </si>
  <si>
    <t>Zasklívání střešních konstrukcí a střešních světlíků přetmelení s odstraněním starého tmelu a napuštěním drážky</t>
  </si>
  <si>
    <t>-1322801490</t>
  </si>
  <si>
    <t>350</t>
  </si>
  <si>
    <t>787313416</t>
  </si>
  <si>
    <t>Zasklívání střešních konstrukcí, střešních světlíků a zahradních skleníků deskami plochými plnými sklem plochým válcovaným s drátěnou vložkou nebarevným střešních konstrukcí a střešních světlíků tl. 6 až 8 mm bez tmelení</t>
  </si>
  <si>
    <t>-1486039516</t>
  </si>
  <si>
    <t>351</t>
  </si>
  <si>
    <t>787911115</t>
  </si>
  <si>
    <t>Zasklívání – ostatní práce montáž fólie na sklo neprůhledné</t>
  </si>
  <si>
    <t>476573287</t>
  </si>
  <si>
    <t>HZS</t>
  </si>
  <si>
    <t>Hodinové zúčtovací sazby</t>
  </si>
  <si>
    <t>352</t>
  </si>
  <si>
    <t>HZS1212</t>
  </si>
  <si>
    <t>Hodinové zúčtovací sazby profesí HSV zemní a pomocné práce kopáč</t>
  </si>
  <si>
    <t>65697427</t>
  </si>
  <si>
    <t>Poznámka k položce:
Položky HZS nelze kombinovat se standardními položkami Katalogů směrných cen stavebních prací ÚRS Praha a.s. !!!</t>
  </si>
  <si>
    <t>353</t>
  </si>
  <si>
    <t>HZS1292</t>
  </si>
  <si>
    <t>Hodinové zúčtovací sazby profesí HSV zemní a pomocné práce stavební dělník</t>
  </si>
  <si>
    <t>1441181270</t>
  </si>
  <si>
    <t>354</t>
  </si>
  <si>
    <t>HZS1301</t>
  </si>
  <si>
    <t>Hodinové zúčtovací sazby profesí HSV provádění konstrukcí zedník</t>
  </si>
  <si>
    <t>104976679</t>
  </si>
  <si>
    <t>355</t>
  </si>
  <si>
    <t>HZS1311</t>
  </si>
  <si>
    <t>Hodinové zúčtovací sazby profesí HSV provádění konstrukcí omítkář</t>
  </si>
  <si>
    <t>-569335332</t>
  </si>
  <si>
    <t>356</t>
  </si>
  <si>
    <t>HZS1321</t>
  </si>
  <si>
    <t>Hodinové zúčtovací sazby profesí HSV provádění konstrukcí betonář/železář</t>
  </si>
  <si>
    <t>-1664265795</t>
  </si>
  <si>
    <t>357</t>
  </si>
  <si>
    <t>HZS1341</t>
  </si>
  <si>
    <t>Hodinové zúčtovací sazby profesí HSV provádění konstrukcí lešenář</t>
  </si>
  <si>
    <t>-1804216265</t>
  </si>
  <si>
    <t>358</t>
  </si>
  <si>
    <t>HZS2111</t>
  </si>
  <si>
    <t>Hodinové zúčtovací sazby profesí PSV provádění stavebních konstrukcí tesař</t>
  </si>
  <si>
    <t>-1347625792</t>
  </si>
  <si>
    <t>359</t>
  </si>
  <si>
    <t>HZS2121</t>
  </si>
  <si>
    <t>Hodinové zúčtovací sazby profesí PSV provádění stavebních konstrukcí truhlář</t>
  </si>
  <si>
    <t>-1431362175</t>
  </si>
  <si>
    <t>360</t>
  </si>
  <si>
    <t>HZS2131</t>
  </si>
  <si>
    <t>Hodinové zúčtovací sazby profesí PSV provádění stavebních konstrukcí zámečník</t>
  </si>
  <si>
    <t>810550110</t>
  </si>
  <si>
    <t>361</t>
  </si>
  <si>
    <t>HZS2141</t>
  </si>
  <si>
    <t>Hodinové zúčtovací sazby profesí PSV provádění stavebních konstrukcí pokrývač</t>
  </si>
  <si>
    <t>1068437251</t>
  </si>
  <si>
    <t>362</t>
  </si>
  <si>
    <t>HZS2151</t>
  </si>
  <si>
    <t>Hodinové zúčtovací sazby profesí PSV provádění stavebních konstrukcí klempíř</t>
  </si>
  <si>
    <t>891048702</t>
  </si>
  <si>
    <t>363</t>
  </si>
  <si>
    <t>HZS2161</t>
  </si>
  <si>
    <t>Hodinové zúčtovací sazby profesí PSV provádění stavebních konstrukcí izolatér</t>
  </si>
  <si>
    <t>-1495177096</t>
  </si>
  <si>
    <t>364</t>
  </si>
  <si>
    <t>HZS2171</t>
  </si>
  <si>
    <t>Hodinové zúčtovací sazby profesí PSV provádění stavebních konstrukcí sádrokartonář</t>
  </si>
  <si>
    <t>453065988</t>
  </si>
  <si>
    <t>365</t>
  </si>
  <si>
    <t>HZS2211</t>
  </si>
  <si>
    <t>Hodinové zúčtovací sazby profesí PSV provádění stavebních instalací instalatér</t>
  </si>
  <si>
    <t>-1355636999</t>
  </si>
  <si>
    <t>366</t>
  </si>
  <si>
    <t>HZS2221</t>
  </si>
  <si>
    <t>Hodinové zúčtovací sazby profesí PSV provádění stavebních instalací elektrikář</t>
  </si>
  <si>
    <t>-60264028</t>
  </si>
  <si>
    <t>367</t>
  </si>
  <si>
    <t>HZS2311</t>
  </si>
  <si>
    <t>Hodinové zúčtovací sazby profesí PSV úpravy povrchů a podlahy malíř, natěrač, lakýrník</t>
  </si>
  <si>
    <t>-2121301880</t>
  </si>
  <si>
    <t>368</t>
  </si>
  <si>
    <t>HZS2321</t>
  </si>
  <si>
    <t>Hodinové zúčtovací sazby profesí PSV úpravy povrchů a podlahy obkladač</t>
  </si>
  <si>
    <t>197379817</t>
  </si>
  <si>
    <t>369</t>
  </si>
  <si>
    <t>HZS2331</t>
  </si>
  <si>
    <t>Hodinové zúčtovací sazby profesí PSV úpravy povrchů a podlahy podlahář</t>
  </si>
  <si>
    <t>-775563967</t>
  </si>
  <si>
    <t>370</t>
  </si>
  <si>
    <t>HZS3111</t>
  </si>
  <si>
    <t>Hodinové zúčtovací sazby montáží technologických zařízení při externích montážích montér potrubí</t>
  </si>
  <si>
    <t>-1205462031</t>
  </si>
  <si>
    <t>371</t>
  </si>
  <si>
    <t>HZS3211</t>
  </si>
  <si>
    <t>Hodinové zúčtovací sazby montáží technologických zařízení na stavebních objektech montér vzduchotechniky a chlazení</t>
  </si>
  <si>
    <t>-928691106</t>
  </si>
  <si>
    <t>372</t>
  </si>
  <si>
    <t>HZS3221</t>
  </si>
  <si>
    <t>Hodinové zúčtovací sazby montáží technologických zařízení na stavebních objektech montér slaboproudých zařízení</t>
  </si>
  <si>
    <t>2141057671</t>
  </si>
  <si>
    <t>373</t>
  </si>
  <si>
    <t>HZS3241</t>
  </si>
  <si>
    <t>Hodinové zúčtovací sazby montáží technologických zařízení na stavebních objektech montér výtahář</t>
  </si>
  <si>
    <t>2027742015</t>
  </si>
  <si>
    <t>374</t>
  </si>
  <si>
    <t>HZS4221</t>
  </si>
  <si>
    <t>Hodinové zúčtovací sazby ostatních profesí revizní a kontrolní činnost geodet</t>
  </si>
  <si>
    <t>-1513880868</t>
  </si>
  <si>
    <t>375</t>
  </si>
  <si>
    <t>HZS4231</t>
  </si>
  <si>
    <t>Hodinové zúčtovací sazby ostatních profesí revizní a kontrolní činnost technik</t>
  </si>
  <si>
    <t>971551352</t>
  </si>
  <si>
    <t>N01</t>
  </si>
  <si>
    <t>Zednické výpomoci PSV</t>
  </si>
  <si>
    <t>376</t>
  </si>
  <si>
    <t>Indiv.kalk.N01-001</t>
  </si>
  <si>
    <t>Zednické výpomoci jsou práce hlavní stavební výroby (HSV), které jsou nezbytné k úplnému provedení konstrukcí a prací přidružené stavební výroby (PSV). Jedné se o práce jako je sekání rýh, průrazy konstrukcí, zednické osazování, zaplentování rýh, zpětné úpravy dotčených konstrukcí apod., pokud nejsou kalkulovány ve směrných cenách položek PSV Katalogů směrných cen stavebních prací ÚRS Praha.</t>
  </si>
  <si>
    <t>%</t>
  </si>
  <si>
    <t>-2113404993</t>
  </si>
  <si>
    <t>Poznámka k položce:
Položka bude uchazečem oceněna formou % sazby. Základnou pro výpočet bude konkrétní cena prací a konstrukcí PSV bez DPH.</t>
  </si>
  <si>
    <t>VRN</t>
  </si>
  <si>
    <t>Vedlejší rozpočtové náklady</t>
  </si>
  <si>
    <t>377</t>
  </si>
  <si>
    <t>030001000</t>
  </si>
  <si>
    <t>Základní rozdělení průvodních činností a nákladů zařízení staveniště</t>
  </si>
  <si>
    <t>1024</t>
  </si>
  <si>
    <t>-1398906391</t>
  </si>
  <si>
    <t>Poznámka k položce:
Položka bude uchazečem oceněna formou % sazby. Uplatněna bude při splnění podmínek stanovených metodikou použité cenové databáze (Pravidla "S" pro užití katalogů směrných cen stavebních prací ÚRS Praha a.s.), přičemž základnou pro výpočet bude konkrétní cena prací a konstrukcí bez DPH.</t>
  </si>
  <si>
    <t>378</t>
  </si>
  <si>
    <t>061002000</t>
  </si>
  <si>
    <t>Hlavní tituly průvodních činností a nákladů územní vlivy vliv klimatických podmínek</t>
  </si>
  <si>
    <t>984710324</t>
  </si>
  <si>
    <t>379</t>
  </si>
  <si>
    <t>062002000</t>
  </si>
  <si>
    <t>Hlavní tituly průvodních činností a nákladů územní vlivy ztížené dopravní podmínky</t>
  </si>
  <si>
    <t>-1241621034</t>
  </si>
  <si>
    <t>380</t>
  </si>
  <si>
    <t>063103000</t>
  </si>
  <si>
    <t>Územní vlivy práce na těžce přístupných místech práce v podzemí</t>
  </si>
  <si>
    <t>1448430551</t>
  </si>
  <si>
    <t>381</t>
  </si>
  <si>
    <t>063303000</t>
  </si>
  <si>
    <t>Územní vlivy práce na těžce přístupných místech potápěčské práce práce ve výškách, v hloubkách</t>
  </si>
  <si>
    <t>1877801432</t>
  </si>
  <si>
    <t>382</t>
  </si>
  <si>
    <t>063403000</t>
  </si>
  <si>
    <t>Územní vlivy práce na těžce přístupných místech potápěčské práce práce bez pevné pracovní podlahy</t>
  </si>
  <si>
    <t>1050742918</t>
  </si>
  <si>
    <t>383</t>
  </si>
  <si>
    <t>063503000</t>
  </si>
  <si>
    <t>Územní vlivy práce na těžce přístupných místech potápěčské práce práce ve stísněném prostoru</t>
  </si>
  <si>
    <t>20325142</t>
  </si>
  <si>
    <t>384</t>
  </si>
  <si>
    <t>064103000</t>
  </si>
  <si>
    <t>Územní vlivy práce na těžce přístupných místech práce ve zdraví škodlivém prostředí práce ve škodlivém prostředí</t>
  </si>
  <si>
    <t>159198207</t>
  </si>
  <si>
    <t>385</t>
  </si>
  <si>
    <t>064203000</t>
  </si>
  <si>
    <t>Územní vlivy práce na těžce přístupných místech práce ve zdraví škodlivém prostředí práce se škodlivými materiály</t>
  </si>
  <si>
    <t>-1597734777</t>
  </si>
  <si>
    <t>386</t>
  </si>
  <si>
    <t>071103000</t>
  </si>
  <si>
    <t>Provozní vlivy provoz investora, třetích osob provoz investora</t>
  </si>
  <si>
    <t>-754575105</t>
  </si>
  <si>
    <t>387</t>
  </si>
  <si>
    <t>071203000</t>
  </si>
  <si>
    <t>Provozní vlivy provoz investora, třetích osob provoz dalšího subjektu</t>
  </si>
  <si>
    <t>21838180</t>
  </si>
  <si>
    <t>388</t>
  </si>
  <si>
    <t>065002000</t>
  </si>
  <si>
    <t>Hlavní tituly průvodních činností a nákladů územní vlivy mimostaveništní doprava materiálů a výrobků</t>
  </si>
  <si>
    <t>-539995973</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</si>
  <si>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</si>
  <si>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</si>
  <si>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</si>
  <si>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</si>
  <si>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</si>
  <si>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</si>
  <si>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</si>
  <si>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</si>
  <si>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</si>
  <si>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</si>
  <si>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</si>
  <si>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</si>
  <si>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</si>
  <si>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</si>
  <si>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</si>
  <si>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</si>
  <si>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</si>
  <si>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</si>
  <si>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</si>
  <si>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t>
  </si>
  <si>
    <t>Soupis prací pro daný typ objektu</t>
  </si>
  <si>
    <r>
      <rPr>
        <i/>
        <sz val="9"/>
        <rFont val="Trebuchet MS"/>
        <family val="2"/>
      </rPr>
      <t xml:space="preserve">Soupis prací </t>
    </r>
    <r>
      <rPr>
        <sz val="9"/>
        <rFont val="Trebuchet MS"/>
        <family val="2"/>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</si>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</sst>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
    <numFmt numFmtId="165" formatCode="dd\.mm\.yyyy"/>
    <numFmt numFmtId="166" formatCode="#,##0.00000"/>
    <numFmt numFmtId="167" formatCode="#,##0.000"/>
  </numFmts>
  <fonts count="37">
    <font>
      <sz val="8"/>
      <name val="Trebuchet MS"/>
      <family val="2"/>
    </font>
    <font>
      <sz val="10"/>
      <name val="Arial"/>
      <family val="2"/>
    </font>
    <font>
      <sz val="8"/>
      <color rgb="FF969696"/>
      <name val="Trebuchet MS"/>
      <family val="2"/>
    </font>
    <font>
      <sz val="9"/>
      <name val="Trebuchet MS"/>
      <family val="2"/>
    </font>
    <font>
      <b/>
      <sz val="12"/>
      <name val="Trebuchet MS"/>
      <family val="2"/>
    </font>
    <font>
      <sz val="11"/>
      <name val="Trebuchet MS"/>
      <family val="2"/>
    </font>
    <font>
      <sz val="12"/>
      <color rgb="FF003366"/>
      <name val="Trebuchet MS"/>
      <family val="2"/>
    </font>
    <font>
      <sz val="10"/>
      <color rgb="FF003366"/>
      <name val="Trebuchet MS"/>
      <family val="2"/>
    </font>
    <font>
      <sz val="8"/>
      <color rgb="FF003366"/>
      <name val="Trebuchet MS"/>
      <family val="2"/>
    </font>
    <font>
      <sz val="8"/>
      <color rgb="FF505050"/>
      <name val="Trebuchet MS"/>
      <family val="2"/>
    </font>
    <font>
      <sz val="8"/>
      <color rgb="FFFAE682"/>
      <name val="Trebuchet MS"/>
      <family val="2"/>
    </font>
    <font>
      <sz val="10"/>
      <name val="Trebuchet MS"/>
      <family val="2"/>
    </font>
    <font>
      <sz val="10"/>
      <color rgb="FF960000"/>
      <name val="Trebuchet MS"/>
      <family val="2"/>
    </font>
    <font>
      <u val="single"/>
      <sz val="10"/>
      <color theme="10"/>
      <name val="Trebuchet MS"/>
      <family val="2"/>
    </font>
    <font>
      <b/>
      <sz val="16"/>
      <name val="Trebuchet MS"/>
      <family val="2"/>
    </font>
    <font>
      <sz val="8"/>
      <color rgb="FF3366FF"/>
      <name val="Trebuchet MS"/>
      <family val="2"/>
    </font>
    <font>
      <b/>
      <sz val="12"/>
      <color rgb="FF969696"/>
      <name val="Trebuchet MS"/>
      <family val="2"/>
    </font>
    <font>
      <sz val="9"/>
      <color rgb="FF969696"/>
      <name val="Trebuchet MS"/>
      <family val="2"/>
    </font>
    <font>
      <b/>
      <sz val="8"/>
      <color rgb="FF969696"/>
      <name val="Trebuchet MS"/>
      <family val="2"/>
    </font>
    <font>
      <b/>
      <sz val="10"/>
      <name val="Trebuchet MS"/>
      <family val="2"/>
    </font>
    <font>
      <b/>
      <sz val="9"/>
      <name val="Trebuchet MS"/>
      <family val="2"/>
    </font>
    <font>
      <sz val="12"/>
      <color rgb="FF969696"/>
      <name val="Trebuchet MS"/>
      <family val="2"/>
    </font>
    <font>
      <b/>
      <sz val="12"/>
      <color rgb="FF960000"/>
      <name val="Trebuchet MS"/>
      <family val="2"/>
    </font>
    <font>
      <sz val="18"/>
      <color theme="10"/>
      <name val="Wingdings 2"/>
      <family val="2"/>
    </font>
    <font>
      <b/>
      <sz val="11"/>
      <color rgb="FF003366"/>
      <name val="Trebuchet MS"/>
      <family val="2"/>
    </font>
    <font>
      <sz val="11"/>
      <color rgb="FF003366"/>
      <name val="Trebuchet MS"/>
      <family val="2"/>
    </font>
    <font>
      <b/>
      <sz val="11"/>
      <name val="Trebuchet MS"/>
      <family val="2"/>
    </font>
    <font>
      <sz val="11"/>
      <color rgb="FF969696"/>
      <name val="Trebuchet MS"/>
      <family val="2"/>
    </font>
    <font>
      <sz val="10"/>
      <color theme="10"/>
      <name val="Trebuchet MS"/>
      <family val="2"/>
    </font>
    <font>
      <b/>
      <sz val="12"/>
      <color rgb="FF800000"/>
      <name val="Trebuchet MS"/>
      <family val="2"/>
    </font>
    <font>
      <sz val="8"/>
      <color rgb="FF960000"/>
      <name val="Trebuchet MS"/>
      <family val="2"/>
    </font>
    <font>
      <b/>
      <sz val="8"/>
      <name val="Trebuchet MS"/>
      <family val="2"/>
    </font>
    <font>
      <sz val="7"/>
      <color rgb="FF969696"/>
      <name val="Trebuchet MS"/>
      <family val="2"/>
    </font>
    <font>
      <i/>
      <sz val="7"/>
      <color rgb="FF969696"/>
      <name val="Trebuchet MS"/>
      <family val="2"/>
    </font>
    <font>
      <i/>
      <sz val="8"/>
      <color rgb="FF0000FF"/>
      <name val="Trebuchet MS"/>
      <family val="2"/>
    </font>
    <font>
      <u val="single"/>
      <sz val="11"/>
      <color theme="10"/>
      <name val="Calibri"/>
      <family val="2"/>
      <scheme val="minor"/>
    </font>
    <font>
      <i/>
      <sz val="9"/>
      <name val="Trebuchet MS"/>
      <family val="2"/>
    </font>
  </fonts>
  <fills count="6">
    <fill>
      <patternFill/>
    </fill>
    <fill>
      <patternFill patternType="gray125"/>
    </fill>
    <fill>
      <patternFill patternType="solid">
        <fgColor rgb="FFFAE682"/>
        <bgColor indexed="64"/>
      </patternFill>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6">
    <border>
      <left/>
      <right/>
      <top/>
      <bottom/>
      <diagonal/>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border>
    <border>
      <left/>
      <right style="thin">
        <color rgb="FF000000"/>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right style="hair">
        <color rgb="FF000000"/>
      </right>
      <top style="hair">
        <color rgb="FF000000"/>
      </top>
      <bottom style="hair">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right style="thin">
        <color rgb="FF000000"/>
      </right>
      <top style="hair">
        <color rgb="FF969696"/>
      </top>
      <bottom/>
    </border>
    <border>
      <left/>
      <right style="thin">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5" fillId="0" borderId="0" applyNumberFormat="0" applyFill="0" applyBorder="0" applyAlignment="0" applyProtection="0"/>
  </cellStyleXfs>
  <cellXfs count="352">
    <xf numFmtId="0" fontId="0" fillId="0" borderId="0" xfId="0"/>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Font="1" applyAlignment="1">
      <alignment vertical="center" wrapText="1"/>
    </xf>
    <xf numFmtId="0" fontId="6" fillId="0" borderId="0" xfId="0" applyFont="1" applyAlignment="1">
      <alignment vertical="center"/>
    </xf>
    <xf numFmtId="0" fontId="7" fillId="0" borderId="0" xfId="0" applyFont="1" applyAlignment="1">
      <alignment vertical="center"/>
    </xf>
    <xf numFmtId="0" fontId="0" fillId="0" borderId="0" xfId="0" applyFont="1" applyAlignment="1">
      <alignment horizontal="center" vertical="center" wrapText="1"/>
    </xf>
    <xf numFmtId="0" fontId="8" fillId="0" borderId="0" xfId="0" applyFont="1" applyAlignment="1">
      <alignment/>
    </xf>
    <xf numFmtId="0" fontId="9" fillId="0" borderId="0" xfId="0" applyFont="1" applyAlignment="1">
      <alignment vertical="center"/>
    </xf>
    <xf numFmtId="0" fontId="0" fillId="0" borderId="0" xfId="0" applyAlignment="1" applyProtection="1">
      <alignment horizontal="center" vertical="center"/>
      <protection locked="0"/>
    </xf>
    <xf numFmtId="0" fontId="10" fillId="2" borderId="0" xfId="0" applyFont="1" applyFill="1" applyAlignment="1" applyProtection="1">
      <alignment horizontal="left" vertical="center"/>
      <protection/>
    </xf>
    <xf numFmtId="0" fontId="11" fillId="2" borderId="0" xfId="0" applyFont="1" applyFill="1" applyAlignment="1" applyProtection="1">
      <alignment vertical="center"/>
      <protection/>
    </xf>
    <xf numFmtId="0" fontId="12" fillId="2" borderId="0" xfId="0" applyFont="1" applyFill="1" applyAlignment="1" applyProtection="1">
      <alignment horizontal="left" vertical="center"/>
      <protection/>
    </xf>
    <xf numFmtId="0" fontId="13" fillId="2" borderId="0" xfId="20" applyFont="1" applyFill="1" applyAlignment="1" applyProtection="1">
      <alignment vertical="center"/>
      <protection/>
    </xf>
    <xf numFmtId="0" fontId="35" fillId="2" borderId="0" xfId="20" applyFill="1"/>
    <xf numFmtId="0" fontId="0" fillId="2" borderId="0" xfId="0" applyFill="1"/>
    <xf numFmtId="0" fontId="10" fillId="2" borderId="0" xfId="0" applyFont="1" applyFill="1" applyAlignment="1">
      <alignment horizontal="left" vertical="center"/>
    </xf>
    <xf numFmtId="0" fontId="10"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applyProtection="1">
      <protection/>
    </xf>
    <xf numFmtId="0" fontId="0" fillId="0" borderId="4" xfId="0" applyBorder="1" applyProtection="1">
      <protection/>
    </xf>
    <xf numFmtId="0" fontId="0" fillId="0" borderId="0" xfId="0" applyBorder="1" applyProtection="1">
      <protection/>
    </xf>
    <xf numFmtId="0" fontId="14" fillId="0" borderId="0" xfId="0" applyFont="1" applyBorder="1" applyAlignment="1" applyProtection="1">
      <alignment horizontal="left" vertical="center"/>
      <protection/>
    </xf>
    <xf numFmtId="0" fontId="0" fillId="0" borderId="5" xfId="0" applyBorder="1" applyProtection="1">
      <protection/>
    </xf>
    <xf numFmtId="0" fontId="15" fillId="0" borderId="0" xfId="0" applyFont="1" applyAlignment="1">
      <alignment horizontal="left" vertical="center"/>
    </xf>
    <xf numFmtId="0" fontId="16" fillId="0" borderId="0" xfId="0" applyFont="1" applyAlignment="1">
      <alignment horizontal="left" vertical="center"/>
    </xf>
    <xf numFmtId="0" fontId="17" fillId="0" borderId="0" xfId="0" applyFont="1" applyBorder="1" applyAlignment="1" applyProtection="1">
      <alignment horizontal="left" vertical="top"/>
      <protection/>
    </xf>
    <xf numFmtId="0" fontId="3" fillId="0" borderId="0" xfId="0" applyFont="1" applyBorder="1" applyAlignment="1" applyProtection="1">
      <alignment horizontal="left" vertical="center"/>
      <protection/>
    </xf>
    <xf numFmtId="0" fontId="4" fillId="0" borderId="0" xfId="0" applyFont="1" applyBorder="1" applyAlignment="1" applyProtection="1">
      <alignment horizontal="left" vertical="top"/>
      <protection/>
    </xf>
    <xf numFmtId="0" fontId="17" fillId="0" borderId="0" xfId="0" applyFont="1" applyBorder="1" applyAlignment="1" applyProtection="1">
      <alignment horizontal="left" vertical="center"/>
      <protection/>
    </xf>
    <xf numFmtId="0" fontId="3" fillId="3" borderId="0" xfId="0" applyFont="1" applyFill="1" applyBorder="1" applyAlignment="1" applyProtection="1">
      <alignment horizontal="left" vertical="center"/>
      <protection locked="0"/>
    </xf>
    <xf numFmtId="49" fontId="3" fillId="3" borderId="0" xfId="0" applyNumberFormat="1" applyFont="1" applyFill="1" applyBorder="1" applyAlignment="1" applyProtection="1">
      <alignment horizontal="left" vertical="center"/>
      <protection locked="0"/>
    </xf>
    <xf numFmtId="0" fontId="0" fillId="0" borderId="6" xfId="0" applyBorder="1" applyProtection="1">
      <protection/>
    </xf>
    <xf numFmtId="0" fontId="0" fillId="0" borderId="4" xfId="0" applyFont="1" applyBorder="1" applyAlignment="1" applyProtection="1">
      <alignment vertical="center"/>
      <protection/>
    </xf>
    <xf numFmtId="0" fontId="0" fillId="0" borderId="0" xfId="0" applyFont="1" applyBorder="1" applyAlignment="1" applyProtection="1">
      <alignment vertical="center"/>
      <protection/>
    </xf>
    <xf numFmtId="0" fontId="19" fillId="0" borderId="7" xfId="0" applyFont="1" applyBorder="1" applyAlignment="1" applyProtection="1">
      <alignment horizontal="left" vertical="center"/>
      <protection/>
    </xf>
    <xf numFmtId="0" fontId="0" fillId="0" borderId="7" xfId="0" applyFont="1" applyBorder="1" applyAlignment="1" applyProtection="1">
      <alignment vertical="center"/>
      <protection/>
    </xf>
    <xf numFmtId="0" fontId="0" fillId="0" borderId="5" xfId="0" applyFont="1" applyBorder="1" applyAlignment="1" applyProtection="1">
      <alignment vertical="center"/>
      <protection/>
    </xf>
    <xf numFmtId="0" fontId="2" fillId="0" borderId="0" xfId="0" applyFont="1" applyBorder="1" applyAlignment="1" applyProtection="1">
      <alignment horizontal="right" vertical="center"/>
      <protection/>
    </xf>
    <xf numFmtId="0" fontId="2" fillId="0" borderId="4"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0" xfId="0" applyFont="1" applyBorder="1" applyAlignment="1" applyProtection="1">
      <alignment horizontal="left" vertical="center"/>
      <protection/>
    </xf>
    <xf numFmtId="0" fontId="2" fillId="0" borderId="5" xfId="0" applyFont="1" applyBorder="1" applyAlignment="1" applyProtection="1">
      <alignment vertical="center"/>
      <protection/>
    </xf>
    <xf numFmtId="0" fontId="0" fillId="4" borderId="0" xfId="0" applyFont="1" applyFill="1" applyBorder="1" applyAlignment="1" applyProtection="1">
      <alignment vertical="center"/>
      <protection/>
    </xf>
    <xf numFmtId="0" fontId="4" fillId="4" borderId="8" xfId="0" applyFont="1" applyFill="1" applyBorder="1" applyAlignment="1" applyProtection="1">
      <alignment horizontal="left" vertical="center"/>
      <protection/>
    </xf>
    <xf numFmtId="0" fontId="0" fillId="4" borderId="9" xfId="0" applyFont="1" applyFill="1" applyBorder="1" applyAlignment="1" applyProtection="1">
      <alignment vertical="center"/>
      <protection/>
    </xf>
    <xf numFmtId="0" fontId="4" fillId="4" borderId="9" xfId="0" applyFont="1" applyFill="1" applyBorder="1" applyAlignment="1" applyProtection="1">
      <alignment horizontal="center" vertical="center"/>
      <protection/>
    </xf>
    <xf numFmtId="0" fontId="0" fillId="4" borderId="5" xfId="0" applyFont="1" applyFill="1" applyBorder="1" applyAlignment="1" applyProtection="1">
      <alignment vertical="center"/>
      <protection/>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0" fillId="0" borderId="4" xfId="0" applyFont="1" applyBorder="1" applyAlignment="1">
      <alignment vertical="center"/>
    </xf>
    <xf numFmtId="0" fontId="14" fillId="0" borderId="0" xfId="0" applyFont="1" applyAlignment="1" applyProtection="1">
      <alignment horizontal="left" vertical="center"/>
      <protection/>
    </xf>
    <xf numFmtId="0" fontId="0" fillId="0" borderId="0" xfId="0" applyFont="1" applyAlignment="1" applyProtection="1">
      <alignment vertical="center"/>
      <protection/>
    </xf>
    <xf numFmtId="0" fontId="3" fillId="0" borderId="4" xfId="0" applyFont="1" applyBorder="1" applyAlignment="1" applyProtection="1">
      <alignment vertical="center"/>
      <protection/>
    </xf>
    <xf numFmtId="0" fontId="17" fillId="0" borderId="0" xfId="0" applyFont="1" applyAlignment="1" applyProtection="1">
      <alignment horizontal="left" vertical="center"/>
      <protection/>
    </xf>
    <xf numFmtId="0" fontId="3" fillId="0" borderId="0" xfId="0" applyFont="1" applyAlignment="1" applyProtection="1">
      <alignment vertical="center"/>
      <protection/>
    </xf>
    <xf numFmtId="0" fontId="3" fillId="0" borderId="4" xfId="0" applyFont="1" applyBorder="1" applyAlignment="1">
      <alignment vertical="center"/>
    </xf>
    <xf numFmtId="0" fontId="4" fillId="0" borderId="4"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4" xfId="0" applyFont="1" applyBorder="1" applyAlignment="1">
      <alignment vertical="center"/>
    </xf>
    <xf numFmtId="0" fontId="20"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0" fillId="0" borderId="13" xfId="0" applyFont="1" applyBorder="1" applyAlignment="1">
      <alignment vertical="center"/>
    </xf>
    <xf numFmtId="0" fontId="0" fillId="0" borderId="14" xfId="0" applyFont="1" applyBorder="1" applyAlignment="1">
      <alignment vertical="center"/>
    </xf>
    <xf numFmtId="0" fontId="0" fillId="0" borderId="0" xfId="0" applyFont="1" applyBorder="1" applyAlignment="1">
      <alignment vertical="center"/>
    </xf>
    <xf numFmtId="0" fontId="0" fillId="0" borderId="15" xfId="0" applyFont="1" applyBorder="1" applyAlignment="1">
      <alignment vertical="center"/>
    </xf>
    <xf numFmtId="0" fontId="0" fillId="0" borderId="15" xfId="0" applyFont="1" applyBorder="1" applyAlignment="1" applyProtection="1">
      <alignment vertical="center"/>
      <protection/>
    </xf>
    <xf numFmtId="0" fontId="0" fillId="5" borderId="9" xfId="0" applyFont="1" applyFill="1" applyBorder="1" applyAlignment="1" applyProtection="1">
      <alignment vertical="center"/>
      <protection/>
    </xf>
    <xf numFmtId="0" fontId="3" fillId="5" borderId="16" xfId="0" applyFont="1" applyFill="1" applyBorder="1" applyAlignment="1" applyProtection="1">
      <alignment horizontal="center" vertical="center"/>
      <protection/>
    </xf>
    <xf numFmtId="0" fontId="17" fillId="0" borderId="17" xfId="0" applyFont="1" applyBorder="1" applyAlignment="1" applyProtection="1">
      <alignment horizontal="center" vertical="center" wrapText="1"/>
      <protection/>
    </xf>
    <xf numFmtId="0" fontId="17" fillId="0" borderId="18" xfId="0" applyFont="1" applyBorder="1" applyAlignment="1" applyProtection="1">
      <alignment horizontal="center" vertical="center" wrapText="1"/>
      <protection/>
    </xf>
    <xf numFmtId="0" fontId="17" fillId="0" borderId="19" xfId="0" applyFont="1" applyBorder="1" applyAlignment="1" applyProtection="1">
      <alignment horizontal="center" vertical="center" wrapText="1"/>
      <protection/>
    </xf>
    <xf numFmtId="0" fontId="0" fillId="0" borderId="20" xfId="0" applyFont="1" applyBorder="1" applyAlignment="1" applyProtection="1">
      <alignment vertical="center"/>
      <protection/>
    </xf>
    <xf numFmtId="0" fontId="0" fillId="0" borderId="13" xfId="0" applyFont="1" applyBorder="1" applyAlignment="1" applyProtection="1">
      <alignment vertical="center"/>
      <protection/>
    </xf>
    <xf numFmtId="0" fontId="0" fillId="0" borderId="14" xfId="0" applyFont="1" applyBorder="1" applyAlignment="1" applyProtection="1">
      <alignment vertical="center"/>
      <protection/>
    </xf>
    <xf numFmtId="0" fontId="22" fillId="0" borderId="0" xfId="0" applyFont="1" applyAlignment="1" applyProtection="1">
      <alignment horizontal="left" vertical="center"/>
      <protection/>
    </xf>
    <xf numFmtId="0" fontId="22" fillId="0" borderId="0" xfId="0" applyFont="1" applyAlignment="1" applyProtection="1">
      <alignment vertical="center"/>
      <protection/>
    </xf>
    <xf numFmtId="0" fontId="4" fillId="0" borderId="0" xfId="0" applyFont="1" applyAlignment="1" applyProtection="1">
      <alignment horizontal="center" vertical="center"/>
      <protection/>
    </xf>
    <xf numFmtId="4" fontId="21" fillId="0" borderId="21" xfId="0" applyNumberFormat="1" applyFont="1" applyBorder="1" applyAlignment="1" applyProtection="1">
      <alignment vertical="center"/>
      <protection/>
    </xf>
    <xf numFmtId="4" fontId="21" fillId="0" borderId="0" xfId="0" applyNumberFormat="1" applyFont="1" applyBorder="1" applyAlignment="1" applyProtection="1">
      <alignment vertical="center"/>
      <protection/>
    </xf>
    <xf numFmtId="166" fontId="21" fillId="0" borderId="0" xfId="0" applyNumberFormat="1" applyFont="1" applyBorder="1" applyAlignment="1" applyProtection="1">
      <alignment vertical="center"/>
      <protection/>
    </xf>
    <xf numFmtId="4" fontId="21" fillId="0" borderId="15" xfId="0" applyNumberFormat="1" applyFont="1" applyBorder="1" applyAlignment="1" applyProtection="1">
      <alignment vertical="center"/>
      <protection/>
    </xf>
    <xf numFmtId="0" fontId="4" fillId="0" borderId="0" xfId="0" applyFont="1" applyAlignment="1">
      <alignment horizontal="left" vertical="center"/>
    </xf>
    <xf numFmtId="0" fontId="23" fillId="0" borderId="0" xfId="20" applyFont="1" applyAlignment="1">
      <alignment horizontal="center" vertical="center"/>
    </xf>
    <xf numFmtId="0" fontId="5" fillId="0" borderId="4" xfId="0" applyFont="1" applyBorder="1" applyAlignment="1" applyProtection="1">
      <alignment vertical="center"/>
      <protection/>
    </xf>
    <xf numFmtId="0" fontId="24" fillId="0" borderId="0" xfId="0" applyFont="1" applyAlignment="1" applyProtection="1">
      <alignment vertical="center"/>
      <protection/>
    </xf>
    <xf numFmtId="0" fontId="25" fillId="0" borderId="0" xfId="0" applyFont="1" applyAlignment="1" applyProtection="1">
      <alignment vertical="center"/>
      <protection/>
    </xf>
    <xf numFmtId="0" fontId="26" fillId="0" borderId="0" xfId="0" applyFont="1" applyAlignment="1" applyProtection="1">
      <alignment horizontal="center" vertical="center"/>
      <protection/>
    </xf>
    <xf numFmtId="0" fontId="5" fillId="0" borderId="4" xfId="0" applyFont="1" applyBorder="1" applyAlignment="1">
      <alignment vertical="center"/>
    </xf>
    <xf numFmtId="4" fontId="27" fillId="0" borderId="22" xfId="0" applyNumberFormat="1" applyFont="1" applyBorder="1" applyAlignment="1" applyProtection="1">
      <alignment vertical="center"/>
      <protection/>
    </xf>
    <xf numFmtId="4" fontId="27" fillId="0" borderId="23" xfId="0" applyNumberFormat="1" applyFont="1" applyBorder="1" applyAlignment="1" applyProtection="1">
      <alignment vertical="center"/>
      <protection/>
    </xf>
    <xf numFmtId="166" fontId="27" fillId="0" borderId="23" xfId="0" applyNumberFormat="1" applyFont="1" applyBorder="1" applyAlignment="1" applyProtection="1">
      <alignment vertical="center"/>
      <protection/>
    </xf>
    <xf numFmtId="4" fontId="27" fillId="0" borderId="24" xfId="0" applyNumberFormat="1" applyFont="1" applyBorder="1" applyAlignment="1" applyProtection="1">
      <alignment vertical="center"/>
      <protection/>
    </xf>
    <xf numFmtId="0" fontId="5" fillId="0" borderId="0" xfId="0" applyFont="1" applyAlignment="1">
      <alignment horizontal="left" vertical="center"/>
    </xf>
    <xf numFmtId="0" fontId="0" fillId="0" borderId="0" xfId="0" applyProtection="1">
      <protection locked="0"/>
    </xf>
    <xf numFmtId="0" fontId="11" fillId="2" borderId="0" xfId="0" applyFont="1" applyFill="1" applyAlignment="1">
      <alignment vertical="center"/>
    </xf>
    <xf numFmtId="0" fontId="12" fillId="2" borderId="0" xfId="0" applyFont="1" applyFill="1" applyAlignment="1">
      <alignment horizontal="left" vertical="center"/>
    </xf>
    <xf numFmtId="0" fontId="28" fillId="2" borderId="0" xfId="20" applyFont="1" applyFill="1" applyAlignment="1">
      <alignment vertical="center"/>
    </xf>
    <xf numFmtId="0" fontId="11" fillId="2" borderId="0" xfId="0" applyFont="1" applyFill="1" applyAlignment="1" applyProtection="1">
      <alignment vertical="center"/>
      <protection locked="0"/>
    </xf>
    <xf numFmtId="0" fontId="0" fillId="0" borderId="2" xfId="0" applyBorder="1" applyProtection="1">
      <protection locked="0"/>
    </xf>
    <xf numFmtId="0" fontId="0" fillId="0" borderId="0" xfId="0" applyBorder="1" applyProtection="1">
      <protection locked="0"/>
    </xf>
    <xf numFmtId="0" fontId="0" fillId="0" borderId="0" xfId="0" applyFont="1" applyBorder="1" applyAlignment="1" applyProtection="1">
      <alignment vertical="center"/>
      <protection locked="0"/>
    </xf>
    <xf numFmtId="0" fontId="17" fillId="0" borderId="0" xfId="0" applyFont="1" applyBorder="1" applyAlignment="1" applyProtection="1">
      <alignment horizontal="left" vertical="center"/>
      <protection locked="0"/>
    </xf>
    <xf numFmtId="165" fontId="3" fillId="0" borderId="0" xfId="0" applyNumberFormat="1" applyFont="1" applyBorder="1" applyAlignment="1" applyProtection="1">
      <alignment horizontal="left" vertical="center"/>
      <protection/>
    </xf>
    <xf numFmtId="0" fontId="0" fillId="0" borderId="4" xfId="0" applyFont="1" applyBorder="1" applyAlignment="1" applyProtection="1">
      <alignment vertical="center" wrapText="1"/>
      <protection/>
    </xf>
    <xf numFmtId="0" fontId="0" fillId="0" borderId="0" xfId="0" applyFont="1" applyBorder="1" applyAlignment="1" applyProtection="1">
      <alignment vertical="center" wrapText="1"/>
      <protection/>
    </xf>
    <xf numFmtId="0" fontId="0" fillId="0" borderId="0" xfId="0" applyFont="1" applyBorder="1" applyAlignment="1" applyProtection="1">
      <alignment vertical="center" wrapText="1"/>
      <protection locked="0"/>
    </xf>
    <xf numFmtId="0" fontId="0" fillId="0" borderId="5" xfId="0" applyFont="1" applyBorder="1" applyAlignment="1" applyProtection="1">
      <alignment vertical="center" wrapText="1"/>
      <protection/>
    </xf>
    <xf numFmtId="0" fontId="0" fillId="0" borderId="13" xfId="0" applyFont="1" applyBorder="1" applyAlignment="1" applyProtection="1">
      <alignment vertical="center"/>
      <protection locked="0"/>
    </xf>
    <xf numFmtId="0" fontId="0" fillId="0" borderId="25" xfId="0" applyFont="1" applyBorder="1" applyAlignment="1" applyProtection="1">
      <alignment vertical="center"/>
      <protection/>
    </xf>
    <xf numFmtId="0" fontId="19" fillId="0" borderId="0" xfId="0" applyFont="1" applyBorder="1" applyAlignment="1" applyProtection="1">
      <alignment horizontal="left" vertical="center"/>
      <protection/>
    </xf>
    <xf numFmtId="4" fontId="22" fillId="0" borderId="0" xfId="0" applyNumberFormat="1" applyFont="1" applyBorder="1" applyAlignment="1" applyProtection="1">
      <alignment vertical="center"/>
      <protection/>
    </xf>
    <xf numFmtId="0" fontId="2" fillId="0" borderId="0" xfId="0" applyFont="1" applyBorder="1" applyAlignment="1" applyProtection="1">
      <alignment horizontal="right" vertical="center"/>
      <protection locked="0"/>
    </xf>
    <xf numFmtId="4" fontId="2" fillId="0" borderId="0" xfId="0" applyNumberFormat="1" applyFont="1" applyBorder="1" applyAlignment="1" applyProtection="1">
      <alignment vertical="center"/>
      <protection/>
    </xf>
    <xf numFmtId="164" fontId="2" fillId="0" borderId="0" xfId="0" applyNumberFormat="1" applyFont="1" applyBorder="1" applyAlignment="1" applyProtection="1">
      <alignment horizontal="right" vertical="center"/>
      <protection locked="0"/>
    </xf>
    <xf numFmtId="0" fontId="0" fillId="5" borderId="0" xfId="0" applyFont="1" applyFill="1" applyBorder="1" applyAlignment="1" applyProtection="1">
      <alignment vertical="center"/>
      <protection/>
    </xf>
    <xf numFmtId="0" fontId="4" fillId="5" borderId="8" xfId="0" applyFont="1" applyFill="1" applyBorder="1" applyAlignment="1" applyProtection="1">
      <alignment horizontal="left" vertical="center"/>
      <protection/>
    </xf>
    <xf numFmtId="0" fontId="4" fillId="5" borderId="9" xfId="0" applyFont="1" applyFill="1" applyBorder="1" applyAlignment="1" applyProtection="1">
      <alignment horizontal="right" vertical="center"/>
      <protection/>
    </xf>
    <xf numFmtId="0" fontId="4" fillId="5" borderId="9" xfId="0" applyFont="1" applyFill="1" applyBorder="1" applyAlignment="1" applyProtection="1">
      <alignment horizontal="center" vertical="center"/>
      <protection/>
    </xf>
    <xf numFmtId="0" fontId="0" fillId="5" borderId="9" xfId="0" applyFont="1" applyFill="1" applyBorder="1" applyAlignment="1" applyProtection="1">
      <alignment vertical="center"/>
      <protection locked="0"/>
    </xf>
    <xf numFmtId="4" fontId="4" fillId="5" borderId="9" xfId="0" applyNumberFormat="1" applyFont="1" applyFill="1" applyBorder="1" applyAlignment="1" applyProtection="1">
      <alignment vertical="center"/>
      <protection/>
    </xf>
    <xf numFmtId="0" fontId="0" fillId="5" borderId="26" xfId="0" applyFont="1" applyFill="1" applyBorder="1" applyAlignment="1" applyProtection="1">
      <alignment vertical="center"/>
      <protection/>
    </xf>
    <xf numFmtId="0" fontId="0" fillId="0" borderId="11"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0" fillId="0" borderId="3" xfId="0" applyFont="1" applyBorder="1" applyAlignment="1">
      <alignment vertical="center"/>
    </xf>
    <xf numFmtId="0" fontId="3" fillId="5" borderId="0" xfId="0" applyFont="1" applyFill="1" applyBorder="1" applyAlignment="1" applyProtection="1">
      <alignment horizontal="left" vertical="center"/>
      <protection/>
    </xf>
    <xf numFmtId="0" fontId="0" fillId="5" borderId="0" xfId="0" applyFont="1" applyFill="1" applyBorder="1" applyAlignment="1" applyProtection="1">
      <alignment vertical="center"/>
      <protection locked="0"/>
    </xf>
    <xf numFmtId="0" fontId="3" fillId="5" borderId="0" xfId="0" applyFont="1" applyFill="1" applyBorder="1" applyAlignment="1" applyProtection="1">
      <alignment horizontal="right" vertical="center"/>
      <protection/>
    </xf>
    <xf numFmtId="0" fontId="0" fillId="5" borderId="5" xfId="0" applyFont="1" applyFill="1" applyBorder="1" applyAlignment="1" applyProtection="1">
      <alignment vertical="center"/>
      <protection/>
    </xf>
    <xf numFmtId="0" fontId="29" fillId="0" borderId="0" xfId="0" applyFont="1" applyBorder="1" applyAlignment="1" applyProtection="1">
      <alignment horizontal="left" vertical="center"/>
      <protection/>
    </xf>
    <xf numFmtId="0" fontId="6" fillId="0" borderId="4" xfId="0" applyFont="1" applyBorder="1" applyAlignment="1" applyProtection="1">
      <alignment vertical="center"/>
      <protection/>
    </xf>
    <xf numFmtId="0" fontId="6" fillId="0" borderId="0" xfId="0" applyFont="1" applyBorder="1" applyAlignment="1" applyProtection="1">
      <alignment vertical="center"/>
      <protection/>
    </xf>
    <xf numFmtId="0" fontId="6" fillId="0" borderId="23" xfId="0" applyFont="1" applyBorder="1" applyAlignment="1" applyProtection="1">
      <alignment horizontal="left" vertical="center"/>
      <protection/>
    </xf>
    <xf numFmtId="0" fontId="6" fillId="0" borderId="23" xfId="0" applyFont="1" applyBorder="1" applyAlignment="1" applyProtection="1">
      <alignment vertical="center"/>
      <protection/>
    </xf>
    <xf numFmtId="0" fontId="6" fillId="0" borderId="23" xfId="0" applyFont="1" applyBorder="1" applyAlignment="1" applyProtection="1">
      <alignment vertical="center"/>
      <protection locked="0"/>
    </xf>
    <xf numFmtId="4" fontId="6" fillId="0" borderId="23" xfId="0" applyNumberFormat="1" applyFont="1" applyBorder="1" applyAlignment="1" applyProtection="1">
      <alignment vertical="center"/>
      <protection/>
    </xf>
    <xf numFmtId="0" fontId="6" fillId="0" borderId="5" xfId="0" applyFont="1" applyBorder="1" applyAlignment="1" applyProtection="1">
      <alignment vertical="center"/>
      <protection/>
    </xf>
    <xf numFmtId="0" fontId="7" fillId="0" borderId="4" xfId="0" applyFont="1" applyBorder="1" applyAlignment="1" applyProtection="1">
      <alignment vertical="center"/>
      <protection/>
    </xf>
    <xf numFmtId="0" fontId="7" fillId="0" borderId="0" xfId="0" applyFont="1" applyBorder="1" applyAlignment="1" applyProtection="1">
      <alignment vertical="center"/>
      <protection/>
    </xf>
    <xf numFmtId="0" fontId="7" fillId="0" borderId="23" xfId="0" applyFont="1" applyBorder="1" applyAlignment="1" applyProtection="1">
      <alignment horizontal="left" vertical="center"/>
      <protection/>
    </xf>
    <xf numFmtId="0" fontId="7" fillId="0" borderId="23" xfId="0" applyFont="1" applyBorder="1" applyAlignment="1" applyProtection="1">
      <alignment vertical="center"/>
      <protection/>
    </xf>
    <xf numFmtId="0" fontId="7" fillId="0" borderId="23" xfId="0" applyFont="1" applyBorder="1" applyAlignment="1" applyProtection="1">
      <alignment vertical="center"/>
      <protection locked="0"/>
    </xf>
    <xf numFmtId="4" fontId="7" fillId="0" borderId="23" xfId="0" applyNumberFormat="1" applyFont="1" applyBorder="1" applyAlignment="1" applyProtection="1">
      <alignment vertical="center"/>
      <protection/>
    </xf>
    <xf numFmtId="0" fontId="7" fillId="0" borderId="5" xfId="0" applyFont="1" applyBorder="1" applyAlignment="1" applyProtection="1">
      <alignment vertical="center"/>
      <protection/>
    </xf>
    <xf numFmtId="0" fontId="0" fillId="0" borderId="0" xfId="0" applyFont="1" applyAlignment="1" applyProtection="1">
      <alignment vertical="center"/>
      <protection locked="0"/>
    </xf>
    <xf numFmtId="0" fontId="3" fillId="0" borderId="0" xfId="0" applyFont="1" applyAlignment="1" applyProtection="1">
      <alignment horizontal="left" vertical="center"/>
      <protection/>
    </xf>
    <xf numFmtId="0" fontId="17" fillId="0" borderId="0" xfId="0" applyFont="1" applyAlignment="1" applyProtection="1">
      <alignment horizontal="left" vertical="center"/>
      <protection locked="0"/>
    </xf>
    <xf numFmtId="0" fontId="0" fillId="0" borderId="4" xfId="0" applyFont="1" applyBorder="1" applyAlignment="1" applyProtection="1">
      <alignment horizontal="center" vertical="center" wrapText="1"/>
      <protection/>
    </xf>
    <xf numFmtId="0" fontId="3" fillId="5" borderId="17" xfId="0" applyFont="1" applyFill="1" applyBorder="1" applyAlignment="1" applyProtection="1">
      <alignment horizontal="center" vertical="center" wrapText="1"/>
      <protection/>
    </xf>
    <xf numFmtId="0" fontId="3" fillId="5" borderId="18" xfId="0" applyFont="1" applyFill="1" applyBorder="1" applyAlignment="1" applyProtection="1">
      <alignment horizontal="center" vertical="center" wrapText="1"/>
      <protection/>
    </xf>
    <xf numFmtId="0" fontId="3" fillId="5" borderId="18" xfId="0" applyFont="1" applyFill="1" applyBorder="1" applyAlignment="1" applyProtection="1">
      <alignment horizontal="center" vertical="center" wrapText="1"/>
      <protection locked="0"/>
    </xf>
    <xf numFmtId="0" fontId="3" fillId="5" borderId="19" xfId="0" applyFont="1" applyFill="1" applyBorder="1" applyAlignment="1" applyProtection="1">
      <alignment horizontal="center" vertical="center" wrapText="1"/>
      <protection/>
    </xf>
    <xf numFmtId="0" fontId="0" fillId="0" borderId="4" xfId="0" applyFont="1" applyBorder="1" applyAlignment="1">
      <alignment horizontal="center" vertical="center" wrapText="1"/>
    </xf>
    <xf numFmtId="4" fontId="22" fillId="0" borderId="0" xfId="0" applyNumberFormat="1" applyFont="1" applyAlignment="1" applyProtection="1">
      <alignment/>
      <protection/>
    </xf>
    <xf numFmtId="166" fontId="30" fillId="0" borderId="13" xfId="0" applyNumberFormat="1" applyFont="1" applyBorder="1" applyAlignment="1" applyProtection="1">
      <alignment/>
      <protection/>
    </xf>
    <xf numFmtId="166" fontId="30" fillId="0" borderId="14" xfId="0" applyNumberFormat="1" applyFont="1" applyBorder="1" applyAlignment="1" applyProtection="1">
      <alignment/>
      <protection/>
    </xf>
    <xf numFmtId="4" fontId="31" fillId="0" borderId="0" xfId="0" applyNumberFormat="1" applyFont="1" applyAlignment="1">
      <alignment vertical="center"/>
    </xf>
    <xf numFmtId="0" fontId="8" fillId="0" borderId="4" xfId="0" applyFont="1" applyBorder="1" applyAlignment="1" applyProtection="1">
      <alignment/>
      <protection/>
    </xf>
    <xf numFmtId="0" fontId="8" fillId="0" borderId="0" xfId="0" applyFont="1" applyAlignment="1" applyProtection="1">
      <alignment/>
      <protection/>
    </xf>
    <xf numFmtId="0" fontId="8" fillId="0" borderId="0" xfId="0" applyFont="1" applyAlignment="1" applyProtection="1">
      <alignment horizontal="left"/>
      <protection/>
    </xf>
    <xf numFmtId="0" fontId="6" fillId="0" borderId="0" xfId="0" applyFont="1" applyAlignment="1" applyProtection="1">
      <alignment horizontal="left"/>
      <protection/>
    </xf>
    <xf numFmtId="0" fontId="8" fillId="0" borderId="0" xfId="0" applyFont="1" applyAlignment="1" applyProtection="1">
      <alignment/>
      <protection locked="0"/>
    </xf>
    <xf numFmtId="4" fontId="6" fillId="0" borderId="0" xfId="0" applyNumberFormat="1" applyFont="1" applyAlignment="1" applyProtection="1">
      <alignment/>
      <protection/>
    </xf>
    <xf numFmtId="0" fontId="8" fillId="0" borderId="4" xfId="0" applyFont="1" applyBorder="1" applyAlignment="1">
      <alignment/>
    </xf>
    <xf numFmtId="0" fontId="8" fillId="0" borderId="21" xfId="0" applyFont="1" applyBorder="1" applyAlignment="1" applyProtection="1">
      <alignment/>
      <protection/>
    </xf>
    <xf numFmtId="0" fontId="8" fillId="0" borderId="0" xfId="0" applyFont="1" applyBorder="1" applyAlignment="1" applyProtection="1">
      <alignment/>
      <protection/>
    </xf>
    <xf numFmtId="166" fontId="8" fillId="0" borderId="0" xfId="0" applyNumberFormat="1" applyFont="1" applyBorder="1" applyAlignment="1" applyProtection="1">
      <alignment/>
      <protection/>
    </xf>
    <xf numFmtId="166" fontId="8" fillId="0" borderId="15" xfId="0" applyNumberFormat="1" applyFont="1" applyBorder="1" applyAlignment="1" applyProtection="1">
      <alignment/>
      <protection/>
    </xf>
    <xf numFmtId="0" fontId="8" fillId="0" borderId="0" xfId="0" applyFont="1" applyAlignment="1">
      <alignment horizontal="left"/>
    </xf>
    <xf numFmtId="0" fontId="8" fillId="0" borderId="0" xfId="0" applyFont="1" applyAlignment="1">
      <alignment horizontal="center"/>
    </xf>
    <xf numFmtId="4" fontId="8" fillId="0" borderId="0" xfId="0" applyNumberFormat="1" applyFont="1" applyAlignment="1">
      <alignment vertical="center"/>
    </xf>
    <xf numFmtId="0" fontId="7" fillId="0" borderId="0" xfId="0" applyFont="1" applyAlignment="1" applyProtection="1">
      <alignment horizontal="left"/>
      <protection/>
    </xf>
    <xf numFmtId="4" fontId="7" fillId="0" borderId="0" xfId="0" applyNumberFormat="1" applyFont="1" applyAlignment="1" applyProtection="1">
      <alignment/>
      <protection/>
    </xf>
    <xf numFmtId="0" fontId="0" fillId="0" borderId="27" xfId="0" applyFont="1" applyBorder="1" applyAlignment="1" applyProtection="1">
      <alignment horizontal="center" vertical="center"/>
      <protection/>
    </xf>
    <xf numFmtId="49" fontId="0" fillId="0" borderId="27" xfId="0" applyNumberFormat="1" applyFont="1" applyBorder="1" applyAlignment="1" applyProtection="1">
      <alignment horizontal="left" vertical="center" wrapText="1"/>
      <protection/>
    </xf>
    <xf numFmtId="0" fontId="0" fillId="0" borderId="27" xfId="0" applyFont="1" applyBorder="1" applyAlignment="1" applyProtection="1">
      <alignment horizontal="left" vertical="center" wrapText="1"/>
      <protection/>
    </xf>
    <xf numFmtId="0" fontId="0" fillId="0" borderId="27" xfId="0" applyFont="1" applyBorder="1" applyAlignment="1" applyProtection="1">
      <alignment horizontal="center" vertical="center" wrapText="1"/>
      <protection/>
    </xf>
    <xf numFmtId="167" fontId="0" fillId="0" borderId="27" xfId="0" applyNumberFormat="1" applyFont="1" applyBorder="1" applyAlignment="1" applyProtection="1">
      <alignment vertical="center"/>
      <protection/>
    </xf>
    <xf numFmtId="4" fontId="0" fillId="3" borderId="27" xfId="0" applyNumberFormat="1" applyFont="1" applyFill="1" applyBorder="1" applyAlignment="1" applyProtection="1">
      <alignment vertical="center"/>
      <protection locked="0"/>
    </xf>
    <xf numFmtId="4" fontId="0" fillId="0" borderId="27" xfId="0" applyNumberFormat="1" applyFont="1" applyBorder="1" applyAlignment="1" applyProtection="1">
      <alignment vertical="center"/>
      <protection/>
    </xf>
    <xf numFmtId="0" fontId="2" fillId="3" borderId="27" xfId="0" applyFont="1" applyFill="1" applyBorder="1" applyAlignment="1" applyProtection="1">
      <alignment horizontal="left" vertical="center"/>
      <protection locked="0"/>
    </xf>
    <xf numFmtId="0" fontId="2" fillId="0" borderId="0" xfId="0" applyFont="1" applyBorder="1" applyAlignment="1" applyProtection="1">
      <alignment horizontal="center" vertical="center"/>
      <protection/>
    </xf>
    <xf numFmtId="166" fontId="2" fillId="0" borderId="0" xfId="0" applyNumberFormat="1" applyFont="1" applyBorder="1" applyAlignment="1" applyProtection="1">
      <alignment vertical="center"/>
      <protection/>
    </xf>
    <xf numFmtId="166" fontId="2" fillId="0" borderId="15" xfId="0" applyNumberFormat="1" applyFont="1" applyBorder="1" applyAlignment="1" applyProtection="1">
      <alignment vertical="center"/>
      <protection/>
    </xf>
    <xf numFmtId="4" fontId="0" fillId="0" borderId="0" xfId="0" applyNumberFormat="1" applyFont="1" applyAlignment="1">
      <alignment vertical="center"/>
    </xf>
    <xf numFmtId="0" fontId="32" fillId="0" borderId="0" xfId="0" applyFont="1" applyAlignment="1" applyProtection="1">
      <alignment horizontal="left" vertical="center"/>
      <protection/>
    </xf>
    <xf numFmtId="0" fontId="33" fillId="0" borderId="0" xfId="0" applyFont="1" applyAlignment="1" applyProtection="1">
      <alignment vertical="center" wrapText="1"/>
      <protection/>
    </xf>
    <xf numFmtId="0" fontId="0" fillId="0" borderId="21" xfId="0" applyFont="1" applyBorder="1" applyAlignment="1" applyProtection="1">
      <alignment vertical="center"/>
      <protection/>
    </xf>
    <xf numFmtId="0" fontId="9" fillId="0" borderId="4" xfId="0" applyFont="1" applyBorder="1" applyAlignment="1" applyProtection="1">
      <alignment vertical="center"/>
      <protection/>
    </xf>
    <xf numFmtId="0" fontId="9" fillId="0" borderId="0" xfId="0" applyFont="1" applyAlignment="1" applyProtection="1">
      <alignment vertical="center"/>
      <protection/>
    </xf>
    <xf numFmtId="0" fontId="9" fillId="0" borderId="0" xfId="0" applyFont="1" applyAlignment="1" applyProtection="1">
      <alignment horizontal="left" vertical="center" wrapText="1"/>
      <protection/>
    </xf>
    <xf numFmtId="167" fontId="9" fillId="0" borderId="0" xfId="0" applyNumberFormat="1" applyFont="1" applyAlignment="1" applyProtection="1">
      <alignment vertical="center"/>
      <protection/>
    </xf>
    <xf numFmtId="0" fontId="9" fillId="0" borderId="0" xfId="0" applyFont="1" applyAlignment="1" applyProtection="1">
      <alignment vertical="center"/>
      <protection locked="0"/>
    </xf>
    <xf numFmtId="0" fontId="9" fillId="0" borderId="4" xfId="0" applyFont="1" applyBorder="1" applyAlignment="1">
      <alignment vertical="center"/>
    </xf>
    <xf numFmtId="0" fontId="9" fillId="0" borderId="21" xfId="0" applyFont="1" applyBorder="1" applyAlignment="1" applyProtection="1">
      <alignment vertical="center"/>
      <protection/>
    </xf>
    <xf numFmtId="0" fontId="9" fillId="0" borderId="0" xfId="0" applyFont="1" applyBorder="1" applyAlignment="1" applyProtection="1">
      <alignment vertical="center"/>
      <protection/>
    </xf>
    <xf numFmtId="0" fontId="9" fillId="0" borderId="15" xfId="0" applyFont="1" applyBorder="1" applyAlignment="1" applyProtection="1">
      <alignment vertical="center"/>
      <protection/>
    </xf>
    <xf numFmtId="0" fontId="9" fillId="0" borderId="0" xfId="0" applyFont="1" applyAlignment="1">
      <alignment horizontal="left" vertical="center"/>
    </xf>
    <xf numFmtId="0" fontId="34" fillId="0" borderId="27" xfId="0" applyFont="1" applyBorder="1" applyAlignment="1" applyProtection="1">
      <alignment horizontal="center" vertical="center"/>
      <protection/>
    </xf>
    <xf numFmtId="49" fontId="34" fillId="0" borderId="27" xfId="0" applyNumberFormat="1" applyFont="1" applyBorder="1" applyAlignment="1" applyProtection="1">
      <alignment horizontal="left" vertical="center" wrapText="1"/>
      <protection/>
    </xf>
    <xf numFmtId="0" fontId="34" fillId="0" borderId="27" xfId="0" applyFont="1" applyBorder="1" applyAlignment="1" applyProtection="1">
      <alignment horizontal="left" vertical="center" wrapText="1"/>
      <protection/>
    </xf>
    <xf numFmtId="0" fontId="34" fillId="0" borderId="27" xfId="0" applyFont="1" applyBorder="1" applyAlignment="1" applyProtection="1">
      <alignment horizontal="center" vertical="center" wrapText="1"/>
      <protection/>
    </xf>
    <xf numFmtId="167" fontId="34" fillId="0" borderId="27" xfId="0" applyNumberFormat="1" applyFont="1" applyBorder="1" applyAlignment="1" applyProtection="1">
      <alignment vertical="center"/>
      <protection/>
    </xf>
    <xf numFmtId="4" fontId="34" fillId="3" borderId="27" xfId="0" applyNumberFormat="1" applyFont="1" applyFill="1" applyBorder="1" applyAlignment="1" applyProtection="1">
      <alignment vertical="center"/>
      <protection locked="0"/>
    </xf>
    <xf numFmtId="4" fontId="34" fillId="0" borderId="27" xfId="0" applyNumberFormat="1" applyFont="1" applyBorder="1" applyAlignment="1" applyProtection="1">
      <alignment vertical="center"/>
      <protection/>
    </xf>
    <xf numFmtId="0" fontId="34" fillId="0" borderId="4" xfId="0" applyFont="1" applyBorder="1" applyAlignment="1">
      <alignment vertical="center"/>
    </xf>
    <xf numFmtId="0" fontId="34" fillId="3" borderId="27" xfId="0" applyFont="1" applyFill="1" applyBorder="1" applyAlignment="1" applyProtection="1">
      <alignment horizontal="left" vertical="center"/>
      <protection locked="0"/>
    </xf>
    <xf numFmtId="0" fontId="34" fillId="0" borderId="0" xfId="0" applyFont="1" applyBorder="1" applyAlignment="1" applyProtection="1">
      <alignment horizontal="center" vertical="center"/>
      <protection/>
    </xf>
    <xf numFmtId="167" fontId="0" fillId="3" borderId="27" xfId="0" applyNumberFormat="1" applyFont="1" applyFill="1" applyBorder="1" applyAlignment="1" applyProtection="1">
      <alignment vertical="center"/>
      <protection locked="0"/>
    </xf>
    <xf numFmtId="0" fontId="0" fillId="0" borderId="22" xfId="0" applyFont="1" applyBorder="1" applyAlignment="1" applyProtection="1">
      <alignment vertical="center"/>
      <protection/>
    </xf>
    <xf numFmtId="0" fontId="0" fillId="0" borderId="23" xfId="0" applyFont="1" applyBorder="1" applyAlignment="1" applyProtection="1">
      <alignment vertical="center"/>
      <protection/>
    </xf>
    <xf numFmtId="0" fontId="0" fillId="0" borderId="24" xfId="0" applyFont="1" applyBorder="1" applyAlignment="1" applyProtection="1">
      <alignment vertical="center"/>
      <protection/>
    </xf>
    <xf numFmtId="0" fontId="0" fillId="0" borderId="0" xfId="0" applyAlignment="1" applyProtection="1">
      <alignment vertical="top"/>
      <protection locked="0"/>
    </xf>
    <xf numFmtId="0" fontId="0" fillId="0" borderId="28" xfId="0" applyFont="1" applyBorder="1" applyAlignment="1" applyProtection="1">
      <alignment vertical="center" wrapText="1"/>
      <protection locked="0"/>
    </xf>
    <xf numFmtId="0" fontId="0" fillId="0" borderId="29" xfId="0" applyFont="1" applyBorder="1" applyAlignment="1" applyProtection="1">
      <alignment vertical="center" wrapText="1"/>
      <protection locked="0"/>
    </xf>
    <xf numFmtId="0" fontId="0" fillId="0" borderId="30" xfId="0" applyFont="1" applyBorder="1" applyAlignment="1" applyProtection="1">
      <alignment vertical="center" wrapText="1"/>
      <protection locked="0"/>
    </xf>
    <xf numFmtId="0" fontId="0" fillId="0" borderId="31" xfId="0" applyFont="1" applyBorder="1" applyAlignment="1" applyProtection="1">
      <alignment horizontal="center" vertical="center" wrapText="1"/>
      <protection locked="0"/>
    </xf>
    <xf numFmtId="0" fontId="0" fillId="0" borderId="32" xfId="0" applyFont="1" applyBorder="1" applyAlignment="1" applyProtection="1">
      <alignment horizontal="center" vertical="center" wrapText="1"/>
      <protection locked="0"/>
    </xf>
    <xf numFmtId="0" fontId="0" fillId="0" borderId="31" xfId="0" applyFont="1" applyBorder="1" applyAlignment="1" applyProtection="1">
      <alignment vertical="center" wrapText="1"/>
      <protection locked="0"/>
    </xf>
    <xf numFmtId="0" fontId="0" fillId="0" borderId="32" xfId="0" applyFont="1" applyBorder="1" applyAlignment="1" applyProtection="1">
      <alignment vertical="center" wrapText="1"/>
      <protection locked="0"/>
    </xf>
    <xf numFmtId="0" fontId="26" fillId="0" borderId="0"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31" xfId="0" applyFont="1" applyBorder="1" applyAlignment="1" applyProtection="1">
      <alignment vertical="center" wrapText="1"/>
      <protection locked="0"/>
    </xf>
    <xf numFmtId="0" fontId="3" fillId="0" borderId="0" xfId="0" applyFont="1" applyBorder="1" applyAlignment="1" applyProtection="1">
      <alignment vertical="center" wrapText="1"/>
      <protection locked="0"/>
    </xf>
    <xf numFmtId="0" fontId="3" fillId="0" borderId="0" xfId="0" applyFont="1" applyBorder="1" applyAlignment="1" applyProtection="1">
      <alignment vertical="center"/>
      <protection locked="0"/>
    </xf>
    <xf numFmtId="0" fontId="3" fillId="0" borderId="0" xfId="0" applyFont="1" applyBorder="1" applyAlignment="1" applyProtection="1">
      <alignment horizontal="left" vertical="center"/>
      <protection locked="0"/>
    </xf>
    <xf numFmtId="49" fontId="3" fillId="0" borderId="0" xfId="0" applyNumberFormat="1" applyFont="1" applyBorder="1" applyAlignment="1" applyProtection="1">
      <alignment vertical="center" wrapText="1"/>
      <protection locked="0"/>
    </xf>
    <xf numFmtId="0" fontId="0" fillId="0" borderId="33" xfId="0" applyFont="1" applyBorder="1" applyAlignment="1" applyProtection="1">
      <alignment vertical="center" wrapText="1"/>
      <protection locked="0"/>
    </xf>
    <xf numFmtId="0" fontId="11" fillId="0" borderId="34" xfId="0" applyFont="1" applyBorder="1" applyAlignment="1" applyProtection="1">
      <alignment vertical="center" wrapText="1"/>
      <protection locked="0"/>
    </xf>
    <xf numFmtId="0" fontId="0" fillId="0" borderId="35" xfId="0" applyFont="1" applyBorder="1" applyAlignment="1" applyProtection="1">
      <alignment vertical="center" wrapText="1"/>
      <protection locked="0"/>
    </xf>
    <xf numFmtId="0" fontId="0" fillId="0" borderId="0" xfId="0" applyFont="1" applyBorder="1" applyAlignment="1" applyProtection="1">
      <alignment vertical="top"/>
      <protection locked="0"/>
    </xf>
    <xf numFmtId="0" fontId="0" fillId="0" borderId="0" xfId="0" applyFont="1" applyAlignment="1" applyProtection="1">
      <alignment vertical="top"/>
      <protection locked="0"/>
    </xf>
    <xf numFmtId="0" fontId="0" fillId="0" borderId="28" xfId="0" applyFont="1" applyBorder="1" applyAlignment="1" applyProtection="1">
      <alignment horizontal="left" vertical="center"/>
      <protection locked="0"/>
    </xf>
    <xf numFmtId="0" fontId="0" fillId="0" borderId="29" xfId="0" applyFont="1" applyBorder="1" applyAlignment="1" applyProtection="1">
      <alignment horizontal="left" vertical="center"/>
      <protection locked="0"/>
    </xf>
    <xf numFmtId="0" fontId="0" fillId="0" borderId="30" xfId="0" applyFont="1" applyBorder="1" applyAlignment="1" applyProtection="1">
      <alignment horizontal="left" vertical="center"/>
      <protection locked="0"/>
    </xf>
    <xf numFmtId="0" fontId="0" fillId="0" borderId="31" xfId="0" applyFont="1" applyBorder="1" applyAlignment="1" applyProtection="1">
      <alignment horizontal="left" vertical="center"/>
      <protection locked="0"/>
    </xf>
    <xf numFmtId="0" fontId="0" fillId="0" borderId="32" xfId="0" applyFont="1" applyBorder="1" applyAlignment="1" applyProtection="1">
      <alignment horizontal="left" vertical="center"/>
      <protection locked="0"/>
    </xf>
    <xf numFmtId="0" fontId="26" fillId="0" borderId="0" xfId="0" applyFont="1" applyBorder="1" applyAlignment="1" applyProtection="1">
      <alignment horizontal="left" vertical="center"/>
      <protection locked="0"/>
    </xf>
    <xf numFmtId="0" fontId="5" fillId="0" borderId="0" xfId="0" applyFont="1" applyAlignment="1" applyProtection="1">
      <alignment horizontal="left" vertical="center"/>
      <protection locked="0"/>
    </xf>
    <xf numFmtId="0" fontId="26" fillId="0" borderId="34" xfId="0" applyFont="1" applyBorder="1" applyAlignment="1" applyProtection="1">
      <alignment horizontal="left" vertical="center"/>
      <protection locked="0"/>
    </xf>
    <xf numFmtId="0" fontId="26" fillId="0" borderId="34" xfId="0" applyFont="1" applyBorder="1" applyAlignment="1" applyProtection="1">
      <alignment horizontal="center" vertical="center"/>
      <protection locked="0"/>
    </xf>
    <xf numFmtId="0" fontId="5" fillId="0" borderId="34" xfId="0" applyFont="1" applyBorder="1" applyAlignment="1" applyProtection="1">
      <alignment horizontal="left" vertical="center"/>
      <protection locked="0"/>
    </xf>
    <xf numFmtId="0" fontId="20" fillId="0" borderId="0" xfId="0" applyFont="1" applyBorder="1" applyAlignment="1" applyProtection="1">
      <alignment horizontal="left" vertical="center"/>
      <protection locked="0"/>
    </xf>
    <xf numFmtId="0" fontId="3" fillId="0" borderId="0" xfId="0" applyFont="1" applyAlignment="1" applyProtection="1">
      <alignment horizontal="left" vertical="center"/>
      <protection locked="0"/>
    </xf>
    <xf numFmtId="0" fontId="3" fillId="0" borderId="0" xfId="0" applyFont="1" applyBorder="1" applyAlignment="1" applyProtection="1">
      <alignment horizontal="center" vertical="center"/>
      <protection locked="0"/>
    </xf>
    <xf numFmtId="0" fontId="3" fillId="0" borderId="31" xfId="0" applyFont="1" applyBorder="1" applyAlignment="1" applyProtection="1">
      <alignment horizontal="left" vertical="center"/>
      <protection locked="0"/>
    </xf>
    <xf numFmtId="0" fontId="3" fillId="0" borderId="0" xfId="0" applyFont="1" applyFill="1" applyBorder="1" applyAlignment="1" applyProtection="1">
      <alignment horizontal="left" vertical="center"/>
      <protection locked="0"/>
    </xf>
    <xf numFmtId="0" fontId="3" fillId="0" borderId="0" xfId="0" applyFont="1" applyFill="1" applyBorder="1" applyAlignment="1" applyProtection="1">
      <alignment horizontal="center" vertical="center"/>
      <protection locked="0"/>
    </xf>
    <xf numFmtId="0" fontId="0" fillId="0" borderId="33" xfId="0" applyFont="1" applyBorder="1" applyAlignment="1" applyProtection="1">
      <alignment horizontal="left" vertical="center"/>
      <protection locked="0"/>
    </xf>
    <xf numFmtId="0" fontId="11" fillId="0" borderId="34" xfId="0" applyFont="1" applyBorder="1" applyAlignment="1" applyProtection="1">
      <alignment horizontal="left" vertical="center"/>
      <protection locked="0"/>
    </xf>
    <xf numFmtId="0" fontId="0" fillId="0" borderId="35" xfId="0" applyFont="1"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0" fontId="11" fillId="0" borderId="0" xfId="0" applyFont="1" applyBorder="1" applyAlignment="1" applyProtection="1">
      <alignment horizontal="left" vertical="center"/>
      <protection locked="0"/>
    </xf>
    <xf numFmtId="0" fontId="5" fillId="0" borderId="0" xfId="0" applyFont="1" applyBorder="1" applyAlignment="1" applyProtection="1">
      <alignment horizontal="left" vertical="center"/>
      <protection locked="0"/>
    </xf>
    <xf numFmtId="0" fontId="3" fillId="0" borderId="34" xfId="0" applyFont="1" applyBorder="1" applyAlignment="1" applyProtection="1">
      <alignment horizontal="left" vertical="center"/>
      <protection locked="0"/>
    </xf>
    <xf numFmtId="0" fontId="0" fillId="0" borderId="0" xfId="0" applyFont="1" applyBorder="1" applyAlignment="1" applyProtection="1">
      <alignment horizontal="left" vertical="center" wrapText="1"/>
      <protection locked="0"/>
    </xf>
    <xf numFmtId="0" fontId="3" fillId="0" borderId="0" xfId="0" applyFont="1" applyBorder="1" applyAlignment="1" applyProtection="1">
      <alignment horizontal="center" vertical="center" wrapText="1"/>
      <protection locked="0"/>
    </xf>
    <xf numFmtId="0" fontId="0" fillId="0" borderId="28" xfId="0" applyFont="1" applyBorder="1" applyAlignment="1" applyProtection="1">
      <alignment horizontal="left" vertical="center" wrapText="1"/>
      <protection locked="0"/>
    </xf>
    <xf numFmtId="0" fontId="0" fillId="0" borderId="29" xfId="0" applyFont="1" applyBorder="1" applyAlignment="1" applyProtection="1">
      <alignment horizontal="left" vertical="center" wrapText="1"/>
      <protection locked="0"/>
    </xf>
    <xf numFmtId="0" fontId="0" fillId="0" borderId="30"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32" xfId="0" applyFont="1" applyBorder="1" applyAlignment="1" applyProtection="1">
      <alignment horizontal="left" vertical="center" wrapText="1"/>
      <protection locked="0"/>
    </xf>
    <xf numFmtId="0" fontId="5" fillId="0" borderId="31" xfId="0" applyFont="1" applyBorder="1" applyAlignment="1" applyProtection="1">
      <alignment horizontal="left" vertical="center" wrapText="1"/>
      <protection locked="0"/>
    </xf>
    <xf numFmtId="0" fontId="5" fillId="0" borderId="32" xfId="0" applyFont="1" applyBorder="1" applyAlignment="1" applyProtection="1">
      <alignment horizontal="left" vertical="center" wrapText="1"/>
      <protection locked="0"/>
    </xf>
    <xf numFmtId="0" fontId="3" fillId="0" borderId="31" xfId="0" applyFont="1" applyBorder="1" applyAlignment="1" applyProtection="1">
      <alignment horizontal="left" vertical="center" wrapText="1"/>
      <protection locked="0"/>
    </xf>
    <xf numFmtId="0" fontId="3" fillId="0" borderId="32" xfId="0" applyFont="1" applyBorder="1" applyAlignment="1" applyProtection="1">
      <alignment horizontal="left" vertical="center" wrapText="1"/>
      <protection locked="0"/>
    </xf>
    <xf numFmtId="0" fontId="3" fillId="0" borderId="32" xfId="0" applyFont="1" applyBorder="1" applyAlignment="1" applyProtection="1">
      <alignment horizontal="left" vertical="center"/>
      <protection locked="0"/>
    </xf>
    <xf numFmtId="0" fontId="3" fillId="0" borderId="33" xfId="0" applyFont="1" applyBorder="1" applyAlignment="1" applyProtection="1">
      <alignment horizontal="left" vertical="center" wrapText="1"/>
      <protection locked="0"/>
    </xf>
    <xf numFmtId="0" fontId="3" fillId="0" borderId="34"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3" fillId="0" borderId="0" xfId="0" applyFont="1" applyBorder="1" applyAlignment="1" applyProtection="1">
      <alignment horizontal="left" vertical="top"/>
      <protection locked="0"/>
    </xf>
    <xf numFmtId="0" fontId="3" fillId="0" borderId="0" xfId="0" applyFont="1" applyBorder="1" applyAlignment="1" applyProtection="1">
      <alignment horizontal="center" vertical="top"/>
      <protection locked="0"/>
    </xf>
    <xf numFmtId="0" fontId="3" fillId="0" borderId="33" xfId="0" applyFont="1" applyBorder="1" applyAlignment="1" applyProtection="1">
      <alignment horizontal="left" vertical="center"/>
      <protection locked="0"/>
    </xf>
    <xf numFmtId="0" fontId="3" fillId="0" borderId="35" xfId="0" applyFont="1" applyBorder="1" applyAlignment="1" applyProtection="1">
      <alignment horizontal="left" vertical="center"/>
      <protection locked="0"/>
    </xf>
    <xf numFmtId="0" fontId="5" fillId="0" borderId="0" xfId="0" applyFont="1" applyAlignment="1" applyProtection="1">
      <alignment vertical="center"/>
      <protection locked="0"/>
    </xf>
    <xf numFmtId="0" fontId="26" fillId="0" borderId="0" xfId="0" applyFont="1" applyBorder="1" applyAlignment="1" applyProtection="1">
      <alignment vertical="center"/>
      <protection locked="0"/>
    </xf>
    <xf numFmtId="0" fontId="5" fillId="0" borderId="34" xfId="0" applyFont="1" applyBorder="1" applyAlignment="1" applyProtection="1">
      <alignment vertical="center"/>
      <protection locked="0"/>
    </xf>
    <xf numFmtId="0" fontId="26" fillId="0" borderId="34" xfId="0" applyFont="1" applyBorder="1" applyAlignment="1" applyProtection="1">
      <alignment vertical="center"/>
      <protection locked="0"/>
    </xf>
    <xf numFmtId="0" fontId="0" fillId="0" borderId="0" xfId="0" applyBorder="1" applyAlignment="1" applyProtection="1">
      <alignment vertical="top"/>
      <protection locked="0"/>
    </xf>
    <xf numFmtId="49" fontId="3" fillId="0" borderId="0" xfId="0" applyNumberFormat="1" applyFont="1" applyBorder="1" applyAlignment="1" applyProtection="1">
      <alignment horizontal="left" vertical="center"/>
      <protection locked="0"/>
    </xf>
    <xf numFmtId="0" fontId="0" fillId="0" borderId="34" xfId="0" applyBorder="1" applyAlignment="1" applyProtection="1">
      <alignment vertical="top"/>
      <protection locked="0"/>
    </xf>
    <xf numFmtId="0" fontId="26" fillId="0" borderId="34" xfId="0" applyFont="1" applyBorder="1" applyAlignment="1" applyProtection="1">
      <alignment horizontal="left"/>
      <protection locked="0"/>
    </xf>
    <xf numFmtId="0" fontId="5" fillId="0" borderId="34" xfId="0" applyFont="1" applyBorder="1" applyAlignment="1" applyProtection="1">
      <alignment/>
      <protection locked="0"/>
    </xf>
    <xf numFmtId="0" fontId="0" fillId="0" borderId="31" xfId="0" applyFont="1" applyBorder="1" applyAlignment="1" applyProtection="1">
      <alignment vertical="top"/>
      <protection locked="0"/>
    </xf>
    <xf numFmtId="0" fontId="0" fillId="0" borderId="32" xfId="0" applyFont="1" applyBorder="1" applyAlignment="1" applyProtection="1">
      <alignment vertical="top"/>
      <protection locked="0"/>
    </xf>
    <xf numFmtId="0" fontId="0" fillId="0" borderId="0" xfId="0" applyFont="1" applyBorder="1" applyAlignment="1" applyProtection="1">
      <alignment horizontal="center" vertical="center"/>
      <protection locked="0"/>
    </xf>
    <xf numFmtId="0" fontId="0" fillId="0" borderId="0" xfId="0" applyFont="1" applyBorder="1" applyAlignment="1" applyProtection="1">
      <alignment horizontal="left" vertical="top"/>
      <protection locked="0"/>
    </xf>
    <xf numFmtId="0" fontId="0" fillId="0" borderId="33" xfId="0" applyFont="1" applyBorder="1" applyAlignment="1" applyProtection="1">
      <alignment vertical="top"/>
      <protection locked="0"/>
    </xf>
    <xf numFmtId="0" fontId="0" fillId="0" borderId="34" xfId="0" applyFont="1" applyBorder="1" applyAlignment="1" applyProtection="1">
      <alignment vertical="top"/>
      <protection locked="0"/>
    </xf>
    <xf numFmtId="0" fontId="0" fillId="0" borderId="35" xfId="0" applyFont="1" applyBorder="1" applyAlignment="1" applyProtection="1">
      <alignment vertical="top"/>
      <protection locked="0"/>
    </xf>
    <xf numFmtId="0" fontId="18" fillId="0" borderId="0" xfId="0" applyFont="1" applyAlignment="1">
      <alignment horizontal="left" vertical="top" wrapText="1"/>
    </xf>
    <xf numFmtId="0" fontId="18" fillId="0" borderId="0" xfId="0" applyFont="1" applyAlignment="1">
      <alignment horizontal="left" vertical="center"/>
    </xf>
    <xf numFmtId="4" fontId="18" fillId="0" borderId="0" xfId="0" applyNumberFormat="1" applyFont="1" applyBorder="1" applyAlignment="1" applyProtection="1">
      <alignment vertical="center"/>
      <protection/>
    </xf>
    <xf numFmtId="0" fontId="2" fillId="0" borderId="0" xfId="0" applyFont="1" applyBorder="1" applyAlignment="1" applyProtection="1">
      <alignment vertical="center"/>
      <protection/>
    </xf>
    <xf numFmtId="0" fontId="4" fillId="4" borderId="9" xfId="0" applyFont="1" applyFill="1" applyBorder="1" applyAlignment="1" applyProtection="1">
      <alignment horizontal="left" vertical="center"/>
      <protection/>
    </xf>
    <xf numFmtId="0" fontId="0" fillId="4" borderId="9" xfId="0" applyFont="1" applyFill="1" applyBorder="1" applyAlignment="1" applyProtection="1">
      <alignment vertical="center"/>
      <protection/>
    </xf>
    <xf numFmtId="4" fontId="4" fillId="4" borderId="9" xfId="0" applyNumberFormat="1" applyFont="1" applyFill="1" applyBorder="1" applyAlignment="1" applyProtection="1">
      <alignment vertical="center"/>
      <protection/>
    </xf>
    <xf numFmtId="0" fontId="0" fillId="4" borderId="16" xfId="0" applyFont="1" applyFill="1" applyBorder="1" applyAlignment="1" applyProtection="1">
      <alignment vertical="center"/>
      <protection/>
    </xf>
    <xf numFmtId="0" fontId="0" fillId="0" borderId="0" xfId="0"/>
    <xf numFmtId="0" fontId="3" fillId="0" borderId="0" xfId="0" applyFont="1" applyBorder="1" applyAlignment="1" applyProtection="1">
      <alignment horizontal="left" vertical="center"/>
      <protection/>
    </xf>
    <xf numFmtId="0" fontId="0" fillId="0" borderId="0" xfId="0" applyBorder="1" applyProtection="1">
      <protection/>
    </xf>
    <xf numFmtId="4" fontId="25" fillId="0" borderId="0" xfId="0" applyNumberFormat="1" applyFont="1" applyAlignment="1" applyProtection="1">
      <alignment vertical="center"/>
      <protection/>
    </xf>
    <xf numFmtId="0" fontId="25"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protection/>
    </xf>
    <xf numFmtId="0" fontId="21" fillId="0" borderId="20" xfId="0" applyFont="1" applyBorder="1" applyAlignment="1">
      <alignment horizontal="center" vertical="center"/>
    </xf>
    <xf numFmtId="0" fontId="21" fillId="0" borderId="13" xfId="0" applyFont="1" applyBorder="1" applyAlignment="1">
      <alignment horizontal="left" vertical="center"/>
    </xf>
    <xf numFmtId="0" fontId="2" fillId="0" borderId="21" xfId="0" applyFont="1" applyBorder="1" applyAlignment="1">
      <alignment horizontal="left" vertical="center"/>
    </xf>
    <xf numFmtId="0" fontId="2" fillId="0" borderId="0" xfId="0" applyFont="1" applyBorder="1" applyAlignment="1">
      <alignment horizontal="left" vertical="center"/>
    </xf>
    <xf numFmtId="0" fontId="2" fillId="0" borderId="21" xfId="0" applyFont="1" applyBorder="1" applyAlignment="1" applyProtection="1">
      <alignment horizontal="left" vertical="center"/>
      <protection/>
    </xf>
    <xf numFmtId="0" fontId="2" fillId="0" borderId="0" xfId="0" applyFont="1" applyBorder="1" applyAlignment="1" applyProtection="1">
      <alignment horizontal="left" vertical="center"/>
      <protection/>
    </xf>
    <xf numFmtId="0" fontId="3" fillId="5" borderId="8" xfId="0" applyFont="1" applyFill="1" applyBorder="1" applyAlignment="1" applyProtection="1">
      <alignment horizontal="center" vertical="center"/>
      <protection/>
    </xf>
    <xf numFmtId="0" fontId="3" fillId="5" borderId="9" xfId="0" applyFont="1" applyFill="1" applyBorder="1" applyAlignment="1" applyProtection="1">
      <alignment horizontal="left" vertical="center"/>
      <protection/>
    </xf>
    <xf numFmtId="0" fontId="3" fillId="5" borderId="9" xfId="0" applyFont="1" applyFill="1" applyBorder="1" applyAlignment="1" applyProtection="1">
      <alignment horizontal="center" vertical="center"/>
      <protection/>
    </xf>
    <xf numFmtId="0" fontId="3" fillId="5" borderId="9" xfId="0" applyFont="1" applyFill="1" applyBorder="1" applyAlignment="1" applyProtection="1">
      <alignment horizontal="right" vertical="center"/>
      <protection/>
    </xf>
    <xf numFmtId="0" fontId="24" fillId="0" borderId="0" xfId="0" applyFont="1" applyAlignment="1" applyProtection="1">
      <alignment horizontal="left" vertical="center" wrapText="1"/>
      <protection/>
    </xf>
    <xf numFmtId="4" fontId="22" fillId="0" borderId="0" xfId="0" applyNumberFormat="1" applyFont="1" applyAlignment="1" applyProtection="1">
      <alignment horizontal="right" vertical="center"/>
      <protection/>
    </xf>
    <xf numFmtId="4" fontId="22" fillId="0" borderId="0" xfId="0" applyNumberFormat="1" applyFont="1" applyAlignment="1" applyProtection="1">
      <alignment vertical="center"/>
      <protection/>
    </xf>
    <xf numFmtId="164" fontId="2" fillId="0" borderId="0" xfId="0" applyNumberFormat="1" applyFont="1" applyBorder="1" applyAlignment="1" applyProtection="1">
      <alignment horizontal="center" vertical="center"/>
      <protection/>
    </xf>
    <xf numFmtId="49" fontId="3" fillId="3" borderId="0" xfId="0" applyNumberFormat="1" applyFont="1" applyFill="1" applyBorder="1" applyAlignment="1" applyProtection="1">
      <alignment horizontal="left" vertical="center"/>
      <protection locked="0"/>
    </xf>
    <xf numFmtId="49" fontId="3" fillId="0" borderId="0" xfId="0" applyNumberFormat="1" applyFont="1" applyBorder="1" applyAlignment="1" applyProtection="1">
      <alignment horizontal="left" vertical="center"/>
      <protection/>
    </xf>
    <xf numFmtId="0" fontId="3" fillId="0" borderId="0" xfId="0" applyFont="1" applyBorder="1" applyAlignment="1" applyProtection="1">
      <alignment horizontal="left" vertical="center" wrapText="1"/>
      <protection/>
    </xf>
    <xf numFmtId="4" fontId="19" fillId="0" borderId="7" xfId="0" applyNumberFormat="1" applyFont="1" applyBorder="1" applyAlignment="1" applyProtection="1">
      <alignment vertical="center"/>
      <protection/>
    </xf>
    <xf numFmtId="0" fontId="0" fillId="0" borderId="7" xfId="0" applyFont="1" applyBorder="1" applyAlignment="1" applyProtection="1">
      <alignment vertical="center"/>
      <protection/>
    </xf>
    <xf numFmtId="0" fontId="2" fillId="0" borderId="0" xfId="0" applyFont="1" applyBorder="1" applyAlignment="1" applyProtection="1">
      <alignment horizontal="right" vertical="center"/>
      <protection/>
    </xf>
    <xf numFmtId="0" fontId="4" fillId="0" borderId="0" xfId="0" applyFont="1" applyBorder="1" applyAlignment="1" applyProtection="1">
      <alignment horizontal="left" vertical="top" wrapText="1"/>
      <protection/>
    </xf>
    <xf numFmtId="0" fontId="4" fillId="0" borderId="0" xfId="0" applyFont="1" applyBorder="1" applyAlignment="1" applyProtection="1">
      <alignment horizontal="left" vertical="center" wrapText="1"/>
      <protection/>
    </xf>
    <xf numFmtId="0" fontId="0" fillId="0" borderId="0" xfId="0" applyFont="1" applyBorder="1" applyAlignment="1" applyProtection="1">
      <alignment vertical="center"/>
      <protection/>
    </xf>
    <xf numFmtId="0" fontId="0" fillId="0" borderId="0" xfId="0" applyFont="1" applyBorder="1" applyAlignment="1" applyProtection="1">
      <alignment horizontal="left" vertical="center"/>
      <protection/>
    </xf>
    <xf numFmtId="0" fontId="0" fillId="0" borderId="0" xfId="0" applyFont="1" applyAlignment="1" applyProtection="1">
      <alignment vertical="center"/>
      <protection/>
    </xf>
    <xf numFmtId="0" fontId="28" fillId="2" borderId="0" xfId="20" applyFont="1" applyFill="1" applyAlignment="1">
      <alignment vertical="center"/>
    </xf>
    <xf numFmtId="0" fontId="3" fillId="0" borderId="0" xfId="0" applyFont="1" applyBorder="1" applyAlignment="1" applyProtection="1">
      <alignment horizontal="left" vertical="top"/>
      <protection locked="0"/>
    </xf>
    <xf numFmtId="0" fontId="3" fillId="0" borderId="0" xfId="0" applyFont="1" applyBorder="1" applyAlignment="1" applyProtection="1">
      <alignment horizontal="left" vertical="center"/>
      <protection locked="0"/>
    </xf>
    <xf numFmtId="0" fontId="26" fillId="0" borderId="34" xfId="0" applyFont="1" applyBorder="1" applyAlignment="1" applyProtection="1">
      <alignment horizontal="left"/>
      <protection locked="0"/>
    </xf>
    <xf numFmtId="0" fontId="14" fillId="0" borderId="0" xfId="0" applyFont="1" applyBorder="1" applyAlignment="1" applyProtection="1">
      <alignment horizontal="center" vertical="center" wrapText="1"/>
      <protection locked="0"/>
    </xf>
    <xf numFmtId="0" fontId="14" fillId="0" borderId="0" xfId="0" applyFont="1" applyBorder="1" applyAlignment="1" applyProtection="1">
      <alignment horizontal="center" vertical="center"/>
      <protection locked="0"/>
    </xf>
    <xf numFmtId="0" fontId="3" fillId="0" borderId="0" xfId="0" applyFont="1" applyBorder="1" applyAlignment="1" applyProtection="1">
      <alignment horizontal="left" vertical="center" wrapText="1"/>
      <protection locked="0"/>
    </xf>
    <xf numFmtId="49" fontId="3" fillId="0" borderId="0" xfId="0" applyNumberFormat="1" applyFont="1" applyBorder="1" applyAlignment="1" applyProtection="1">
      <alignment horizontal="left" vertical="center" wrapText="1"/>
      <protection locked="0"/>
    </xf>
    <xf numFmtId="0" fontId="26" fillId="0" borderId="34" xfId="0" applyFont="1" applyBorder="1" applyAlignment="1" applyProtection="1">
      <alignment horizontal="left" wrapText="1"/>
      <protection locked="0"/>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266700</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66700" cy="26670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L54"/>
  <sheetViews>
    <sheetView showGridLines="0" workbookViewId="0" topLeftCell="A1">
      <pane ySplit="1" topLeftCell="A23"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33" width="2.66015625" style="0" customWidth="1"/>
    <col min="34" max="34" width="3.33203125" style="0" customWidth="1"/>
    <col min="35" max="35" width="31.66015625" style="0" customWidth="1"/>
    <col min="36" max="37" width="2.5" style="0" customWidth="1"/>
    <col min="38" max="38" width="8.33203125" style="0" customWidth="1"/>
    <col min="39" max="39" width="3.33203125" style="0" customWidth="1"/>
    <col min="40" max="40" width="13.33203125" style="0" customWidth="1"/>
    <col min="41" max="41" width="7.5" style="0" customWidth="1"/>
    <col min="42" max="42" width="4.16015625" style="0" customWidth="1"/>
    <col min="43" max="43" width="15.66015625" style="0" customWidth="1"/>
    <col min="44" max="44" width="13.66015625" style="0" customWidth="1"/>
    <col min="45" max="47" width="25.83203125" style="0" hidden="1" customWidth="1"/>
    <col min="48" max="52" width="21.66015625" style="0" hidden="1" customWidth="1"/>
    <col min="53" max="53" width="19.16015625" style="0" hidden="1" customWidth="1"/>
    <col min="54" max="54" width="25" style="0" hidden="1" customWidth="1"/>
    <col min="55" max="56" width="19.16015625" style="0" hidden="1" customWidth="1"/>
    <col min="57" max="57" width="66.5" style="0" customWidth="1"/>
    <col min="71" max="91" width="9.33203125" style="0" hidden="1" customWidth="1"/>
  </cols>
  <sheetData>
    <row r="1" spans="1:74" ht="21.4" customHeight="1">
      <c r="A1" s="13" t="s">
        <v>0</v>
      </c>
      <c r="B1" s="14"/>
      <c r="C1" s="14"/>
      <c r="D1" s="15" t="s">
        <v>1</v>
      </c>
      <c r="E1" s="14"/>
      <c r="F1" s="14"/>
      <c r="G1" s="14"/>
      <c r="H1" s="14"/>
      <c r="I1" s="14"/>
      <c r="J1" s="14"/>
      <c r="K1" s="16" t="s">
        <v>2</v>
      </c>
      <c r="L1" s="16"/>
      <c r="M1" s="16"/>
      <c r="N1" s="16"/>
      <c r="O1" s="16"/>
      <c r="P1" s="16"/>
      <c r="Q1" s="16"/>
      <c r="R1" s="16"/>
      <c r="S1" s="16"/>
      <c r="T1" s="14"/>
      <c r="U1" s="14"/>
      <c r="V1" s="14"/>
      <c r="W1" s="16" t="s">
        <v>3</v>
      </c>
      <c r="X1" s="16"/>
      <c r="Y1" s="16"/>
      <c r="Z1" s="16"/>
      <c r="AA1" s="16"/>
      <c r="AB1" s="16"/>
      <c r="AC1" s="16"/>
      <c r="AD1" s="16"/>
      <c r="AE1" s="16"/>
      <c r="AF1" s="16"/>
      <c r="AG1" s="16"/>
      <c r="AH1" s="16"/>
      <c r="AI1" s="17"/>
      <c r="AJ1" s="18"/>
      <c r="AK1" s="18"/>
      <c r="AL1" s="18"/>
      <c r="AM1" s="18"/>
      <c r="AN1" s="18"/>
      <c r="AO1" s="18"/>
      <c r="AP1" s="18"/>
      <c r="AQ1" s="18"/>
      <c r="AR1" s="18"/>
      <c r="AS1" s="18"/>
      <c r="AT1" s="18"/>
      <c r="AU1" s="18"/>
      <c r="AV1" s="18"/>
      <c r="AW1" s="18"/>
      <c r="AX1" s="18"/>
      <c r="AY1" s="18"/>
      <c r="AZ1" s="18"/>
      <c r="BA1" s="19" t="s">
        <v>4</v>
      </c>
      <c r="BB1" s="19" t="s">
        <v>5</v>
      </c>
      <c r="BC1" s="18"/>
      <c r="BD1" s="18"/>
      <c r="BE1" s="18"/>
      <c r="BF1" s="18"/>
      <c r="BG1" s="18"/>
      <c r="BH1" s="18"/>
      <c r="BI1" s="18"/>
      <c r="BJ1" s="18"/>
      <c r="BK1" s="18"/>
      <c r="BL1" s="18"/>
      <c r="BM1" s="18"/>
      <c r="BN1" s="18"/>
      <c r="BO1" s="18"/>
      <c r="BP1" s="18"/>
      <c r="BQ1" s="18"/>
      <c r="BR1" s="18"/>
      <c r="BT1" s="20" t="s">
        <v>6</v>
      </c>
      <c r="BU1" s="20" t="s">
        <v>6</v>
      </c>
      <c r="BV1" s="20" t="s">
        <v>7</v>
      </c>
    </row>
    <row r="2" spans="3:72" ht="36.95" customHeight="1">
      <c r="AR2" s="309"/>
      <c r="AS2" s="309"/>
      <c r="AT2" s="309"/>
      <c r="AU2" s="309"/>
      <c r="AV2" s="309"/>
      <c r="AW2" s="309"/>
      <c r="AX2" s="309"/>
      <c r="AY2" s="309"/>
      <c r="AZ2" s="309"/>
      <c r="BA2" s="309"/>
      <c r="BB2" s="309"/>
      <c r="BC2" s="309"/>
      <c r="BD2" s="309"/>
      <c r="BE2" s="309"/>
      <c r="BS2" s="21" t="s">
        <v>8</v>
      </c>
      <c r="BT2" s="21" t="s">
        <v>9</v>
      </c>
    </row>
    <row r="3" spans="2:72" ht="6.95" customHeight="1">
      <c r="B3" s="22"/>
      <c r="C3" s="23"/>
      <c r="D3" s="23"/>
      <c r="E3" s="23"/>
      <c r="F3" s="23"/>
      <c r="G3" s="23"/>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4"/>
      <c r="BS3" s="21" t="s">
        <v>8</v>
      </c>
      <c r="BT3" s="21" t="s">
        <v>10</v>
      </c>
    </row>
    <row r="4" spans="2:71" ht="36.95" customHeight="1">
      <c r="B4" s="25"/>
      <c r="C4" s="26"/>
      <c r="D4" s="27" t="s">
        <v>11</v>
      </c>
      <c r="E4" s="26"/>
      <c r="F4" s="26"/>
      <c r="G4" s="26"/>
      <c r="H4" s="26"/>
      <c r="I4" s="26"/>
      <c r="J4" s="26"/>
      <c r="K4" s="26"/>
      <c r="L4" s="26"/>
      <c r="M4" s="26"/>
      <c r="N4" s="26"/>
      <c r="O4" s="26"/>
      <c r="P4" s="26"/>
      <c r="Q4" s="26"/>
      <c r="R4" s="26"/>
      <c r="S4" s="26"/>
      <c r="T4" s="26"/>
      <c r="U4" s="26"/>
      <c r="V4" s="26"/>
      <c r="W4" s="26"/>
      <c r="X4" s="26"/>
      <c r="Y4" s="26"/>
      <c r="Z4" s="26"/>
      <c r="AA4" s="26"/>
      <c r="AB4" s="26"/>
      <c r="AC4" s="26"/>
      <c r="AD4" s="26"/>
      <c r="AE4" s="26"/>
      <c r="AF4" s="26"/>
      <c r="AG4" s="26"/>
      <c r="AH4" s="26"/>
      <c r="AI4" s="26"/>
      <c r="AJ4" s="26"/>
      <c r="AK4" s="26"/>
      <c r="AL4" s="26"/>
      <c r="AM4" s="26"/>
      <c r="AN4" s="26"/>
      <c r="AO4" s="26"/>
      <c r="AP4" s="26"/>
      <c r="AQ4" s="28"/>
      <c r="AS4" s="29" t="s">
        <v>12</v>
      </c>
      <c r="BE4" s="30" t="s">
        <v>13</v>
      </c>
      <c r="BS4" s="21" t="s">
        <v>14</v>
      </c>
    </row>
    <row r="5" spans="2:71" ht="14.45" customHeight="1">
      <c r="B5" s="25"/>
      <c r="C5" s="26"/>
      <c r="D5" s="31" t="s">
        <v>15</v>
      </c>
      <c r="E5" s="26"/>
      <c r="F5" s="26"/>
      <c r="G5" s="26"/>
      <c r="H5" s="26"/>
      <c r="I5" s="26"/>
      <c r="J5" s="26"/>
      <c r="K5" s="310" t="s">
        <v>16</v>
      </c>
      <c r="L5" s="311"/>
      <c r="M5" s="311"/>
      <c r="N5" s="311"/>
      <c r="O5" s="311"/>
      <c r="P5" s="311"/>
      <c r="Q5" s="311"/>
      <c r="R5" s="311"/>
      <c r="S5" s="311"/>
      <c r="T5" s="311"/>
      <c r="U5" s="311"/>
      <c r="V5" s="311"/>
      <c r="W5" s="311"/>
      <c r="X5" s="311"/>
      <c r="Y5" s="311"/>
      <c r="Z5" s="311"/>
      <c r="AA5" s="311"/>
      <c r="AB5" s="311"/>
      <c r="AC5" s="311"/>
      <c r="AD5" s="311"/>
      <c r="AE5" s="311"/>
      <c r="AF5" s="311"/>
      <c r="AG5" s="311"/>
      <c r="AH5" s="311"/>
      <c r="AI5" s="311"/>
      <c r="AJ5" s="311"/>
      <c r="AK5" s="311"/>
      <c r="AL5" s="311"/>
      <c r="AM5" s="311"/>
      <c r="AN5" s="311"/>
      <c r="AO5" s="311"/>
      <c r="AP5" s="26"/>
      <c r="AQ5" s="28"/>
      <c r="BE5" s="301" t="s">
        <v>17</v>
      </c>
      <c r="BS5" s="21" t="s">
        <v>8</v>
      </c>
    </row>
    <row r="6" spans="2:71" ht="36.95" customHeight="1">
      <c r="B6" s="25"/>
      <c r="C6" s="26"/>
      <c r="D6" s="33" t="s">
        <v>18</v>
      </c>
      <c r="E6" s="26"/>
      <c r="F6" s="26"/>
      <c r="G6" s="26"/>
      <c r="H6" s="26"/>
      <c r="I6" s="26"/>
      <c r="J6" s="26"/>
      <c r="K6" s="338" t="s">
        <v>19</v>
      </c>
      <c r="L6" s="311"/>
      <c r="M6" s="311"/>
      <c r="N6" s="311"/>
      <c r="O6" s="311"/>
      <c r="P6" s="311"/>
      <c r="Q6" s="311"/>
      <c r="R6" s="311"/>
      <c r="S6" s="311"/>
      <c r="T6" s="311"/>
      <c r="U6" s="311"/>
      <c r="V6" s="311"/>
      <c r="W6" s="311"/>
      <c r="X6" s="311"/>
      <c r="Y6" s="311"/>
      <c r="Z6" s="311"/>
      <c r="AA6" s="311"/>
      <c r="AB6" s="311"/>
      <c r="AC6" s="311"/>
      <c r="AD6" s="311"/>
      <c r="AE6" s="311"/>
      <c r="AF6" s="311"/>
      <c r="AG6" s="311"/>
      <c r="AH6" s="311"/>
      <c r="AI6" s="311"/>
      <c r="AJ6" s="311"/>
      <c r="AK6" s="311"/>
      <c r="AL6" s="311"/>
      <c r="AM6" s="311"/>
      <c r="AN6" s="311"/>
      <c r="AO6" s="311"/>
      <c r="AP6" s="26"/>
      <c r="AQ6" s="28"/>
      <c r="BE6" s="302"/>
      <c r="BS6" s="21" t="s">
        <v>20</v>
      </c>
    </row>
    <row r="7" spans="2:71" ht="14.45" customHeight="1">
      <c r="B7" s="25"/>
      <c r="C7" s="26"/>
      <c r="D7" s="34" t="s">
        <v>21</v>
      </c>
      <c r="E7" s="26"/>
      <c r="F7" s="26"/>
      <c r="G7" s="26"/>
      <c r="H7" s="26"/>
      <c r="I7" s="26"/>
      <c r="J7" s="26"/>
      <c r="K7" s="32" t="s">
        <v>22</v>
      </c>
      <c r="L7" s="26"/>
      <c r="M7" s="26"/>
      <c r="N7" s="26"/>
      <c r="O7" s="26"/>
      <c r="P7" s="26"/>
      <c r="Q7" s="26"/>
      <c r="R7" s="26"/>
      <c r="S7" s="26"/>
      <c r="T7" s="26"/>
      <c r="U7" s="26"/>
      <c r="V7" s="26"/>
      <c r="W7" s="26"/>
      <c r="X7" s="26"/>
      <c r="Y7" s="26"/>
      <c r="Z7" s="26"/>
      <c r="AA7" s="26"/>
      <c r="AB7" s="26"/>
      <c r="AC7" s="26"/>
      <c r="AD7" s="26"/>
      <c r="AE7" s="26"/>
      <c r="AF7" s="26"/>
      <c r="AG7" s="26"/>
      <c r="AH7" s="26"/>
      <c r="AI7" s="26"/>
      <c r="AJ7" s="26"/>
      <c r="AK7" s="34" t="s">
        <v>23</v>
      </c>
      <c r="AL7" s="26"/>
      <c r="AM7" s="26"/>
      <c r="AN7" s="32" t="s">
        <v>22</v>
      </c>
      <c r="AO7" s="26"/>
      <c r="AP7" s="26"/>
      <c r="AQ7" s="28"/>
      <c r="BE7" s="302"/>
      <c r="BS7" s="21" t="s">
        <v>24</v>
      </c>
    </row>
    <row r="8" spans="2:71" ht="14.45" customHeight="1">
      <c r="B8" s="25"/>
      <c r="C8" s="26"/>
      <c r="D8" s="34" t="s">
        <v>25</v>
      </c>
      <c r="E8" s="26"/>
      <c r="F8" s="26"/>
      <c r="G8" s="26"/>
      <c r="H8" s="26"/>
      <c r="I8" s="26"/>
      <c r="J8" s="26"/>
      <c r="K8" s="32" t="s">
        <v>26</v>
      </c>
      <c r="L8" s="26"/>
      <c r="M8" s="26"/>
      <c r="N8" s="26"/>
      <c r="O8" s="26"/>
      <c r="P8" s="26"/>
      <c r="Q8" s="26"/>
      <c r="R8" s="26"/>
      <c r="S8" s="26"/>
      <c r="T8" s="26"/>
      <c r="U8" s="26"/>
      <c r="V8" s="26"/>
      <c r="W8" s="26"/>
      <c r="X8" s="26"/>
      <c r="Y8" s="26"/>
      <c r="Z8" s="26"/>
      <c r="AA8" s="26"/>
      <c r="AB8" s="26"/>
      <c r="AC8" s="26"/>
      <c r="AD8" s="26"/>
      <c r="AE8" s="26"/>
      <c r="AF8" s="26"/>
      <c r="AG8" s="26"/>
      <c r="AH8" s="26"/>
      <c r="AI8" s="26"/>
      <c r="AJ8" s="26"/>
      <c r="AK8" s="34" t="s">
        <v>27</v>
      </c>
      <c r="AL8" s="26"/>
      <c r="AM8" s="26"/>
      <c r="AN8" s="35" t="s">
        <v>28</v>
      </c>
      <c r="AO8" s="26"/>
      <c r="AP8" s="26"/>
      <c r="AQ8" s="28"/>
      <c r="BE8" s="302"/>
      <c r="BS8" s="21" t="s">
        <v>29</v>
      </c>
    </row>
    <row r="9" spans="2:71" ht="14.45" customHeight="1">
      <c r="B9" s="25"/>
      <c r="C9" s="26"/>
      <c r="D9" s="26"/>
      <c r="E9" s="26"/>
      <c r="F9" s="26"/>
      <c r="G9" s="26"/>
      <c r="H9" s="26"/>
      <c r="I9" s="26"/>
      <c r="J9" s="26"/>
      <c r="K9" s="26"/>
      <c r="L9" s="26"/>
      <c r="M9" s="26"/>
      <c r="N9" s="26"/>
      <c r="O9" s="26"/>
      <c r="P9" s="26"/>
      <c r="Q9" s="26"/>
      <c r="R9" s="26"/>
      <c r="S9" s="26"/>
      <c r="T9" s="26"/>
      <c r="U9" s="26"/>
      <c r="V9" s="26"/>
      <c r="W9" s="26"/>
      <c r="X9" s="26"/>
      <c r="Y9" s="26"/>
      <c r="Z9" s="26"/>
      <c r="AA9" s="26"/>
      <c r="AB9" s="26"/>
      <c r="AC9" s="26"/>
      <c r="AD9" s="26"/>
      <c r="AE9" s="26"/>
      <c r="AF9" s="26"/>
      <c r="AG9" s="26"/>
      <c r="AH9" s="26"/>
      <c r="AI9" s="26"/>
      <c r="AJ9" s="26"/>
      <c r="AK9" s="26"/>
      <c r="AL9" s="26"/>
      <c r="AM9" s="26"/>
      <c r="AN9" s="26"/>
      <c r="AO9" s="26"/>
      <c r="AP9" s="26"/>
      <c r="AQ9" s="28"/>
      <c r="BE9" s="302"/>
      <c r="BS9" s="21" t="s">
        <v>30</v>
      </c>
    </row>
    <row r="10" spans="2:71" ht="14.45" customHeight="1">
      <c r="B10" s="25"/>
      <c r="C10" s="26"/>
      <c r="D10" s="34" t="s">
        <v>31</v>
      </c>
      <c r="E10" s="26"/>
      <c r="F10" s="26"/>
      <c r="G10" s="26"/>
      <c r="H10" s="26"/>
      <c r="I10" s="26"/>
      <c r="J10" s="26"/>
      <c r="K10" s="26"/>
      <c r="L10" s="26"/>
      <c r="M10" s="26"/>
      <c r="N10" s="26"/>
      <c r="O10" s="26"/>
      <c r="P10" s="26"/>
      <c r="Q10" s="26"/>
      <c r="R10" s="26"/>
      <c r="S10" s="26"/>
      <c r="T10" s="26"/>
      <c r="U10" s="26"/>
      <c r="V10" s="26"/>
      <c r="W10" s="26"/>
      <c r="X10" s="26"/>
      <c r="Y10" s="26"/>
      <c r="Z10" s="26"/>
      <c r="AA10" s="26"/>
      <c r="AB10" s="26"/>
      <c r="AC10" s="26"/>
      <c r="AD10" s="26"/>
      <c r="AE10" s="26"/>
      <c r="AF10" s="26"/>
      <c r="AG10" s="26"/>
      <c r="AH10" s="26"/>
      <c r="AI10" s="26"/>
      <c r="AJ10" s="26"/>
      <c r="AK10" s="34" t="s">
        <v>32</v>
      </c>
      <c r="AL10" s="26"/>
      <c r="AM10" s="26"/>
      <c r="AN10" s="32" t="s">
        <v>22</v>
      </c>
      <c r="AO10" s="26"/>
      <c r="AP10" s="26"/>
      <c r="AQ10" s="28"/>
      <c r="BE10" s="302"/>
      <c r="BS10" s="21" t="s">
        <v>20</v>
      </c>
    </row>
    <row r="11" spans="2:71" ht="18.4" customHeight="1">
      <c r="B11" s="25"/>
      <c r="C11" s="26"/>
      <c r="D11" s="26"/>
      <c r="E11" s="32" t="s">
        <v>33</v>
      </c>
      <c r="F11" s="26"/>
      <c r="G11" s="26"/>
      <c r="H11" s="26"/>
      <c r="I11" s="26"/>
      <c r="J11" s="26"/>
      <c r="K11" s="26"/>
      <c r="L11" s="26"/>
      <c r="M11" s="26"/>
      <c r="N11" s="26"/>
      <c r="O11" s="26"/>
      <c r="P11" s="26"/>
      <c r="Q11" s="26"/>
      <c r="R11" s="26"/>
      <c r="S11" s="26"/>
      <c r="T11" s="26"/>
      <c r="U11" s="26"/>
      <c r="V11" s="26"/>
      <c r="W11" s="26"/>
      <c r="X11" s="26"/>
      <c r="Y11" s="26"/>
      <c r="Z11" s="26"/>
      <c r="AA11" s="26"/>
      <c r="AB11" s="26"/>
      <c r="AC11" s="26"/>
      <c r="AD11" s="26"/>
      <c r="AE11" s="26"/>
      <c r="AF11" s="26"/>
      <c r="AG11" s="26"/>
      <c r="AH11" s="26"/>
      <c r="AI11" s="26"/>
      <c r="AJ11" s="26"/>
      <c r="AK11" s="34" t="s">
        <v>34</v>
      </c>
      <c r="AL11" s="26"/>
      <c r="AM11" s="26"/>
      <c r="AN11" s="32" t="s">
        <v>22</v>
      </c>
      <c r="AO11" s="26"/>
      <c r="AP11" s="26"/>
      <c r="AQ11" s="28"/>
      <c r="BE11" s="302"/>
      <c r="BS11" s="21" t="s">
        <v>20</v>
      </c>
    </row>
    <row r="12" spans="2:71" ht="6.95" customHeight="1">
      <c r="B12" s="25"/>
      <c r="C12" s="26"/>
      <c r="D12" s="26"/>
      <c r="E12" s="26"/>
      <c r="F12" s="26"/>
      <c r="G12" s="26"/>
      <c r="H12" s="26"/>
      <c r="I12" s="26"/>
      <c r="J12" s="26"/>
      <c r="K12" s="26"/>
      <c r="L12" s="26"/>
      <c r="M12" s="26"/>
      <c r="N12" s="26"/>
      <c r="O12" s="26"/>
      <c r="P12" s="26"/>
      <c r="Q12" s="26"/>
      <c r="R12" s="26"/>
      <c r="S12" s="26"/>
      <c r="T12" s="26"/>
      <c r="U12" s="26"/>
      <c r="V12" s="26"/>
      <c r="W12" s="26"/>
      <c r="X12" s="26"/>
      <c r="Y12" s="26"/>
      <c r="Z12" s="26"/>
      <c r="AA12" s="26"/>
      <c r="AB12" s="26"/>
      <c r="AC12" s="26"/>
      <c r="AD12" s="26"/>
      <c r="AE12" s="26"/>
      <c r="AF12" s="26"/>
      <c r="AG12" s="26"/>
      <c r="AH12" s="26"/>
      <c r="AI12" s="26"/>
      <c r="AJ12" s="26"/>
      <c r="AK12" s="26"/>
      <c r="AL12" s="26"/>
      <c r="AM12" s="26"/>
      <c r="AN12" s="26"/>
      <c r="AO12" s="26"/>
      <c r="AP12" s="26"/>
      <c r="AQ12" s="28"/>
      <c r="BE12" s="302"/>
      <c r="BS12" s="21" t="s">
        <v>20</v>
      </c>
    </row>
    <row r="13" spans="2:71" ht="14.45" customHeight="1">
      <c r="B13" s="25"/>
      <c r="C13" s="26"/>
      <c r="D13" s="34" t="s">
        <v>35</v>
      </c>
      <c r="E13" s="26"/>
      <c r="F13" s="26"/>
      <c r="G13" s="26"/>
      <c r="H13" s="26"/>
      <c r="I13" s="26"/>
      <c r="J13" s="26"/>
      <c r="K13" s="26"/>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34" t="s">
        <v>32</v>
      </c>
      <c r="AL13" s="26"/>
      <c r="AM13" s="26"/>
      <c r="AN13" s="36" t="s">
        <v>36</v>
      </c>
      <c r="AO13" s="26"/>
      <c r="AP13" s="26"/>
      <c r="AQ13" s="28"/>
      <c r="BE13" s="302"/>
      <c r="BS13" s="21" t="s">
        <v>20</v>
      </c>
    </row>
    <row r="14" spans="2:71" ht="13.5">
      <c r="B14" s="25"/>
      <c r="C14" s="26"/>
      <c r="D14" s="26"/>
      <c r="E14" s="332" t="s">
        <v>36</v>
      </c>
      <c r="F14" s="333"/>
      <c r="G14" s="333"/>
      <c r="H14" s="333"/>
      <c r="I14" s="333"/>
      <c r="J14" s="333"/>
      <c r="K14" s="333"/>
      <c r="L14" s="333"/>
      <c r="M14" s="333"/>
      <c r="N14" s="333"/>
      <c r="O14" s="333"/>
      <c r="P14" s="333"/>
      <c r="Q14" s="333"/>
      <c r="R14" s="333"/>
      <c r="S14" s="333"/>
      <c r="T14" s="333"/>
      <c r="U14" s="333"/>
      <c r="V14" s="333"/>
      <c r="W14" s="333"/>
      <c r="X14" s="333"/>
      <c r="Y14" s="333"/>
      <c r="Z14" s="333"/>
      <c r="AA14" s="333"/>
      <c r="AB14" s="333"/>
      <c r="AC14" s="333"/>
      <c r="AD14" s="333"/>
      <c r="AE14" s="333"/>
      <c r="AF14" s="333"/>
      <c r="AG14" s="333"/>
      <c r="AH14" s="333"/>
      <c r="AI14" s="333"/>
      <c r="AJ14" s="333"/>
      <c r="AK14" s="34" t="s">
        <v>34</v>
      </c>
      <c r="AL14" s="26"/>
      <c r="AM14" s="26"/>
      <c r="AN14" s="36" t="s">
        <v>36</v>
      </c>
      <c r="AO14" s="26"/>
      <c r="AP14" s="26"/>
      <c r="AQ14" s="28"/>
      <c r="BE14" s="302"/>
      <c r="BS14" s="21" t="s">
        <v>20</v>
      </c>
    </row>
    <row r="15" spans="2:71" ht="6.95" customHeight="1">
      <c r="B15" s="25"/>
      <c r="C15" s="26"/>
      <c r="D15" s="26"/>
      <c r="E15" s="26"/>
      <c r="F15" s="26"/>
      <c r="G15" s="26"/>
      <c r="H15" s="26"/>
      <c r="I15" s="26"/>
      <c r="J15" s="26"/>
      <c r="K15" s="26"/>
      <c r="L15" s="26"/>
      <c r="M15" s="26"/>
      <c r="N15" s="26"/>
      <c r="O15" s="26"/>
      <c r="P15" s="26"/>
      <c r="Q15" s="26"/>
      <c r="R15" s="26"/>
      <c r="S15" s="26"/>
      <c r="T15" s="26"/>
      <c r="U15" s="26"/>
      <c r="V15" s="26"/>
      <c r="W15" s="26"/>
      <c r="X15" s="26"/>
      <c r="Y15" s="26"/>
      <c r="Z15" s="26"/>
      <c r="AA15" s="26"/>
      <c r="AB15" s="26"/>
      <c r="AC15" s="26"/>
      <c r="AD15" s="26"/>
      <c r="AE15" s="26"/>
      <c r="AF15" s="26"/>
      <c r="AG15" s="26"/>
      <c r="AH15" s="26"/>
      <c r="AI15" s="26"/>
      <c r="AJ15" s="26"/>
      <c r="AK15" s="26"/>
      <c r="AL15" s="26"/>
      <c r="AM15" s="26"/>
      <c r="AN15" s="26"/>
      <c r="AO15" s="26"/>
      <c r="AP15" s="26"/>
      <c r="AQ15" s="28"/>
      <c r="BE15" s="302"/>
      <c r="BS15" s="21" t="s">
        <v>6</v>
      </c>
    </row>
    <row r="16" spans="2:71" ht="14.45" customHeight="1">
      <c r="B16" s="25"/>
      <c r="C16" s="26"/>
      <c r="D16" s="34" t="s">
        <v>37</v>
      </c>
      <c r="E16" s="26"/>
      <c r="F16" s="26"/>
      <c r="G16" s="26"/>
      <c r="H16" s="26"/>
      <c r="I16" s="26"/>
      <c r="J16" s="26"/>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34" t="s">
        <v>32</v>
      </c>
      <c r="AL16" s="26"/>
      <c r="AM16" s="26"/>
      <c r="AN16" s="32" t="s">
        <v>22</v>
      </c>
      <c r="AO16" s="26"/>
      <c r="AP16" s="26"/>
      <c r="AQ16" s="28"/>
      <c r="BE16" s="302"/>
      <c r="BS16" s="21" t="s">
        <v>6</v>
      </c>
    </row>
    <row r="17" spans="2:71" ht="18.4" customHeight="1">
      <c r="B17" s="25"/>
      <c r="C17" s="26"/>
      <c r="D17" s="26"/>
      <c r="E17" s="32" t="s">
        <v>38</v>
      </c>
      <c r="F17" s="26"/>
      <c r="G17" s="26"/>
      <c r="H17" s="26"/>
      <c r="I17" s="26"/>
      <c r="J17" s="26"/>
      <c r="K17" s="26"/>
      <c r="L17" s="26"/>
      <c r="M17" s="26"/>
      <c r="N17" s="26"/>
      <c r="O17" s="26"/>
      <c r="P17" s="26"/>
      <c r="Q17" s="26"/>
      <c r="R17" s="26"/>
      <c r="S17" s="26"/>
      <c r="T17" s="26"/>
      <c r="U17" s="26"/>
      <c r="V17" s="26"/>
      <c r="W17" s="26"/>
      <c r="X17" s="26"/>
      <c r="Y17" s="26"/>
      <c r="Z17" s="26"/>
      <c r="AA17" s="26"/>
      <c r="AB17" s="26"/>
      <c r="AC17" s="26"/>
      <c r="AD17" s="26"/>
      <c r="AE17" s="26"/>
      <c r="AF17" s="26"/>
      <c r="AG17" s="26"/>
      <c r="AH17" s="26"/>
      <c r="AI17" s="26"/>
      <c r="AJ17" s="26"/>
      <c r="AK17" s="34" t="s">
        <v>34</v>
      </c>
      <c r="AL17" s="26"/>
      <c r="AM17" s="26"/>
      <c r="AN17" s="32" t="s">
        <v>22</v>
      </c>
      <c r="AO17" s="26"/>
      <c r="AP17" s="26"/>
      <c r="AQ17" s="28"/>
      <c r="BE17" s="302"/>
      <c r="BS17" s="21" t="s">
        <v>39</v>
      </c>
    </row>
    <row r="18" spans="2:71" ht="6.95" customHeight="1">
      <c r="B18" s="25"/>
      <c r="C18" s="26"/>
      <c r="D18" s="26"/>
      <c r="E18" s="26"/>
      <c r="F18" s="26"/>
      <c r="G18" s="26"/>
      <c r="H18" s="26"/>
      <c r="I18" s="26"/>
      <c r="J18" s="26"/>
      <c r="K18" s="26"/>
      <c r="L18" s="26"/>
      <c r="M18" s="26"/>
      <c r="N18" s="26"/>
      <c r="O18" s="26"/>
      <c r="P18" s="26"/>
      <c r="Q18" s="26"/>
      <c r="R18" s="26"/>
      <c r="S18" s="26"/>
      <c r="T18" s="26"/>
      <c r="U18" s="26"/>
      <c r="V18" s="26"/>
      <c r="W18" s="26"/>
      <c r="X18" s="26"/>
      <c r="Y18" s="26"/>
      <c r="Z18" s="26"/>
      <c r="AA18" s="26"/>
      <c r="AB18" s="26"/>
      <c r="AC18" s="26"/>
      <c r="AD18" s="26"/>
      <c r="AE18" s="26"/>
      <c r="AF18" s="26"/>
      <c r="AG18" s="26"/>
      <c r="AH18" s="26"/>
      <c r="AI18" s="26"/>
      <c r="AJ18" s="26"/>
      <c r="AK18" s="26"/>
      <c r="AL18" s="26"/>
      <c r="AM18" s="26"/>
      <c r="AN18" s="26"/>
      <c r="AO18" s="26"/>
      <c r="AP18" s="26"/>
      <c r="AQ18" s="28"/>
      <c r="BE18" s="302"/>
      <c r="BS18" s="21" t="s">
        <v>8</v>
      </c>
    </row>
    <row r="19" spans="2:71" ht="14.45" customHeight="1">
      <c r="B19" s="25"/>
      <c r="C19" s="26"/>
      <c r="D19" s="34" t="s">
        <v>40</v>
      </c>
      <c r="E19" s="26"/>
      <c r="F19" s="26"/>
      <c r="G19" s="26"/>
      <c r="H19" s="26"/>
      <c r="I19" s="26"/>
      <c r="J19" s="26"/>
      <c r="K19" s="26"/>
      <c r="L19" s="26"/>
      <c r="M19" s="26"/>
      <c r="N19" s="26"/>
      <c r="O19" s="26"/>
      <c r="P19" s="26"/>
      <c r="Q19" s="26"/>
      <c r="R19" s="26"/>
      <c r="S19" s="26"/>
      <c r="T19" s="26"/>
      <c r="U19" s="26"/>
      <c r="V19" s="26"/>
      <c r="W19" s="26"/>
      <c r="X19" s="26"/>
      <c r="Y19" s="26"/>
      <c r="Z19" s="26"/>
      <c r="AA19" s="26"/>
      <c r="AB19" s="26"/>
      <c r="AC19" s="26"/>
      <c r="AD19" s="26"/>
      <c r="AE19" s="26"/>
      <c r="AF19" s="26"/>
      <c r="AG19" s="26"/>
      <c r="AH19" s="26"/>
      <c r="AI19" s="26"/>
      <c r="AJ19" s="26"/>
      <c r="AK19" s="26"/>
      <c r="AL19" s="26"/>
      <c r="AM19" s="26"/>
      <c r="AN19" s="26"/>
      <c r="AO19" s="26"/>
      <c r="AP19" s="26"/>
      <c r="AQ19" s="28"/>
      <c r="BE19" s="302"/>
      <c r="BS19" s="21" t="s">
        <v>8</v>
      </c>
    </row>
    <row r="20" spans="2:71" ht="16.5" customHeight="1">
      <c r="B20" s="25"/>
      <c r="C20" s="26"/>
      <c r="D20" s="26"/>
      <c r="E20" s="334" t="s">
        <v>41</v>
      </c>
      <c r="F20" s="334"/>
      <c r="G20" s="334"/>
      <c r="H20" s="334"/>
      <c r="I20" s="334"/>
      <c r="J20" s="334"/>
      <c r="K20" s="334"/>
      <c r="L20" s="334"/>
      <c r="M20" s="334"/>
      <c r="N20" s="334"/>
      <c r="O20" s="334"/>
      <c r="P20" s="334"/>
      <c r="Q20" s="334"/>
      <c r="R20" s="334"/>
      <c r="S20" s="334"/>
      <c r="T20" s="334"/>
      <c r="U20" s="334"/>
      <c r="V20" s="334"/>
      <c r="W20" s="334"/>
      <c r="X20" s="334"/>
      <c r="Y20" s="334"/>
      <c r="Z20" s="334"/>
      <c r="AA20" s="334"/>
      <c r="AB20" s="334"/>
      <c r="AC20" s="334"/>
      <c r="AD20" s="334"/>
      <c r="AE20" s="334"/>
      <c r="AF20" s="334"/>
      <c r="AG20" s="334"/>
      <c r="AH20" s="334"/>
      <c r="AI20" s="334"/>
      <c r="AJ20" s="334"/>
      <c r="AK20" s="334"/>
      <c r="AL20" s="334"/>
      <c r="AM20" s="334"/>
      <c r="AN20" s="334"/>
      <c r="AO20" s="26"/>
      <c r="AP20" s="26"/>
      <c r="AQ20" s="28"/>
      <c r="BE20" s="302"/>
      <c r="BS20" s="21" t="s">
        <v>6</v>
      </c>
    </row>
    <row r="21" spans="2:57" ht="6.95" customHeight="1">
      <c r="B21" s="25"/>
      <c r="C21" s="26"/>
      <c r="D21" s="26"/>
      <c r="E21" s="26"/>
      <c r="F21" s="26"/>
      <c r="G21" s="26"/>
      <c r="H21" s="26"/>
      <c r="I21" s="26"/>
      <c r="J21" s="26"/>
      <c r="K21" s="26"/>
      <c r="L21" s="26"/>
      <c r="M21" s="26"/>
      <c r="N21" s="26"/>
      <c r="O21" s="26"/>
      <c r="P21" s="26"/>
      <c r="Q21" s="26"/>
      <c r="R21" s="26"/>
      <c r="S21" s="26"/>
      <c r="T21" s="26"/>
      <c r="U21" s="26"/>
      <c r="V21" s="26"/>
      <c r="W21" s="26"/>
      <c r="X21" s="26"/>
      <c r="Y21" s="26"/>
      <c r="Z21" s="26"/>
      <c r="AA21" s="26"/>
      <c r="AB21" s="26"/>
      <c r="AC21" s="26"/>
      <c r="AD21" s="26"/>
      <c r="AE21" s="26"/>
      <c r="AF21" s="26"/>
      <c r="AG21" s="26"/>
      <c r="AH21" s="26"/>
      <c r="AI21" s="26"/>
      <c r="AJ21" s="26"/>
      <c r="AK21" s="26"/>
      <c r="AL21" s="26"/>
      <c r="AM21" s="26"/>
      <c r="AN21" s="26"/>
      <c r="AO21" s="26"/>
      <c r="AP21" s="26"/>
      <c r="AQ21" s="28"/>
      <c r="BE21" s="302"/>
    </row>
    <row r="22" spans="2:57" ht="6.95" customHeight="1">
      <c r="B22" s="25"/>
      <c r="C22" s="26"/>
      <c r="D22" s="37"/>
      <c r="E22" s="37"/>
      <c r="F22" s="37"/>
      <c r="G22" s="37"/>
      <c r="H22" s="37"/>
      <c r="I22" s="37"/>
      <c r="J22" s="37"/>
      <c r="K22" s="37"/>
      <c r="L22" s="37"/>
      <c r="M22" s="37"/>
      <c r="N22" s="37"/>
      <c r="O22" s="37"/>
      <c r="P22" s="37"/>
      <c r="Q22" s="37"/>
      <c r="R22" s="37"/>
      <c r="S22" s="37"/>
      <c r="T22" s="37"/>
      <c r="U22" s="37"/>
      <c r="V22" s="37"/>
      <c r="W22" s="37"/>
      <c r="X22" s="37"/>
      <c r="Y22" s="37"/>
      <c r="Z22" s="37"/>
      <c r="AA22" s="37"/>
      <c r="AB22" s="37"/>
      <c r="AC22" s="37"/>
      <c r="AD22" s="37"/>
      <c r="AE22" s="37"/>
      <c r="AF22" s="37"/>
      <c r="AG22" s="37"/>
      <c r="AH22" s="37"/>
      <c r="AI22" s="37"/>
      <c r="AJ22" s="37"/>
      <c r="AK22" s="37"/>
      <c r="AL22" s="37"/>
      <c r="AM22" s="37"/>
      <c r="AN22" s="37"/>
      <c r="AO22" s="37"/>
      <c r="AP22" s="26"/>
      <c r="AQ22" s="28"/>
      <c r="BE22" s="302"/>
    </row>
    <row r="23" spans="2:57" s="1" customFormat="1" ht="25.9" customHeight="1">
      <c r="B23" s="38"/>
      <c r="C23" s="39"/>
      <c r="D23" s="40" t="s">
        <v>42</v>
      </c>
      <c r="E23" s="41"/>
      <c r="F23" s="41"/>
      <c r="G23" s="41"/>
      <c r="H23" s="41"/>
      <c r="I23" s="41"/>
      <c r="J23" s="41"/>
      <c r="K23" s="41"/>
      <c r="L23" s="41"/>
      <c r="M23" s="41"/>
      <c r="N23" s="41"/>
      <c r="O23" s="41"/>
      <c r="P23" s="41"/>
      <c r="Q23" s="41"/>
      <c r="R23" s="41"/>
      <c r="S23" s="41"/>
      <c r="T23" s="41"/>
      <c r="U23" s="41"/>
      <c r="V23" s="41"/>
      <c r="W23" s="41"/>
      <c r="X23" s="41"/>
      <c r="Y23" s="41"/>
      <c r="Z23" s="41"/>
      <c r="AA23" s="41"/>
      <c r="AB23" s="41"/>
      <c r="AC23" s="41"/>
      <c r="AD23" s="41"/>
      <c r="AE23" s="41"/>
      <c r="AF23" s="41"/>
      <c r="AG23" s="41"/>
      <c r="AH23" s="41"/>
      <c r="AI23" s="41"/>
      <c r="AJ23" s="41"/>
      <c r="AK23" s="335">
        <f>ROUND(AG51,2)</f>
        <v>0</v>
      </c>
      <c r="AL23" s="336"/>
      <c r="AM23" s="336"/>
      <c r="AN23" s="336"/>
      <c r="AO23" s="336"/>
      <c r="AP23" s="39"/>
      <c r="AQ23" s="42"/>
      <c r="BE23" s="302"/>
    </row>
    <row r="24" spans="2:57" s="1" customFormat="1" ht="6.95" customHeight="1">
      <c r="B24" s="38"/>
      <c r="C24" s="39"/>
      <c r="D24" s="39"/>
      <c r="E24" s="39"/>
      <c r="F24" s="39"/>
      <c r="G24" s="39"/>
      <c r="H24" s="39"/>
      <c r="I24" s="39"/>
      <c r="J24" s="39"/>
      <c r="K24" s="39"/>
      <c r="L24" s="39"/>
      <c r="M24" s="39"/>
      <c r="N24" s="39"/>
      <c r="O24" s="39"/>
      <c r="P24" s="39"/>
      <c r="Q24" s="39"/>
      <c r="R24" s="39"/>
      <c r="S24" s="39"/>
      <c r="T24" s="39"/>
      <c r="U24" s="39"/>
      <c r="V24" s="39"/>
      <c r="W24" s="39"/>
      <c r="X24" s="39"/>
      <c r="Y24" s="39"/>
      <c r="Z24" s="39"/>
      <c r="AA24" s="39"/>
      <c r="AB24" s="39"/>
      <c r="AC24" s="39"/>
      <c r="AD24" s="39"/>
      <c r="AE24" s="39"/>
      <c r="AF24" s="39"/>
      <c r="AG24" s="39"/>
      <c r="AH24" s="39"/>
      <c r="AI24" s="39"/>
      <c r="AJ24" s="39"/>
      <c r="AK24" s="39"/>
      <c r="AL24" s="39"/>
      <c r="AM24" s="39"/>
      <c r="AN24" s="39"/>
      <c r="AO24" s="39"/>
      <c r="AP24" s="39"/>
      <c r="AQ24" s="42"/>
      <c r="BE24" s="302"/>
    </row>
    <row r="25" spans="2:57" s="1" customFormat="1" ht="13.5">
      <c r="B25" s="38"/>
      <c r="C25" s="39"/>
      <c r="D25" s="39"/>
      <c r="E25" s="39"/>
      <c r="F25" s="39"/>
      <c r="G25" s="39"/>
      <c r="H25" s="39"/>
      <c r="I25" s="39"/>
      <c r="J25" s="39"/>
      <c r="K25" s="39"/>
      <c r="L25" s="337" t="s">
        <v>43</v>
      </c>
      <c r="M25" s="337"/>
      <c r="N25" s="337"/>
      <c r="O25" s="337"/>
      <c r="P25" s="39"/>
      <c r="Q25" s="39"/>
      <c r="R25" s="39"/>
      <c r="S25" s="39"/>
      <c r="T25" s="39"/>
      <c r="U25" s="39"/>
      <c r="V25" s="39"/>
      <c r="W25" s="337" t="s">
        <v>44</v>
      </c>
      <c r="X25" s="337"/>
      <c r="Y25" s="337"/>
      <c r="Z25" s="337"/>
      <c r="AA25" s="337"/>
      <c r="AB25" s="337"/>
      <c r="AC25" s="337"/>
      <c r="AD25" s="337"/>
      <c r="AE25" s="337"/>
      <c r="AF25" s="39"/>
      <c r="AG25" s="39"/>
      <c r="AH25" s="39"/>
      <c r="AI25" s="39"/>
      <c r="AJ25" s="39"/>
      <c r="AK25" s="337" t="s">
        <v>45</v>
      </c>
      <c r="AL25" s="337"/>
      <c r="AM25" s="337"/>
      <c r="AN25" s="337"/>
      <c r="AO25" s="337"/>
      <c r="AP25" s="39"/>
      <c r="AQ25" s="42"/>
      <c r="BE25" s="302"/>
    </row>
    <row r="26" spans="2:57" s="2" customFormat="1" ht="14.45" customHeight="1">
      <c r="B26" s="44"/>
      <c r="C26" s="45"/>
      <c r="D26" s="46" t="s">
        <v>46</v>
      </c>
      <c r="E26" s="45"/>
      <c r="F26" s="46" t="s">
        <v>47</v>
      </c>
      <c r="G26" s="45"/>
      <c r="H26" s="45"/>
      <c r="I26" s="45"/>
      <c r="J26" s="45"/>
      <c r="K26" s="45"/>
      <c r="L26" s="331">
        <v>0.21</v>
      </c>
      <c r="M26" s="304"/>
      <c r="N26" s="304"/>
      <c r="O26" s="304"/>
      <c r="P26" s="45"/>
      <c r="Q26" s="45"/>
      <c r="R26" s="45"/>
      <c r="S26" s="45"/>
      <c r="T26" s="45"/>
      <c r="U26" s="45"/>
      <c r="V26" s="45"/>
      <c r="W26" s="303">
        <f>ROUND(AZ51,2)</f>
        <v>0</v>
      </c>
      <c r="X26" s="304"/>
      <c r="Y26" s="304"/>
      <c r="Z26" s="304"/>
      <c r="AA26" s="304"/>
      <c r="AB26" s="304"/>
      <c r="AC26" s="304"/>
      <c r="AD26" s="304"/>
      <c r="AE26" s="304"/>
      <c r="AF26" s="45"/>
      <c r="AG26" s="45"/>
      <c r="AH26" s="45"/>
      <c r="AI26" s="45"/>
      <c r="AJ26" s="45"/>
      <c r="AK26" s="303">
        <f>ROUND(AV51,2)</f>
        <v>0</v>
      </c>
      <c r="AL26" s="304"/>
      <c r="AM26" s="304"/>
      <c r="AN26" s="304"/>
      <c r="AO26" s="304"/>
      <c r="AP26" s="45"/>
      <c r="AQ26" s="47"/>
      <c r="BE26" s="302"/>
    </row>
    <row r="27" spans="2:57" s="2" customFormat="1" ht="14.45" customHeight="1">
      <c r="B27" s="44"/>
      <c r="C27" s="45"/>
      <c r="D27" s="45"/>
      <c r="E27" s="45"/>
      <c r="F27" s="46" t="s">
        <v>48</v>
      </c>
      <c r="G27" s="45"/>
      <c r="H27" s="45"/>
      <c r="I27" s="45"/>
      <c r="J27" s="45"/>
      <c r="K27" s="45"/>
      <c r="L27" s="331">
        <v>0.15</v>
      </c>
      <c r="M27" s="304"/>
      <c r="N27" s="304"/>
      <c r="O27" s="304"/>
      <c r="P27" s="45"/>
      <c r="Q27" s="45"/>
      <c r="R27" s="45"/>
      <c r="S27" s="45"/>
      <c r="T27" s="45"/>
      <c r="U27" s="45"/>
      <c r="V27" s="45"/>
      <c r="W27" s="303">
        <f>ROUND(BA51,2)</f>
        <v>0</v>
      </c>
      <c r="X27" s="304"/>
      <c r="Y27" s="304"/>
      <c r="Z27" s="304"/>
      <c r="AA27" s="304"/>
      <c r="AB27" s="304"/>
      <c r="AC27" s="304"/>
      <c r="AD27" s="304"/>
      <c r="AE27" s="304"/>
      <c r="AF27" s="45"/>
      <c r="AG27" s="45"/>
      <c r="AH27" s="45"/>
      <c r="AI27" s="45"/>
      <c r="AJ27" s="45"/>
      <c r="AK27" s="303">
        <f>ROUND(AW51,2)</f>
        <v>0</v>
      </c>
      <c r="AL27" s="304"/>
      <c r="AM27" s="304"/>
      <c r="AN27" s="304"/>
      <c r="AO27" s="304"/>
      <c r="AP27" s="45"/>
      <c r="AQ27" s="47"/>
      <c r="BE27" s="302"/>
    </row>
    <row r="28" spans="2:57" s="2" customFormat="1" ht="14.45" customHeight="1" hidden="1">
      <c r="B28" s="44"/>
      <c r="C28" s="45"/>
      <c r="D28" s="45"/>
      <c r="E28" s="45"/>
      <c r="F28" s="46" t="s">
        <v>49</v>
      </c>
      <c r="G28" s="45"/>
      <c r="H28" s="45"/>
      <c r="I28" s="45"/>
      <c r="J28" s="45"/>
      <c r="K28" s="45"/>
      <c r="L28" s="331">
        <v>0.21</v>
      </c>
      <c r="M28" s="304"/>
      <c r="N28" s="304"/>
      <c r="O28" s="304"/>
      <c r="P28" s="45"/>
      <c r="Q28" s="45"/>
      <c r="R28" s="45"/>
      <c r="S28" s="45"/>
      <c r="T28" s="45"/>
      <c r="U28" s="45"/>
      <c r="V28" s="45"/>
      <c r="W28" s="303">
        <f>ROUND(BB51,2)</f>
        <v>0</v>
      </c>
      <c r="X28" s="304"/>
      <c r="Y28" s="304"/>
      <c r="Z28" s="304"/>
      <c r="AA28" s="304"/>
      <c r="AB28" s="304"/>
      <c r="AC28" s="304"/>
      <c r="AD28" s="304"/>
      <c r="AE28" s="304"/>
      <c r="AF28" s="45"/>
      <c r="AG28" s="45"/>
      <c r="AH28" s="45"/>
      <c r="AI28" s="45"/>
      <c r="AJ28" s="45"/>
      <c r="AK28" s="303">
        <v>0</v>
      </c>
      <c r="AL28" s="304"/>
      <c r="AM28" s="304"/>
      <c r="AN28" s="304"/>
      <c r="AO28" s="304"/>
      <c r="AP28" s="45"/>
      <c r="AQ28" s="47"/>
      <c r="BE28" s="302"/>
    </row>
    <row r="29" spans="2:57" s="2" customFormat="1" ht="14.45" customHeight="1" hidden="1">
      <c r="B29" s="44"/>
      <c r="C29" s="45"/>
      <c r="D29" s="45"/>
      <c r="E29" s="45"/>
      <c r="F29" s="46" t="s">
        <v>50</v>
      </c>
      <c r="G29" s="45"/>
      <c r="H29" s="45"/>
      <c r="I29" s="45"/>
      <c r="J29" s="45"/>
      <c r="K29" s="45"/>
      <c r="L29" s="331">
        <v>0.15</v>
      </c>
      <c r="M29" s="304"/>
      <c r="N29" s="304"/>
      <c r="O29" s="304"/>
      <c r="P29" s="45"/>
      <c r="Q29" s="45"/>
      <c r="R29" s="45"/>
      <c r="S29" s="45"/>
      <c r="T29" s="45"/>
      <c r="U29" s="45"/>
      <c r="V29" s="45"/>
      <c r="W29" s="303">
        <f>ROUND(BC51,2)</f>
        <v>0</v>
      </c>
      <c r="X29" s="304"/>
      <c r="Y29" s="304"/>
      <c r="Z29" s="304"/>
      <c r="AA29" s="304"/>
      <c r="AB29" s="304"/>
      <c r="AC29" s="304"/>
      <c r="AD29" s="304"/>
      <c r="AE29" s="304"/>
      <c r="AF29" s="45"/>
      <c r="AG29" s="45"/>
      <c r="AH29" s="45"/>
      <c r="AI29" s="45"/>
      <c r="AJ29" s="45"/>
      <c r="AK29" s="303">
        <v>0</v>
      </c>
      <c r="AL29" s="304"/>
      <c r="AM29" s="304"/>
      <c r="AN29" s="304"/>
      <c r="AO29" s="304"/>
      <c r="AP29" s="45"/>
      <c r="AQ29" s="47"/>
      <c r="BE29" s="302"/>
    </row>
    <row r="30" spans="2:57" s="2" customFormat="1" ht="14.45" customHeight="1" hidden="1">
      <c r="B30" s="44"/>
      <c r="C30" s="45"/>
      <c r="D30" s="45"/>
      <c r="E30" s="45"/>
      <c r="F30" s="46" t="s">
        <v>51</v>
      </c>
      <c r="G30" s="45"/>
      <c r="H30" s="45"/>
      <c r="I30" s="45"/>
      <c r="J30" s="45"/>
      <c r="K30" s="45"/>
      <c r="L30" s="331">
        <v>0</v>
      </c>
      <c r="M30" s="304"/>
      <c r="N30" s="304"/>
      <c r="O30" s="304"/>
      <c r="P30" s="45"/>
      <c r="Q30" s="45"/>
      <c r="R30" s="45"/>
      <c r="S30" s="45"/>
      <c r="T30" s="45"/>
      <c r="U30" s="45"/>
      <c r="V30" s="45"/>
      <c r="W30" s="303">
        <f>ROUND(BD51,2)</f>
        <v>0</v>
      </c>
      <c r="X30" s="304"/>
      <c r="Y30" s="304"/>
      <c r="Z30" s="304"/>
      <c r="AA30" s="304"/>
      <c r="AB30" s="304"/>
      <c r="AC30" s="304"/>
      <c r="AD30" s="304"/>
      <c r="AE30" s="304"/>
      <c r="AF30" s="45"/>
      <c r="AG30" s="45"/>
      <c r="AH30" s="45"/>
      <c r="AI30" s="45"/>
      <c r="AJ30" s="45"/>
      <c r="AK30" s="303">
        <v>0</v>
      </c>
      <c r="AL30" s="304"/>
      <c r="AM30" s="304"/>
      <c r="AN30" s="304"/>
      <c r="AO30" s="304"/>
      <c r="AP30" s="45"/>
      <c r="AQ30" s="47"/>
      <c r="BE30" s="302"/>
    </row>
    <row r="31" spans="2:57" s="1" customFormat="1" ht="6.95" customHeight="1">
      <c r="B31" s="38"/>
      <c r="C31" s="39"/>
      <c r="D31" s="39"/>
      <c r="E31" s="39"/>
      <c r="F31" s="39"/>
      <c r="G31" s="39"/>
      <c r="H31" s="39"/>
      <c r="I31" s="39"/>
      <c r="J31" s="39"/>
      <c r="K31" s="39"/>
      <c r="L31" s="39"/>
      <c r="M31" s="39"/>
      <c r="N31" s="39"/>
      <c r="O31" s="39"/>
      <c r="P31" s="39"/>
      <c r="Q31" s="39"/>
      <c r="R31" s="39"/>
      <c r="S31" s="39"/>
      <c r="T31" s="39"/>
      <c r="U31" s="39"/>
      <c r="V31" s="39"/>
      <c r="W31" s="39"/>
      <c r="X31" s="39"/>
      <c r="Y31" s="39"/>
      <c r="Z31" s="39"/>
      <c r="AA31" s="39"/>
      <c r="AB31" s="39"/>
      <c r="AC31" s="39"/>
      <c r="AD31" s="39"/>
      <c r="AE31" s="39"/>
      <c r="AF31" s="39"/>
      <c r="AG31" s="39"/>
      <c r="AH31" s="39"/>
      <c r="AI31" s="39"/>
      <c r="AJ31" s="39"/>
      <c r="AK31" s="39"/>
      <c r="AL31" s="39"/>
      <c r="AM31" s="39"/>
      <c r="AN31" s="39"/>
      <c r="AO31" s="39"/>
      <c r="AP31" s="39"/>
      <c r="AQ31" s="42"/>
      <c r="BE31" s="302"/>
    </row>
    <row r="32" spans="2:57" s="1" customFormat="1" ht="25.9" customHeight="1">
      <c r="B32" s="38"/>
      <c r="C32" s="48"/>
      <c r="D32" s="49" t="s">
        <v>52</v>
      </c>
      <c r="E32" s="50"/>
      <c r="F32" s="50"/>
      <c r="G32" s="50"/>
      <c r="H32" s="50"/>
      <c r="I32" s="50"/>
      <c r="J32" s="50"/>
      <c r="K32" s="50"/>
      <c r="L32" s="50"/>
      <c r="M32" s="50"/>
      <c r="N32" s="50"/>
      <c r="O32" s="50"/>
      <c r="P32" s="50"/>
      <c r="Q32" s="50"/>
      <c r="R32" s="50"/>
      <c r="S32" s="50"/>
      <c r="T32" s="51" t="s">
        <v>53</v>
      </c>
      <c r="U32" s="50"/>
      <c r="V32" s="50"/>
      <c r="W32" s="50"/>
      <c r="X32" s="305" t="s">
        <v>54</v>
      </c>
      <c r="Y32" s="306"/>
      <c r="Z32" s="306"/>
      <c r="AA32" s="306"/>
      <c r="AB32" s="306"/>
      <c r="AC32" s="50"/>
      <c r="AD32" s="50"/>
      <c r="AE32" s="50"/>
      <c r="AF32" s="50"/>
      <c r="AG32" s="50"/>
      <c r="AH32" s="50"/>
      <c r="AI32" s="50"/>
      <c r="AJ32" s="50"/>
      <c r="AK32" s="307">
        <f>SUM(AK23:AK30)</f>
        <v>0</v>
      </c>
      <c r="AL32" s="306"/>
      <c r="AM32" s="306"/>
      <c r="AN32" s="306"/>
      <c r="AO32" s="308"/>
      <c r="AP32" s="48"/>
      <c r="AQ32" s="52"/>
      <c r="BE32" s="302"/>
    </row>
    <row r="33" spans="2:43" s="1" customFormat="1" ht="6.95" customHeight="1">
      <c r="B33" s="38"/>
      <c r="C33" s="39"/>
      <c r="D33" s="39"/>
      <c r="E33" s="39"/>
      <c r="F33" s="39"/>
      <c r="G33" s="39"/>
      <c r="H33" s="39"/>
      <c r="I33" s="39"/>
      <c r="J33" s="39"/>
      <c r="K33" s="39"/>
      <c r="L33" s="39"/>
      <c r="M33" s="39"/>
      <c r="N33" s="39"/>
      <c r="O33" s="39"/>
      <c r="P33" s="39"/>
      <c r="Q33" s="39"/>
      <c r="R33" s="39"/>
      <c r="S33" s="39"/>
      <c r="T33" s="39"/>
      <c r="U33" s="39"/>
      <c r="V33" s="39"/>
      <c r="W33" s="39"/>
      <c r="X33" s="39"/>
      <c r="Y33" s="39"/>
      <c r="Z33" s="39"/>
      <c r="AA33" s="39"/>
      <c r="AB33" s="39"/>
      <c r="AC33" s="39"/>
      <c r="AD33" s="39"/>
      <c r="AE33" s="39"/>
      <c r="AF33" s="39"/>
      <c r="AG33" s="39"/>
      <c r="AH33" s="39"/>
      <c r="AI33" s="39"/>
      <c r="AJ33" s="39"/>
      <c r="AK33" s="39"/>
      <c r="AL33" s="39"/>
      <c r="AM33" s="39"/>
      <c r="AN33" s="39"/>
      <c r="AO33" s="39"/>
      <c r="AP33" s="39"/>
      <c r="AQ33" s="42"/>
    </row>
    <row r="34" spans="2:43" s="1" customFormat="1" ht="6.95" customHeight="1">
      <c r="B34" s="53"/>
      <c r="C34" s="54"/>
      <c r="D34" s="54"/>
      <c r="E34" s="54"/>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4"/>
      <c r="AM34" s="54"/>
      <c r="AN34" s="54"/>
      <c r="AO34" s="54"/>
      <c r="AP34" s="54"/>
      <c r="AQ34" s="55"/>
    </row>
    <row r="38" spans="2:44" s="1" customFormat="1" ht="6.95" customHeight="1">
      <c r="B38" s="56"/>
      <c r="C38" s="57"/>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7"/>
      <c r="AI38" s="57"/>
      <c r="AJ38" s="57"/>
      <c r="AK38" s="57"/>
      <c r="AL38" s="57"/>
      <c r="AM38" s="57"/>
      <c r="AN38" s="57"/>
      <c r="AO38" s="57"/>
      <c r="AP38" s="57"/>
      <c r="AQ38" s="57"/>
      <c r="AR38" s="58"/>
    </row>
    <row r="39" spans="2:44" s="1" customFormat="1" ht="36.95" customHeight="1">
      <c r="B39" s="38"/>
      <c r="C39" s="59" t="s">
        <v>55</v>
      </c>
      <c r="D39" s="60"/>
      <c r="E39" s="60"/>
      <c r="F39" s="60"/>
      <c r="G39" s="60"/>
      <c r="H39" s="60"/>
      <c r="I39" s="60"/>
      <c r="J39" s="60"/>
      <c r="K39" s="60"/>
      <c r="L39" s="60"/>
      <c r="M39" s="60"/>
      <c r="N39" s="60"/>
      <c r="O39" s="60"/>
      <c r="P39" s="60"/>
      <c r="Q39" s="60"/>
      <c r="R39" s="60"/>
      <c r="S39" s="60"/>
      <c r="T39" s="60"/>
      <c r="U39" s="60"/>
      <c r="V39" s="60"/>
      <c r="W39" s="60"/>
      <c r="X39" s="60"/>
      <c r="Y39" s="60"/>
      <c r="Z39" s="60"/>
      <c r="AA39" s="60"/>
      <c r="AB39" s="60"/>
      <c r="AC39" s="60"/>
      <c r="AD39" s="60"/>
      <c r="AE39" s="60"/>
      <c r="AF39" s="60"/>
      <c r="AG39" s="60"/>
      <c r="AH39" s="60"/>
      <c r="AI39" s="60"/>
      <c r="AJ39" s="60"/>
      <c r="AK39" s="60"/>
      <c r="AL39" s="60"/>
      <c r="AM39" s="60"/>
      <c r="AN39" s="60"/>
      <c r="AO39" s="60"/>
      <c r="AP39" s="60"/>
      <c r="AQ39" s="60"/>
      <c r="AR39" s="58"/>
    </row>
    <row r="40" spans="2:44" s="1" customFormat="1" ht="6.95" customHeight="1">
      <c r="B40" s="38"/>
      <c r="C40" s="60"/>
      <c r="D40" s="60"/>
      <c r="E40" s="60"/>
      <c r="F40" s="60"/>
      <c r="G40" s="60"/>
      <c r="H40" s="60"/>
      <c r="I40" s="60"/>
      <c r="J40" s="60"/>
      <c r="K40" s="60"/>
      <c r="L40" s="60"/>
      <c r="M40" s="60"/>
      <c r="N40" s="60"/>
      <c r="O40" s="60"/>
      <c r="P40" s="60"/>
      <c r="Q40" s="60"/>
      <c r="R40" s="60"/>
      <c r="S40" s="60"/>
      <c r="T40" s="60"/>
      <c r="U40" s="60"/>
      <c r="V40" s="60"/>
      <c r="W40" s="60"/>
      <c r="X40" s="60"/>
      <c r="Y40" s="60"/>
      <c r="Z40" s="60"/>
      <c r="AA40" s="60"/>
      <c r="AB40" s="60"/>
      <c r="AC40" s="60"/>
      <c r="AD40" s="60"/>
      <c r="AE40" s="60"/>
      <c r="AF40" s="60"/>
      <c r="AG40" s="60"/>
      <c r="AH40" s="60"/>
      <c r="AI40" s="60"/>
      <c r="AJ40" s="60"/>
      <c r="AK40" s="60"/>
      <c r="AL40" s="60"/>
      <c r="AM40" s="60"/>
      <c r="AN40" s="60"/>
      <c r="AO40" s="60"/>
      <c r="AP40" s="60"/>
      <c r="AQ40" s="60"/>
      <c r="AR40" s="58"/>
    </row>
    <row r="41" spans="2:44" s="3" customFormat="1" ht="14.45" customHeight="1">
      <c r="B41" s="61"/>
      <c r="C41" s="62" t="s">
        <v>15</v>
      </c>
      <c r="D41" s="63"/>
      <c r="E41" s="63"/>
      <c r="F41" s="63"/>
      <c r="G41" s="63"/>
      <c r="H41" s="63"/>
      <c r="I41" s="63"/>
      <c r="J41" s="63"/>
      <c r="K41" s="63"/>
      <c r="L41" s="63" t="str">
        <f>K5</f>
        <v>EK-003-2018</v>
      </c>
      <c r="M41" s="63"/>
      <c r="N41" s="63"/>
      <c r="O41" s="63"/>
      <c r="P41" s="63"/>
      <c r="Q41" s="63"/>
      <c r="R41" s="63"/>
      <c r="S41" s="63"/>
      <c r="T41" s="63"/>
      <c r="U41" s="63"/>
      <c r="V41" s="63"/>
      <c r="W41" s="63"/>
      <c r="X41" s="63"/>
      <c r="Y41" s="63"/>
      <c r="Z41" s="63"/>
      <c r="AA41" s="63"/>
      <c r="AB41" s="63"/>
      <c r="AC41" s="63"/>
      <c r="AD41" s="63"/>
      <c r="AE41" s="63"/>
      <c r="AF41" s="63"/>
      <c r="AG41" s="63"/>
      <c r="AH41" s="63"/>
      <c r="AI41" s="63"/>
      <c r="AJ41" s="63"/>
      <c r="AK41" s="63"/>
      <c r="AL41" s="63"/>
      <c r="AM41" s="63"/>
      <c r="AN41" s="63"/>
      <c r="AO41" s="63"/>
      <c r="AP41" s="63"/>
      <c r="AQ41" s="63"/>
      <c r="AR41" s="64"/>
    </row>
    <row r="42" spans="2:44" s="4" customFormat="1" ht="36.95" customHeight="1">
      <c r="B42" s="65"/>
      <c r="C42" s="66" t="s">
        <v>18</v>
      </c>
      <c r="D42" s="67"/>
      <c r="E42" s="67"/>
      <c r="F42" s="67"/>
      <c r="G42" s="67"/>
      <c r="H42" s="67"/>
      <c r="I42" s="67"/>
      <c r="J42" s="67"/>
      <c r="K42" s="67"/>
      <c r="L42" s="314" t="str">
        <f>K6</f>
        <v>Statutární město Teplice - specifikace prací a dodávek v rámci údržby majetku města (rámcová smlouva)</v>
      </c>
      <c r="M42" s="315"/>
      <c r="N42" s="315"/>
      <c r="O42" s="315"/>
      <c r="P42" s="315"/>
      <c r="Q42" s="315"/>
      <c r="R42" s="315"/>
      <c r="S42" s="315"/>
      <c r="T42" s="315"/>
      <c r="U42" s="315"/>
      <c r="V42" s="315"/>
      <c r="W42" s="315"/>
      <c r="X42" s="315"/>
      <c r="Y42" s="315"/>
      <c r="Z42" s="315"/>
      <c r="AA42" s="315"/>
      <c r="AB42" s="315"/>
      <c r="AC42" s="315"/>
      <c r="AD42" s="315"/>
      <c r="AE42" s="315"/>
      <c r="AF42" s="315"/>
      <c r="AG42" s="315"/>
      <c r="AH42" s="315"/>
      <c r="AI42" s="315"/>
      <c r="AJ42" s="315"/>
      <c r="AK42" s="315"/>
      <c r="AL42" s="315"/>
      <c r="AM42" s="315"/>
      <c r="AN42" s="315"/>
      <c r="AO42" s="315"/>
      <c r="AP42" s="67"/>
      <c r="AQ42" s="67"/>
      <c r="AR42" s="68"/>
    </row>
    <row r="43" spans="2:44" s="1" customFormat="1" ht="6.95" customHeight="1">
      <c r="B43" s="38"/>
      <c r="C43" s="60"/>
      <c r="D43" s="60"/>
      <c r="E43" s="60"/>
      <c r="F43" s="60"/>
      <c r="G43" s="60"/>
      <c r="H43" s="60"/>
      <c r="I43" s="60"/>
      <c r="J43" s="60"/>
      <c r="K43" s="60"/>
      <c r="L43" s="60"/>
      <c r="M43" s="60"/>
      <c r="N43" s="60"/>
      <c r="O43" s="60"/>
      <c r="P43" s="60"/>
      <c r="Q43" s="60"/>
      <c r="R43" s="60"/>
      <c r="S43" s="60"/>
      <c r="T43" s="60"/>
      <c r="U43" s="60"/>
      <c r="V43" s="60"/>
      <c r="W43" s="60"/>
      <c r="X43" s="60"/>
      <c r="Y43" s="60"/>
      <c r="Z43" s="60"/>
      <c r="AA43" s="60"/>
      <c r="AB43" s="60"/>
      <c r="AC43" s="60"/>
      <c r="AD43" s="60"/>
      <c r="AE43" s="60"/>
      <c r="AF43" s="60"/>
      <c r="AG43" s="60"/>
      <c r="AH43" s="60"/>
      <c r="AI43" s="60"/>
      <c r="AJ43" s="60"/>
      <c r="AK43" s="60"/>
      <c r="AL43" s="60"/>
      <c r="AM43" s="60"/>
      <c r="AN43" s="60"/>
      <c r="AO43" s="60"/>
      <c r="AP43" s="60"/>
      <c r="AQ43" s="60"/>
      <c r="AR43" s="58"/>
    </row>
    <row r="44" spans="2:44" s="1" customFormat="1" ht="13.5">
      <c r="B44" s="38"/>
      <c r="C44" s="62" t="s">
        <v>25</v>
      </c>
      <c r="D44" s="60"/>
      <c r="E44" s="60"/>
      <c r="F44" s="60"/>
      <c r="G44" s="60"/>
      <c r="H44" s="60"/>
      <c r="I44" s="60"/>
      <c r="J44" s="60"/>
      <c r="K44" s="60"/>
      <c r="L44" s="69" t="str">
        <f>IF(K8="","",K8)</f>
        <v xml:space="preserve"> </v>
      </c>
      <c r="M44" s="60"/>
      <c r="N44" s="60"/>
      <c r="O44" s="60"/>
      <c r="P44" s="60"/>
      <c r="Q44" s="60"/>
      <c r="R44" s="60"/>
      <c r="S44" s="60"/>
      <c r="T44" s="60"/>
      <c r="U44" s="60"/>
      <c r="V44" s="60"/>
      <c r="W44" s="60"/>
      <c r="X44" s="60"/>
      <c r="Y44" s="60"/>
      <c r="Z44" s="60"/>
      <c r="AA44" s="60"/>
      <c r="AB44" s="60"/>
      <c r="AC44" s="60"/>
      <c r="AD44" s="60"/>
      <c r="AE44" s="60"/>
      <c r="AF44" s="60"/>
      <c r="AG44" s="60"/>
      <c r="AH44" s="60"/>
      <c r="AI44" s="62" t="s">
        <v>27</v>
      </c>
      <c r="AJ44" s="60"/>
      <c r="AK44" s="60"/>
      <c r="AL44" s="60"/>
      <c r="AM44" s="316" t="str">
        <f>IF(AN8="","",AN8)</f>
        <v>21. 8. 2018</v>
      </c>
      <c r="AN44" s="316"/>
      <c r="AO44" s="60"/>
      <c r="AP44" s="60"/>
      <c r="AQ44" s="60"/>
      <c r="AR44" s="58"/>
    </row>
    <row r="45" spans="2:44" s="1" customFormat="1" ht="6.95" customHeight="1">
      <c r="B45" s="38"/>
      <c r="C45" s="60"/>
      <c r="D45" s="60"/>
      <c r="E45" s="60"/>
      <c r="F45" s="60"/>
      <c r="G45" s="60"/>
      <c r="H45" s="60"/>
      <c r="I45" s="60"/>
      <c r="J45" s="60"/>
      <c r="K45" s="60"/>
      <c r="L45" s="60"/>
      <c r="M45" s="60"/>
      <c r="N45" s="60"/>
      <c r="O45" s="60"/>
      <c r="P45" s="60"/>
      <c r="Q45" s="60"/>
      <c r="R45" s="60"/>
      <c r="S45" s="60"/>
      <c r="T45" s="60"/>
      <c r="U45" s="60"/>
      <c r="V45" s="60"/>
      <c r="W45" s="60"/>
      <c r="X45" s="60"/>
      <c r="Y45" s="60"/>
      <c r="Z45" s="60"/>
      <c r="AA45" s="60"/>
      <c r="AB45" s="60"/>
      <c r="AC45" s="60"/>
      <c r="AD45" s="60"/>
      <c r="AE45" s="60"/>
      <c r="AF45" s="60"/>
      <c r="AG45" s="60"/>
      <c r="AH45" s="60"/>
      <c r="AI45" s="60"/>
      <c r="AJ45" s="60"/>
      <c r="AK45" s="60"/>
      <c r="AL45" s="60"/>
      <c r="AM45" s="60"/>
      <c r="AN45" s="60"/>
      <c r="AO45" s="60"/>
      <c r="AP45" s="60"/>
      <c r="AQ45" s="60"/>
      <c r="AR45" s="58"/>
    </row>
    <row r="46" spans="2:56" s="1" customFormat="1" ht="13.5">
      <c r="B46" s="38"/>
      <c r="C46" s="62" t="s">
        <v>31</v>
      </c>
      <c r="D46" s="60"/>
      <c r="E46" s="60"/>
      <c r="F46" s="60"/>
      <c r="G46" s="60"/>
      <c r="H46" s="60"/>
      <c r="I46" s="60"/>
      <c r="J46" s="60"/>
      <c r="K46" s="60"/>
      <c r="L46" s="63" t="str">
        <f>IF(E11="","",E11)</f>
        <v>Statutární město Teplice</v>
      </c>
      <c r="M46" s="60"/>
      <c r="N46" s="60"/>
      <c r="O46" s="60"/>
      <c r="P46" s="60"/>
      <c r="Q46" s="60"/>
      <c r="R46" s="60"/>
      <c r="S46" s="60"/>
      <c r="T46" s="60"/>
      <c r="U46" s="60"/>
      <c r="V46" s="60"/>
      <c r="W46" s="60"/>
      <c r="X46" s="60"/>
      <c r="Y46" s="60"/>
      <c r="Z46" s="60"/>
      <c r="AA46" s="60"/>
      <c r="AB46" s="60"/>
      <c r="AC46" s="60"/>
      <c r="AD46" s="60"/>
      <c r="AE46" s="60"/>
      <c r="AF46" s="60"/>
      <c r="AG46" s="60"/>
      <c r="AH46" s="60"/>
      <c r="AI46" s="62" t="s">
        <v>37</v>
      </c>
      <c r="AJ46" s="60"/>
      <c r="AK46" s="60"/>
      <c r="AL46" s="60"/>
      <c r="AM46" s="317" t="str">
        <f>IF(E17="","",E17)</f>
        <v>není určen</v>
      </c>
      <c r="AN46" s="317"/>
      <c r="AO46" s="317"/>
      <c r="AP46" s="317"/>
      <c r="AQ46" s="60"/>
      <c r="AR46" s="58"/>
      <c r="AS46" s="318" t="s">
        <v>56</v>
      </c>
      <c r="AT46" s="319"/>
      <c r="AU46" s="71"/>
      <c r="AV46" s="71"/>
      <c r="AW46" s="71"/>
      <c r="AX46" s="71"/>
      <c r="AY46" s="71"/>
      <c r="AZ46" s="71"/>
      <c r="BA46" s="71"/>
      <c r="BB46" s="71"/>
      <c r="BC46" s="71"/>
      <c r="BD46" s="72"/>
    </row>
    <row r="47" spans="2:56" s="1" customFormat="1" ht="13.5">
      <c r="B47" s="38"/>
      <c r="C47" s="62" t="s">
        <v>35</v>
      </c>
      <c r="D47" s="60"/>
      <c r="E47" s="60"/>
      <c r="F47" s="60"/>
      <c r="G47" s="60"/>
      <c r="H47" s="60"/>
      <c r="I47" s="60"/>
      <c r="J47" s="60"/>
      <c r="K47" s="60"/>
      <c r="L47" s="63" t="str">
        <f>IF(E14="Vyplň údaj","",E14)</f>
        <v/>
      </c>
      <c r="M47" s="60"/>
      <c r="N47" s="60"/>
      <c r="O47" s="60"/>
      <c r="P47" s="60"/>
      <c r="Q47" s="60"/>
      <c r="R47" s="60"/>
      <c r="S47" s="60"/>
      <c r="T47" s="60"/>
      <c r="U47" s="60"/>
      <c r="V47" s="60"/>
      <c r="W47" s="60"/>
      <c r="X47" s="60"/>
      <c r="Y47" s="60"/>
      <c r="Z47" s="60"/>
      <c r="AA47" s="60"/>
      <c r="AB47" s="60"/>
      <c r="AC47" s="60"/>
      <c r="AD47" s="60"/>
      <c r="AE47" s="60"/>
      <c r="AF47" s="60"/>
      <c r="AG47" s="60"/>
      <c r="AH47" s="60"/>
      <c r="AI47" s="60"/>
      <c r="AJ47" s="60"/>
      <c r="AK47" s="60"/>
      <c r="AL47" s="60"/>
      <c r="AM47" s="60"/>
      <c r="AN47" s="60"/>
      <c r="AO47" s="60"/>
      <c r="AP47" s="60"/>
      <c r="AQ47" s="60"/>
      <c r="AR47" s="58"/>
      <c r="AS47" s="320"/>
      <c r="AT47" s="321"/>
      <c r="AU47" s="73"/>
      <c r="AV47" s="73"/>
      <c r="AW47" s="73"/>
      <c r="AX47" s="73"/>
      <c r="AY47" s="73"/>
      <c r="AZ47" s="73"/>
      <c r="BA47" s="73"/>
      <c r="BB47" s="73"/>
      <c r="BC47" s="73"/>
      <c r="BD47" s="74"/>
    </row>
    <row r="48" spans="2:56" s="1" customFormat="1" ht="10.9" customHeight="1">
      <c r="B48" s="38"/>
      <c r="C48" s="60"/>
      <c r="D48" s="60"/>
      <c r="E48" s="60"/>
      <c r="F48" s="60"/>
      <c r="G48" s="60"/>
      <c r="H48" s="60"/>
      <c r="I48" s="60"/>
      <c r="J48" s="60"/>
      <c r="K48" s="60"/>
      <c r="L48" s="60"/>
      <c r="M48" s="60"/>
      <c r="N48" s="60"/>
      <c r="O48" s="60"/>
      <c r="P48" s="60"/>
      <c r="Q48" s="60"/>
      <c r="R48" s="60"/>
      <c r="S48" s="60"/>
      <c r="T48" s="60"/>
      <c r="U48" s="60"/>
      <c r="V48" s="60"/>
      <c r="W48" s="60"/>
      <c r="X48" s="60"/>
      <c r="Y48" s="60"/>
      <c r="Z48" s="60"/>
      <c r="AA48" s="60"/>
      <c r="AB48" s="60"/>
      <c r="AC48" s="60"/>
      <c r="AD48" s="60"/>
      <c r="AE48" s="60"/>
      <c r="AF48" s="60"/>
      <c r="AG48" s="60"/>
      <c r="AH48" s="60"/>
      <c r="AI48" s="60"/>
      <c r="AJ48" s="60"/>
      <c r="AK48" s="60"/>
      <c r="AL48" s="60"/>
      <c r="AM48" s="60"/>
      <c r="AN48" s="60"/>
      <c r="AO48" s="60"/>
      <c r="AP48" s="60"/>
      <c r="AQ48" s="60"/>
      <c r="AR48" s="58"/>
      <c r="AS48" s="322"/>
      <c r="AT48" s="323"/>
      <c r="AU48" s="39"/>
      <c r="AV48" s="39"/>
      <c r="AW48" s="39"/>
      <c r="AX48" s="39"/>
      <c r="AY48" s="39"/>
      <c r="AZ48" s="39"/>
      <c r="BA48" s="39"/>
      <c r="BB48" s="39"/>
      <c r="BC48" s="39"/>
      <c r="BD48" s="75"/>
    </row>
    <row r="49" spans="2:56" s="1" customFormat="1" ht="29.25" customHeight="1">
      <c r="B49" s="38"/>
      <c r="C49" s="324" t="s">
        <v>57</v>
      </c>
      <c r="D49" s="325"/>
      <c r="E49" s="325"/>
      <c r="F49" s="325"/>
      <c r="G49" s="325"/>
      <c r="H49" s="76"/>
      <c r="I49" s="326" t="s">
        <v>58</v>
      </c>
      <c r="J49" s="325"/>
      <c r="K49" s="325"/>
      <c r="L49" s="325"/>
      <c r="M49" s="325"/>
      <c r="N49" s="325"/>
      <c r="O49" s="325"/>
      <c r="P49" s="325"/>
      <c r="Q49" s="325"/>
      <c r="R49" s="325"/>
      <c r="S49" s="325"/>
      <c r="T49" s="325"/>
      <c r="U49" s="325"/>
      <c r="V49" s="325"/>
      <c r="W49" s="325"/>
      <c r="X49" s="325"/>
      <c r="Y49" s="325"/>
      <c r="Z49" s="325"/>
      <c r="AA49" s="325"/>
      <c r="AB49" s="325"/>
      <c r="AC49" s="325"/>
      <c r="AD49" s="325"/>
      <c r="AE49" s="325"/>
      <c r="AF49" s="325"/>
      <c r="AG49" s="327" t="s">
        <v>59</v>
      </c>
      <c r="AH49" s="325"/>
      <c r="AI49" s="325"/>
      <c r="AJ49" s="325"/>
      <c r="AK49" s="325"/>
      <c r="AL49" s="325"/>
      <c r="AM49" s="325"/>
      <c r="AN49" s="326" t="s">
        <v>60</v>
      </c>
      <c r="AO49" s="325"/>
      <c r="AP49" s="325"/>
      <c r="AQ49" s="77" t="s">
        <v>61</v>
      </c>
      <c r="AR49" s="58"/>
      <c r="AS49" s="78" t="s">
        <v>62</v>
      </c>
      <c r="AT49" s="79" t="s">
        <v>63</v>
      </c>
      <c r="AU49" s="79" t="s">
        <v>64</v>
      </c>
      <c r="AV49" s="79" t="s">
        <v>65</v>
      </c>
      <c r="AW49" s="79" t="s">
        <v>66</v>
      </c>
      <c r="AX49" s="79" t="s">
        <v>67</v>
      </c>
      <c r="AY49" s="79" t="s">
        <v>68</v>
      </c>
      <c r="AZ49" s="79" t="s">
        <v>69</v>
      </c>
      <c r="BA49" s="79" t="s">
        <v>70</v>
      </c>
      <c r="BB49" s="79" t="s">
        <v>71</v>
      </c>
      <c r="BC49" s="79" t="s">
        <v>72</v>
      </c>
      <c r="BD49" s="80" t="s">
        <v>73</v>
      </c>
    </row>
    <row r="50" spans="2:56" s="1" customFormat="1" ht="10.9" customHeight="1">
      <c r="B50" s="38"/>
      <c r="C50" s="60"/>
      <c r="D50" s="60"/>
      <c r="E50" s="60"/>
      <c r="F50" s="60"/>
      <c r="G50" s="60"/>
      <c r="H50" s="60"/>
      <c r="I50" s="60"/>
      <c r="J50" s="60"/>
      <c r="K50" s="60"/>
      <c r="L50" s="60"/>
      <c r="M50" s="60"/>
      <c r="N50" s="60"/>
      <c r="O50" s="60"/>
      <c r="P50" s="60"/>
      <c r="Q50" s="60"/>
      <c r="R50" s="60"/>
      <c r="S50" s="60"/>
      <c r="T50" s="60"/>
      <c r="U50" s="60"/>
      <c r="V50" s="60"/>
      <c r="W50" s="60"/>
      <c r="X50" s="60"/>
      <c r="Y50" s="60"/>
      <c r="Z50" s="60"/>
      <c r="AA50" s="60"/>
      <c r="AB50" s="60"/>
      <c r="AC50" s="60"/>
      <c r="AD50" s="60"/>
      <c r="AE50" s="60"/>
      <c r="AF50" s="60"/>
      <c r="AG50" s="60"/>
      <c r="AH50" s="60"/>
      <c r="AI50" s="60"/>
      <c r="AJ50" s="60"/>
      <c r="AK50" s="60"/>
      <c r="AL50" s="60"/>
      <c r="AM50" s="60"/>
      <c r="AN50" s="60"/>
      <c r="AO50" s="60"/>
      <c r="AP50" s="60"/>
      <c r="AQ50" s="60"/>
      <c r="AR50" s="58"/>
      <c r="AS50" s="81"/>
      <c r="AT50" s="82"/>
      <c r="AU50" s="82"/>
      <c r="AV50" s="82"/>
      <c r="AW50" s="82"/>
      <c r="AX50" s="82"/>
      <c r="AY50" s="82"/>
      <c r="AZ50" s="82"/>
      <c r="BA50" s="82"/>
      <c r="BB50" s="82"/>
      <c r="BC50" s="82"/>
      <c r="BD50" s="83"/>
    </row>
    <row r="51" spans="2:90" s="4" customFormat="1" ht="32.45" customHeight="1">
      <c r="B51" s="65"/>
      <c r="C51" s="84" t="s">
        <v>74</v>
      </c>
      <c r="D51" s="85"/>
      <c r="E51" s="85"/>
      <c r="F51" s="85"/>
      <c r="G51" s="85"/>
      <c r="H51" s="85"/>
      <c r="I51" s="85"/>
      <c r="J51" s="85"/>
      <c r="K51" s="85"/>
      <c r="L51" s="85"/>
      <c r="M51" s="85"/>
      <c r="N51" s="85"/>
      <c r="O51" s="85"/>
      <c r="P51" s="85"/>
      <c r="Q51" s="85"/>
      <c r="R51" s="85"/>
      <c r="S51" s="85"/>
      <c r="T51" s="85"/>
      <c r="U51" s="85"/>
      <c r="V51" s="85"/>
      <c r="W51" s="85"/>
      <c r="X51" s="85"/>
      <c r="Y51" s="85"/>
      <c r="Z51" s="85"/>
      <c r="AA51" s="85"/>
      <c r="AB51" s="85"/>
      <c r="AC51" s="85"/>
      <c r="AD51" s="85"/>
      <c r="AE51" s="85"/>
      <c r="AF51" s="85"/>
      <c r="AG51" s="329">
        <f>ROUND(AG52,2)</f>
        <v>0</v>
      </c>
      <c r="AH51" s="329"/>
      <c r="AI51" s="329"/>
      <c r="AJ51" s="329"/>
      <c r="AK51" s="329"/>
      <c r="AL51" s="329"/>
      <c r="AM51" s="329"/>
      <c r="AN51" s="330">
        <f>SUM(AG51,AT51)</f>
        <v>0</v>
      </c>
      <c r="AO51" s="330"/>
      <c r="AP51" s="330"/>
      <c r="AQ51" s="86" t="s">
        <v>22</v>
      </c>
      <c r="AR51" s="68"/>
      <c r="AS51" s="87">
        <f>ROUND(AS52,2)</f>
        <v>0</v>
      </c>
      <c r="AT51" s="88">
        <f>ROUND(SUM(AV51:AW51),2)</f>
        <v>0</v>
      </c>
      <c r="AU51" s="89">
        <f>ROUND(AU52,5)</f>
        <v>0</v>
      </c>
      <c r="AV51" s="88">
        <f>ROUND(AZ51*L26,2)</f>
        <v>0</v>
      </c>
      <c r="AW51" s="88">
        <f>ROUND(BA51*L27,2)</f>
        <v>0</v>
      </c>
      <c r="AX51" s="88">
        <f>ROUND(BB51*L26,2)</f>
        <v>0</v>
      </c>
      <c r="AY51" s="88">
        <f>ROUND(BC51*L27,2)</f>
        <v>0</v>
      </c>
      <c r="AZ51" s="88">
        <f>ROUND(AZ52,2)</f>
        <v>0</v>
      </c>
      <c r="BA51" s="88">
        <f>ROUND(BA52,2)</f>
        <v>0</v>
      </c>
      <c r="BB51" s="88">
        <f>ROUND(BB52,2)</f>
        <v>0</v>
      </c>
      <c r="BC51" s="88">
        <f>ROUND(BC52,2)</f>
        <v>0</v>
      </c>
      <c r="BD51" s="90">
        <f>ROUND(BD52,2)</f>
        <v>0</v>
      </c>
      <c r="BS51" s="91" t="s">
        <v>75</v>
      </c>
      <c r="BT51" s="91" t="s">
        <v>76</v>
      </c>
      <c r="BV51" s="91" t="s">
        <v>77</v>
      </c>
      <c r="BW51" s="91" t="s">
        <v>7</v>
      </c>
      <c r="BX51" s="91" t="s">
        <v>78</v>
      </c>
      <c r="CL51" s="91" t="s">
        <v>22</v>
      </c>
    </row>
    <row r="52" spans="1:90" s="5" customFormat="1" ht="47.25" customHeight="1">
      <c r="A52" s="92" t="s">
        <v>79</v>
      </c>
      <c r="B52" s="93"/>
      <c r="C52" s="94"/>
      <c r="D52" s="328" t="s">
        <v>16</v>
      </c>
      <c r="E52" s="328"/>
      <c r="F52" s="328"/>
      <c r="G52" s="328"/>
      <c r="H52" s="328"/>
      <c r="I52" s="95"/>
      <c r="J52" s="328" t="s">
        <v>19</v>
      </c>
      <c r="K52" s="328"/>
      <c r="L52" s="328"/>
      <c r="M52" s="328"/>
      <c r="N52" s="328"/>
      <c r="O52" s="328"/>
      <c r="P52" s="328"/>
      <c r="Q52" s="328"/>
      <c r="R52" s="328"/>
      <c r="S52" s="328"/>
      <c r="T52" s="328"/>
      <c r="U52" s="328"/>
      <c r="V52" s="328"/>
      <c r="W52" s="328"/>
      <c r="X52" s="328"/>
      <c r="Y52" s="328"/>
      <c r="Z52" s="328"/>
      <c r="AA52" s="328"/>
      <c r="AB52" s="328"/>
      <c r="AC52" s="328"/>
      <c r="AD52" s="328"/>
      <c r="AE52" s="328"/>
      <c r="AF52" s="328"/>
      <c r="AG52" s="312">
        <f>'EK-003-2018 - Statutární ...'!J25</f>
        <v>0</v>
      </c>
      <c r="AH52" s="313"/>
      <c r="AI52" s="313"/>
      <c r="AJ52" s="313"/>
      <c r="AK52" s="313"/>
      <c r="AL52" s="313"/>
      <c r="AM52" s="313"/>
      <c r="AN52" s="312">
        <f>SUM(AG52,AT52)</f>
        <v>0</v>
      </c>
      <c r="AO52" s="313"/>
      <c r="AP52" s="313"/>
      <c r="AQ52" s="96" t="s">
        <v>80</v>
      </c>
      <c r="AR52" s="97"/>
      <c r="AS52" s="98">
        <v>0</v>
      </c>
      <c r="AT52" s="99">
        <f>ROUND(SUM(AV52:AW52),2)</f>
        <v>0</v>
      </c>
      <c r="AU52" s="100">
        <f>'EK-003-2018 - Statutární ...'!P112</f>
        <v>0</v>
      </c>
      <c r="AV52" s="99">
        <f>'EK-003-2018 - Statutární ...'!J28</f>
        <v>0</v>
      </c>
      <c r="AW52" s="99">
        <f>'EK-003-2018 - Statutární ...'!J29</f>
        <v>0</v>
      </c>
      <c r="AX52" s="99">
        <f>'EK-003-2018 - Statutární ...'!J30</f>
        <v>0</v>
      </c>
      <c r="AY52" s="99">
        <f>'EK-003-2018 - Statutární ...'!J31</f>
        <v>0</v>
      </c>
      <c r="AZ52" s="99">
        <f>'EK-003-2018 - Statutární ...'!F28</f>
        <v>0</v>
      </c>
      <c r="BA52" s="99">
        <f>'EK-003-2018 - Statutární ...'!F29</f>
        <v>0</v>
      </c>
      <c r="BB52" s="99">
        <f>'EK-003-2018 - Statutární ...'!F30</f>
        <v>0</v>
      </c>
      <c r="BC52" s="99">
        <f>'EK-003-2018 - Statutární ...'!F31</f>
        <v>0</v>
      </c>
      <c r="BD52" s="101">
        <f>'EK-003-2018 - Statutární ...'!F32</f>
        <v>0</v>
      </c>
      <c r="BT52" s="102" t="s">
        <v>24</v>
      </c>
      <c r="BU52" s="102" t="s">
        <v>81</v>
      </c>
      <c r="BV52" s="102" t="s">
        <v>77</v>
      </c>
      <c r="BW52" s="102" t="s">
        <v>7</v>
      </c>
      <c r="BX52" s="102" t="s">
        <v>78</v>
      </c>
      <c r="CL52" s="102" t="s">
        <v>22</v>
      </c>
    </row>
    <row r="53" spans="2:44" s="1" customFormat="1" ht="30" customHeight="1">
      <c r="B53" s="38"/>
      <c r="C53" s="60"/>
      <c r="D53" s="60"/>
      <c r="E53" s="60"/>
      <c r="F53" s="60"/>
      <c r="G53" s="60"/>
      <c r="H53" s="60"/>
      <c r="I53" s="60"/>
      <c r="J53" s="60"/>
      <c r="K53" s="60"/>
      <c r="L53" s="60"/>
      <c r="M53" s="60"/>
      <c r="N53" s="60"/>
      <c r="O53" s="60"/>
      <c r="P53" s="60"/>
      <c r="Q53" s="60"/>
      <c r="R53" s="60"/>
      <c r="S53" s="60"/>
      <c r="T53" s="60"/>
      <c r="U53" s="60"/>
      <c r="V53" s="60"/>
      <c r="W53" s="60"/>
      <c r="X53" s="60"/>
      <c r="Y53" s="60"/>
      <c r="Z53" s="60"/>
      <c r="AA53" s="60"/>
      <c r="AB53" s="60"/>
      <c r="AC53" s="60"/>
      <c r="AD53" s="60"/>
      <c r="AE53" s="60"/>
      <c r="AF53" s="60"/>
      <c r="AG53" s="60"/>
      <c r="AH53" s="60"/>
      <c r="AI53" s="60"/>
      <c r="AJ53" s="60"/>
      <c r="AK53" s="60"/>
      <c r="AL53" s="60"/>
      <c r="AM53" s="60"/>
      <c r="AN53" s="60"/>
      <c r="AO53" s="60"/>
      <c r="AP53" s="60"/>
      <c r="AQ53" s="60"/>
      <c r="AR53" s="58"/>
    </row>
    <row r="54" spans="2:44" s="1" customFormat="1" ht="6.95" customHeight="1">
      <c r="B54" s="53"/>
      <c r="C54" s="54"/>
      <c r="D54" s="54"/>
      <c r="E54" s="54"/>
      <c r="F54" s="54"/>
      <c r="G54" s="54"/>
      <c r="H54" s="54"/>
      <c r="I54" s="54"/>
      <c r="J54" s="54"/>
      <c r="K54" s="54"/>
      <c r="L54" s="54"/>
      <c r="M54" s="54"/>
      <c r="N54" s="54"/>
      <c r="O54" s="54"/>
      <c r="P54" s="54"/>
      <c r="Q54" s="54"/>
      <c r="R54" s="54"/>
      <c r="S54" s="54"/>
      <c r="T54" s="54"/>
      <c r="U54" s="54"/>
      <c r="V54" s="54"/>
      <c r="W54" s="54"/>
      <c r="X54" s="54"/>
      <c r="Y54" s="54"/>
      <c r="Z54" s="54"/>
      <c r="AA54" s="54"/>
      <c r="AB54" s="54"/>
      <c r="AC54" s="54"/>
      <c r="AD54" s="54"/>
      <c r="AE54" s="54"/>
      <c r="AF54" s="54"/>
      <c r="AG54" s="54"/>
      <c r="AH54" s="54"/>
      <c r="AI54" s="54"/>
      <c r="AJ54" s="54"/>
      <c r="AK54" s="54"/>
      <c r="AL54" s="54"/>
      <c r="AM54" s="54"/>
      <c r="AN54" s="54"/>
      <c r="AO54" s="54"/>
      <c r="AP54" s="54"/>
      <c r="AQ54" s="54"/>
      <c r="AR54" s="58"/>
    </row>
  </sheetData>
  <sheetProtection algorithmName="SHA-512" hashValue="7CkSpmVRuheVshvZX10D9IW+UwwlH7+Rrf+Op2EpqsN6j6/e5GD9W1eKfUz86BjQOD0HQoeQJNJN9W7ORVf+gQ==" saltValue="zI1tjok/8jZ7vYw0nkSP0K4Xi9OvCcBBGRu4mWoHIP58e+SCmzmNrsT8NDvWO2nmOLnbhbRVoTgNFViNdwLQkw==" spinCount="100000" sheet="1" objects="1" scenarios="1" formatColumns="0" formatRows="0"/>
  <mergeCells count="41">
    <mergeCell ref="K6:AO6"/>
    <mergeCell ref="J52:AF52"/>
    <mergeCell ref="AK26:AO26"/>
    <mergeCell ref="L27:O27"/>
    <mergeCell ref="W27:AE27"/>
    <mergeCell ref="AK27:AO27"/>
    <mergeCell ref="L30:O30"/>
    <mergeCell ref="AK30:AO30"/>
    <mergeCell ref="D52:H52"/>
    <mergeCell ref="AG51:AM51"/>
    <mergeCell ref="AN51:AP51"/>
    <mergeCell ref="L29:O29"/>
    <mergeCell ref="L28:O28"/>
    <mergeCell ref="AS46:AT48"/>
    <mergeCell ref="C49:G49"/>
    <mergeCell ref="I49:AF49"/>
    <mergeCell ref="AG49:AM49"/>
    <mergeCell ref="AN49:AP49"/>
    <mergeCell ref="AN52:AP52"/>
    <mergeCell ref="W29:AE29"/>
    <mergeCell ref="AK29:AO29"/>
    <mergeCell ref="L42:AO42"/>
    <mergeCell ref="AM44:AN44"/>
    <mergeCell ref="AM46:AP46"/>
    <mergeCell ref="AG52:AM52"/>
    <mergeCell ref="BE5:BE32"/>
    <mergeCell ref="W30:AE30"/>
    <mergeCell ref="X32:AB32"/>
    <mergeCell ref="AK32:AO32"/>
    <mergeCell ref="AR2:BE2"/>
    <mergeCell ref="K5:AO5"/>
    <mergeCell ref="W28:AE28"/>
    <mergeCell ref="AK28:AO28"/>
    <mergeCell ref="E14:AJ14"/>
    <mergeCell ref="E20:AN20"/>
    <mergeCell ref="AK23:AO23"/>
    <mergeCell ref="L25:O25"/>
    <mergeCell ref="W25:AE25"/>
    <mergeCell ref="AK25:AO25"/>
    <mergeCell ref="L26:O26"/>
    <mergeCell ref="W26:AE26"/>
  </mergeCells>
  <hyperlinks>
    <hyperlink ref="K1:S1" location="C2" display="1) Rekapitulace stavby"/>
    <hyperlink ref="W1:AI1" location="C51" display="2) Rekapitulace objektů stavby a soupisů prací"/>
    <hyperlink ref="A52" location="'EK-003-2018 - Statutární ...'!C2" displa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818"/>
  <sheetViews>
    <sheetView showGridLines="0" tabSelected="1" workbookViewId="0" topLeftCell="A1">
      <pane ySplit="1" topLeftCell="A207"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03"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18"/>
      <c r="B1" s="104"/>
      <c r="C1" s="104"/>
      <c r="D1" s="105" t="s">
        <v>1</v>
      </c>
      <c r="E1" s="104"/>
      <c r="F1" s="106" t="s">
        <v>82</v>
      </c>
      <c r="G1" s="343" t="s">
        <v>83</v>
      </c>
      <c r="H1" s="343"/>
      <c r="I1" s="107"/>
      <c r="J1" s="106" t="s">
        <v>84</v>
      </c>
      <c r="K1" s="105" t="s">
        <v>85</v>
      </c>
      <c r="L1" s="106" t="s">
        <v>86</v>
      </c>
      <c r="M1" s="106"/>
      <c r="N1" s="106"/>
      <c r="O1" s="106"/>
      <c r="P1" s="106"/>
      <c r="Q1" s="106"/>
      <c r="R1" s="106"/>
      <c r="S1" s="106"/>
      <c r="T1" s="106"/>
      <c r="U1" s="17"/>
      <c r="V1" s="17"/>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c r="BL1" s="18"/>
      <c r="BM1" s="18"/>
      <c r="BN1" s="18"/>
      <c r="BO1" s="18"/>
      <c r="BP1" s="18"/>
      <c r="BQ1" s="18"/>
      <c r="BR1" s="18"/>
    </row>
    <row r="2" spans="3:46" ht="36.95" customHeight="1">
      <c r="L2" s="309"/>
      <c r="M2" s="309"/>
      <c r="N2" s="309"/>
      <c r="O2" s="309"/>
      <c r="P2" s="309"/>
      <c r="Q2" s="309"/>
      <c r="R2" s="309"/>
      <c r="S2" s="309"/>
      <c r="T2" s="309"/>
      <c r="U2" s="309"/>
      <c r="V2" s="309"/>
      <c r="AT2" s="21" t="s">
        <v>7</v>
      </c>
    </row>
    <row r="3" spans="2:46" ht="6.95" customHeight="1">
      <c r="B3" s="22"/>
      <c r="C3" s="23"/>
      <c r="D3" s="23"/>
      <c r="E3" s="23"/>
      <c r="F3" s="23"/>
      <c r="G3" s="23"/>
      <c r="H3" s="23"/>
      <c r="I3" s="108"/>
      <c r="J3" s="23"/>
      <c r="K3" s="24"/>
      <c r="AT3" s="21" t="s">
        <v>87</v>
      </c>
    </row>
    <row r="4" spans="2:46" ht="36.95" customHeight="1">
      <c r="B4" s="25"/>
      <c r="C4" s="26"/>
      <c r="D4" s="27" t="s">
        <v>88</v>
      </c>
      <c r="E4" s="26"/>
      <c r="F4" s="26"/>
      <c r="G4" s="26"/>
      <c r="H4" s="26"/>
      <c r="I4" s="109"/>
      <c r="J4" s="26"/>
      <c r="K4" s="28"/>
      <c r="M4" s="29" t="s">
        <v>12</v>
      </c>
      <c r="AT4" s="21" t="s">
        <v>6</v>
      </c>
    </row>
    <row r="5" spans="2:11" ht="6.95" customHeight="1">
      <c r="B5" s="25"/>
      <c r="C5" s="26"/>
      <c r="D5" s="26"/>
      <c r="E5" s="26"/>
      <c r="F5" s="26"/>
      <c r="G5" s="26"/>
      <c r="H5" s="26"/>
      <c r="I5" s="109"/>
      <c r="J5" s="26"/>
      <c r="K5" s="28"/>
    </row>
    <row r="6" spans="2:11" s="1" customFormat="1" ht="13.5">
      <c r="B6" s="38"/>
      <c r="C6" s="39"/>
      <c r="D6" s="34" t="s">
        <v>18</v>
      </c>
      <c r="E6" s="39"/>
      <c r="F6" s="39"/>
      <c r="G6" s="39"/>
      <c r="H6" s="39"/>
      <c r="I6" s="110"/>
      <c r="J6" s="39"/>
      <c r="K6" s="42"/>
    </row>
    <row r="7" spans="2:11" s="1" customFormat="1" ht="36.95" customHeight="1">
      <c r="B7" s="38"/>
      <c r="C7" s="39"/>
      <c r="D7" s="39"/>
      <c r="E7" s="339" t="s">
        <v>19</v>
      </c>
      <c r="F7" s="340"/>
      <c r="G7" s="340"/>
      <c r="H7" s="340"/>
      <c r="I7" s="110"/>
      <c r="J7" s="39"/>
      <c r="K7" s="42"/>
    </row>
    <row r="8" spans="2:11" s="1" customFormat="1" ht="13.5">
      <c r="B8" s="38"/>
      <c r="C8" s="39"/>
      <c r="D8" s="39"/>
      <c r="E8" s="39"/>
      <c r="F8" s="39"/>
      <c r="G8" s="39"/>
      <c r="H8" s="39"/>
      <c r="I8" s="110"/>
      <c r="J8" s="39"/>
      <c r="K8" s="42"/>
    </row>
    <row r="9" spans="2:11" s="1" customFormat="1" ht="14.45" customHeight="1">
      <c r="B9" s="38"/>
      <c r="C9" s="39"/>
      <c r="D9" s="34" t="s">
        <v>21</v>
      </c>
      <c r="E9" s="39"/>
      <c r="F9" s="32" t="s">
        <v>22</v>
      </c>
      <c r="G9" s="39"/>
      <c r="H9" s="39"/>
      <c r="I9" s="111" t="s">
        <v>23</v>
      </c>
      <c r="J9" s="32" t="s">
        <v>22</v>
      </c>
      <c r="K9" s="42"/>
    </row>
    <row r="10" spans="2:11" s="1" customFormat="1" ht="14.45" customHeight="1">
      <c r="B10" s="38"/>
      <c r="C10" s="39"/>
      <c r="D10" s="34" t="s">
        <v>25</v>
      </c>
      <c r="E10" s="39"/>
      <c r="F10" s="32" t="s">
        <v>26</v>
      </c>
      <c r="G10" s="39"/>
      <c r="H10" s="39"/>
      <c r="I10" s="111" t="s">
        <v>27</v>
      </c>
      <c r="J10" s="112" t="str">
        <f>'Rekapitulace stavby'!AN8</f>
        <v>21. 8. 2018</v>
      </c>
      <c r="K10" s="42"/>
    </row>
    <row r="11" spans="2:11" s="1" customFormat="1" ht="10.9" customHeight="1">
      <c r="B11" s="38"/>
      <c r="C11" s="39"/>
      <c r="D11" s="39"/>
      <c r="E11" s="39"/>
      <c r="F11" s="39"/>
      <c r="G11" s="39"/>
      <c r="H11" s="39"/>
      <c r="I11" s="110"/>
      <c r="J11" s="39"/>
      <c r="K11" s="42"/>
    </row>
    <row r="12" spans="2:11" s="1" customFormat="1" ht="14.45" customHeight="1">
      <c r="B12" s="38"/>
      <c r="C12" s="39"/>
      <c r="D12" s="34" t="s">
        <v>31</v>
      </c>
      <c r="E12" s="39"/>
      <c r="F12" s="39"/>
      <c r="G12" s="39"/>
      <c r="H12" s="39"/>
      <c r="I12" s="111" t="s">
        <v>32</v>
      </c>
      <c r="J12" s="32" t="s">
        <v>22</v>
      </c>
      <c r="K12" s="42"/>
    </row>
    <row r="13" spans="2:11" s="1" customFormat="1" ht="18" customHeight="1">
      <c r="B13" s="38"/>
      <c r="C13" s="39"/>
      <c r="D13" s="39"/>
      <c r="E13" s="32" t="s">
        <v>33</v>
      </c>
      <c r="F13" s="39"/>
      <c r="G13" s="39"/>
      <c r="H13" s="39"/>
      <c r="I13" s="111" t="s">
        <v>34</v>
      </c>
      <c r="J13" s="32" t="s">
        <v>22</v>
      </c>
      <c r="K13" s="42"/>
    </row>
    <row r="14" spans="2:11" s="1" customFormat="1" ht="6.95" customHeight="1">
      <c r="B14" s="38"/>
      <c r="C14" s="39"/>
      <c r="D14" s="39"/>
      <c r="E14" s="39"/>
      <c r="F14" s="39"/>
      <c r="G14" s="39"/>
      <c r="H14" s="39"/>
      <c r="I14" s="110"/>
      <c r="J14" s="39"/>
      <c r="K14" s="42"/>
    </row>
    <row r="15" spans="2:11" s="1" customFormat="1" ht="14.45" customHeight="1">
      <c r="B15" s="38"/>
      <c r="C15" s="39"/>
      <c r="D15" s="34" t="s">
        <v>35</v>
      </c>
      <c r="E15" s="39"/>
      <c r="F15" s="39"/>
      <c r="G15" s="39"/>
      <c r="H15" s="39"/>
      <c r="I15" s="111" t="s">
        <v>32</v>
      </c>
      <c r="J15" s="32" t="str">
        <f>IF('Rekapitulace stavby'!AN13="Vyplň údaj","",IF('Rekapitulace stavby'!AN13="","",'Rekapitulace stavby'!AN13))</f>
        <v/>
      </c>
      <c r="K15" s="42"/>
    </row>
    <row r="16" spans="2:11" s="1" customFormat="1" ht="18" customHeight="1">
      <c r="B16" s="38"/>
      <c r="C16" s="39"/>
      <c r="D16" s="39"/>
      <c r="E16" s="32" t="str">
        <f>IF('Rekapitulace stavby'!E14="Vyplň údaj","",IF('Rekapitulace stavby'!E14="","",'Rekapitulace stavby'!E14))</f>
        <v/>
      </c>
      <c r="F16" s="39"/>
      <c r="G16" s="39"/>
      <c r="H16" s="39"/>
      <c r="I16" s="111" t="s">
        <v>34</v>
      </c>
      <c r="J16" s="32" t="str">
        <f>IF('Rekapitulace stavby'!AN14="Vyplň údaj","",IF('Rekapitulace stavby'!AN14="","",'Rekapitulace stavby'!AN14))</f>
        <v/>
      </c>
      <c r="K16" s="42"/>
    </row>
    <row r="17" spans="2:11" s="1" customFormat="1" ht="6.95" customHeight="1">
      <c r="B17" s="38"/>
      <c r="C17" s="39"/>
      <c r="D17" s="39"/>
      <c r="E17" s="39"/>
      <c r="F17" s="39"/>
      <c r="G17" s="39"/>
      <c r="H17" s="39"/>
      <c r="I17" s="110"/>
      <c r="J17" s="39"/>
      <c r="K17" s="42"/>
    </row>
    <row r="18" spans="2:11" s="1" customFormat="1" ht="14.45" customHeight="1">
      <c r="B18" s="38"/>
      <c r="C18" s="39"/>
      <c r="D18" s="34" t="s">
        <v>37</v>
      </c>
      <c r="E18" s="39"/>
      <c r="F18" s="39"/>
      <c r="G18" s="39"/>
      <c r="H18" s="39"/>
      <c r="I18" s="111" t="s">
        <v>32</v>
      </c>
      <c r="J18" s="32" t="s">
        <v>22</v>
      </c>
      <c r="K18" s="42"/>
    </row>
    <row r="19" spans="2:11" s="1" customFormat="1" ht="18" customHeight="1">
      <c r="B19" s="38"/>
      <c r="C19" s="39"/>
      <c r="D19" s="39"/>
      <c r="E19" s="32" t="s">
        <v>38</v>
      </c>
      <c r="F19" s="39"/>
      <c r="G19" s="39"/>
      <c r="H19" s="39"/>
      <c r="I19" s="111" t="s">
        <v>34</v>
      </c>
      <c r="J19" s="32" t="s">
        <v>22</v>
      </c>
      <c r="K19" s="42"/>
    </row>
    <row r="20" spans="2:11" s="1" customFormat="1" ht="6.95" customHeight="1">
      <c r="B20" s="38"/>
      <c r="C20" s="39"/>
      <c r="D20" s="39"/>
      <c r="E20" s="39"/>
      <c r="F20" s="39"/>
      <c r="G20" s="39"/>
      <c r="H20" s="39"/>
      <c r="I20" s="110"/>
      <c r="J20" s="39"/>
      <c r="K20" s="42"/>
    </row>
    <row r="21" spans="2:11" s="1" customFormat="1" ht="14.45" customHeight="1">
      <c r="B21" s="38"/>
      <c r="C21" s="39"/>
      <c r="D21" s="34" t="s">
        <v>40</v>
      </c>
      <c r="E21" s="39"/>
      <c r="F21" s="39"/>
      <c r="G21" s="39"/>
      <c r="H21" s="39"/>
      <c r="I21" s="110"/>
      <c r="J21" s="39"/>
      <c r="K21" s="42"/>
    </row>
    <row r="22" spans="2:11" s="6" customFormat="1" ht="28.5" customHeight="1">
      <c r="B22" s="113"/>
      <c r="C22" s="114"/>
      <c r="D22" s="114"/>
      <c r="E22" s="334" t="s">
        <v>41</v>
      </c>
      <c r="F22" s="334"/>
      <c r="G22" s="334"/>
      <c r="H22" s="334"/>
      <c r="I22" s="115"/>
      <c r="J22" s="114"/>
      <c r="K22" s="116"/>
    </row>
    <row r="23" spans="2:11" s="1" customFormat="1" ht="6.95" customHeight="1">
      <c r="B23" s="38"/>
      <c r="C23" s="39"/>
      <c r="D23" s="39"/>
      <c r="E23" s="39"/>
      <c r="F23" s="39"/>
      <c r="G23" s="39"/>
      <c r="H23" s="39"/>
      <c r="I23" s="110"/>
      <c r="J23" s="39"/>
      <c r="K23" s="42"/>
    </row>
    <row r="24" spans="2:11" s="1" customFormat="1" ht="6.95" customHeight="1">
      <c r="B24" s="38"/>
      <c r="C24" s="39"/>
      <c r="D24" s="82"/>
      <c r="E24" s="82"/>
      <c r="F24" s="82"/>
      <c r="G24" s="82"/>
      <c r="H24" s="82"/>
      <c r="I24" s="117"/>
      <c r="J24" s="82"/>
      <c r="K24" s="118"/>
    </row>
    <row r="25" spans="2:11" s="1" customFormat="1" ht="25.35" customHeight="1">
      <c r="B25" s="38"/>
      <c r="C25" s="39"/>
      <c r="D25" s="119" t="s">
        <v>42</v>
      </c>
      <c r="E25" s="39"/>
      <c r="F25" s="39"/>
      <c r="G25" s="39"/>
      <c r="H25" s="39"/>
      <c r="I25" s="110"/>
      <c r="J25" s="120">
        <f>ROUND(J112,2)</f>
        <v>0</v>
      </c>
      <c r="K25" s="42"/>
    </row>
    <row r="26" spans="2:11" s="1" customFormat="1" ht="6.95" customHeight="1">
      <c r="B26" s="38"/>
      <c r="C26" s="39"/>
      <c r="D26" s="82"/>
      <c r="E26" s="82"/>
      <c r="F26" s="82"/>
      <c r="G26" s="82"/>
      <c r="H26" s="82"/>
      <c r="I26" s="117"/>
      <c r="J26" s="82"/>
      <c r="K26" s="118"/>
    </row>
    <row r="27" spans="2:11" s="1" customFormat="1" ht="14.45" customHeight="1">
      <c r="B27" s="38"/>
      <c r="C27" s="39"/>
      <c r="D27" s="39"/>
      <c r="E27" s="39"/>
      <c r="F27" s="43" t="s">
        <v>44</v>
      </c>
      <c r="G27" s="39"/>
      <c r="H27" s="39"/>
      <c r="I27" s="121" t="s">
        <v>43</v>
      </c>
      <c r="J27" s="43" t="s">
        <v>45</v>
      </c>
      <c r="K27" s="42"/>
    </row>
    <row r="28" spans="2:11" s="1" customFormat="1" ht="14.45" customHeight="1">
      <c r="B28" s="38"/>
      <c r="C28" s="39"/>
      <c r="D28" s="46" t="s">
        <v>46</v>
      </c>
      <c r="E28" s="46" t="s">
        <v>47</v>
      </c>
      <c r="F28" s="122">
        <f>ROUND(SUM(BE112:BE817),2)</f>
        <v>0</v>
      </c>
      <c r="G28" s="39"/>
      <c r="H28" s="39"/>
      <c r="I28" s="123">
        <v>0.21</v>
      </c>
      <c r="J28" s="122">
        <f>ROUND(ROUND((SUM(BE112:BE817)),2)*I28,2)</f>
        <v>0</v>
      </c>
      <c r="K28" s="42"/>
    </row>
    <row r="29" spans="2:11" s="1" customFormat="1" ht="14.45" customHeight="1">
      <c r="B29" s="38"/>
      <c r="C29" s="39"/>
      <c r="D29" s="39"/>
      <c r="E29" s="46" t="s">
        <v>48</v>
      </c>
      <c r="F29" s="122">
        <f>ROUND(SUM(BF112:BF817),2)</f>
        <v>0</v>
      </c>
      <c r="G29" s="39"/>
      <c r="H29" s="39"/>
      <c r="I29" s="123">
        <v>0.15</v>
      </c>
      <c r="J29" s="122">
        <f>ROUND(ROUND((SUM(BF112:BF817)),2)*I29,2)</f>
        <v>0</v>
      </c>
      <c r="K29" s="42"/>
    </row>
    <row r="30" spans="2:11" s="1" customFormat="1" ht="14.45" customHeight="1" hidden="1">
      <c r="B30" s="38"/>
      <c r="C30" s="39"/>
      <c r="D30" s="39"/>
      <c r="E30" s="46" t="s">
        <v>49</v>
      </c>
      <c r="F30" s="122">
        <f>ROUND(SUM(BG112:BG817),2)</f>
        <v>0</v>
      </c>
      <c r="G30" s="39"/>
      <c r="H30" s="39"/>
      <c r="I30" s="123">
        <v>0.21</v>
      </c>
      <c r="J30" s="122">
        <v>0</v>
      </c>
      <c r="K30" s="42"/>
    </row>
    <row r="31" spans="2:11" s="1" customFormat="1" ht="14.45" customHeight="1" hidden="1">
      <c r="B31" s="38"/>
      <c r="C31" s="39"/>
      <c r="D31" s="39"/>
      <c r="E31" s="46" t="s">
        <v>50</v>
      </c>
      <c r="F31" s="122">
        <f>ROUND(SUM(BH112:BH817),2)</f>
        <v>0</v>
      </c>
      <c r="G31" s="39"/>
      <c r="H31" s="39"/>
      <c r="I31" s="123">
        <v>0.15</v>
      </c>
      <c r="J31" s="122">
        <v>0</v>
      </c>
      <c r="K31" s="42"/>
    </row>
    <row r="32" spans="2:11" s="1" customFormat="1" ht="14.45" customHeight="1" hidden="1">
      <c r="B32" s="38"/>
      <c r="C32" s="39"/>
      <c r="D32" s="39"/>
      <c r="E32" s="46" t="s">
        <v>51</v>
      </c>
      <c r="F32" s="122">
        <f>ROUND(SUM(BI112:BI817),2)</f>
        <v>0</v>
      </c>
      <c r="G32" s="39"/>
      <c r="H32" s="39"/>
      <c r="I32" s="123">
        <v>0</v>
      </c>
      <c r="J32" s="122">
        <v>0</v>
      </c>
      <c r="K32" s="42"/>
    </row>
    <row r="33" spans="2:11" s="1" customFormat="1" ht="6.95" customHeight="1">
      <c r="B33" s="38"/>
      <c r="C33" s="39"/>
      <c r="D33" s="39"/>
      <c r="E33" s="39"/>
      <c r="F33" s="39"/>
      <c r="G33" s="39"/>
      <c r="H33" s="39"/>
      <c r="I33" s="110"/>
      <c r="J33" s="39"/>
      <c r="K33" s="42"/>
    </row>
    <row r="34" spans="2:11" s="1" customFormat="1" ht="25.35" customHeight="1">
      <c r="B34" s="38"/>
      <c r="C34" s="124"/>
      <c r="D34" s="125" t="s">
        <v>52</v>
      </c>
      <c r="E34" s="76"/>
      <c r="F34" s="76"/>
      <c r="G34" s="126" t="s">
        <v>53</v>
      </c>
      <c r="H34" s="127" t="s">
        <v>54</v>
      </c>
      <c r="I34" s="128"/>
      <c r="J34" s="129">
        <f>SUM(J25:J32)</f>
        <v>0</v>
      </c>
      <c r="K34" s="130"/>
    </row>
    <row r="35" spans="2:11" s="1" customFormat="1" ht="14.45" customHeight="1">
      <c r="B35" s="53"/>
      <c r="C35" s="54"/>
      <c r="D35" s="54"/>
      <c r="E35" s="54"/>
      <c r="F35" s="54"/>
      <c r="G35" s="54"/>
      <c r="H35" s="54"/>
      <c r="I35" s="131"/>
      <c r="J35" s="54"/>
      <c r="K35" s="55"/>
    </row>
    <row r="39" spans="2:11" s="1" customFormat="1" ht="6.95" customHeight="1">
      <c r="B39" s="132"/>
      <c r="C39" s="133"/>
      <c r="D39" s="133"/>
      <c r="E39" s="133"/>
      <c r="F39" s="133"/>
      <c r="G39" s="133"/>
      <c r="H39" s="133"/>
      <c r="I39" s="134"/>
      <c r="J39" s="133"/>
      <c r="K39" s="135"/>
    </row>
    <row r="40" spans="2:11" s="1" customFormat="1" ht="36.95" customHeight="1">
      <c r="B40" s="38"/>
      <c r="C40" s="27" t="s">
        <v>89</v>
      </c>
      <c r="D40" s="39"/>
      <c r="E40" s="39"/>
      <c r="F40" s="39"/>
      <c r="G40" s="39"/>
      <c r="H40" s="39"/>
      <c r="I40" s="110"/>
      <c r="J40" s="39"/>
      <c r="K40" s="42"/>
    </row>
    <row r="41" spans="2:11" s="1" customFormat="1" ht="6.95" customHeight="1">
      <c r="B41" s="38"/>
      <c r="C41" s="39"/>
      <c r="D41" s="39"/>
      <c r="E41" s="39"/>
      <c r="F41" s="39"/>
      <c r="G41" s="39"/>
      <c r="H41" s="39"/>
      <c r="I41" s="110"/>
      <c r="J41" s="39"/>
      <c r="K41" s="42"/>
    </row>
    <row r="42" spans="2:11" s="1" customFormat="1" ht="14.45" customHeight="1">
      <c r="B42" s="38"/>
      <c r="C42" s="34" t="s">
        <v>18</v>
      </c>
      <c r="D42" s="39"/>
      <c r="E42" s="39"/>
      <c r="F42" s="39"/>
      <c r="G42" s="39"/>
      <c r="H42" s="39"/>
      <c r="I42" s="110"/>
      <c r="J42" s="39"/>
      <c r="K42" s="42"/>
    </row>
    <row r="43" spans="2:11" s="1" customFormat="1" ht="17.25" customHeight="1">
      <c r="B43" s="38"/>
      <c r="C43" s="39"/>
      <c r="D43" s="39"/>
      <c r="E43" s="339" t="str">
        <f>E7</f>
        <v>Statutární město Teplice - specifikace prací a dodávek v rámci údržby majetku města (rámcová smlouva)</v>
      </c>
      <c r="F43" s="340"/>
      <c r="G43" s="340"/>
      <c r="H43" s="340"/>
      <c r="I43" s="110"/>
      <c r="J43" s="39"/>
      <c r="K43" s="42"/>
    </row>
    <row r="44" spans="2:11" s="1" customFormat="1" ht="6.95" customHeight="1">
      <c r="B44" s="38"/>
      <c r="C44" s="39"/>
      <c r="D44" s="39"/>
      <c r="E44" s="39"/>
      <c r="F44" s="39"/>
      <c r="G44" s="39"/>
      <c r="H44" s="39"/>
      <c r="I44" s="110"/>
      <c r="J44" s="39"/>
      <c r="K44" s="42"/>
    </row>
    <row r="45" spans="2:11" s="1" customFormat="1" ht="18" customHeight="1">
      <c r="B45" s="38"/>
      <c r="C45" s="34" t="s">
        <v>25</v>
      </c>
      <c r="D45" s="39"/>
      <c r="E45" s="39"/>
      <c r="F45" s="32" t="str">
        <f>F10</f>
        <v xml:space="preserve"> </v>
      </c>
      <c r="G45" s="39"/>
      <c r="H45" s="39"/>
      <c r="I45" s="111" t="s">
        <v>27</v>
      </c>
      <c r="J45" s="112" t="str">
        <f>IF(J10="","",J10)</f>
        <v>21. 8. 2018</v>
      </c>
      <c r="K45" s="42"/>
    </row>
    <row r="46" spans="2:11" s="1" customFormat="1" ht="6.95" customHeight="1">
      <c r="B46" s="38"/>
      <c r="C46" s="39"/>
      <c r="D46" s="39"/>
      <c r="E46" s="39"/>
      <c r="F46" s="39"/>
      <c r="G46" s="39"/>
      <c r="H46" s="39"/>
      <c r="I46" s="110"/>
      <c r="J46" s="39"/>
      <c r="K46" s="42"/>
    </row>
    <row r="47" spans="2:11" s="1" customFormat="1" ht="13.5">
      <c r="B47" s="38"/>
      <c r="C47" s="34" t="s">
        <v>31</v>
      </c>
      <c r="D47" s="39"/>
      <c r="E47" s="39"/>
      <c r="F47" s="32" t="str">
        <f>E13</f>
        <v>Statutární město Teplice</v>
      </c>
      <c r="G47" s="39"/>
      <c r="H47" s="39"/>
      <c r="I47" s="111" t="s">
        <v>37</v>
      </c>
      <c r="J47" s="334" t="str">
        <f>E19</f>
        <v>není určen</v>
      </c>
      <c r="K47" s="42"/>
    </row>
    <row r="48" spans="2:11" s="1" customFormat="1" ht="14.45" customHeight="1">
      <c r="B48" s="38"/>
      <c r="C48" s="34" t="s">
        <v>35</v>
      </c>
      <c r="D48" s="39"/>
      <c r="E48" s="39"/>
      <c r="F48" s="32" t="str">
        <f>IF(E16="","",E16)</f>
        <v/>
      </c>
      <c r="G48" s="39"/>
      <c r="H48" s="39"/>
      <c r="I48" s="110"/>
      <c r="J48" s="341"/>
      <c r="K48" s="42"/>
    </row>
    <row r="49" spans="2:11" s="1" customFormat="1" ht="10.35" customHeight="1">
      <c r="B49" s="38"/>
      <c r="C49" s="39"/>
      <c r="D49" s="39"/>
      <c r="E49" s="39"/>
      <c r="F49" s="39"/>
      <c r="G49" s="39"/>
      <c r="H49" s="39"/>
      <c r="I49" s="110"/>
      <c r="J49" s="39"/>
      <c r="K49" s="42"/>
    </row>
    <row r="50" spans="2:11" s="1" customFormat="1" ht="29.25" customHeight="1">
      <c r="B50" s="38"/>
      <c r="C50" s="136" t="s">
        <v>90</v>
      </c>
      <c r="D50" s="124"/>
      <c r="E50" s="124"/>
      <c r="F50" s="124"/>
      <c r="G50" s="124"/>
      <c r="H50" s="124"/>
      <c r="I50" s="137"/>
      <c r="J50" s="138" t="s">
        <v>91</v>
      </c>
      <c r="K50" s="139"/>
    </row>
    <row r="51" spans="2:11" s="1" customFormat="1" ht="10.35" customHeight="1">
      <c r="B51" s="38"/>
      <c r="C51" s="39"/>
      <c r="D51" s="39"/>
      <c r="E51" s="39"/>
      <c r="F51" s="39"/>
      <c r="G51" s="39"/>
      <c r="H51" s="39"/>
      <c r="I51" s="110"/>
      <c r="J51" s="39"/>
      <c r="K51" s="42"/>
    </row>
    <row r="52" spans="2:47" s="1" customFormat="1" ht="29.25" customHeight="1">
      <c r="B52" s="38"/>
      <c r="C52" s="140" t="s">
        <v>92</v>
      </c>
      <c r="D52" s="39"/>
      <c r="E52" s="39"/>
      <c r="F52" s="39"/>
      <c r="G52" s="39"/>
      <c r="H52" s="39"/>
      <c r="I52" s="110"/>
      <c r="J52" s="120">
        <f>J112</f>
        <v>0</v>
      </c>
      <c r="K52" s="42"/>
      <c r="AU52" s="21" t="s">
        <v>93</v>
      </c>
    </row>
    <row r="53" spans="2:11" s="7" customFormat="1" ht="24.95" customHeight="1">
      <c r="B53" s="141"/>
      <c r="C53" s="142"/>
      <c r="D53" s="143" t="s">
        <v>94</v>
      </c>
      <c r="E53" s="144"/>
      <c r="F53" s="144"/>
      <c r="G53" s="144"/>
      <c r="H53" s="144"/>
      <c r="I53" s="145"/>
      <c r="J53" s="146">
        <f>J113</f>
        <v>0</v>
      </c>
      <c r="K53" s="147"/>
    </row>
    <row r="54" spans="2:11" s="8" customFormat="1" ht="19.9" customHeight="1">
      <c r="B54" s="148"/>
      <c r="C54" s="149"/>
      <c r="D54" s="150" t="s">
        <v>95</v>
      </c>
      <c r="E54" s="151"/>
      <c r="F54" s="151"/>
      <c r="G54" s="151"/>
      <c r="H54" s="151"/>
      <c r="I54" s="152"/>
      <c r="J54" s="153">
        <f>J114</f>
        <v>0</v>
      </c>
      <c r="K54" s="154"/>
    </row>
    <row r="55" spans="2:11" s="8" customFormat="1" ht="19.9" customHeight="1">
      <c r="B55" s="148"/>
      <c r="C55" s="149"/>
      <c r="D55" s="150" t="s">
        <v>96</v>
      </c>
      <c r="E55" s="151"/>
      <c r="F55" s="151"/>
      <c r="G55" s="151"/>
      <c r="H55" s="151"/>
      <c r="I55" s="152"/>
      <c r="J55" s="153">
        <f>J196</f>
        <v>0</v>
      </c>
      <c r="K55" s="154"/>
    </row>
    <row r="56" spans="2:11" s="8" customFormat="1" ht="19.9" customHeight="1">
      <c r="B56" s="148"/>
      <c r="C56" s="149"/>
      <c r="D56" s="150" t="s">
        <v>97</v>
      </c>
      <c r="E56" s="151"/>
      <c r="F56" s="151"/>
      <c r="G56" s="151"/>
      <c r="H56" s="151"/>
      <c r="I56" s="152"/>
      <c r="J56" s="153">
        <f>J209</f>
        <v>0</v>
      </c>
      <c r="K56" s="154"/>
    </row>
    <row r="57" spans="2:11" s="8" customFormat="1" ht="19.9" customHeight="1">
      <c r="B57" s="148"/>
      <c r="C57" s="149"/>
      <c r="D57" s="150" t="s">
        <v>98</v>
      </c>
      <c r="E57" s="151"/>
      <c r="F57" s="151"/>
      <c r="G57" s="151"/>
      <c r="H57" s="151"/>
      <c r="I57" s="152"/>
      <c r="J57" s="153">
        <f>J232</f>
        <v>0</v>
      </c>
      <c r="K57" s="154"/>
    </row>
    <row r="58" spans="2:11" s="8" customFormat="1" ht="19.9" customHeight="1">
      <c r="B58" s="148"/>
      <c r="C58" s="149"/>
      <c r="D58" s="150" t="s">
        <v>99</v>
      </c>
      <c r="E58" s="151"/>
      <c r="F58" s="151"/>
      <c r="G58" s="151"/>
      <c r="H58" s="151"/>
      <c r="I58" s="152"/>
      <c r="J58" s="153">
        <f>J242</f>
        <v>0</v>
      </c>
      <c r="K58" s="154"/>
    </row>
    <row r="59" spans="2:11" s="8" customFormat="1" ht="19.9" customHeight="1">
      <c r="B59" s="148"/>
      <c r="C59" s="149"/>
      <c r="D59" s="150" t="s">
        <v>100</v>
      </c>
      <c r="E59" s="151"/>
      <c r="F59" s="151"/>
      <c r="G59" s="151"/>
      <c r="H59" s="151"/>
      <c r="I59" s="152"/>
      <c r="J59" s="153">
        <f>J265</f>
        <v>0</v>
      </c>
      <c r="K59" s="154"/>
    </row>
    <row r="60" spans="2:11" s="8" customFormat="1" ht="19.9" customHeight="1">
      <c r="B60" s="148"/>
      <c r="C60" s="149"/>
      <c r="D60" s="150" t="s">
        <v>101</v>
      </c>
      <c r="E60" s="151"/>
      <c r="F60" s="151"/>
      <c r="G60" s="151"/>
      <c r="H60" s="151"/>
      <c r="I60" s="152"/>
      <c r="J60" s="153">
        <f>J312</f>
        <v>0</v>
      </c>
      <c r="K60" s="154"/>
    </row>
    <row r="61" spans="2:11" s="8" customFormat="1" ht="19.9" customHeight="1">
      <c r="B61" s="148"/>
      <c r="C61" s="149"/>
      <c r="D61" s="150" t="s">
        <v>102</v>
      </c>
      <c r="E61" s="151"/>
      <c r="F61" s="151"/>
      <c r="G61" s="151"/>
      <c r="H61" s="151"/>
      <c r="I61" s="152"/>
      <c r="J61" s="153">
        <f>J321</f>
        <v>0</v>
      </c>
      <c r="K61" s="154"/>
    </row>
    <row r="62" spans="2:11" s="8" customFormat="1" ht="19.9" customHeight="1">
      <c r="B62" s="148"/>
      <c r="C62" s="149"/>
      <c r="D62" s="150" t="s">
        <v>103</v>
      </c>
      <c r="E62" s="151"/>
      <c r="F62" s="151"/>
      <c r="G62" s="151"/>
      <c r="H62" s="151"/>
      <c r="I62" s="152"/>
      <c r="J62" s="153">
        <f>J350</f>
        <v>0</v>
      </c>
      <c r="K62" s="154"/>
    </row>
    <row r="63" spans="2:11" s="8" customFormat="1" ht="19.9" customHeight="1">
      <c r="B63" s="148"/>
      <c r="C63" s="149"/>
      <c r="D63" s="150" t="s">
        <v>104</v>
      </c>
      <c r="E63" s="151"/>
      <c r="F63" s="151"/>
      <c r="G63" s="151"/>
      <c r="H63" s="151"/>
      <c r="I63" s="152"/>
      <c r="J63" s="153">
        <f>J365</f>
        <v>0</v>
      </c>
      <c r="K63" s="154"/>
    </row>
    <row r="64" spans="2:11" s="8" customFormat="1" ht="19.9" customHeight="1">
      <c r="B64" s="148"/>
      <c r="C64" s="149"/>
      <c r="D64" s="150" t="s">
        <v>105</v>
      </c>
      <c r="E64" s="151"/>
      <c r="F64" s="151"/>
      <c r="G64" s="151"/>
      <c r="H64" s="151"/>
      <c r="I64" s="152"/>
      <c r="J64" s="153">
        <f>J395</f>
        <v>0</v>
      </c>
      <c r="K64" s="154"/>
    </row>
    <row r="65" spans="2:11" s="8" customFormat="1" ht="19.9" customHeight="1">
      <c r="B65" s="148"/>
      <c r="C65" s="149"/>
      <c r="D65" s="150" t="s">
        <v>106</v>
      </c>
      <c r="E65" s="151"/>
      <c r="F65" s="151"/>
      <c r="G65" s="151"/>
      <c r="H65" s="151"/>
      <c r="I65" s="152"/>
      <c r="J65" s="153">
        <f>J438</f>
        <v>0</v>
      </c>
      <c r="K65" s="154"/>
    </row>
    <row r="66" spans="2:11" s="7" customFormat="1" ht="24.95" customHeight="1">
      <c r="B66" s="141"/>
      <c r="C66" s="142"/>
      <c r="D66" s="143" t="s">
        <v>107</v>
      </c>
      <c r="E66" s="144"/>
      <c r="F66" s="144"/>
      <c r="G66" s="144"/>
      <c r="H66" s="144"/>
      <c r="I66" s="145"/>
      <c r="J66" s="146">
        <f>J448</f>
        <v>0</v>
      </c>
      <c r="K66" s="147"/>
    </row>
    <row r="67" spans="2:11" s="8" customFormat="1" ht="19.9" customHeight="1">
      <c r="B67" s="148"/>
      <c r="C67" s="149"/>
      <c r="D67" s="150" t="s">
        <v>108</v>
      </c>
      <c r="E67" s="151"/>
      <c r="F67" s="151"/>
      <c r="G67" s="151"/>
      <c r="H67" s="151"/>
      <c r="I67" s="152"/>
      <c r="J67" s="153">
        <f>J449</f>
        <v>0</v>
      </c>
      <c r="K67" s="154"/>
    </row>
    <row r="68" spans="2:11" s="8" customFormat="1" ht="19.9" customHeight="1">
      <c r="B68" s="148"/>
      <c r="C68" s="149"/>
      <c r="D68" s="150" t="s">
        <v>109</v>
      </c>
      <c r="E68" s="151"/>
      <c r="F68" s="151"/>
      <c r="G68" s="151"/>
      <c r="H68" s="151"/>
      <c r="I68" s="152"/>
      <c r="J68" s="153">
        <f>J454</f>
        <v>0</v>
      </c>
      <c r="K68" s="154"/>
    </row>
    <row r="69" spans="2:11" s="8" customFormat="1" ht="19.9" customHeight="1">
      <c r="B69" s="148"/>
      <c r="C69" s="149"/>
      <c r="D69" s="150" t="s">
        <v>110</v>
      </c>
      <c r="E69" s="151"/>
      <c r="F69" s="151"/>
      <c r="G69" s="151"/>
      <c r="H69" s="151"/>
      <c r="I69" s="152"/>
      <c r="J69" s="153">
        <f>J470</f>
        <v>0</v>
      </c>
      <c r="K69" s="154"/>
    </row>
    <row r="70" spans="2:11" s="8" customFormat="1" ht="19.9" customHeight="1">
      <c r="B70" s="148"/>
      <c r="C70" s="149"/>
      <c r="D70" s="150" t="s">
        <v>111</v>
      </c>
      <c r="E70" s="151"/>
      <c r="F70" s="151"/>
      <c r="G70" s="151"/>
      <c r="H70" s="151"/>
      <c r="I70" s="152"/>
      <c r="J70" s="153">
        <f>J474</f>
        <v>0</v>
      </c>
      <c r="K70" s="154"/>
    </row>
    <row r="71" spans="2:11" s="8" customFormat="1" ht="19.9" customHeight="1">
      <c r="B71" s="148"/>
      <c r="C71" s="149"/>
      <c r="D71" s="150" t="s">
        <v>112</v>
      </c>
      <c r="E71" s="151"/>
      <c r="F71" s="151"/>
      <c r="G71" s="151"/>
      <c r="H71" s="151"/>
      <c r="I71" s="152"/>
      <c r="J71" s="153">
        <f>J489</f>
        <v>0</v>
      </c>
      <c r="K71" s="154"/>
    </row>
    <row r="72" spans="2:11" s="8" customFormat="1" ht="19.9" customHeight="1">
      <c r="B72" s="148"/>
      <c r="C72" s="149"/>
      <c r="D72" s="150" t="s">
        <v>113</v>
      </c>
      <c r="E72" s="151"/>
      <c r="F72" s="151"/>
      <c r="G72" s="151"/>
      <c r="H72" s="151"/>
      <c r="I72" s="152"/>
      <c r="J72" s="153">
        <f>J514</f>
        <v>0</v>
      </c>
      <c r="K72" s="154"/>
    </row>
    <row r="73" spans="2:11" s="8" customFormat="1" ht="19.9" customHeight="1">
      <c r="B73" s="148"/>
      <c r="C73" s="149"/>
      <c r="D73" s="150" t="s">
        <v>114</v>
      </c>
      <c r="E73" s="151"/>
      <c r="F73" s="151"/>
      <c r="G73" s="151"/>
      <c r="H73" s="151"/>
      <c r="I73" s="152"/>
      <c r="J73" s="153">
        <f>J551</f>
        <v>0</v>
      </c>
      <c r="K73" s="154"/>
    </row>
    <row r="74" spans="2:11" s="8" customFormat="1" ht="19.9" customHeight="1">
      <c r="B74" s="148"/>
      <c r="C74" s="149"/>
      <c r="D74" s="150" t="s">
        <v>115</v>
      </c>
      <c r="E74" s="151"/>
      <c r="F74" s="151"/>
      <c r="G74" s="151"/>
      <c r="H74" s="151"/>
      <c r="I74" s="152"/>
      <c r="J74" s="153">
        <f>J559</f>
        <v>0</v>
      </c>
      <c r="K74" s="154"/>
    </row>
    <row r="75" spans="2:11" s="8" customFormat="1" ht="19.9" customHeight="1">
      <c r="B75" s="148"/>
      <c r="C75" s="149"/>
      <c r="D75" s="150" t="s">
        <v>116</v>
      </c>
      <c r="E75" s="151"/>
      <c r="F75" s="151"/>
      <c r="G75" s="151"/>
      <c r="H75" s="151"/>
      <c r="I75" s="152"/>
      <c r="J75" s="153">
        <f>J566</f>
        <v>0</v>
      </c>
      <c r="K75" s="154"/>
    </row>
    <row r="76" spans="2:11" s="8" customFormat="1" ht="19.9" customHeight="1">
      <c r="B76" s="148"/>
      <c r="C76" s="149"/>
      <c r="D76" s="150" t="s">
        <v>117</v>
      </c>
      <c r="E76" s="151"/>
      <c r="F76" s="151"/>
      <c r="G76" s="151"/>
      <c r="H76" s="151"/>
      <c r="I76" s="152"/>
      <c r="J76" s="153">
        <f>J568</f>
        <v>0</v>
      </c>
      <c r="K76" s="154"/>
    </row>
    <row r="77" spans="2:11" s="8" customFormat="1" ht="19.9" customHeight="1">
      <c r="B77" s="148"/>
      <c r="C77" s="149"/>
      <c r="D77" s="150" t="s">
        <v>118</v>
      </c>
      <c r="E77" s="151"/>
      <c r="F77" s="151"/>
      <c r="G77" s="151"/>
      <c r="H77" s="151"/>
      <c r="I77" s="152"/>
      <c r="J77" s="153">
        <f>J576</f>
        <v>0</v>
      </c>
      <c r="K77" s="154"/>
    </row>
    <row r="78" spans="2:11" s="8" customFormat="1" ht="19.9" customHeight="1">
      <c r="B78" s="148"/>
      <c r="C78" s="149"/>
      <c r="D78" s="150" t="s">
        <v>119</v>
      </c>
      <c r="E78" s="151"/>
      <c r="F78" s="151"/>
      <c r="G78" s="151"/>
      <c r="H78" s="151"/>
      <c r="I78" s="152"/>
      <c r="J78" s="153">
        <f>J587</f>
        <v>0</v>
      </c>
      <c r="K78" s="154"/>
    </row>
    <row r="79" spans="2:11" s="8" customFormat="1" ht="19.9" customHeight="1">
      <c r="B79" s="148"/>
      <c r="C79" s="149"/>
      <c r="D79" s="150" t="s">
        <v>120</v>
      </c>
      <c r="E79" s="151"/>
      <c r="F79" s="151"/>
      <c r="G79" s="151"/>
      <c r="H79" s="151"/>
      <c r="I79" s="152"/>
      <c r="J79" s="153">
        <f>J592</f>
        <v>0</v>
      </c>
      <c r="K79" s="154"/>
    </row>
    <row r="80" spans="2:11" s="8" customFormat="1" ht="19.9" customHeight="1">
      <c r="B80" s="148"/>
      <c r="C80" s="149"/>
      <c r="D80" s="150" t="s">
        <v>121</v>
      </c>
      <c r="E80" s="151"/>
      <c r="F80" s="151"/>
      <c r="G80" s="151"/>
      <c r="H80" s="151"/>
      <c r="I80" s="152"/>
      <c r="J80" s="153">
        <f>J612</f>
        <v>0</v>
      </c>
      <c r="K80" s="154"/>
    </row>
    <row r="81" spans="2:11" s="8" customFormat="1" ht="19.9" customHeight="1">
      <c r="B81" s="148"/>
      <c r="C81" s="149"/>
      <c r="D81" s="150" t="s">
        <v>122</v>
      </c>
      <c r="E81" s="151"/>
      <c r="F81" s="151"/>
      <c r="G81" s="151"/>
      <c r="H81" s="151"/>
      <c r="I81" s="152"/>
      <c r="J81" s="153">
        <f>J615</f>
        <v>0</v>
      </c>
      <c r="K81" s="154"/>
    </row>
    <row r="82" spans="2:11" s="8" customFormat="1" ht="19.9" customHeight="1">
      <c r="B82" s="148"/>
      <c r="C82" s="149"/>
      <c r="D82" s="150" t="s">
        <v>123</v>
      </c>
      <c r="E82" s="151"/>
      <c r="F82" s="151"/>
      <c r="G82" s="151"/>
      <c r="H82" s="151"/>
      <c r="I82" s="152"/>
      <c r="J82" s="153">
        <f>J634</f>
        <v>0</v>
      </c>
      <c r="K82" s="154"/>
    </row>
    <row r="83" spans="2:11" s="8" customFormat="1" ht="19.9" customHeight="1">
      <c r="B83" s="148"/>
      <c r="C83" s="149"/>
      <c r="D83" s="150" t="s">
        <v>124</v>
      </c>
      <c r="E83" s="151"/>
      <c r="F83" s="151"/>
      <c r="G83" s="151"/>
      <c r="H83" s="151"/>
      <c r="I83" s="152"/>
      <c r="J83" s="153">
        <f>J642</f>
        <v>0</v>
      </c>
      <c r="K83" s="154"/>
    </row>
    <row r="84" spans="2:11" s="8" customFormat="1" ht="19.9" customHeight="1">
      <c r="B84" s="148"/>
      <c r="C84" s="149"/>
      <c r="D84" s="150" t="s">
        <v>125</v>
      </c>
      <c r="E84" s="151"/>
      <c r="F84" s="151"/>
      <c r="G84" s="151"/>
      <c r="H84" s="151"/>
      <c r="I84" s="152"/>
      <c r="J84" s="153">
        <f>J661</f>
        <v>0</v>
      </c>
      <c r="K84" s="154"/>
    </row>
    <row r="85" spans="2:11" s="8" customFormat="1" ht="19.9" customHeight="1">
      <c r="B85" s="148"/>
      <c r="C85" s="149"/>
      <c r="D85" s="150" t="s">
        <v>126</v>
      </c>
      <c r="E85" s="151"/>
      <c r="F85" s="151"/>
      <c r="G85" s="151"/>
      <c r="H85" s="151"/>
      <c r="I85" s="152"/>
      <c r="J85" s="153">
        <f>J665</f>
        <v>0</v>
      </c>
      <c r="K85" s="154"/>
    </row>
    <row r="86" spans="2:11" s="8" customFormat="1" ht="19.9" customHeight="1">
      <c r="B86" s="148"/>
      <c r="C86" s="149"/>
      <c r="D86" s="150" t="s">
        <v>127</v>
      </c>
      <c r="E86" s="151"/>
      <c r="F86" s="151"/>
      <c r="G86" s="151"/>
      <c r="H86" s="151"/>
      <c r="I86" s="152"/>
      <c r="J86" s="153">
        <f>J667</f>
        <v>0</v>
      </c>
      <c r="K86" s="154"/>
    </row>
    <row r="87" spans="2:11" s="8" customFormat="1" ht="19.9" customHeight="1">
      <c r="B87" s="148"/>
      <c r="C87" s="149"/>
      <c r="D87" s="150" t="s">
        <v>128</v>
      </c>
      <c r="E87" s="151"/>
      <c r="F87" s="151"/>
      <c r="G87" s="151"/>
      <c r="H87" s="151"/>
      <c r="I87" s="152"/>
      <c r="J87" s="153">
        <f>J680</f>
        <v>0</v>
      </c>
      <c r="K87" s="154"/>
    </row>
    <row r="88" spans="2:11" s="8" customFormat="1" ht="19.9" customHeight="1">
      <c r="B88" s="148"/>
      <c r="C88" s="149"/>
      <c r="D88" s="150" t="s">
        <v>129</v>
      </c>
      <c r="E88" s="151"/>
      <c r="F88" s="151"/>
      <c r="G88" s="151"/>
      <c r="H88" s="151"/>
      <c r="I88" s="152"/>
      <c r="J88" s="153">
        <f>J691</f>
        <v>0</v>
      </c>
      <c r="K88" s="154"/>
    </row>
    <row r="89" spans="2:11" s="8" customFormat="1" ht="19.9" customHeight="1">
      <c r="B89" s="148"/>
      <c r="C89" s="149"/>
      <c r="D89" s="150" t="s">
        <v>130</v>
      </c>
      <c r="E89" s="151"/>
      <c r="F89" s="151"/>
      <c r="G89" s="151"/>
      <c r="H89" s="151"/>
      <c r="I89" s="152"/>
      <c r="J89" s="153">
        <f>J700</f>
        <v>0</v>
      </c>
      <c r="K89" s="154"/>
    </row>
    <row r="90" spans="2:11" s="8" customFormat="1" ht="19.9" customHeight="1">
      <c r="B90" s="148"/>
      <c r="C90" s="149"/>
      <c r="D90" s="150" t="s">
        <v>131</v>
      </c>
      <c r="E90" s="151"/>
      <c r="F90" s="151"/>
      <c r="G90" s="151"/>
      <c r="H90" s="151"/>
      <c r="I90" s="152"/>
      <c r="J90" s="153">
        <f>J713</f>
        <v>0</v>
      </c>
      <c r="K90" s="154"/>
    </row>
    <row r="91" spans="2:11" s="8" customFormat="1" ht="19.9" customHeight="1">
      <c r="B91" s="148"/>
      <c r="C91" s="149"/>
      <c r="D91" s="150" t="s">
        <v>132</v>
      </c>
      <c r="E91" s="151"/>
      <c r="F91" s="151"/>
      <c r="G91" s="151"/>
      <c r="H91" s="151"/>
      <c r="I91" s="152"/>
      <c r="J91" s="153">
        <f>J733</f>
        <v>0</v>
      </c>
      <c r="K91" s="154"/>
    </row>
    <row r="92" spans="2:11" s="7" customFormat="1" ht="24.95" customHeight="1">
      <c r="B92" s="141"/>
      <c r="C92" s="142"/>
      <c r="D92" s="143" t="s">
        <v>133</v>
      </c>
      <c r="E92" s="144"/>
      <c r="F92" s="144"/>
      <c r="G92" s="144"/>
      <c r="H92" s="144"/>
      <c r="I92" s="145"/>
      <c r="J92" s="146">
        <f>J741</f>
        <v>0</v>
      </c>
      <c r="K92" s="147"/>
    </row>
    <row r="93" spans="2:11" s="7" customFormat="1" ht="24.95" customHeight="1">
      <c r="B93" s="141"/>
      <c r="C93" s="142"/>
      <c r="D93" s="143" t="s">
        <v>134</v>
      </c>
      <c r="E93" s="144"/>
      <c r="F93" s="144"/>
      <c r="G93" s="144"/>
      <c r="H93" s="144"/>
      <c r="I93" s="145"/>
      <c r="J93" s="146">
        <f>J790</f>
        <v>0</v>
      </c>
      <c r="K93" s="147"/>
    </row>
    <row r="94" spans="2:11" s="7" customFormat="1" ht="24.95" customHeight="1">
      <c r="B94" s="141"/>
      <c r="C94" s="142"/>
      <c r="D94" s="143" t="s">
        <v>135</v>
      </c>
      <c r="E94" s="144"/>
      <c r="F94" s="144"/>
      <c r="G94" s="144"/>
      <c r="H94" s="144"/>
      <c r="I94" s="145"/>
      <c r="J94" s="146">
        <f>J793</f>
        <v>0</v>
      </c>
      <c r="K94" s="147"/>
    </row>
    <row r="95" spans="2:11" s="1" customFormat="1" ht="21.75" customHeight="1">
      <c r="B95" s="38"/>
      <c r="C95" s="39"/>
      <c r="D95" s="39"/>
      <c r="E95" s="39"/>
      <c r="F95" s="39"/>
      <c r="G95" s="39"/>
      <c r="H95" s="39"/>
      <c r="I95" s="110"/>
      <c r="J95" s="39"/>
      <c r="K95" s="42"/>
    </row>
    <row r="96" spans="2:11" s="1" customFormat="1" ht="6.95" customHeight="1">
      <c r="B96" s="53"/>
      <c r="C96" s="54"/>
      <c r="D96" s="54"/>
      <c r="E96" s="54"/>
      <c r="F96" s="54"/>
      <c r="G96" s="54"/>
      <c r="H96" s="54"/>
      <c r="I96" s="131"/>
      <c r="J96" s="54"/>
      <c r="K96" s="55"/>
    </row>
    <row r="100" spans="2:12" s="1" customFormat="1" ht="6.95" customHeight="1">
      <c r="B100" s="56"/>
      <c r="C100" s="57"/>
      <c r="D100" s="57"/>
      <c r="E100" s="57"/>
      <c r="F100" s="57"/>
      <c r="G100" s="57"/>
      <c r="H100" s="57"/>
      <c r="I100" s="134"/>
      <c r="J100" s="57"/>
      <c r="K100" s="57"/>
      <c r="L100" s="58"/>
    </row>
    <row r="101" spans="2:12" s="1" customFormat="1" ht="36.95" customHeight="1">
      <c r="B101" s="38"/>
      <c r="C101" s="59" t="s">
        <v>136</v>
      </c>
      <c r="D101" s="60"/>
      <c r="E101" s="60"/>
      <c r="F101" s="60"/>
      <c r="G101" s="60"/>
      <c r="H101" s="60"/>
      <c r="I101" s="155"/>
      <c r="J101" s="60"/>
      <c r="K101" s="60"/>
      <c r="L101" s="58"/>
    </row>
    <row r="102" spans="2:12" s="1" customFormat="1" ht="6.95" customHeight="1">
      <c r="B102" s="38"/>
      <c r="C102" s="60"/>
      <c r="D102" s="60"/>
      <c r="E102" s="60"/>
      <c r="F102" s="60"/>
      <c r="G102" s="60"/>
      <c r="H102" s="60"/>
      <c r="I102" s="155"/>
      <c r="J102" s="60"/>
      <c r="K102" s="60"/>
      <c r="L102" s="58"/>
    </row>
    <row r="103" spans="2:12" s="1" customFormat="1" ht="14.45" customHeight="1">
      <c r="B103" s="38"/>
      <c r="C103" s="62" t="s">
        <v>18</v>
      </c>
      <c r="D103" s="60"/>
      <c r="E103" s="60"/>
      <c r="F103" s="60"/>
      <c r="G103" s="60"/>
      <c r="H103" s="60"/>
      <c r="I103" s="155"/>
      <c r="J103" s="60"/>
      <c r="K103" s="60"/>
      <c r="L103" s="58"/>
    </row>
    <row r="104" spans="2:12" s="1" customFormat="1" ht="17.25" customHeight="1">
      <c r="B104" s="38"/>
      <c r="C104" s="60"/>
      <c r="D104" s="60"/>
      <c r="E104" s="314" t="str">
        <f>E7</f>
        <v>Statutární město Teplice - specifikace prací a dodávek v rámci údržby majetku města (rámcová smlouva)</v>
      </c>
      <c r="F104" s="342"/>
      <c r="G104" s="342"/>
      <c r="H104" s="342"/>
      <c r="I104" s="155"/>
      <c r="J104" s="60"/>
      <c r="K104" s="60"/>
      <c r="L104" s="58"/>
    </row>
    <row r="105" spans="2:12" s="1" customFormat="1" ht="6.95" customHeight="1">
      <c r="B105" s="38"/>
      <c r="C105" s="60"/>
      <c r="D105" s="60"/>
      <c r="E105" s="60"/>
      <c r="F105" s="60"/>
      <c r="G105" s="60"/>
      <c r="H105" s="60"/>
      <c r="I105" s="155"/>
      <c r="J105" s="60"/>
      <c r="K105" s="60"/>
      <c r="L105" s="58"/>
    </row>
    <row r="106" spans="2:12" s="1" customFormat="1" ht="18" customHeight="1">
      <c r="B106" s="38"/>
      <c r="C106" s="62" t="s">
        <v>25</v>
      </c>
      <c r="D106" s="60"/>
      <c r="E106" s="60"/>
      <c r="F106" s="156" t="str">
        <f>F10</f>
        <v xml:space="preserve"> </v>
      </c>
      <c r="G106" s="60"/>
      <c r="H106" s="60"/>
      <c r="I106" s="157" t="s">
        <v>27</v>
      </c>
      <c r="J106" s="70" t="str">
        <f>IF(J10="","",J10)</f>
        <v>21. 8. 2018</v>
      </c>
      <c r="K106" s="60"/>
      <c r="L106" s="58"/>
    </row>
    <row r="107" spans="2:12" s="1" customFormat="1" ht="6.95" customHeight="1">
      <c r="B107" s="38"/>
      <c r="C107" s="60"/>
      <c r="D107" s="60"/>
      <c r="E107" s="60"/>
      <c r="F107" s="60"/>
      <c r="G107" s="60"/>
      <c r="H107" s="60"/>
      <c r="I107" s="155"/>
      <c r="J107" s="60"/>
      <c r="K107" s="60"/>
      <c r="L107" s="58"/>
    </row>
    <row r="108" spans="2:12" s="1" customFormat="1" ht="13.5">
      <c r="B108" s="38"/>
      <c r="C108" s="62" t="s">
        <v>31</v>
      </c>
      <c r="D108" s="60"/>
      <c r="E108" s="60"/>
      <c r="F108" s="156" t="str">
        <f>E13</f>
        <v>Statutární město Teplice</v>
      </c>
      <c r="G108" s="60"/>
      <c r="H108" s="60"/>
      <c r="I108" s="157" t="s">
        <v>37</v>
      </c>
      <c r="J108" s="156" t="str">
        <f>E19</f>
        <v>není určen</v>
      </c>
      <c r="K108" s="60"/>
      <c r="L108" s="58"/>
    </row>
    <row r="109" spans="2:12" s="1" customFormat="1" ht="14.45" customHeight="1">
      <c r="B109" s="38"/>
      <c r="C109" s="62" t="s">
        <v>35</v>
      </c>
      <c r="D109" s="60"/>
      <c r="E109" s="60"/>
      <c r="F109" s="156" t="str">
        <f>IF(E16="","",E16)</f>
        <v/>
      </c>
      <c r="G109" s="60"/>
      <c r="H109" s="60"/>
      <c r="I109" s="155"/>
      <c r="J109" s="60"/>
      <c r="K109" s="60"/>
      <c r="L109" s="58"/>
    </row>
    <row r="110" spans="2:12" s="1" customFormat="1" ht="10.35" customHeight="1">
      <c r="B110" s="38"/>
      <c r="C110" s="60"/>
      <c r="D110" s="60"/>
      <c r="E110" s="60"/>
      <c r="F110" s="60"/>
      <c r="G110" s="60"/>
      <c r="H110" s="60"/>
      <c r="I110" s="155"/>
      <c r="J110" s="60"/>
      <c r="K110" s="60"/>
      <c r="L110" s="58"/>
    </row>
    <row r="111" spans="2:20" s="9" customFormat="1" ht="29.25" customHeight="1">
      <c r="B111" s="158"/>
      <c r="C111" s="159" t="s">
        <v>137</v>
      </c>
      <c r="D111" s="160" t="s">
        <v>61</v>
      </c>
      <c r="E111" s="160" t="s">
        <v>57</v>
      </c>
      <c r="F111" s="160" t="s">
        <v>138</v>
      </c>
      <c r="G111" s="160" t="s">
        <v>139</v>
      </c>
      <c r="H111" s="160" t="s">
        <v>140</v>
      </c>
      <c r="I111" s="161" t="s">
        <v>141</v>
      </c>
      <c r="J111" s="160" t="s">
        <v>91</v>
      </c>
      <c r="K111" s="162" t="s">
        <v>142</v>
      </c>
      <c r="L111" s="163"/>
      <c r="M111" s="78" t="s">
        <v>143</v>
      </c>
      <c r="N111" s="79" t="s">
        <v>46</v>
      </c>
      <c r="O111" s="79" t="s">
        <v>144</v>
      </c>
      <c r="P111" s="79" t="s">
        <v>145</v>
      </c>
      <c r="Q111" s="79" t="s">
        <v>146</v>
      </c>
      <c r="R111" s="79" t="s">
        <v>147</v>
      </c>
      <c r="S111" s="79" t="s">
        <v>148</v>
      </c>
      <c r="T111" s="80" t="s">
        <v>149</v>
      </c>
    </row>
    <row r="112" spans="2:63" s="1" customFormat="1" ht="29.25" customHeight="1">
      <c r="B112" s="38"/>
      <c r="C112" s="84" t="s">
        <v>92</v>
      </c>
      <c r="D112" s="60"/>
      <c r="E112" s="60"/>
      <c r="F112" s="60"/>
      <c r="G112" s="60"/>
      <c r="H112" s="60"/>
      <c r="I112" s="155"/>
      <c r="J112" s="164">
        <f>BK112</f>
        <v>0</v>
      </c>
      <c r="K112" s="60"/>
      <c r="L112" s="58"/>
      <c r="M112" s="81"/>
      <c r="N112" s="82"/>
      <c r="O112" s="82"/>
      <c r="P112" s="165">
        <f>P113+P448+P741+P790+P793</f>
        <v>0</v>
      </c>
      <c r="Q112" s="82"/>
      <c r="R112" s="165">
        <f>R113+R448+R741+R790+R793</f>
        <v>440.2518168</v>
      </c>
      <c r="S112" s="82"/>
      <c r="T112" s="166">
        <f>T113+T448+T741+T790+T793</f>
        <v>975.939766</v>
      </c>
      <c r="AT112" s="21" t="s">
        <v>75</v>
      </c>
      <c r="AU112" s="21" t="s">
        <v>93</v>
      </c>
      <c r="BK112" s="167">
        <f>BK113+BK448+BK741+BK790+BK793</f>
        <v>0</v>
      </c>
    </row>
    <row r="113" spans="2:63" s="10" customFormat="1" ht="37.35" customHeight="1">
      <c r="B113" s="168"/>
      <c r="C113" s="169"/>
      <c r="D113" s="170" t="s">
        <v>75</v>
      </c>
      <c r="E113" s="171" t="s">
        <v>150</v>
      </c>
      <c r="F113" s="171" t="s">
        <v>151</v>
      </c>
      <c r="G113" s="169"/>
      <c r="H113" s="169"/>
      <c r="I113" s="172"/>
      <c r="J113" s="173">
        <f>BK113</f>
        <v>0</v>
      </c>
      <c r="K113" s="169"/>
      <c r="L113" s="174"/>
      <c r="M113" s="175"/>
      <c r="N113" s="176"/>
      <c r="O113" s="176"/>
      <c r="P113" s="177">
        <f>P114+P196+P209+P232+P242+P265+P312+P321+P350+P365+P395+P438</f>
        <v>0</v>
      </c>
      <c r="Q113" s="176"/>
      <c r="R113" s="177">
        <f>R114+R196+R209+R232+R242+R265+R312+R321+R350+R365+R395+R438</f>
        <v>388.53641269999997</v>
      </c>
      <c r="S113" s="176"/>
      <c r="T113" s="178">
        <f>T114+T196+T209+T232+T242+T265+T312+T321+T350+T365+T395+T438</f>
        <v>972.11384</v>
      </c>
      <c r="AR113" s="179" t="s">
        <v>24</v>
      </c>
      <c r="AT113" s="180" t="s">
        <v>75</v>
      </c>
      <c r="AU113" s="180" t="s">
        <v>76</v>
      </c>
      <c r="AY113" s="179" t="s">
        <v>152</v>
      </c>
      <c r="BK113" s="181">
        <f>BK114+BK196+BK209+BK232+BK242+BK265+BK312+BK321+BK350+BK365+BK395+BK438</f>
        <v>0</v>
      </c>
    </row>
    <row r="114" spans="2:63" s="10" customFormat="1" ht="19.9" customHeight="1">
      <c r="B114" s="168"/>
      <c r="C114" s="169"/>
      <c r="D114" s="170" t="s">
        <v>75</v>
      </c>
      <c r="E114" s="182" t="s">
        <v>24</v>
      </c>
      <c r="F114" s="182" t="s">
        <v>153</v>
      </c>
      <c r="G114" s="169"/>
      <c r="H114" s="169"/>
      <c r="I114" s="172"/>
      <c r="J114" s="183">
        <f>BK114</f>
        <v>0</v>
      </c>
      <c r="K114" s="169"/>
      <c r="L114" s="174"/>
      <c r="M114" s="175"/>
      <c r="N114" s="176"/>
      <c r="O114" s="176"/>
      <c r="P114" s="177">
        <f>SUM(P115:P195)</f>
        <v>0</v>
      </c>
      <c r="Q114" s="176"/>
      <c r="R114" s="177">
        <f>SUM(R115:R195)</f>
        <v>0.15068</v>
      </c>
      <c r="S114" s="176"/>
      <c r="T114" s="178">
        <f>SUM(T115:T195)</f>
        <v>804.0409999999999</v>
      </c>
      <c r="AR114" s="179" t="s">
        <v>24</v>
      </c>
      <c r="AT114" s="180" t="s">
        <v>75</v>
      </c>
      <c r="AU114" s="180" t="s">
        <v>24</v>
      </c>
      <c r="AY114" s="179" t="s">
        <v>152</v>
      </c>
      <c r="BK114" s="181">
        <f>SUM(BK115:BK195)</f>
        <v>0</v>
      </c>
    </row>
    <row r="115" spans="2:65" s="1" customFormat="1" ht="51" customHeight="1">
      <c r="B115" s="38"/>
      <c r="C115" s="184" t="s">
        <v>24</v>
      </c>
      <c r="D115" s="184" t="s">
        <v>154</v>
      </c>
      <c r="E115" s="185" t="s">
        <v>155</v>
      </c>
      <c r="F115" s="186" t="s">
        <v>156</v>
      </c>
      <c r="G115" s="187" t="s">
        <v>157</v>
      </c>
      <c r="H115" s="188">
        <v>34</v>
      </c>
      <c r="I115" s="189"/>
      <c r="J115" s="190">
        <f>ROUND(I115*H115,2)</f>
        <v>0</v>
      </c>
      <c r="K115" s="186" t="s">
        <v>158</v>
      </c>
      <c r="L115" s="58"/>
      <c r="M115" s="191" t="s">
        <v>22</v>
      </c>
      <c r="N115" s="192" t="s">
        <v>47</v>
      </c>
      <c r="O115" s="39"/>
      <c r="P115" s="193">
        <f>O115*H115</f>
        <v>0</v>
      </c>
      <c r="Q115" s="193">
        <v>0</v>
      </c>
      <c r="R115" s="193">
        <f>Q115*H115</f>
        <v>0</v>
      </c>
      <c r="S115" s="193">
        <v>0.295</v>
      </c>
      <c r="T115" s="194">
        <f>S115*H115</f>
        <v>10.03</v>
      </c>
      <c r="AR115" s="21" t="s">
        <v>159</v>
      </c>
      <c r="AT115" s="21" t="s">
        <v>154</v>
      </c>
      <c r="AU115" s="21" t="s">
        <v>87</v>
      </c>
      <c r="AY115" s="21" t="s">
        <v>152</v>
      </c>
      <c r="BE115" s="195">
        <f>IF(N115="základní",J115,0)</f>
        <v>0</v>
      </c>
      <c r="BF115" s="195">
        <f>IF(N115="snížená",J115,0)</f>
        <v>0</v>
      </c>
      <c r="BG115" s="195">
        <f>IF(N115="zákl. přenesená",J115,0)</f>
        <v>0</v>
      </c>
      <c r="BH115" s="195">
        <f>IF(N115="sníž. přenesená",J115,0)</f>
        <v>0</v>
      </c>
      <c r="BI115" s="195">
        <f>IF(N115="nulová",J115,0)</f>
        <v>0</v>
      </c>
      <c r="BJ115" s="21" t="s">
        <v>24</v>
      </c>
      <c r="BK115" s="195">
        <f>ROUND(I115*H115,2)</f>
        <v>0</v>
      </c>
      <c r="BL115" s="21" t="s">
        <v>159</v>
      </c>
      <c r="BM115" s="21" t="s">
        <v>160</v>
      </c>
    </row>
    <row r="116" spans="2:47" s="1" customFormat="1" ht="162">
      <c r="B116" s="38"/>
      <c r="C116" s="60"/>
      <c r="D116" s="196" t="s">
        <v>161</v>
      </c>
      <c r="E116" s="60"/>
      <c r="F116" s="197" t="s">
        <v>162</v>
      </c>
      <c r="G116" s="60"/>
      <c r="H116" s="60"/>
      <c r="I116" s="155"/>
      <c r="J116" s="60"/>
      <c r="K116" s="60"/>
      <c r="L116" s="58"/>
      <c r="M116" s="198"/>
      <c r="N116" s="39"/>
      <c r="O116" s="39"/>
      <c r="P116" s="39"/>
      <c r="Q116" s="39"/>
      <c r="R116" s="39"/>
      <c r="S116" s="39"/>
      <c r="T116" s="75"/>
      <c r="AT116" s="21" t="s">
        <v>161</v>
      </c>
      <c r="AU116" s="21" t="s">
        <v>87</v>
      </c>
    </row>
    <row r="117" spans="2:65" s="1" customFormat="1" ht="38.25" customHeight="1">
      <c r="B117" s="38"/>
      <c r="C117" s="184" t="s">
        <v>87</v>
      </c>
      <c r="D117" s="184" t="s">
        <v>154</v>
      </c>
      <c r="E117" s="185" t="s">
        <v>163</v>
      </c>
      <c r="F117" s="186" t="s">
        <v>164</v>
      </c>
      <c r="G117" s="187" t="s">
        <v>157</v>
      </c>
      <c r="H117" s="188">
        <v>650</v>
      </c>
      <c r="I117" s="189"/>
      <c r="J117" s="190">
        <f>ROUND(I117*H117,2)</f>
        <v>0</v>
      </c>
      <c r="K117" s="186" t="s">
        <v>158</v>
      </c>
      <c r="L117" s="58"/>
      <c r="M117" s="191" t="s">
        <v>22</v>
      </c>
      <c r="N117" s="192" t="s">
        <v>47</v>
      </c>
      <c r="O117" s="39"/>
      <c r="P117" s="193">
        <f>O117*H117</f>
        <v>0</v>
      </c>
      <c r="Q117" s="193">
        <v>0</v>
      </c>
      <c r="R117" s="193">
        <f>Q117*H117</f>
        <v>0</v>
      </c>
      <c r="S117" s="193">
        <v>0.185</v>
      </c>
      <c r="T117" s="194">
        <f>S117*H117</f>
        <v>120.25</v>
      </c>
      <c r="AR117" s="21" t="s">
        <v>159</v>
      </c>
      <c r="AT117" s="21" t="s">
        <v>154</v>
      </c>
      <c r="AU117" s="21" t="s">
        <v>87</v>
      </c>
      <c r="AY117" s="21" t="s">
        <v>152</v>
      </c>
      <c r="BE117" s="195">
        <f>IF(N117="základní",J117,0)</f>
        <v>0</v>
      </c>
      <c r="BF117" s="195">
        <f>IF(N117="snížená",J117,0)</f>
        <v>0</v>
      </c>
      <c r="BG117" s="195">
        <f>IF(N117="zákl. přenesená",J117,0)</f>
        <v>0</v>
      </c>
      <c r="BH117" s="195">
        <f>IF(N117="sníž. přenesená",J117,0)</f>
        <v>0</v>
      </c>
      <c r="BI117" s="195">
        <f>IF(N117="nulová",J117,0)</f>
        <v>0</v>
      </c>
      <c r="BJ117" s="21" t="s">
        <v>24</v>
      </c>
      <c r="BK117" s="195">
        <f>ROUND(I117*H117,2)</f>
        <v>0</v>
      </c>
      <c r="BL117" s="21" t="s">
        <v>159</v>
      </c>
      <c r="BM117" s="21" t="s">
        <v>165</v>
      </c>
    </row>
    <row r="118" spans="2:47" s="1" customFormat="1" ht="256.5">
      <c r="B118" s="38"/>
      <c r="C118" s="60"/>
      <c r="D118" s="196" t="s">
        <v>161</v>
      </c>
      <c r="E118" s="60"/>
      <c r="F118" s="197" t="s">
        <v>166</v>
      </c>
      <c r="G118" s="60"/>
      <c r="H118" s="60"/>
      <c r="I118" s="155"/>
      <c r="J118" s="60"/>
      <c r="K118" s="60"/>
      <c r="L118" s="58"/>
      <c r="M118" s="198"/>
      <c r="N118" s="39"/>
      <c r="O118" s="39"/>
      <c r="P118" s="39"/>
      <c r="Q118" s="39"/>
      <c r="R118" s="39"/>
      <c r="S118" s="39"/>
      <c r="T118" s="75"/>
      <c r="AT118" s="21" t="s">
        <v>161</v>
      </c>
      <c r="AU118" s="21" t="s">
        <v>87</v>
      </c>
    </row>
    <row r="119" spans="2:65" s="1" customFormat="1" ht="38.25" customHeight="1">
      <c r="B119" s="38"/>
      <c r="C119" s="184" t="s">
        <v>167</v>
      </c>
      <c r="D119" s="184" t="s">
        <v>154</v>
      </c>
      <c r="E119" s="185" t="s">
        <v>168</v>
      </c>
      <c r="F119" s="186" t="s">
        <v>169</v>
      </c>
      <c r="G119" s="187" t="s">
        <v>157</v>
      </c>
      <c r="H119" s="188">
        <v>290</v>
      </c>
      <c r="I119" s="189"/>
      <c r="J119" s="190">
        <f>ROUND(I119*H119,2)</f>
        <v>0</v>
      </c>
      <c r="K119" s="186" t="s">
        <v>158</v>
      </c>
      <c r="L119" s="58"/>
      <c r="M119" s="191" t="s">
        <v>22</v>
      </c>
      <c r="N119" s="192" t="s">
        <v>47</v>
      </c>
      <c r="O119" s="39"/>
      <c r="P119" s="193">
        <f>O119*H119</f>
        <v>0</v>
      </c>
      <c r="Q119" s="193">
        <v>0</v>
      </c>
      <c r="R119" s="193">
        <f>Q119*H119</f>
        <v>0</v>
      </c>
      <c r="S119" s="193">
        <v>0.225</v>
      </c>
      <c r="T119" s="194">
        <f>S119*H119</f>
        <v>65.25</v>
      </c>
      <c r="AR119" s="21" t="s">
        <v>159</v>
      </c>
      <c r="AT119" s="21" t="s">
        <v>154</v>
      </c>
      <c r="AU119" s="21" t="s">
        <v>87</v>
      </c>
      <c r="AY119" s="21" t="s">
        <v>152</v>
      </c>
      <c r="BE119" s="195">
        <f>IF(N119="základní",J119,0)</f>
        <v>0</v>
      </c>
      <c r="BF119" s="195">
        <f>IF(N119="snížená",J119,0)</f>
        <v>0</v>
      </c>
      <c r="BG119" s="195">
        <f>IF(N119="zákl. přenesená",J119,0)</f>
        <v>0</v>
      </c>
      <c r="BH119" s="195">
        <f>IF(N119="sníž. přenesená",J119,0)</f>
        <v>0</v>
      </c>
      <c r="BI119" s="195">
        <f>IF(N119="nulová",J119,0)</f>
        <v>0</v>
      </c>
      <c r="BJ119" s="21" t="s">
        <v>24</v>
      </c>
      <c r="BK119" s="195">
        <f>ROUND(I119*H119,2)</f>
        <v>0</v>
      </c>
      <c r="BL119" s="21" t="s">
        <v>159</v>
      </c>
      <c r="BM119" s="21" t="s">
        <v>170</v>
      </c>
    </row>
    <row r="120" spans="2:47" s="1" customFormat="1" ht="256.5">
      <c r="B120" s="38"/>
      <c r="C120" s="60"/>
      <c r="D120" s="196" t="s">
        <v>161</v>
      </c>
      <c r="E120" s="60"/>
      <c r="F120" s="197" t="s">
        <v>166</v>
      </c>
      <c r="G120" s="60"/>
      <c r="H120" s="60"/>
      <c r="I120" s="155"/>
      <c r="J120" s="60"/>
      <c r="K120" s="60"/>
      <c r="L120" s="58"/>
      <c r="M120" s="198"/>
      <c r="N120" s="39"/>
      <c r="O120" s="39"/>
      <c r="P120" s="39"/>
      <c r="Q120" s="39"/>
      <c r="R120" s="39"/>
      <c r="S120" s="39"/>
      <c r="T120" s="75"/>
      <c r="AT120" s="21" t="s">
        <v>161</v>
      </c>
      <c r="AU120" s="21" t="s">
        <v>87</v>
      </c>
    </row>
    <row r="121" spans="2:65" s="1" customFormat="1" ht="38.25" customHeight="1">
      <c r="B121" s="38"/>
      <c r="C121" s="184" t="s">
        <v>159</v>
      </c>
      <c r="D121" s="184" t="s">
        <v>154</v>
      </c>
      <c r="E121" s="185" t="s">
        <v>171</v>
      </c>
      <c r="F121" s="186" t="s">
        <v>172</v>
      </c>
      <c r="G121" s="187" t="s">
        <v>157</v>
      </c>
      <c r="H121" s="188">
        <v>175</v>
      </c>
      <c r="I121" s="189"/>
      <c r="J121" s="190">
        <f>ROUND(I121*H121,2)</f>
        <v>0</v>
      </c>
      <c r="K121" s="186" t="s">
        <v>158</v>
      </c>
      <c r="L121" s="58"/>
      <c r="M121" s="191" t="s">
        <v>22</v>
      </c>
      <c r="N121" s="192" t="s">
        <v>47</v>
      </c>
      <c r="O121" s="39"/>
      <c r="P121" s="193">
        <f>O121*H121</f>
        <v>0</v>
      </c>
      <c r="Q121" s="193">
        <v>0</v>
      </c>
      <c r="R121" s="193">
        <f>Q121*H121</f>
        <v>0</v>
      </c>
      <c r="S121" s="193">
        <v>0.229</v>
      </c>
      <c r="T121" s="194">
        <f>S121*H121</f>
        <v>40.075</v>
      </c>
      <c r="AR121" s="21" t="s">
        <v>159</v>
      </c>
      <c r="AT121" s="21" t="s">
        <v>154</v>
      </c>
      <c r="AU121" s="21" t="s">
        <v>87</v>
      </c>
      <c r="AY121" s="21" t="s">
        <v>152</v>
      </c>
      <c r="BE121" s="195">
        <f>IF(N121="základní",J121,0)</f>
        <v>0</v>
      </c>
      <c r="BF121" s="195">
        <f>IF(N121="snížená",J121,0)</f>
        <v>0</v>
      </c>
      <c r="BG121" s="195">
        <f>IF(N121="zákl. přenesená",J121,0)</f>
        <v>0</v>
      </c>
      <c r="BH121" s="195">
        <f>IF(N121="sníž. přenesená",J121,0)</f>
        <v>0</v>
      </c>
      <c r="BI121" s="195">
        <f>IF(N121="nulová",J121,0)</f>
        <v>0</v>
      </c>
      <c r="BJ121" s="21" t="s">
        <v>24</v>
      </c>
      <c r="BK121" s="195">
        <f>ROUND(I121*H121,2)</f>
        <v>0</v>
      </c>
      <c r="BL121" s="21" t="s">
        <v>159</v>
      </c>
      <c r="BM121" s="21" t="s">
        <v>173</v>
      </c>
    </row>
    <row r="122" spans="2:47" s="1" customFormat="1" ht="256.5">
      <c r="B122" s="38"/>
      <c r="C122" s="60"/>
      <c r="D122" s="196" t="s">
        <v>161</v>
      </c>
      <c r="E122" s="60"/>
      <c r="F122" s="197" t="s">
        <v>166</v>
      </c>
      <c r="G122" s="60"/>
      <c r="H122" s="60"/>
      <c r="I122" s="155"/>
      <c r="J122" s="60"/>
      <c r="K122" s="60"/>
      <c r="L122" s="58"/>
      <c r="M122" s="198"/>
      <c r="N122" s="39"/>
      <c r="O122" s="39"/>
      <c r="P122" s="39"/>
      <c r="Q122" s="39"/>
      <c r="R122" s="39"/>
      <c r="S122" s="39"/>
      <c r="T122" s="75"/>
      <c r="AT122" s="21" t="s">
        <v>161</v>
      </c>
      <c r="AU122" s="21" t="s">
        <v>87</v>
      </c>
    </row>
    <row r="123" spans="2:65" s="1" customFormat="1" ht="51" customHeight="1">
      <c r="B123" s="38"/>
      <c r="C123" s="184" t="s">
        <v>174</v>
      </c>
      <c r="D123" s="184" t="s">
        <v>154</v>
      </c>
      <c r="E123" s="185" t="s">
        <v>175</v>
      </c>
      <c r="F123" s="186" t="s">
        <v>176</v>
      </c>
      <c r="G123" s="187" t="s">
        <v>157</v>
      </c>
      <c r="H123" s="188">
        <v>440</v>
      </c>
      <c r="I123" s="189"/>
      <c r="J123" s="190">
        <f>ROUND(I123*H123,2)</f>
        <v>0</v>
      </c>
      <c r="K123" s="186" t="s">
        <v>158</v>
      </c>
      <c r="L123" s="58"/>
      <c r="M123" s="191" t="s">
        <v>22</v>
      </c>
      <c r="N123" s="192" t="s">
        <v>47</v>
      </c>
      <c r="O123" s="39"/>
      <c r="P123" s="193">
        <f>O123*H123</f>
        <v>0</v>
      </c>
      <c r="Q123" s="193">
        <v>0</v>
      </c>
      <c r="R123" s="193">
        <f>Q123*H123</f>
        <v>0</v>
      </c>
      <c r="S123" s="193">
        <v>0.235</v>
      </c>
      <c r="T123" s="194">
        <f>S123*H123</f>
        <v>103.39999999999999</v>
      </c>
      <c r="AR123" s="21" t="s">
        <v>159</v>
      </c>
      <c r="AT123" s="21" t="s">
        <v>154</v>
      </c>
      <c r="AU123" s="21" t="s">
        <v>87</v>
      </c>
      <c r="AY123" s="21" t="s">
        <v>152</v>
      </c>
      <c r="BE123" s="195">
        <f>IF(N123="základní",J123,0)</f>
        <v>0</v>
      </c>
      <c r="BF123" s="195">
        <f>IF(N123="snížená",J123,0)</f>
        <v>0</v>
      </c>
      <c r="BG123" s="195">
        <f>IF(N123="zákl. přenesená",J123,0)</f>
        <v>0</v>
      </c>
      <c r="BH123" s="195">
        <f>IF(N123="sníž. přenesená",J123,0)</f>
        <v>0</v>
      </c>
      <c r="BI123" s="195">
        <f>IF(N123="nulová",J123,0)</f>
        <v>0</v>
      </c>
      <c r="BJ123" s="21" t="s">
        <v>24</v>
      </c>
      <c r="BK123" s="195">
        <f>ROUND(I123*H123,2)</f>
        <v>0</v>
      </c>
      <c r="BL123" s="21" t="s">
        <v>159</v>
      </c>
      <c r="BM123" s="21" t="s">
        <v>177</v>
      </c>
    </row>
    <row r="124" spans="2:47" s="1" customFormat="1" ht="256.5">
      <c r="B124" s="38"/>
      <c r="C124" s="60"/>
      <c r="D124" s="196" t="s">
        <v>161</v>
      </c>
      <c r="E124" s="60"/>
      <c r="F124" s="197" t="s">
        <v>166</v>
      </c>
      <c r="G124" s="60"/>
      <c r="H124" s="60"/>
      <c r="I124" s="155"/>
      <c r="J124" s="60"/>
      <c r="K124" s="60"/>
      <c r="L124" s="58"/>
      <c r="M124" s="198"/>
      <c r="N124" s="39"/>
      <c r="O124" s="39"/>
      <c r="P124" s="39"/>
      <c r="Q124" s="39"/>
      <c r="R124" s="39"/>
      <c r="S124" s="39"/>
      <c r="T124" s="75"/>
      <c r="AT124" s="21" t="s">
        <v>161</v>
      </c>
      <c r="AU124" s="21" t="s">
        <v>87</v>
      </c>
    </row>
    <row r="125" spans="2:65" s="1" customFormat="1" ht="38.25" customHeight="1">
      <c r="B125" s="38"/>
      <c r="C125" s="184" t="s">
        <v>178</v>
      </c>
      <c r="D125" s="184" t="s">
        <v>154</v>
      </c>
      <c r="E125" s="185" t="s">
        <v>179</v>
      </c>
      <c r="F125" s="186" t="s">
        <v>180</v>
      </c>
      <c r="G125" s="187" t="s">
        <v>157</v>
      </c>
      <c r="H125" s="188">
        <v>440</v>
      </c>
      <c r="I125" s="189"/>
      <c r="J125" s="190">
        <f>ROUND(I125*H125,2)</f>
        <v>0</v>
      </c>
      <c r="K125" s="186" t="s">
        <v>158</v>
      </c>
      <c r="L125" s="58"/>
      <c r="M125" s="191" t="s">
        <v>22</v>
      </c>
      <c r="N125" s="192" t="s">
        <v>47</v>
      </c>
      <c r="O125" s="39"/>
      <c r="P125" s="193">
        <f>O125*H125</f>
        <v>0</v>
      </c>
      <c r="Q125" s="193">
        <v>0</v>
      </c>
      <c r="R125" s="193">
        <f>Q125*H125</f>
        <v>0</v>
      </c>
      <c r="S125" s="193">
        <v>0.225</v>
      </c>
      <c r="T125" s="194">
        <f>S125*H125</f>
        <v>99</v>
      </c>
      <c r="AR125" s="21" t="s">
        <v>159</v>
      </c>
      <c r="AT125" s="21" t="s">
        <v>154</v>
      </c>
      <c r="AU125" s="21" t="s">
        <v>87</v>
      </c>
      <c r="AY125" s="21" t="s">
        <v>152</v>
      </c>
      <c r="BE125" s="195">
        <f>IF(N125="základní",J125,0)</f>
        <v>0</v>
      </c>
      <c r="BF125" s="195">
        <f>IF(N125="snížená",J125,0)</f>
        <v>0</v>
      </c>
      <c r="BG125" s="195">
        <f>IF(N125="zákl. přenesená",J125,0)</f>
        <v>0</v>
      </c>
      <c r="BH125" s="195">
        <f>IF(N125="sníž. přenesená",J125,0)</f>
        <v>0</v>
      </c>
      <c r="BI125" s="195">
        <f>IF(N125="nulová",J125,0)</f>
        <v>0</v>
      </c>
      <c r="BJ125" s="21" t="s">
        <v>24</v>
      </c>
      <c r="BK125" s="195">
        <f>ROUND(I125*H125,2)</f>
        <v>0</v>
      </c>
      <c r="BL125" s="21" t="s">
        <v>159</v>
      </c>
      <c r="BM125" s="21" t="s">
        <v>181</v>
      </c>
    </row>
    <row r="126" spans="2:47" s="1" customFormat="1" ht="256.5">
      <c r="B126" s="38"/>
      <c r="C126" s="60"/>
      <c r="D126" s="196" t="s">
        <v>161</v>
      </c>
      <c r="E126" s="60"/>
      <c r="F126" s="197" t="s">
        <v>166</v>
      </c>
      <c r="G126" s="60"/>
      <c r="H126" s="60"/>
      <c r="I126" s="155"/>
      <c r="J126" s="60"/>
      <c r="K126" s="60"/>
      <c r="L126" s="58"/>
      <c r="M126" s="198"/>
      <c r="N126" s="39"/>
      <c r="O126" s="39"/>
      <c r="P126" s="39"/>
      <c r="Q126" s="39"/>
      <c r="R126" s="39"/>
      <c r="S126" s="39"/>
      <c r="T126" s="75"/>
      <c r="AT126" s="21" t="s">
        <v>161</v>
      </c>
      <c r="AU126" s="21" t="s">
        <v>87</v>
      </c>
    </row>
    <row r="127" spans="2:65" s="1" customFormat="1" ht="38.25" customHeight="1">
      <c r="B127" s="38"/>
      <c r="C127" s="184" t="s">
        <v>182</v>
      </c>
      <c r="D127" s="184" t="s">
        <v>154</v>
      </c>
      <c r="E127" s="185" t="s">
        <v>183</v>
      </c>
      <c r="F127" s="186" t="s">
        <v>184</v>
      </c>
      <c r="G127" s="187" t="s">
        <v>157</v>
      </c>
      <c r="H127" s="188">
        <v>350</v>
      </c>
      <c r="I127" s="189"/>
      <c r="J127" s="190">
        <f>ROUND(I127*H127,2)</f>
        <v>0</v>
      </c>
      <c r="K127" s="186" t="s">
        <v>158</v>
      </c>
      <c r="L127" s="58"/>
      <c r="M127" s="191" t="s">
        <v>22</v>
      </c>
      <c r="N127" s="192" t="s">
        <v>47</v>
      </c>
      <c r="O127" s="39"/>
      <c r="P127" s="193">
        <f>O127*H127</f>
        <v>0</v>
      </c>
      <c r="Q127" s="193">
        <v>0</v>
      </c>
      <c r="R127" s="193">
        <f>Q127*H127</f>
        <v>0</v>
      </c>
      <c r="S127" s="193">
        <v>0.5</v>
      </c>
      <c r="T127" s="194">
        <f>S127*H127</f>
        <v>175</v>
      </c>
      <c r="AR127" s="21" t="s">
        <v>159</v>
      </c>
      <c r="AT127" s="21" t="s">
        <v>154</v>
      </c>
      <c r="AU127" s="21" t="s">
        <v>87</v>
      </c>
      <c r="AY127" s="21" t="s">
        <v>152</v>
      </c>
      <c r="BE127" s="195">
        <f>IF(N127="základní",J127,0)</f>
        <v>0</v>
      </c>
      <c r="BF127" s="195">
        <f>IF(N127="snížená",J127,0)</f>
        <v>0</v>
      </c>
      <c r="BG127" s="195">
        <f>IF(N127="zákl. přenesená",J127,0)</f>
        <v>0</v>
      </c>
      <c r="BH127" s="195">
        <f>IF(N127="sníž. přenesená",J127,0)</f>
        <v>0</v>
      </c>
      <c r="BI127" s="195">
        <f>IF(N127="nulová",J127,0)</f>
        <v>0</v>
      </c>
      <c r="BJ127" s="21" t="s">
        <v>24</v>
      </c>
      <c r="BK127" s="195">
        <f>ROUND(I127*H127,2)</f>
        <v>0</v>
      </c>
      <c r="BL127" s="21" t="s">
        <v>159</v>
      </c>
      <c r="BM127" s="21" t="s">
        <v>185</v>
      </c>
    </row>
    <row r="128" spans="2:47" s="1" customFormat="1" ht="256.5">
      <c r="B128" s="38"/>
      <c r="C128" s="60"/>
      <c r="D128" s="196" t="s">
        <v>161</v>
      </c>
      <c r="E128" s="60"/>
      <c r="F128" s="197" t="s">
        <v>166</v>
      </c>
      <c r="G128" s="60"/>
      <c r="H128" s="60"/>
      <c r="I128" s="155"/>
      <c r="J128" s="60"/>
      <c r="K128" s="60"/>
      <c r="L128" s="58"/>
      <c r="M128" s="198"/>
      <c r="N128" s="39"/>
      <c r="O128" s="39"/>
      <c r="P128" s="39"/>
      <c r="Q128" s="39"/>
      <c r="R128" s="39"/>
      <c r="S128" s="39"/>
      <c r="T128" s="75"/>
      <c r="AT128" s="21" t="s">
        <v>161</v>
      </c>
      <c r="AU128" s="21" t="s">
        <v>87</v>
      </c>
    </row>
    <row r="129" spans="2:65" s="1" customFormat="1" ht="38.25" customHeight="1">
      <c r="B129" s="38"/>
      <c r="C129" s="184" t="s">
        <v>186</v>
      </c>
      <c r="D129" s="184" t="s">
        <v>154</v>
      </c>
      <c r="E129" s="185" t="s">
        <v>187</v>
      </c>
      <c r="F129" s="186" t="s">
        <v>188</v>
      </c>
      <c r="G129" s="187" t="s">
        <v>157</v>
      </c>
      <c r="H129" s="188">
        <v>590</v>
      </c>
      <c r="I129" s="189"/>
      <c r="J129" s="190">
        <f>ROUND(I129*H129,2)</f>
        <v>0</v>
      </c>
      <c r="K129" s="186" t="s">
        <v>158</v>
      </c>
      <c r="L129" s="58"/>
      <c r="M129" s="191" t="s">
        <v>22</v>
      </c>
      <c r="N129" s="192" t="s">
        <v>47</v>
      </c>
      <c r="O129" s="39"/>
      <c r="P129" s="193">
        <f>O129*H129</f>
        <v>0</v>
      </c>
      <c r="Q129" s="193">
        <v>0</v>
      </c>
      <c r="R129" s="193">
        <f>Q129*H129</f>
        <v>0</v>
      </c>
      <c r="S129" s="193">
        <v>0.181</v>
      </c>
      <c r="T129" s="194">
        <f>S129*H129</f>
        <v>106.78999999999999</v>
      </c>
      <c r="AR129" s="21" t="s">
        <v>159</v>
      </c>
      <c r="AT129" s="21" t="s">
        <v>154</v>
      </c>
      <c r="AU129" s="21" t="s">
        <v>87</v>
      </c>
      <c r="AY129" s="21" t="s">
        <v>152</v>
      </c>
      <c r="BE129" s="195">
        <f>IF(N129="základní",J129,0)</f>
        <v>0</v>
      </c>
      <c r="BF129" s="195">
        <f>IF(N129="snížená",J129,0)</f>
        <v>0</v>
      </c>
      <c r="BG129" s="195">
        <f>IF(N129="zákl. přenesená",J129,0)</f>
        <v>0</v>
      </c>
      <c r="BH129" s="195">
        <f>IF(N129="sníž. přenesená",J129,0)</f>
        <v>0</v>
      </c>
      <c r="BI129" s="195">
        <f>IF(N129="nulová",J129,0)</f>
        <v>0</v>
      </c>
      <c r="BJ129" s="21" t="s">
        <v>24</v>
      </c>
      <c r="BK129" s="195">
        <f>ROUND(I129*H129,2)</f>
        <v>0</v>
      </c>
      <c r="BL129" s="21" t="s">
        <v>159</v>
      </c>
      <c r="BM129" s="21" t="s">
        <v>189</v>
      </c>
    </row>
    <row r="130" spans="2:47" s="1" customFormat="1" ht="256.5">
      <c r="B130" s="38"/>
      <c r="C130" s="60"/>
      <c r="D130" s="196" t="s">
        <v>161</v>
      </c>
      <c r="E130" s="60"/>
      <c r="F130" s="197" t="s">
        <v>166</v>
      </c>
      <c r="G130" s="60"/>
      <c r="H130" s="60"/>
      <c r="I130" s="155"/>
      <c r="J130" s="60"/>
      <c r="K130" s="60"/>
      <c r="L130" s="58"/>
      <c r="M130" s="198"/>
      <c r="N130" s="39"/>
      <c r="O130" s="39"/>
      <c r="P130" s="39"/>
      <c r="Q130" s="39"/>
      <c r="R130" s="39"/>
      <c r="S130" s="39"/>
      <c r="T130" s="75"/>
      <c r="AT130" s="21" t="s">
        <v>161</v>
      </c>
      <c r="AU130" s="21" t="s">
        <v>87</v>
      </c>
    </row>
    <row r="131" spans="2:65" s="1" customFormat="1" ht="38.25" customHeight="1">
      <c r="B131" s="38"/>
      <c r="C131" s="184" t="s">
        <v>190</v>
      </c>
      <c r="D131" s="184" t="s">
        <v>154</v>
      </c>
      <c r="E131" s="185" t="s">
        <v>191</v>
      </c>
      <c r="F131" s="186" t="s">
        <v>192</v>
      </c>
      <c r="G131" s="187" t="s">
        <v>157</v>
      </c>
      <c r="H131" s="188">
        <v>15</v>
      </c>
      <c r="I131" s="189"/>
      <c r="J131" s="190">
        <f>ROUND(I131*H131,2)</f>
        <v>0</v>
      </c>
      <c r="K131" s="186" t="s">
        <v>158</v>
      </c>
      <c r="L131" s="58"/>
      <c r="M131" s="191" t="s">
        <v>22</v>
      </c>
      <c r="N131" s="192" t="s">
        <v>47</v>
      </c>
      <c r="O131" s="39"/>
      <c r="P131" s="193">
        <f>O131*H131</f>
        <v>0</v>
      </c>
      <c r="Q131" s="193">
        <v>4E-05</v>
      </c>
      <c r="R131" s="193">
        <f>Q131*H131</f>
        <v>0.0006000000000000001</v>
      </c>
      <c r="S131" s="193">
        <v>0.128</v>
      </c>
      <c r="T131" s="194">
        <f>S131*H131</f>
        <v>1.92</v>
      </c>
      <c r="AR131" s="21" t="s">
        <v>159</v>
      </c>
      <c r="AT131" s="21" t="s">
        <v>154</v>
      </c>
      <c r="AU131" s="21" t="s">
        <v>87</v>
      </c>
      <c r="AY131" s="21" t="s">
        <v>152</v>
      </c>
      <c r="BE131" s="195">
        <f>IF(N131="základní",J131,0)</f>
        <v>0</v>
      </c>
      <c r="BF131" s="195">
        <f>IF(N131="snížená",J131,0)</f>
        <v>0</v>
      </c>
      <c r="BG131" s="195">
        <f>IF(N131="zákl. přenesená",J131,0)</f>
        <v>0</v>
      </c>
      <c r="BH131" s="195">
        <f>IF(N131="sníž. přenesená",J131,0)</f>
        <v>0</v>
      </c>
      <c r="BI131" s="195">
        <f>IF(N131="nulová",J131,0)</f>
        <v>0</v>
      </c>
      <c r="BJ131" s="21" t="s">
        <v>24</v>
      </c>
      <c r="BK131" s="195">
        <f>ROUND(I131*H131,2)</f>
        <v>0</v>
      </c>
      <c r="BL131" s="21" t="s">
        <v>159</v>
      </c>
      <c r="BM131" s="21" t="s">
        <v>193</v>
      </c>
    </row>
    <row r="132" spans="2:47" s="1" customFormat="1" ht="216">
      <c r="B132" s="38"/>
      <c r="C132" s="60"/>
      <c r="D132" s="196" t="s">
        <v>161</v>
      </c>
      <c r="E132" s="60"/>
      <c r="F132" s="197" t="s">
        <v>194</v>
      </c>
      <c r="G132" s="60"/>
      <c r="H132" s="60"/>
      <c r="I132" s="155"/>
      <c r="J132" s="60"/>
      <c r="K132" s="60"/>
      <c r="L132" s="58"/>
      <c r="M132" s="198"/>
      <c r="N132" s="39"/>
      <c r="O132" s="39"/>
      <c r="P132" s="39"/>
      <c r="Q132" s="39"/>
      <c r="R132" s="39"/>
      <c r="S132" s="39"/>
      <c r="T132" s="75"/>
      <c r="AT132" s="21" t="s">
        <v>161</v>
      </c>
      <c r="AU132" s="21" t="s">
        <v>87</v>
      </c>
    </row>
    <row r="133" spans="2:65" s="1" customFormat="1" ht="38.25" customHeight="1">
      <c r="B133" s="38"/>
      <c r="C133" s="184" t="s">
        <v>29</v>
      </c>
      <c r="D133" s="184" t="s">
        <v>154</v>
      </c>
      <c r="E133" s="185" t="s">
        <v>195</v>
      </c>
      <c r="F133" s="186" t="s">
        <v>196</v>
      </c>
      <c r="G133" s="187" t="s">
        <v>157</v>
      </c>
      <c r="H133" s="188">
        <v>31</v>
      </c>
      <c r="I133" s="189"/>
      <c r="J133" s="190">
        <f>ROUND(I133*H133,2)</f>
        <v>0</v>
      </c>
      <c r="K133" s="186" t="s">
        <v>158</v>
      </c>
      <c r="L133" s="58"/>
      <c r="M133" s="191" t="s">
        <v>22</v>
      </c>
      <c r="N133" s="192" t="s">
        <v>47</v>
      </c>
      <c r="O133" s="39"/>
      <c r="P133" s="193">
        <f>O133*H133</f>
        <v>0</v>
      </c>
      <c r="Q133" s="193">
        <v>8E-05</v>
      </c>
      <c r="R133" s="193">
        <f>Q133*H133</f>
        <v>0.00248</v>
      </c>
      <c r="S133" s="193">
        <v>0.256</v>
      </c>
      <c r="T133" s="194">
        <f>S133*H133</f>
        <v>7.936</v>
      </c>
      <c r="AR133" s="21" t="s">
        <v>159</v>
      </c>
      <c r="AT133" s="21" t="s">
        <v>154</v>
      </c>
      <c r="AU133" s="21" t="s">
        <v>87</v>
      </c>
      <c r="AY133" s="21" t="s">
        <v>152</v>
      </c>
      <c r="BE133" s="195">
        <f>IF(N133="základní",J133,0)</f>
        <v>0</v>
      </c>
      <c r="BF133" s="195">
        <f>IF(N133="snížená",J133,0)</f>
        <v>0</v>
      </c>
      <c r="BG133" s="195">
        <f>IF(N133="zákl. přenesená",J133,0)</f>
        <v>0</v>
      </c>
      <c r="BH133" s="195">
        <f>IF(N133="sníž. přenesená",J133,0)</f>
        <v>0</v>
      </c>
      <c r="BI133" s="195">
        <f>IF(N133="nulová",J133,0)</f>
        <v>0</v>
      </c>
      <c r="BJ133" s="21" t="s">
        <v>24</v>
      </c>
      <c r="BK133" s="195">
        <f>ROUND(I133*H133,2)</f>
        <v>0</v>
      </c>
      <c r="BL133" s="21" t="s">
        <v>159</v>
      </c>
      <c r="BM133" s="21" t="s">
        <v>197</v>
      </c>
    </row>
    <row r="134" spans="2:47" s="1" customFormat="1" ht="216">
      <c r="B134" s="38"/>
      <c r="C134" s="60"/>
      <c r="D134" s="196" t="s">
        <v>161</v>
      </c>
      <c r="E134" s="60"/>
      <c r="F134" s="197" t="s">
        <v>194</v>
      </c>
      <c r="G134" s="60"/>
      <c r="H134" s="60"/>
      <c r="I134" s="155"/>
      <c r="J134" s="60"/>
      <c r="K134" s="60"/>
      <c r="L134" s="58"/>
      <c r="M134" s="198"/>
      <c r="N134" s="39"/>
      <c r="O134" s="39"/>
      <c r="P134" s="39"/>
      <c r="Q134" s="39"/>
      <c r="R134" s="39"/>
      <c r="S134" s="39"/>
      <c r="T134" s="75"/>
      <c r="AT134" s="21" t="s">
        <v>161</v>
      </c>
      <c r="AU134" s="21" t="s">
        <v>87</v>
      </c>
    </row>
    <row r="135" spans="2:65" s="1" customFormat="1" ht="38.25" customHeight="1">
      <c r="B135" s="38"/>
      <c r="C135" s="184" t="s">
        <v>198</v>
      </c>
      <c r="D135" s="184" t="s">
        <v>154</v>
      </c>
      <c r="E135" s="185" t="s">
        <v>199</v>
      </c>
      <c r="F135" s="186" t="s">
        <v>200</v>
      </c>
      <c r="G135" s="187" t="s">
        <v>201</v>
      </c>
      <c r="H135" s="188">
        <v>358</v>
      </c>
      <c r="I135" s="189"/>
      <c r="J135" s="190">
        <f>ROUND(I135*H135,2)</f>
        <v>0</v>
      </c>
      <c r="K135" s="186" t="s">
        <v>158</v>
      </c>
      <c r="L135" s="58"/>
      <c r="M135" s="191" t="s">
        <v>22</v>
      </c>
      <c r="N135" s="192" t="s">
        <v>47</v>
      </c>
      <c r="O135" s="39"/>
      <c r="P135" s="193">
        <f>O135*H135</f>
        <v>0</v>
      </c>
      <c r="Q135" s="193">
        <v>0</v>
      </c>
      <c r="R135" s="193">
        <f>Q135*H135</f>
        <v>0</v>
      </c>
      <c r="S135" s="193">
        <v>0.205</v>
      </c>
      <c r="T135" s="194">
        <f>S135*H135</f>
        <v>73.39</v>
      </c>
      <c r="AR135" s="21" t="s">
        <v>159</v>
      </c>
      <c r="AT135" s="21" t="s">
        <v>154</v>
      </c>
      <c r="AU135" s="21" t="s">
        <v>87</v>
      </c>
      <c r="AY135" s="21" t="s">
        <v>152</v>
      </c>
      <c r="BE135" s="195">
        <f>IF(N135="základní",J135,0)</f>
        <v>0</v>
      </c>
      <c r="BF135" s="195">
        <f>IF(N135="snížená",J135,0)</f>
        <v>0</v>
      </c>
      <c r="BG135" s="195">
        <f>IF(N135="zákl. přenesená",J135,0)</f>
        <v>0</v>
      </c>
      <c r="BH135" s="195">
        <f>IF(N135="sníž. přenesená",J135,0)</f>
        <v>0</v>
      </c>
      <c r="BI135" s="195">
        <f>IF(N135="nulová",J135,0)</f>
        <v>0</v>
      </c>
      <c r="BJ135" s="21" t="s">
        <v>24</v>
      </c>
      <c r="BK135" s="195">
        <f>ROUND(I135*H135,2)</f>
        <v>0</v>
      </c>
      <c r="BL135" s="21" t="s">
        <v>159</v>
      </c>
      <c r="BM135" s="21" t="s">
        <v>202</v>
      </c>
    </row>
    <row r="136" spans="2:47" s="1" customFormat="1" ht="148.5">
      <c r="B136" s="38"/>
      <c r="C136" s="60"/>
      <c r="D136" s="196" t="s">
        <v>161</v>
      </c>
      <c r="E136" s="60"/>
      <c r="F136" s="197" t="s">
        <v>203</v>
      </c>
      <c r="G136" s="60"/>
      <c r="H136" s="60"/>
      <c r="I136" s="155"/>
      <c r="J136" s="60"/>
      <c r="K136" s="60"/>
      <c r="L136" s="58"/>
      <c r="M136" s="198"/>
      <c r="N136" s="39"/>
      <c r="O136" s="39"/>
      <c r="P136" s="39"/>
      <c r="Q136" s="39"/>
      <c r="R136" s="39"/>
      <c r="S136" s="39"/>
      <c r="T136" s="75"/>
      <c r="AT136" s="21" t="s">
        <v>161</v>
      </c>
      <c r="AU136" s="21" t="s">
        <v>87</v>
      </c>
    </row>
    <row r="137" spans="2:65" s="1" customFormat="1" ht="25.5" customHeight="1">
      <c r="B137" s="38"/>
      <c r="C137" s="184" t="s">
        <v>204</v>
      </c>
      <c r="D137" s="184" t="s">
        <v>154</v>
      </c>
      <c r="E137" s="185" t="s">
        <v>205</v>
      </c>
      <c r="F137" s="186" t="s">
        <v>206</v>
      </c>
      <c r="G137" s="187" t="s">
        <v>201</v>
      </c>
      <c r="H137" s="188">
        <v>25</v>
      </c>
      <c r="I137" s="189"/>
      <c r="J137" s="190">
        <f>ROUND(I137*H137,2)</f>
        <v>0</v>
      </c>
      <c r="K137" s="186" t="s">
        <v>158</v>
      </c>
      <c r="L137" s="58"/>
      <c r="M137" s="191" t="s">
        <v>22</v>
      </c>
      <c r="N137" s="192" t="s">
        <v>47</v>
      </c>
      <c r="O137" s="39"/>
      <c r="P137" s="193">
        <f>O137*H137</f>
        <v>0</v>
      </c>
      <c r="Q137" s="193">
        <v>0</v>
      </c>
      <c r="R137" s="193">
        <f>Q137*H137</f>
        <v>0</v>
      </c>
      <c r="S137" s="193">
        <v>0.04</v>
      </c>
      <c r="T137" s="194">
        <f>S137*H137</f>
        <v>1</v>
      </c>
      <c r="AR137" s="21" t="s">
        <v>159</v>
      </c>
      <c r="AT137" s="21" t="s">
        <v>154</v>
      </c>
      <c r="AU137" s="21" t="s">
        <v>87</v>
      </c>
      <c r="AY137" s="21" t="s">
        <v>152</v>
      </c>
      <c r="BE137" s="195">
        <f>IF(N137="základní",J137,0)</f>
        <v>0</v>
      </c>
      <c r="BF137" s="195">
        <f>IF(N137="snížená",J137,0)</f>
        <v>0</v>
      </c>
      <c r="BG137" s="195">
        <f>IF(N137="zákl. přenesená",J137,0)</f>
        <v>0</v>
      </c>
      <c r="BH137" s="195">
        <f>IF(N137="sníž. přenesená",J137,0)</f>
        <v>0</v>
      </c>
      <c r="BI137" s="195">
        <f>IF(N137="nulová",J137,0)</f>
        <v>0</v>
      </c>
      <c r="BJ137" s="21" t="s">
        <v>24</v>
      </c>
      <c r="BK137" s="195">
        <f>ROUND(I137*H137,2)</f>
        <v>0</v>
      </c>
      <c r="BL137" s="21" t="s">
        <v>159</v>
      </c>
      <c r="BM137" s="21" t="s">
        <v>207</v>
      </c>
    </row>
    <row r="138" spans="2:47" s="1" customFormat="1" ht="148.5">
      <c r="B138" s="38"/>
      <c r="C138" s="60"/>
      <c r="D138" s="196" t="s">
        <v>161</v>
      </c>
      <c r="E138" s="60"/>
      <c r="F138" s="197" t="s">
        <v>203</v>
      </c>
      <c r="G138" s="60"/>
      <c r="H138" s="60"/>
      <c r="I138" s="155"/>
      <c r="J138" s="60"/>
      <c r="K138" s="60"/>
      <c r="L138" s="58"/>
      <c r="M138" s="198"/>
      <c r="N138" s="39"/>
      <c r="O138" s="39"/>
      <c r="P138" s="39"/>
      <c r="Q138" s="39"/>
      <c r="R138" s="39"/>
      <c r="S138" s="39"/>
      <c r="T138" s="75"/>
      <c r="AT138" s="21" t="s">
        <v>161</v>
      </c>
      <c r="AU138" s="21" t="s">
        <v>87</v>
      </c>
    </row>
    <row r="139" spans="2:65" s="1" customFormat="1" ht="25.5" customHeight="1">
      <c r="B139" s="38"/>
      <c r="C139" s="184" t="s">
        <v>208</v>
      </c>
      <c r="D139" s="184" t="s">
        <v>154</v>
      </c>
      <c r="E139" s="185" t="s">
        <v>209</v>
      </c>
      <c r="F139" s="186" t="s">
        <v>210</v>
      </c>
      <c r="G139" s="187" t="s">
        <v>211</v>
      </c>
      <c r="H139" s="188">
        <v>80</v>
      </c>
      <c r="I139" s="189"/>
      <c r="J139" s="190">
        <f>ROUND(I139*H139,2)</f>
        <v>0</v>
      </c>
      <c r="K139" s="186" t="s">
        <v>158</v>
      </c>
      <c r="L139" s="58"/>
      <c r="M139" s="191" t="s">
        <v>22</v>
      </c>
      <c r="N139" s="192" t="s">
        <v>47</v>
      </c>
      <c r="O139" s="39"/>
      <c r="P139" s="193">
        <f>O139*H139</f>
        <v>0</v>
      </c>
      <c r="Q139" s="193">
        <v>0</v>
      </c>
      <c r="R139" s="193">
        <f>Q139*H139</f>
        <v>0</v>
      </c>
      <c r="S139" s="193">
        <v>0</v>
      </c>
      <c r="T139" s="194">
        <f>S139*H139</f>
        <v>0</v>
      </c>
      <c r="AR139" s="21" t="s">
        <v>159</v>
      </c>
      <c r="AT139" s="21" t="s">
        <v>154</v>
      </c>
      <c r="AU139" s="21" t="s">
        <v>87</v>
      </c>
      <c r="AY139" s="21" t="s">
        <v>152</v>
      </c>
      <c r="BE139" s="195">
        <f>IF(N139="základní",J139,0)</f>
        <v>0</v>
      </c>
      <c r="BF139" s="195">
        <f>IF(N139="snížená",J139,0)</f>
        <v>0</v>
      </c>
      <c r="BG139" s="195">
        <f>IF(N139="zákl. přenesená",J139,0)</f>
        <v>0</v>
      </c>
      <c r="BH139" s="195">
        <f>IF(N139="sníž. přenesená",J139,0)</f>
        <v>0</v>
      </c>
      <c r="BI139" s="195">
        <f>IF(N139="nulová",J139,0)</f>
        <v>0</v>
      </c>
      <c r="BJ139" s="21" t="s">
        <v>24</v>
      </c>
      <c r="BK139" s="195">
        <f>ROUND(I139*H139,2)</f>
        <v>0</v>
      </c>
      <c r="BL139" s="21" t="s">
        <v>159</v>
      </c>
      <c r="BM139" s="21" t="s">
        <v>212</v>
      </c>
    </row>
    <row r="140" spans="2:47" s="1" customFormat="1" ht="256.5">
      <c r="B140" s="38"/>
      <c r="C140" s="60"/>
      <c r="D140" s="196" t="s">
        <v>161</v>
      </c>
      <c r="E140" s="60"/>
      <c r="F140" s="197" t="s">
        <v>213</v>
      </c>
      <c r="G140" s="60"/>
      <c r="H140" s="60"/>
      <c r="I140" s="155"/>
      <c r="J140" s="60"/>
      <c r="K140" s="60"/>
      <c r="L140" s="58"/>
      <c r="M140" s="198"/>
      <c r="N140" s="39"/>
      <c r="O140" s="39"/>
      <c r="P140" s="39"/>
      <c r="Q140" s="39"/>
      <c r="R140" s="39"/>
      <c r="S140" s="39"/>
      <c r="T140" s="75"/>
      <c r="AT140" s="21" t="s">
        <v>161</v>
      </c>
      <c r="AU140" s="21" t="s">
        <v>87</v>
      </c>
    </row>
    <row r="141" spans="2:65" s="1" customFormat="1" ht="63.75" customHeight="1">
      <c r="B141" s="38"/>
      <c r="C141" s="184" t="s">
        <v>214</v>
      </c>
      <c r="D141" s="184" t="s">
        <v>154</v>
      </c>
      <c r="E141" s="185" t="s">
        <v>215</v>
      </c>
      <c r="F141" s="186" t="s">
        <v>216</v>
      </c>
      <c r="G141" s="187" t="s">
        <v>201</v>
      </c>
      <c r="H141" s="188">
        <v>4</v>
      </c>
      <c r="I141" s="189"/>
      <c r="J141" s="190">
        <f>ROUND(I141*H141,2)</f>
        <v>0</v>
      </c>
      <c r="K141" s="186" t="s">
        <v>158</v>
      </c>
      <c r="L141" s="58"/>
      <c r="M141" s="191" t="s">
        <v>22</v>
      </c>
      <c r="N141" s="192" t="s">
        <v>47</v>
      </c>
      <c r="O141" s="39"/>
      <c r="P141" s="193">
        <f>O141*H141</f>
        <v>0</v>
      </c>
      <c r="Q141" s="193">
        <v>0.0369</v>
      </c>
      <c r="R141" s="193">
        <f>Q141*H141</f>
        <v>0.1476</v>
      </c>
      <c r="S141" s="193">
        <v>0</v>
      </c>
      <c r="T141" s="194">
        <f>S141*H141</f>
        <v>0</v>
      </c>
      <c r="AR141" s="21" t="s">
        <v>159</v>
      </c>
      <c r="AT141" s="21" t="s">
        <v>154</v>
      </c>
      <c r="AU141" s="21" t="s">
        <v>87</v>
      </c>
      <c r="AY141" s="21" t="s">
        <v>152</v>
      </c>
      <c r="BE141" s="195">
        <f>IF(N141="základní",J141,0)</f>
        <v>0</v>
      </c>
      <c r="BF141" s="195">
        <f>IF(N141="snížená",J141,0)</f>
        <v>0</v>
      </c>
      <c r="BG141" s="195">
        <f>IF(N141="zákl. přenesená",J141,0)</f>
        <v>0</v>
      </c>
      <c r="BH141" s="195">
        <f>IF(N141="sníž. přenesená",J141,0)</f>
        <v>0</v>
      </c>
      <c r="BI141" s="195">
        <f>IF(N141="nulová",J141,0)</f>
        <v>0</v>
      </c>
      <c r="BJ141" s="21" t="s">
        <v>24</v>
      </c>
      <c r="BK141" s="195">
        <f>ROUND(I141*H141,2)</f>
        <v>0</v>
      </c>
      <c r="BL141" s="21" t="s">
        <v>159</v>
      </c>
      <c r="BM141" s="21" t="s">
        <v>217</v>
      </c>
    </row>
    <row r="142" spans="2:47" s="1" customFormat="1" ht="81">
      <c r="B142" s="38"/>
      <c r="C142" s="60"/>
      <c r="D142" s="196" t="s">
        <v>161</v>
      </c>
      <c r="E142" s="60"/>
      <c r="F142" s="197" t="s">
        <v>218</v>
      </c>
      <c r="G142" s="60"/>
      <c r="H142" s="60"/>
      <c r="I142" s="155"/>
      <c r="J142" s="60"/>
      <c r="K142" s="60"/>
      <c r="L142" s="58"/>
      <c r="M142" s="198"/>
      <c r="N142" s="39"/>
      <c r="O142" s="39"/>
      <c r="P142" s="39"/>
      <c r="Q142" s="39"/>
      <c r="R142" s="39"/>
      <c r="S142" s="39"/>
      <c r="T142" s="75"/>
      <c r="AT142" s="21" t="s">
        <v>161</v>
      </c>
      <c r="AU142" s="21" t="s">
        <v>87</v>
      </c>
    </row>
    <row r="143" spans="2:65" s="1" customFormat="1" ht="25.5" customHeight="1">
      <c r="B143" s="38"/>
      <c r="C143" s="184" t="s">
        <v>10</v>
      </c>
      <c r="D143" s="184" t="s">
        <v>154</v>
      </c>
      <c r="E143" s="185" t="s">
        <v>219</v>
      </c>
      <c r="F143" s="186" t="s">
        <v>220</v>
      </c>
      <c r="G143" s="187" t="s">
        <v>221</v>
      </c>
      <c r="H143" s="188">
        <v>3</v>
      </c>
      <c r="I143" s="189"/>
      <c r="J143" s="190">
        <f>ROUND(I143*H143,2)</f>
        <v>0</v>
      </c>
      <c r="K143" s="186" t="s">
        <v>158</v>
      </c>
      <c r="L143" s="58"/>
      <c r="M143" s="191" t="s">
        <v>22</v>
      </c>
      <c r="N143" s="192" t="s">
        <v>47</v>
      </c>
      <c r="O143" s="39"/>
      <c r="P143" s="193">
        <f>O143*H143</f>
        <v>0</v>
      </c>
      <c r="Q143" s="193">
        <v>0</v>
      </c>
      <c r="R143" s="193">
        <f>Q143*H143</f>
        <v>0</v>
      </c>
      <c r="S143" s="193">
        <v>0</v>
      </c>
      <c r="T143" s="194">
        <f>S143*H143</f>
        <v>0</v>
      </c>
      <c r="AR143" s="21" t="s">
        <v>159</v>
      </c>
      <c r="AT143" s="21" t="s">
        <v>154</v>
      </c>
      <c r="AU143" s="21" t="s">
        <v>87</v>
      </c>
      <c r="AY143" s="21" t="s">
        <v>152</v>
      </c>
      <c r="BE143" s="195">
        <f>IF(N143="základní",J143,0)</f>
        <v>0</v>
      </c>
      <c r="BF143" s="195">
        <f>IF(N143="snížená",J143,0)</f>
        <v>0</v>
      </c>
      <c r="BG143" s="195">
        <f>IF(N143="zákl. přenesená",J143,0)</f>
        <v>0</v>
      </c>
      <c r="BH143" s="195">
        <f>IF(N143="sníž. přenesená",J143,0)</f>
        <v>0</v>
      </c>
      <c r="BI143" s="195">
        <f>IF(N143="nulová",J143,0)</f>
        <v>0</v>
      </c>
      <c r="BJ143" s="21" t="s">
        <v>24</v>
      </c>
      <c r="BK143" s="195">
        <f>ROUND(I143*H143,2)</f>
        <v>0</v>
      </c>
      <c r="BL143" s="21" t="s">
        <v>159</v>
      </c>
      <c r="BM143" s="21" t="s">
        <v>222</v>
      </c>
    </row>
    <row r="144" spans="2:47" s="1" customFormat="1" ht="378">
      <c r="B144" s="38"/>
      <c r="C144" s="60"/>
      <c r="D144" s="196" t="s">
        <v>161</v>
      </c>
      <c r="E144" s="60"/>
      <c r="F144" s="197" t="s">
        <v>223</v>
      </c>
      <c r="G144" s="60"/>
      <c r="H144" s="60"/>
      <c r="I144" s="155"/>
      <c r="J144" s="60"/>
      <c r="K144" s="60"/>
      <c r="L144" s="58"/>
      <c r="M144" s="198"/>
      <c r="N144" s="39"/>
      <c r="O144" s="39"/>
      <c r="P144" s="39"/>
      <c r="Q144" s="39"/>
      <c r="R144" s="39"/>
      <c r="S144" s="39"/>
      <c r="T144" s="75"/>
      <c r="AT144" s="21" t="s">
        <v>161</v>
      </c>
      <c r="AU144" s="21" t="s">
        <v>87</v>
      </c>
    </row>
    <row r="145" spans="2:65" s="1" customFormat="1" ht="51" customHeight="1">
      <c r="B145" s="38"/>
      <c r="C145" s="184" t="s">
        <v>224</v>
      </c>
      <c r="D145" s="184" t="s">
        <v>154</v>
      </c>
      <c r="E145" s="185" t="s">
        <v>225</v>
      </c>
      <c r="F145" s="186" t="s">
        <v>226</v>
      </c>
      <c r="G145" s="187" t="s">
        <v>221</v>
      </c>
      <c r="H145" s="188">
        <v>12</v>
      </c>
      <c r="I145" s="189"/>
      <c r="J145" s="190">
        <f>ROUND(I145*H145,2)</f>
        <v>0</v>
      </c>
      <c r="K145" s="186" t="s">
        <v>158</v>
      </c>
      <c r="L145" s="58"/>
      <c r="M145" s="191" t="s">
        <v>22</v>
      </c>
      <c r="N145" s="192" t="s">
        <v>47</v>
      </c>
      <c r="O145" s="39"/>
      <c r="P145" s="193">
        <f>O145*H145</f>
        <v>0</v>
      </c>
      <c r="Q145" s="193">
        <v>0</v>
      </c>
      <c r="R145" s="193">
        <f>Q145*H145</f>
        <v>0</v>
      </c>
      <c r="S145" s="193">
        <v>0</v>
      </c>
      <c r="T145" s="194">
        <f>S145*H145</f>
        <v>0</v>
      </c>
      <c r="AR145" s="21" t="s">
        <v>159</v>
      </c>
      <c r="AT145" s="21" t="s">
        <v>154</v>
      </c>
      <c r="AU145" s="21" t="s">
        <v>87</v>
      </c>
      <c r="AY145" s="21" t="s">
        <v>152</v>
      </c>
      <c r="BE145" s="195">
        <f>IF(N145="základní",J145,0)</f>
        <v>0</v>
      </c>
      <c r="BF145" s="195">
        <f>IF(N145="snížená",J145,0)</f>
        <v>0</v>
      </c>
      <c r="BG145" s="195">
        <f>IF(N145="zákl. přenesená",J145,0)</f>
        <v>0</v>
      </c>
      <c r="BH145" s="195">
        <f>IF(N145="sníž. přenesená",J145,0)</f>
        <v>0</v>
      </c>
      <c r="BI145" s="195">
        <f>IF(N145="nulová",J145,0)</f>
        <v>0</v>
      </c>
      <c r="BJ145" s="21" t="s">
        <v>24</v>
      </c>
      <c r="BK145" s="195">
        <f>ROUND(I145*H145,2)</f>
        <v>0</v>
      </c>
      <c r="BL145" s="21" t="s">
        <v>159</v>
      </c>
      <c r="BM145" s="21" t="s">
        <v>227</v>
      </c>
    </row>
    <row r="146" spans="2:47" s="1" customFormat="1" ht="189">
      <c r="B146" s="38"/>
      <c r="C146" s="60"/>
      <c r="D146" s="196" t="s">
        <v>161</v>
      </c>
      <c r="E146" s="60"/>
      <c r="F146" s="197" t="s">
        <v>228</v>
      </c>
      <c r="G146" s="60"/>
      <c r="H146" s="60"/>
      <c r="I146" s="155"/>
      <c r="J146" s="60"/>
      <c r="K146" s="60"/>
      <c r="L146" s="58"/>
      <c r="M146" s="198"/>
      <c r="N146" s="39"/>
      <c r="O146" s="39"/>
      <c r="P146" s="39"/>
      <c r="Q146" s="39"/>
      <c r="R146" s="39"/>
      <c r="S146" s="39"/>
      <c r="T146" s="75"/>
      <c r="AT146" s="21" t="s">
        <v>161</v>
      </c>
      <c r="AU146" s="21" t="s">
        <v>87</v>
      </c>
    </row>
    <row r="147" spans="2:65" s="1" customFormat="1" ht="51" customHeight="1">
      <c r="B147" s="38"/>
      <c r="C147" s="184" t="s">
        <v>229</v>
      </c>
      <c r="D147" s="184" t="s">
        <v>154</v>
      </c>
      <c r="E147" s="185" t="s">
        <v>230</v>
      </c>
      <c r="F147" s="186" t="s">
        <v>231</v>
      </c>
      <c r="G147" s="187" t="s">
        <v>221</v>
      </c>
      <c r="H147" s="188">
        <v>14.25</v>
      </c>
      <c r="I147" s="189"/>
      <c r="J147" s="190">
        <f>ROUND(I147*H147,2)</f>
        <v>0</v>
      </c>
      <c r="K147" s="186" t="s">
        <v>158</v>
      </c>
      <c r="L147" s="58"/>
      <c r="M147" s="191" t="s">
        <v>22</v>
      </c>
      <c r="N147" s="192" t="s">
        <v>47</v>
      </c>
      <c r="O147" s="39"/>
      <c r="P147" s="193">
        <f>O147*H147</f>
        <v>0</v>
      </c>
      <c r="Q147" s="193">
        <v>0</v>
      </c>
      <c r="R147" s="193">
        <f>Q147*H147</f>
        <v>0</v>
      </c>
      <c r="S147" s="193">
        <v>0</v>
      </c>
      <c r="T147" s="194">
        <f>S147*H147</f>
        <v>0</v>
      </c>
      <c r="AR147" s="21" t="s">
        <v>159</v>
      </c>
      <c r="AT147" s="21" t="s">
        <v>154</v>
      </c>
      <c r="AU147" s="21" t="s">
        <v>87</v>
      </c>
      <c r="AY147" s="21" t="s">
        <v>152</v>
      </c>
      <c r="BE147" s="195">
        <f>IF(N147="základní",J147,0)</f>
        <v>0</v>
      </c>
      <c r="BF147" s="195">
        <f>IF(N147="snížená",J147,0)</f>
        <v>0</v>
      </c>
      <c r="BG147" s="195">
        <f>IF(N147="zákl. přenesená",J147,0)</f>
        <v>0</v>
      </c>
      <c r="BH147" s="195">
        <f>IF(N147="sníž. přenesená",J147,0)</f>
        <v>0</v>
      </c>
      <c r="BI147" s="195">
        <f>IF(N147="nulová",J147,0)</f>
        <v>0</v>
      </c>
      <c r="BJ147" s="21" t="s">
        <v>24</v>
      </c>
      <c r="BK147" s="195">
        <f>ROUND(I147*H147,2)</f>
        <v>0</v>
      </c>
      <c r="BL147" s="21" t="s">
        <v>159</v>
      </c>
      <c r="BM147" s="21" t="s">
        <v>232</v>
      </c>
    </row>
    <row r="148" spans="2:47" s="1" customFormat="1" ht="216">
      <c r="B148" s="38"/>
      <c r="C148" s="60"/>
      <c r="D148" s="196" t="s">
        <v>161</v>
      </c>
      <c r="E148" s="60"/>
      <c r="F148" s="197" t="s">
        <v>233</v>
      </c>
      <c r="G148" s="60"/>
      <c r="H148" s="60"/>
      <c r="I148" s="155"/>
      <c r="J148" s="60"/>
      <c r="K148" s="60"/>
      <c r="L148" s="58"/>
      <c r="M148" s="198"/>
      <c r="N148" s="39"/>
      <c r="O148" s="39"/>
      <c r="P148" s="39"/>
      <c r="Q148" s="39"/>
      <c r="R148" s="39"/>
      <c r="S148" s="39"/>
      <c r="T148" s="75"/>
      <c r="AT148" s="21" t="s">
        <v>161</v>
      </c>
      <c r="AU148" s="21" t="s">
        <v>87</v>
      </c>
    </row>
    <row r="149" spans="2:65" s="1" customFormat="1" ht="51" customHeight="1">
      <c r="B149" s="38"/>
      <c r="C149" s="184" t="s">
        <v>234</v>
      </c>
      <c r="D149" s="184" t="s">
        <v>154</v>
      </c>
      <c r="E149" s="185" t="s">
        <v>235</v>
      </c>
      <c r="F149" s="186" t="s">
        <v>236</v>
      </c>
      <c r="G149" s="187" t="s">
        <v>221</v>
      </c>
      <c r="H149" s="188">
        <v>56.2</v>
      </c>
      <c r="I149" s="189"/>
      <c r="J149" s="190">
        <f>ROUND(I149*H149,2)</f>
        <v>0</v>
      </c>
      <c r="K149" s="186" t="s">
        <v>158</v>
      </c>
      <c r="L149" s="58"/>
      <c r="M149" s="191" t="s">
        <v>22</v>
      </c>
      <c r="N149" s="192" t="s">
        <v>47</v>
      </c>
      <c r="O149" s="39"/>
      <c r="P149" s="193">
        <f>O149*H149</f>
        <v>0</v>
      </c>
      <c r="Q149" s="193">
        <v>0</v>
      </c>
      <c r="R149" s="193">
        <f>Q149*H149</f>
        <v>0</v>
      </c>
      <c r="S149" s="193">
        <v>0</v>
      </c>
      <c r="T149" s="194">
        <f>S149*H149</f>
        <v>0</v>
      </c>
      <c r="AR149" s="21" t="s">
        <v>159</v>
      </c>
      <c r="AT149" s="21" t="s">
        <v>154</v>
      </c>
      <c r="AU149" s="21" t="s">
        <v>87</v>
      </c>
      <c r="AY149" s="21" t="s">
        <v>152</v>
      </c>
      <c r="BE149" s="195">
        <f>IF(N149="základní",J149,0)</f>
        <v>0</v>
      </c>
      <c r="BF149" s="195">
        <f>IF(N149="snížená",J149,0)</f>
        <v>0</v>
      </c>
      <c r="BG149" s="195">
        <f>IF(N149="zákl. přenesená",J149,0)</f>
        <v>0</v>
      </c>
      <c r="BH149" s="195">
        <f>IF(N149="sníž. přenesená",J149,0)</f>
        <v>0</v>
      </c>
      <c r="BI149" s="195">
        <f>IF(N149="nulová",J149,0)</f>
        <v>0</v>
      </c>
      <c r="BJ149" s="21" t="s">
        <v>24</v>
      </c>
      <c r="BK149" s="195">
        <f>ROUND(I149*H149,2)</f>
        <v>0</v>
      </c>
      <c r="BL149" s="21" t="s">
        <v>159</v>
      </c>
      <c r="BM149" s="21" t="s">
        <v>237</v>
      </c>
    </row>
    <row r="150" spans="2:47" s="1" customFormat="1" ht="216">
      <c r="B150" s="38"/>
      <c r="C150" s="60"/>
      <c r="D150" s="196" t="s">
        <v>161</v>
      </c>
      <c r="E150" s="60"/>
      <c r="F150" s="197" t="s">
        <v>233</v>
      </c>
      <c r="G150" s="60"/>
      <c r="H150" s="60"/>
      <c r="I150" s="155"/>
      <c r="J150" s="60"/>
      <c r="K150" s="60"/>
      <c r="L150" s="58"/>
      <c r="M150" s="198"/>
      <c r="N150" s="39"/>
      <c r="O150" s="39"/>
      <c r="P150" s="39"/>
      <c r="Q150" s="39"/>
      <c r="R150" s="39"/>
      <c r="S150" s="39"/>
      <c r="T150" s="75"/>
      <c r="AT150" s="21" t="s">
        <v>161</v>
      </c>
      <c r="AU150" s="21" t="s">
        <v>87</v>
      </c>
    </row>
    <row r="151" spans="2:65" s="1" customFormat="1" ht="38.25" customHeight="1">
      <c r="B151" s="38"/>
      <c r="C151" s="184" t="s">
        <v>238</v>
      </c>
      <c r="D151" s="184" t="s">
        <v>154</v>
      </c>
      <c r="E151" s="185" t="s">
        <v>239</v>
      </c>
      <c r="F151" s="186" t="s">
        <v>240</v>
      </c>
      <c r="G151" s="187" t="s">
        <v>221</v>
      </c>
      <c r="H151" s="188">
        <v>0.5</v>
      </c>
      <c r="I151" s="189"/>
      <c r="J151" s="190">
        <f>ROUND(I151*H151,2)</f>
        <v>0</v>
      </c>
      <c r="K151" s="186" t="s">
        <v>158</v>
      </c>
      <c r="L151" s="58"/>
      <c r="M151" s="191" t="s">
        <v>22</v>
      </c>
      <c r="N151" s="192" t="s">
        <v>47</v>
      </c>
      <c r="O151" s="39"/>
      <c r="P151" s="193">
        <f>O151*H151</f>
        <v>0</v>
      </c>
      <c r="Q151" s="193">
        <v>0</v>
      </c>
      <c r="R151" s="193">
        <f>Q151*H151</f>
        <v>0</v>
      </c>
      <c r="S151" s="193">
        <v>0</v>
      </c>
      <c r="T151" s="194">
        <f>S151*H151</f>
        <v>0</v>
      </c>
      <c r="AR151" s="21" t="s">
        <v>159</v>
      </c>
      <c r="AT151" s="21" t="s">
        <v>154</v>
      </c>
      <c r="AU151" s="21" t="s">
        <v>87</v>
      </c>
      <c r="AY151" s="21" t="s">
        <v>152</v>
      </c>
      <c r="BE151" s="195">
        <f>IF(N151="základní",J151,0)</f>
        <v>0</v>
      </c>
      <c r="BF151" s="195">
        <f>IF(N151="snížená",J151,0)</f>
        <v>0</v>
      </c>
      <c r="BG151" s="195">
        <f>IF(N151="zákl. přenesená",J151,0)</f>
        <v>0</v>
      </c>
      <c r="BH151" s="195">
        <f>IF(N151="sníž. přenesená",J151,0)</f>
        <v>0</v>
      </c>
      <c r="BI151" s="195">
        <f>IF(N151="nulová",J151,0)</f>
        <v>0</v>
      </c>
      <c r="BJ151" s="21" t="s">
        <v>24</v>
      </c>
      <c r="BK151" s="195">
        <f>ROUND(I151*H151,2)</f>
        <v>0</v>
      </c>
      <c r="BL151" s="21" t="s">
        <v>159</v>
      </c>
      <c r="BM151" s="21" t="s">
        <v>241</v>
      </c>
    </row>
    <row r="152" spans="2:47" s="1" customFormat="1" ht="229.5">
      <c r="B152" s="38"/>
      <c r="C152" s="60"/>
      <c r="D152" s="196" t="s">
        <v>161</v>
      </c>
      <c r="E152" s="60"/>
      <c r="F152" s="197" t="s">
        <v>242</v>
      </c>
      <c r="G152" s="60"/>
      <c r="H152" s="60"/>
      <c r="I152" s="155"/>
      <c r="J152" s="60"/>
      <c r="K152" s="60"/>
      <c r="L152" s="58"/>
      <c r="M152" s="198"/>
      <c r="N152" s="39"/>
      <c r="O152" s="39"/>
      <c r="P152" s="39"/>
      <c r="Q152" s="39"/>
      <c r="R152" s="39"/>
      <c r="S152" s="39"/>
      <c r="T152" s="75"/>
      <c r="AT152" s="21" t="s">
        <v>161</v>
      </c>
      <c r="AU152" s="21" t="s">
        <v>87</v>
      </c>
    </row>
    <row r="153" spans="2:65" s="1" customFormat="1" ht="38.25" customHeight="1">
      <c r="B153" s="38"/>
      <c r="C153" s="184" t="s">
        <v>243</v>
      </c>
      <c r="D153" s="184" t="s">
        <v>154</v>
      </c>
      <c r="E153" s="185" t="s">
        <v>244</v>
      </c>
      <c r="F153" s="186" t="s">
        <v>245</v>
      </c>
      <c r="G153" s="187" t="s">
        <v>221</v>
      </c>
      <c r="H153" s="188">
        <v>4.75</v>
      </c>
      <c r="I153" s="189"/>
      <c r="J153" s="190">
        <f>ROUND(I153*H153,2)</f>
        <v>0</v>
      </c>
      <c r="K153" s="186" t="s">
        <v>158</v>
      </c>
      <c r="L153" s="58"/>
      <c r="M153" s="191" t="s">
        <v>22</v>
      </c>
      <c r="N153" s="192" t="s">
        <v>47</v>
      </c>
      <c r="O153" s="39"/>
      <c r="P153" s="193">
        <f>O153*H153</f>
        <v>0</v>
      </c>
      <c r="Q153" s="193">
        <v>0</v>
      </c>
      <c r="R153" s="193">
        <f>Q153*H153</f>
        <v>0</v>
      </c>
      <c r="S153" s="193">
        <v>0</v>
      </c>
      <c r="T153" s="194">
        <f>S153*H153</f>
        <v>0</v>
      </c>
      <c r="AR153" s="21" t="s">
        <v>159</v>
      </c>
      <c r="AT153" s="21" t="s">
        <v>154</v>
      </c>
      <c r="AU153" s="21" t="s">
        <v>87</v>
      </c>
      <c r="AY153" s="21" t="s">
        <v>152</v>
      </c>
      <c r="BE153" s="195">
        <f>IF(N153="základní",J153,0)</f>
        <v>0</v>
      </c>
      <c r="BF153" s="195">
        <f>IF(N153="snížená",J153,0)</f>
        <v>0</v>
      </c>
      <c r="BG153" s="195">
        <f>IF(N153="zákl. přenesená",J153,0)</f>
        <v>0</v>
      </c>
      <c r="BH153" s="195">
        <f>IF(N153="sníž. přenesená",J153,0)</f>
        <v>0</v>
      </c>
      <c r="BI153" s="195">
        <f>IF(N153="nulová",J153,0)</f>
        <v>0</v>
      </c>
      <c r="BJ153" s="21" t="s">
        <v>24</v>
      </c>
      <c r="BK153" s="195">
        <f>ROUND(I153*H153,2)</f>
        <v>0</v>
      </c>
      <c r="BL153" s="21" t="s">
        <v>159</v>
      </c>
      <c r="BM153" s="21" t="s">
        <v>246</v>
      </c>
    </row>
    <row r="154" spans="2:47" s="1" customFormat="1" ht="108">
      <c r="B154" s="38"/>
      <c r="C154" s="60"/>
      <c r="D154" s="196" t="s">
        <v>161</v>
      </c>
      <c r="E154" s="60"/>
      <c r="F154" s="197" t="s">
        <v>247</v>
      </c>
      <c r="G154" s="60"/>
      <c r="H154" s="60"/>
      <c r="I154" s="155"/>
      <c r="J154" s="60"/>
      <c r="K154" s="60"/>
      <c r="L154" s="58"/>
      <c r="M154" s="198"/>
      <c r="N154" s="39"/>
      <c r="O154" s="39"/>
      <c r="P154" s="39"/>
      <c r="Q154" s="39"/>
      <c r="R154" s="39"/>
      <c r="S154" s="39"/>
      <c r="T154" s="75"/>
      <c r="AT154" s="21" t="s">
        <v>161</v>
      </c>
      <c r="AU154" s="21" t="s">
        <v>87</v>
      </c>
    </row>
    <row r="155" spans="2:65" s="1" customFormat="1" ht="38.25" customHeight="1">
      <c r="B155" s="38"/>
      <c r="C155" s="184" t="s">
        <v>9</v>
      </c>
      <c r="D155" s="184" t="s">
        <v>154</v>
      </c>
      <c r="E155" s="185" t="s">
        <v>248</v>
      </c>
      <c r="F155" s="186" t="s">
        <v>249</v>
      </c>
      <c r="G155" s="187" t="s">
        <v>221</v>
      </c>
      <c r="H155" s="188">
        <v>2.85</v>
      </c>
      <c r="I155" s="189"/>
      <c r="J155" s="190">
        <f>ROUND(I155*H155,2)</f>
        <v>0</v>
      </c>
      <c r="K155" s="186" t="s">
        <v>158</v>
      </c>
      <c r="L155" s="58"/>
      <c r="M155" s="191" t="s">
        <v>22</v>
      </c>
      <c r="N155" s="192" t="s">
        <v>47</v>
      </c>
      <c r="O155" s="39"/>
      <c r="P155" s="193">
        <f>O155*H155</f>
        <v>0</v>
      </c>
      <c r="Q155" s="193">
        <v>0</v>
      </c>
      <c r="R155" s="193">
        <f>Q155*H155</f>
        <v>0</v>
      </c>
      <c r="S155" s="193">
        <v>0</v>
      </c>
      <c r="T155" s="194">
        <f>S155*H155</f>
        <v>0</v>
      </c>
      <c r="AR155" s="21" t="s">
        <v>159</v>
      </c>
      <c r="AT155" s="21" t="s">
        <v>154</v>
      </c>
      <c r="AU155" s="21" t="s">
        <v>87</v>
      </c>
      <c r="AY155" s="21" t="s">
        <v>152</v>
      </c>
      <c r="BE155" s="195">
        <f>IF(N155="základní",J155,0)</f>
        <v>0</v>
      </c>
      <c r="BF155" s="195">
        <f>IF(N155="snížená",J155,0)</f>
        <v>0</v>
      </c>
      <c r="BG155" s="195">
        <f>IF(N155="zákl. přenesená",J155,0)</f>
        <v>0</v>
      </c>
      <c r="BH155" s="195">
        <f>IF(N155="sníž. přenesená",J155,0)</f>
        <v>0</v>
      </c>
      <c r="BI155" s="195">
        <f>IF(N155="nulová",J155,0)</f>
        <v>0</v>
      </c>
      <c r="BJ155" s="21" t="s">
        <v>24</v>
      </c>
      <c r="BK155" s="195">
        <f>ROUND(I155*H155,2)</f>
        <v>0</v>
      </c>
      <c r="BL155" s="21" t="s">
        <v>159</v>
      </c>
      <c r="BM155" s="21" t="s">
        <v>250</v>
      </c>
    </row>
    <row r="156" spans="2:47" s="1" customFormat="1" ht="108">
      <c r="B156" s="38"/>
      <c r="C156" s="60"/>
      <c r="D156" s="196" t="s">
        <v>161</v>
      </c>
      <c r="E156" s="60"/>
      <c r="F156" s="197" t="s">
        <v>247</v>
      </c>
      <c r="G156" s="60"/>
      <c r="H156" s="60"/>
      <c r="I156" s="155"/>
      <c r="J156" s="60"/>
      <c r="K156" s="60"/>
      <c r="L156" s="58"/>
      <c r="M156" s="198"/>
      <c r="N156" s="39"/>
      <c r="O156" s="39"/>
      <c r="P156" s="39"/>
      <c r="Q156" s="39"/>
      <c r="R156" s="39"/>
      <c r="S156" s="39"/>
      <c r="T156" s="75"/>
      <c r="AT156" s="21" t="s">
        <v>161</v>
      </c>
      <c r="AU156" s="21" t="s">
        <v>87</v>
      </c>
    </row>
    <row r="157" spans="2:65" s="1" customFormat="1" ht="25.5" customHeight="1">
      <c r="B157" s="38"/>
      <c r="C157" s="184" t="s">
        <v>251</v>
      </c>
      <c r="D157" s="184" t="s">
        <v>154</v>
      </c>
      <c r="E157" s="185" t="s">
        <v>252</v>
      </c>
      <c r="F157" s="186" t="s">
        <v>253</v>
      </c>
      <c r="G157" s="187" t="s">
        <v>221</v>
      </c>
      <c r="H157" s="188">
        <v>11</v>
      </c>
      <c r="I157" s="189"/>
      <c r="J157" s="190">
        <f>ROUND(I157*H157,2)</f>
        <v>0</v>
      </c>
      <c r="K157" s="186" t="s">
        <v>158</v>
      </c>
      <c r="L157" s="58"/>
      <c r="M157" s="191" t="s">
        <v>22</v>
      </c>
      <c r="N157" s="192" t="s">
        <v>47</v>
      </c>
      <c r="O157" s="39"/>
      <c r="P157" s="193">
        <f>O157*H157</f>
        <v>0</v>
      </c>
      <c r="Q157" s="193">
        <v>0</v>
      </c>
      <c r="R157" s="193">
        <f>Q157*H157</f>
        <v>0</v>
      </c>
      <c r="S157" s="193">
        <v>0</v>
      </c>
      <c r="T157" s="194">
        <f>S157*H157</f>
        <v>0</v>
      </c>
      <c r="AR157" s="21" t="s">
        <v>159</v>
      </c>
      <c r="AT157" s="21" t="s">
        <v>154</v>
      </c>
      <c r="AU157" s="21" t="s">
        <v>87</v>
      </c>
      <c r="AY157" s="21" t="s">
        <v>152</v>
      </c>
      <c r="BE157" s="195">
        <f>IF(N157="základní",J157,0)</f>
        <v>0</v>
      </c>
      <c r="BF157" s="195">
        <f>IF(N157="snížená",J157,0)</f>
        <v>0</v>
      </c>
      <c r="BG157" s="195">
        <f>IF(N157="zákl. přenesená",J157,0)</f>
        <v>0</v>
      </c>
      <c r="BH157" s="195">
        <f>IF(N157="sníž. přenesená",J157,0)</f>
        <v>0</v>
      </c>
      <c r="BI157" s="195">
        <f>IF(N157="nulová",J157,0)</f>
        <v>0</v>
      </c>
      <c r="BJ157" s="21" t="s">
        <v>24</v>
      </c>
      <c r="BK157" s="195">
        <f>ROUND(I157*H157,2)</f>
        <v>0</v>
      </c>
      <c r="BL157" s="21" t="s">
        <v>159</v>
      </c>
      <c r="BM157" s="21" t="s">
        <v>254</v>
      </c>
    </row>
    <row r="158" spans="2:47" s="1" customFormat="1" ht="202.5">
      <c r="B158" s="38"/>
      <c r="C158" s="60"/>
      <c r="D158" s="196" t="s">
        <v>161</v>
      </c>
      <c r="E158" s="60"/>
      <c r="F158" s="197" t="s">
        <v>255</v>
      </c>
      <c r="G158" s="60"/>
      <c r="H158" s="60"/>
      <c r="I158" s="155"/>
      <c r="J158" s="60"/>
      <c r="K158" s="60"/>
      <c r="L158" s="58"/>
      <c r="M158" s="198"/>
      <c r="N158" s="39"/>
      <c r="O158" s="39"/>
      <c r="P158" s="39"/>
      <c r="Q158" s="39"/>
      <c r="R158" s="39"/>
      <c r="S158" s="39"/>
      <c r="T158" s="75"/>
      <c r="AT158" s="21" t="s">
        <v>161</v>
      </c>
      <c r="AU158" s="21" t="s">
        <v>87</v>
      </c>
    </row>
    <row r="159" spans="2:65" s="1" customFormat="1" ht="38.25" customHeight="1">
      <c r="B159" s="38"/>
      <c r="C159" s="184" t="s">
        <v>256</v>
      </c>
      <c r="D159" s="184" t="s">
        <v>154</v>
      </c>
      <c r="E159" s="185" t="s">
        <v>257</v>
      </c>
      <c r="F159" s="186" t="s">
        <v>258</v>
      </c>
      <c r="G159" s="187" t="s">
        <v>221</v>
      </c>
      <c r="H159" s="188">
        <v>75</v>
      </c>
      <c r="I159" s="189"/>
      <c r="J159" s="190">
        <f>ROUND(I159*H159,2)</f>
        <v>0</v>
      </c>
      <c r="K159" s="186" t="s">
        <v>158</v>
      </c>
      <c r="L159" s="58"/>
      <c r="M159" s="191" t="s">
        <v>22</v>
      </c>
      <c r="N159" s="192" t="s">
        <v>47</v>
      </c>
      <c r="O159" s="39"/>
      <c r="P159" s="193">
        <f>O159*H159</f>
        <v>0</v>
      </c>
      <c r="Q159" s="193">
        <v>0</v>
      </c>
      <c r="R159" s="193">
        <f>Q159*H159</f>
        <v>0</v>
      </c>
      <c r="S159" s="193">
        <v>0</v>
      </c>
      <c r="T159" s="194">
        <f>S159*H159</f>
        <v>0</v>
      </c>
      <c r="AR159" s="21" t="s">
        <v>159</v>
      </c>
      <c r="AT159" s="21" t="s">
        <v>154</v>
      </c>
      <c r="AU159" s="21" t="s">
        <v>87</v>
      </c>
      <c r="AY159" s="21" t="s">
        <v>152</v>
      </c>
      <c r="BE159" s="195">
        <f>IF(N159="základní",J159,0)</f>
        <v>0</v>
      </c>
      <c r="BF159" s="195">
        <f>IF(N159="snížená",J159,0)</f>
        <v>0</v>
      </c>
      <c r="BG159" s="195">
        <f>IF(N159="zákl. přenesená",J159,0)</f>
        <v>0</v>
      </c>
      <c r="BH159" s="195">
        <f>IF(N159="sníž. přenesená",J159,0)</f>
        <v>0</v>
      </c>
      <c r="BI159" s="195">
        <f>IF(N159="nulová",J159,0)</f>
        <v>0</v>
      </c>
      <c r="BJ159" s="21" t="s">
        <v>24</v>
      </c>
      <c r="BK159" s="195">
        <f>ROUND(I159*H159,2)</f>
        <v>0</v>
      </c>
      <c r="BL159" s="21" t="s">
        <v>159</v>
      </c>
      <c r="BM159" s="21" t="s">
        <v>259</v>
      </c>
    </row>
    <row r="160" spans="2:47" s="1" customFormat="1" ht="54">
      <c r="B160" s="38"/>
      <c r="C160" s="60"/>
      <c r="D160" s="196" t="s">
        <v>161</v>
      </c>
      <c r="E160" s="60"/>
      <c r="F160" s="197" t="s">
        <v>260</v>
      </c>
      <c r="G160" s="60"/>
      <c r="H160" s="60"/>
      <c r="I160" s="155"/>
      <c r="J160" s="60"/>
      <c r="K160" s="60"/>
      <c r="L160" s="58"/>
      <c r="M160" s="198"/>
      <c r="N160" s="39"/>
      <c r="O160" s="39"/>
      <c r="P160" s="39"/>
      <c r="Q160" s="39"/>
      <c r="R160" s="39"/>
      <c r="S160" s="39"/>
      <c r="T160" s="75"/>
      <c r="AT160" s="21" t="s">
        <v>161</v>
      </c>
      <c r="AU160" s="21" t="s">
        <v>87</v>
      </c>
    </row>
    <row r="161" spans="2:65" s="1" customFormat="1" ht="25.5" customHeight="1">
      <c r="B161" s="38"/>
      <c r="C161" s="184" t="s">
        <v>261</v>
      </c>
      <c r="D161" s="184" t="s">
        <v>154</v>
      </c>
      <c r="E161" s="185" t="s">
        <v>262</v>
      </c>
      <c r="F161" s="186" t="s">
        <v>263</v>
      </c>
      <c r="G161" s="187" t="s">
        <v>221</v>
      </c>
      <c r="H161" s="188">
        <v>44.2</v>
      </c>
      <c r="I161" s="189"/>
      <c r="J161" s="190">
        <f>ROUND(I161*H161,2)</f>
        <v>0</v>
      </c>
      <c r="K161" s="186" t="s">
        <v>158</v>
      </c>
      <c r="L161" s="58"/>
      <c r="M161" s="191" t="s">
        <v>22</v>
      </c>
      <c r="N161" s="192" t="s">
        <v>47</v>
      </c>
      <c r="O161" s="39"/>
      <c r="P161" s="193">
        <f>O161*H161</f>
        <v>0</v>
      </c>
      <c r="Q161" s="193">
        <v>0</v>
      </c>
      <c r="R161" s="193">
        <f>Q161*H161</f>
        <v>0</v>
      </c>
      <c r="S161" s="193">
        <v>0</v>
      </c>
      <c r="T161" s="194">
        <f>S161*H161</f>
        <v>0</v>
      </c>
      <c r="AR161" s="21" t="s">
        <v>159</v>
      </c>
      <c r="AT161" s="21" t="s">
        <v>154</v>
      </c>
      <c r="AU161" s="21" t="s">
        <v>87</v>
      </c>
      <c r="AY161" s="21" t="s">
        <v>152</v>
      </c>
      <c r="BE161" s="195">
        <f>IF(N161="základní",J161,0)</f>
        <v>0</v>
      </c>
      <c r="BF161" s="195">
        <f>IF(N161="snížená",J161,0)</f>
        <v>0</v>
      </c>
      <c r="BG161" s="195">
        <f>IF(N161="zákl. přenesená",J161,0)</f>
        <v>0</v>
      </c>
      <c r="BH161" s="195">
        <f>IF(N161="sníž. přenesená",J161,0)</f>
        <v>0</v>
      </c>
      <c r="BI161" s="195">
        <f>IF(N161="nulová",J161,0)</f>
        <v>0</v>
      </c>
      <c r="BJ161" s="21" t="s">
        <v>24</v>
      </c>
      <c r="BK161" s="195">
        <f>ROUND(I161*H161,2)</f>
        <v>0</v>
      </c>
      <c r="BL161" s="21" t="s">
        <v>159</v>
      </c>
      <c r="BM161" s="21" t="s">
        <v>264</v>
      </c>
    </row>
    <row r="162" spans="2:47" s="1" customFormat="1" ht="94.5">
      <c r="B162" s="38"/>
      <c r="C162" s="60"/>
      <c r="D162" s="196" t="s">
        <v>161</v>
      </c>
      <c r="E162" s="60"/>
      <c r="F162" s="197" t="s">
        <v>265</v>
      </c>
      <c r="G162" s="60"/>
      <c r="H162" s="60"/>
      <c r="I162" s="155"/>
      <c r="J162" s="60"/>
      <c r="K162" s="60"/>
      <c r="L162" s="58"/>
      <c r="M162" s="198"/>
      <c r="N162" s="39"/>
      <c r="O162" s="39"/>
      <c r="P162" s="39"/>
      <c r="Q162" s="39"/>
      <c r="R162" s="39"/>
      <c r="S162" s="39"/>
      <c r="T162" s="75"/>
      <c r="AT162" s="21" t="s">
        <v>161</v>
      </c>
      <c r="AU162" s="21" t="s">
        <v>87</v>
      </c>
    </row>
    <row r="163" spans="2:65" s="1" customFormat="1" ht="38.25" customHeight="1">
      <c r="B163" s="38"/>
      <c r="C163" s="184" t="s">
        <v>266</v>
      </c>
      <c r="D163" s="184" t="s">
        <v>154</v>
      </c>
      <c r="E163" s="185" t="s">
        <v>267</v>
      </c>
      <c r="F163" s="186" t="s">
        <v>268</v>
      </c>
      <c r="G163" s="187" t="s">
        <v>221</v>
      </c>
      <c r="H163" s="188">
        <v>22.1</v>
      </c>
      <c r="I163" s="189"/>
      <c r="J163" s="190">
        <f>ROUND(I163*H163,2)</f>
        <v>0</v>
      </c>
      <c r="K163" s="186" t="s">
        <v>158</v>
      </c>
      <c r="L163" s="58"/>
      <c r="M163" s="191" t="s">
        <v>22</v>
      </c>
      <c r="N163" s="192" t="s">
        <v>47</v>
      </c>
      <c r="O163" s="39"/>
      <c r="P163" s="193">
        <f>O163*H163</f>
        <v>0</v>
      </c>
      <c r="Q163" s="193">
        <v>0</v>
      </c>
      <c r="R163" s="193">
        <f>Q163*H163</f>
        <v>0</v>
      </c>
      <c r="S163" s="193">
        <v>0</v>
      </c>
      <c r="T163" s="194">
        <f>S163*H163</f>
        <v>0</v>
      </c>
      <c r="AR163" s="21" t="s">
        <v>159</v>
      </c>
      <c r="AT163" s="21" t="s">
        <v>154</v>
      </c>
      <c r="AU163" s="21" t="s">
        <v>87</v>
      </c>
      <c r="AY163" s="21" t="s">
        <v>152</v>
      </c>
      <c r="BE163" s="195">
        <f>IF(N163="základní",J163,0)</f>
        <v>0</v>
      </c>
      <c r="BF163" s="195">
        <f>IF(N163="snížená",J163,0)</f>
        <v>0</v>
      </c>
      <c r="BG163" s="195">
        <f>IF(N163="zákl. přenesená",J163,0)</f>
        <v>0</v>
      </c>
      <c r="BH163" s="195">
        <f>IF(N163="sníž. přenesená",J163,0)</f>
        <v>0</v>
      </c>
      <c r="BI163" s="195">
        <f>IF(N163="nulová",J163,0)</f>
        <v>0</v>
      </c>
      <c r="BJ163" s="21" t="s">
        <v>24</v>
      </c>
      <c r="BK163" s="195">
        <f>ROUND(I163*H163,2)</f>
        <v>0</v>
      </c>
      <c r="BL163" s="21" t="s">
        <v>159</v>
      </c>
      <c r="BM163" s="21" t="s">
        <v>269</v>
      </c>
    </row>
    <row r="164" spans="2:47" s="1" customFormat="1" ht="94.5">
      <c r="B164" s="38"/>
      <c r="C164" s="60"/>
      <c r="D164" s="196" t="s">
        <v>161</v>
      </c>
      <c r="E164" s="60"/>
      <c r="F164" s="197" t="s">
        <v>265</v>
      </c>
      <c r="G164" s="60"/>
      <c r="H164" s="60"/>
      <c r="I164" s="155"/>
      <c r="J164" s="60"/>
      <c r="K164" s="60"/>
      <c r="L164" s="58"/>
      <c r="M164" s="198"/>
      <c r="N164" s="39"/>
      <c r="O164" s="39"/>
      <c r="P164" s="39"/>
      <c r="Q164" s="39"/>
      <c r="R164" s="39"/>
      <c r="S164" s="39"/>
      <c r="T164" s="75"/>
      <c r="AT164" s="21" t="s">
        <v>161</v>
      </c>
      <c r="AU164" s="21" t="s">
        <v>87</v>
      </c>
    </row>
    <row r="165" spans="2:65" s="1" customFormat="1" ht="25.5" customHeight="1">
      <c r="B165" s="38"/>
      <c r="C165" s="184" t="s">
        <v>270</v>
      </c>
      <c r="D165" s="184" t="s">
        <v>154</v>
      </c>
      <c r="E165" s="185" t="s">
        <v>271</v>
      </c>
      <c r="F165" s="186" t="s">
        <v>272</v>
      </c>
      <c r="G165" s="187" t="s">
        <v>221</v>
      </c>
      <c r="H165" s="188">
        <v>2.7</v>
      </c>
      <c r="I165" s="189"/>
      <c r="J165" s="190">
        <f>ROUND(I165*H165,2)</f>
        <v>0</v>
      </c>
      <c r="K165" s="186" t="s">
        <v>158</v>
      </c>
      <c r="L165" s="58"/>
      <c r="M165" s="191" t="s">
        <v>22</v>
      </c>
      <c r="N165" s="192" t="s">
        <v>47</v>
      </c>
      <c r="O165" s="39"/>
      <c r="P165" s="193">
        <f>O165*H165</f>
        <v>0</v>
      </c>
      <c r="Q165" s="193">
        <v>0</v>
      </c>
      <c r="R165" s="193">
        <f>Q165*H165</f>
        <v>0</v>
      </c>
      <c r="S165" s="193">
        <v>0</v>
      </c>
      <c r="T165" s="194">
        <f>S165*H165</f>
        <v>0</v>
      </c>
      <c r="AR165" s="21" t="s">
        <v>159</v>
      </c>
      <c r="AT165" s="21" t="s">
        <v>154</v>
      </c>
      <c r="AU165" s="21" t="s">
        <v>87</v>
      </c>
      <c r="AY165" s="21" t="s">
        <v>152</v>
      </c>
      <c r="BE165" s="195">
        <f>IF(N165="základní",J165,0)</f>
        <v>0</v>
      </c>
      <c r="BF165" s="195">
        <f>IF(N165="snížená",J165,0)</f>
        <v>0</v>
      </c>
      <c r="BG165" s="195">
        <f>IF(N165="zákl. přenesená",J165,0)</f>
        <v>0</v>
      </c>
      <c r="BH165" s="195">
        <f>IF(N165="sníž. přenesená",J165,0)</f>
        <v>0</v>
      </c>
      <c r="BI165" s="195">
        <f>IF(N165="nulová",J165,0)</f>
        <v>0</v>
      </c>
      <c r="BJ165" s="21" t="s">
        <v>24</v>
      </c>
      <c r="BK165" s="195">
        <f>ROUND(I165*H165,2)</f>
        <v>0</v>
      </c>
      <c r="BL165" s="21" t="s">
        <v>159</v>
      </c>
      <c r="BM165" s="21" t="s">
        <v>273</v>
      </c>
    </row>
    <row r="166" spans="2:47" s="1" customFormat="1" ht="94.5">
      <c r="B166" s="38"/>
      <c r="C166" s="60"/>
      <c r="D166" s="196" t="s">
        <v>161</v>
      </c>
      <c r="E166" s="60"/>
      <c r="F166" s="197" t="s">
        <v>265</v>
      </c>
      <c r="G166" s="60"/>
      <c r="H166" s="60"/>
      <c r="I166" s="155"/>
      <c r="J166" s="60"/>
      <c r="K166" s="60"/>
      <c r="L166" s="58"/>
      <c r="M166" s="198"/>
      <c r="N166" s="39"/>
      <c r="O166" s="39"/>
      <c r="P166" s="39"/>
      <c r="Q166" s="39"/>
      <c r="R166" s="39"/>
      <c r="S166" s="39"/>
      <c r="T166" s="75"/>
      <c r="AT166" s="21" t="s">
        <v>161</v>
      </c>
      <c r="AU166" s="21" t="s">
        <v>87</v>
      </c>
    </row>
    <row r="167" spans="2:65" s="1" customFormat="1" ht="38.25" customHeight="1">
      <c r="B167" s="38"/>
      <c r="C167" s="184" t="s">
        <v>274</v>
      </c>
      <c r="D167" s="184" t="s">
        <v>154</v>
      </c>
      <c r="E167" s="185" t="s">
        <v>275</v>
      </c>
      <c r="F167" s="186" t="s">
        <v>276</v>
      </c>
      <c r="G167" s="187" t="s">
        <v>221</v>
      </c>
      <c r="H167" s="188">
        <v>15.57</v>
      </c>
      <c r="I167" s="189"/>
      <c r="J167" s="190">
        <f>ROUND(I167*H167,2)</f>
        <v>0</v>
      </c>
      <c r="K167" s="186" t="s">
        <v>158</v>
      </c>
      <c r="L167" s="58"/>
      <c r="M167" s="191" t="s">
        <v>22</v>
      </c>
      <c r="N167" s="192" t="s">
        <v>47</v>
      </c>
      <c r="O167" s="39"/>
      <c r="P167" s="193">
        <f>O167*H167</f>
        <v>0</v>
      </c>
      <c r="Q167" s="193">
        <v>0</v>
      </c>
      <c r="R167" s="193">
        <f>Q167*H167</f>
        <v>0</v>
      </c>
      <c r="S167" s="193">
        <v>0</v>
      </c>
      <c r="T167" s="194">
        <f>S167*H167</f>
        <v>0</v>
      </c>
      <c r="AR167" s="21" t="s">
        <v>159</v>
      </c>
      <c r="AT167" s="21" t="s">
        <v>154</v>
      </c>
      <c r="AU167" s="21" t="s">
        <v>87</v>
      </c>
      <c r="AY167" s="21" t="s">
        <v>152</v>
      </c>
      <c r="BE167" s="195">
        <f>IF(N167="základní",J167,0)</f>
        <v>0</v>
      </c>
      <c r="BF167" s="195">
        <f>IF(N167="snížená",J167,0)</f>
        <v>0</v>
      </c>
      <c r="BG167" s="195">
        <f>IF(N167="zákl. přenesená",J167,0)</f>
        <v>0</v>
      </c>
      <c r="BH167" s="195">
        <f>IF(N167="sníž. přenesená",J167,0)</f>
        <v>0</v>
      </c>
      <c r="BI167" s="195">
        <f>IF(N167="nulová",J167,0)</f>
        <v>0</v>
      </c>
      <c r="BJ167" s="21" t="s">
        <v>24</v>
      </c>
      <c r="BK167" s="195">
        <f>ROUND(I167*H167,2)</f>
        <v>0</v>
      </c>
      <c r="BL167" s="21" t="s">
        <v>159</v>
      </c>
      <c r="BM167" s="21" t="s">
        <v>277</v>
      </c>
    </row>
    <row r="168" spans="2:47" s="1" customFormat="1" ht="94.5">
      <c r="B168" s="38"/>
      <c r="C168" s="60"/>
      <c r="D168" s="196" t="s">
        <v>161</v>
      </c>
      <c r="E168" s="60"/>
      <c r="F168" s="197" t="s">
        <v>265</v>
      </c>
      <c r="G168" s="60"/>
      <c r="H168" s="60"/>
      <c r="I168" s="155"/>
      <c r="J168" s="60"/>
      <c r="K168" s="60"/>
      <c r="L168" s="58"/>
      <c r="M168" s="198"/>
      <c r="N168" s="39"/>
      <c r="O168" s="39"/>
      <c r="P168" s="39"/>
      <c r="Q168" s="39"/>
      <c r="R168" s="39"/>
      <c r="S168" s="39"/>
      <c r="T168" s="75"/>
      <c r="AT168" s="21" t="s">
        <v>161</v>
      </c>
      <c r="AU168" s="21" t="s">
        <v>87</v>
      </c>
    </row>
    <row r="169" spans="2:65" s="1" customFormat="1" ht="38.25" customHeight="1">
      <c r="B169" s="38"/>
      <c r="C169" s="184" t="s">
        <v>278</v>
      </c>
      <c r="D169" s="184" t="s">
        <v>154</v>
      </c>
      <c r="E169" s="185" t="s">
        <v>279</v>
      </c>
      <c r="F169" s="186" t="s">
        <v>280</v>
      </c>
      <c r="G169" s="187" t="s">
        <v>221</v>
      </c>
      <c r="H169" s="188">
        <v>31.14</v>
      </c>
      <c r="I169" s="189"/>
      <c r="J169" s="190">
        <f>ROUND(I169*H169,2)</f>
        <v>0</v>
      </c>
      <c r="K169" s="186" t="s">
        <v>158</v>
      </c>
      <c r="L169" s="58"/>
      <c r="M169" s="191" t="s">
        <v>22</v>
      </c>
      <c r="N169" s="192" t="s">
        <v>47</v>
      </c>
      <c r="O169" s="39"/>
      <c r="P169" s="193">
        <f>O169*H169</f>
        <v>0</v>
      </c>
      <c r="Q169" s="193">
        <v>0</v>
      </c>
      <c r="R169" s="193">
        <f>Q169*H169</f>
        <v>0</v>
      </c>
      <c r="S169" s="193">
        <v>0</v>
      </c>
      <c r="T169" s="194">
        <f>S169*H169</f>
        <v>0</v>
      </c>
      <c r="AR169" s="21" t="s">
        <v>159</v>
      </c>
      <c r="AT169" s="21" t="s">
        <v>154</v>
      </c>
      <c r="AU169" s="21" t="s">
        <v>87</v>
      </c>
      <c r="AY169" s="21" t="s">
        <v>152</v>
      </c>
      <c r="BE169" s="195">
        <f>IF(N169="základní",J169,0)</f>
        <v>0</v>
      </c>
      <c r="BF169" s="195">
        <f>IF(N169="snížená",J169,0)</f>
        <v>0</v>
      </c>
      <c r="BG169" s="195">
        <f>IF(N169="zákl. přenesená",J169,0)</f>
        <v>0</v>
      </c>
      <c r="BH169" s="195">
        <f>IF(N169="sníž. přenesená",J169,0)</f>
        <v>0</v>
      </c>
      <c r="BI169" s="195">
        <f>IF(N169="nulová",J169,0)</f>
        <v>0</v>
      </c>
      <c r="BJ169" s="21" t="s">
        <v>24</v>
      </c>
      <c r="BK169" s="195">
        <f>ROUND(I169*H169,2)</f>
        <v>0</v>
      </c>
      <c r="BL169" s="21" t="s">
        <v>159</v>
      </c>
      <c r="BM169" s="21" t="s">
        <v>281</v>
      </c>
    </row>
    <row r="170" spans="2:47" s="1" customFormat="1" ht="54">
      <c r="B170" s="38"/>
      <c r="C170" s="60"/>
      <c r="D170" s="196" t="s">
        <v>161</v>
      </c>
      <c r="E170" s="60"/>
      <c r="F170" s="197" t="s">
        <v>282</v>
      </c>
      <c r="G170" s="60"/>
      <c r="H170" s="60"/>
      <c r="I170" s="155"/>
      <c r="J170" s="60"/>
      <c r="K170" s="60"/>
      <c r="L170" s="58"/>
      <c r="M170" s="198"/>
      <c r="N170" s="39"/>
      <c r="O170" s="39"/>
      <c r="P170" s="39"/>
      <c r="Q170" s="39"/>
      <c r="R170" s="39"/>
      <c r="S170" s="39"/>
      <c r="T170" s="75"/>
      <c r="AT170" s="21" t="s">
        <v>161</v>
      </c>
      <c r="AU170" s="21" t="s">
        <v>87</v>
      </c>
    </row>
    <row r="171" spans="2:65" s="1" customFormat="1" ht="38.25" customHeight="1">
      <c r="B171" s="38"/>
      <c r="C171" s="184" t="s">
        <v>283</v>
      </c>
      <c r="D171" s="184" t="s">
        <v>154</v>
      </c>
      <c r="E171" s="185" t="s">
        <v>284</v>
      </c>
      <c r="F171" s="186" t="s">
        <v>285</v>
      </c>
      <c r="G171" s="187" t="s">
        <v>221</v>
      </c>
      <c r="H171" s="188">
        <v>22.5</v>
      </c>
      <c r="I171" s="189"/>
      <c r="J171" s="190">
        <f>ROUND(I171*H171,2)</f>
        <v>0</v>
      </c>
      <c r="K171" s="186" t="s">
        <v>158</v>
      </c>
      <c r="L171" s="58"/>
      <c r="M171" s="191" t="s">
        <v>22</v>
      </c>
      <c r="N171" s="192" t="s">
        <v>47</v>
      </c>
      <c r="O171" s="39"/>
      <c r="P171" s="193">
        <f>O171*H171</f>
        <v>0</v>
      </c>
      <c r="Q171" s="193">
        <v>0</v>
      </c>
      <c r="R171" s="193">
        <f>Q171*H171</f>
        <v>0</v>
      </c>
      <c r="S171" s="193">
        <v>0</v>
      </c>
      <c r="T171" s="194">
        <f>S171*H171</f>
        <v>0</v>
      </c>
      <c r="AR171" s="21" t="s">
        <v>159</v>
      </c>
      <c r="AT171" s="21" t="s">
        <v>154</v>
      </c>
      <c r="AU171" s="21" t="s">
        <v>87</v>
      </c>
      <c r="AY171" s="21" t="s">
        <v>152</v>
      </c>
      <c r="BE171" s="195">
        <f>IF(N171="základní",J171,0)</f>
        <v>0</v>
      </c>
      <c r="BF171" s="195">
        <f>IF(N171="snížená",J171,0)</f>
        <v>0</v>
      </c>
      <c r="BG171" s="195">
        <f>IF(N171="zákl. přenesená",J171,0)</f>
        <v>0</v>
      </c>
      <c r="BH171" s="195">
        <f>IF(N171="sníž. přenesená",J171,0)</f>
        <v>0</v>
      </c>
      <c r="BI171" s="195">
        <f>IF(N171="nulová",J171,0)</f>
        <v>0</v>
      </c>
      <c r="BJ171" s="21" t="s">
        <v>24</v>
      </c>
      <c r="BK171" s="195">
        <f>ROUND(I171*H171,2)</f>
        <v>0</v>
      </c>
      <c r="BL171" s="21" t="s">
        <v>159</v>
      </c>
      <c r="BM171" s="21" t="s">
        <v>286</v>
      </c>
    </row>
    <row r="172" spans="2:47" s="1" customFormat="1" ht="94.5">
      <c r="B172" s="38"/>
      <c r="C172" s="60"/>
      <c r="D172" s="196" t="s">
        <v>161</v>
      </c>
      <c r="E172" s="60"/>
      <c r="F172" s="197" t="s">
        <v>287</v>
      </c>
      <c r="G172" s="60"/>
      <c r="H172" s="60"/>
      <c r="I172" s="155"/>
      <c r="J172" s="60"/>
      <c r="K172" s="60"/>
      <c r="L172" s="58"/>
      <c r="M172" s="198"/>
      <c r="N172" s="39"/>
      <c r="O172" s="39"/>
      <c r="P172" s="39"/>
      <c r="Q172" s="39"/>
      <c r="R172" s="39"/>
      <c r="S172" s="39"/>
      <c r="T172" s="75"/>
      <c r="AT172" s="21" t="s">
        <v>161</v>
      </c>
      <c r="AU172" s="21" t="s">
        <v>87</v>
      </c>
    </row>
    <row r="173" spans="2:65" s="1" customFormat="1" ht="38.25" customHeight="1">
      <c r="B173" s="38"/>
      <c r="C173" s="184" t="s">
        <v>288</v>
      </c>
      <c r="D173" s="184" t="s">
        <v>154</v>
      </c>
      <c r="E173" s="185" t="s">
        <v>289</v>
      </c>
      <c r="F173" s="186" t="s">
        <v>290</v>
      </c>
      <c r="G173" s="187" t="s">
        <v>221</v>
      </c>
      <c r="H173" s="188">
        <v>152</v>
      </c>
      <c r="I173" s="189"/>
      <c r="J173" s="190">
        <f>ROUND(I173*H173,2)</f>
        <v>0</v>
      </c>
      <c r="K173" s="186" t="s">
        <v>158</v>
      </c>
      <c r="L173" s="58"/>
      <c r="M173" s="191" t="s">
        <v>22</v>
      </c>
      <c r="N173" s="192" t="s">
        <v>47</v>
      </c>
      <c r="O173" s="39"/>
      <c r="P173" s="193">
        <f>O173*H173</f>
        <v>0</v>
      </c>
      <c r="Q173" s="193">
        <v>0</v>
      </c>
      <c r="R173" s="193">
        <f>Q173*H173</f>
        <v>0</v>
      </c>
      <c r="S173" s="193">
        <v>0</v>
      </c>
      <c r="T173" s="194">
        <f>S173*H173</f>
        <v>0</v>
      </c>
      <c r="AR173" s="21" t="s">
        <v>159</v>
      </c>
      <c r="AT173" s="21" t="s">
        <v>154</v>
      </c>
      <c r="AU173" s="21" t="s">
        <v>87</v>
      </c>
      <c r="AY173" s="21" t="s">
        <v>152</v>
      </c>
      <c r="BE173" s="195">
        <f>IF(N173="základní",J173,0)</f>
        <v>0</v>
      </c>
      <c r="BF173" s="195">
        <f>IF(N173="snížená",J173,0)</f>
        <v>0</v>
      </c>
      <c r="BG173" s="195">
        <f>IF(N173="zákl. přenesená",J173,0)</f>
        <v>0</v>
      </c>
      <c r="BH173" s="195">
        <f>IF(N173="sníž. přenesená",J173,0)</f>
        <v>0</v>
      </c>
      <c r="BI173" s="195">
        <f>IF(N173="nulová",J173,0)</f>
        <v>0</v>
      </c>
      <c r="BJ173" s="21" t="s">
        <v>24</v>
      </c>
      <c r="BK173" s="195">
        <f>ROUND(I173*H173,2)</f>
        <v>0</v>
      </c>
      <c r="BL173" s="21" t="s">
        <v>159</v>
      </c>
      <c r="BM173" s="21" t="s">
        <v>291</v>
      </c>
    </row>
    <row r="174" spans="2:47" s="1" customFormat="1" ht="189">
      <c r="B174" s="38"/>
      <c r="C174" s="60"/>
      <c r="D174" s="196" t="s">
        <v>161</v>
      </c>
      <c r="E174" s="60"/>
      <c r="F174" s="197" t="s">
        <v>292</v>
      </c>
      <c r="G174" s="60"/>
      <c r="H174" s="60"/>
      <c r="I174" s="155"/>
      <c r="J174" s="60"/>
      <c r="K174" s="60"/>
      <c r="L174" s="58"/>
      <c r="M174" s="198"/>
      <c r="N174" s="39"/>
      <c r="O174" s="39"/>
      <c r="P174" s="39"/>
      <c r="Q174" s="39"/>
      <c r="R174" s="39"/>
      <c r="S174" s="39"/>
      <c r="T174" s="75"/>
      <c r="AT174" s="21" t="s">
        <v>161</v>
      </c>
      <c r="AU174" s="21" t="s">
        <v>87</v>
      </c>
    </row>
    <row r="175" spans="2:65" s="1" customFormat="1" ht="25.5" customHeight="1">
      <c r="B175" s="38"/>
      <c r="C175" s="184" t="s">
        <v>293</v>
      </c>
      <c r="D175" s="184" t="s">
        <v>154</v>
      </c>
      <c r="E175" s="185" t="s">
        <v>294</v>
      </c>
      <c r="F175" s="186" t="s">
        <v>295</v>
      </c>
      <c r="G175" s="187" t="s">
        <v>221</v>
      </c>
      <c r="H175" s="188">
        <v>77</v>
      </c>
      <c r="I175" s="189"/>
      <c r="J175" s="190">
        <f>ROUND(I175*H175,2)</f>
        <v>0</v>
      </c>
      <c r="K175" s="186" t="s">
        <v>158</v>
      </c>
      <c r="L175" s="58"/>
      <c r="M175" s="191" t="s">
        <v>22</v>
      </c>
      <c r="N175" s="192" t="s">
        <v>47</v>
      </c>
      <c r="O175" s="39"/>
      <c r="P175" s="193">
        <f>O175*H175</f>
        <v>0</v>
      </c>
      <c r="Q175" s="193">
        <v>0</v>
      </c>
      <c r="R175" s="193">
        <f>Q175*H175</f>
        <v>0</v>
      </c>
      <c r="S175" s="193">
        <v>0</v>
      </c>
      <c r="T175" s="194">
        <f>S175*H175</f>
        <v>0</v>
      </c>
      <c r="AR175" s="21" t="s">
        <v>159</v>
      </c>
      <c r="AT175" s="21" t="s">
        <v>154</v>
      </c>
      <c r="AU175" s="21" t="s">
        <v>87</v>
      </c>
      <c r="AY175" s="21" t="s">
        <v>152</v>
      </c>
      <c r="BE175" s="195">
        <f>IF(N175="základní",J175,0)</f>
        <v>0</v>
      </c>
      <c r="BF175" s="195">
        <f>IF(N175="snížená",J175,0)</f>
        <v>0</v>
      </c>
      <c r="BG175" s="195">
        <f>IF(N175="zákl. přenesená",J175,0)</f>
        <v>0</v>
      </c>
      <c r="BH175" s="195">
        <f>IF(N175="sníž. přenesená",J175,0)</f>
        <v>0</v>
      </c>
      <c r="BI175" s="195">
        <f>IF(N175="nulová",J175,0)</f>
        <v>0</v>
      </c>
      <c r="BJ175" s="21" t="s">
        <v>24</v>
      </c>
      <c r="BK175" s="195">
        <f>ROUND(I175*H175,2)</f>
        <v>0</v>
      </c>
      <c r="BL175" s="21" t="s">
        <v>159</v>
      </c>
      <c r="BM175" s="21" t="s">
        <v>296</v>
      </c>
    </row>
    <row r="176" spans="2:47" s="1" customFormat="1" ht="148.5">
      <c r="B176" s="38"/>
      <c r="C176" s="60"/>
      <c r="D176" s="196" t="s">
        <v>161</v>
      </c>
      <c r="E176" s="60"/>
      <c r="F176" s="197" t="s">
        <v>297</v>
      </c>
      <c r="G176" s="60"/>
      <c r="H176" s="60"/>
      <c r="I176" s="155"/>
      <c r="J176" s="60"/>
      <c r="K176" s="60"/>
      <c r="L176" s="58"/>
      <c r="M176" s="198"/>
      <c r="N176" s="39"/>
      <c r="O176" s="39"/>
      <c r="P176" s="39"/>
      <c r="Q176" s="39"/>
      <c r="R176" s="39"/>
      <c r="S176" s="39"/>
      <c r="T176" s="75"/>
      <c r="AT176" s="21" t="s">
        <v>161</v>
      </c>
      <c r="AU176" s="21" t="s">
        <v>87</v>
      </c>
    </row>
    <row r="177" spans="2:65" s="1" customFormat="1" ht="25.5" customHeight="1">
      <c r="B177" s="38"/>
      <c r="C177" s="184" t="s">
        <v>298</v>
      </c>
      <c r="D177" s="184" t="s">
        <v>154</v>
      </c>
      <c r="E177" s="185" t="s">
        <v>299</v>
      </c>
      <c r="F177" s="186" t="s">
        <v>300</v>
      </c>
      <c r="G177" s="187" t="s">
        <v>221</v>
      </c>
      <c r="H177" s="188">
        <v>13</v>
      </c>
      <c r="I177" s="189"/>
      <c r="J177" s="190">
        <f>ROUND(I177*H177,2)</f>
        <v>0</v>
      </c>
      <c r="K177" s="186" t="s">
        <v>158</v>
      </c>
      <c r="L177" s="58"/>
      <c r="M177" s="191" t="s">
        <v>22</v>
      </c>
      <c r="N177" s="192" t="s">
        <v>47</v>
      </c>
      <c r="O177" s="39"/>
      <c r="P177" s="193">
        <f>O177*H177</f>
        <v>0</v>
      </c>
      <c r="Q177" s="193">
        <v>0</v>
      </c>
      <c r="R177" s="193">
        <f>Q177*H177</f>
        <v>0</v>
      </c>
      <c r="S177" s="193">
        <v>0</v>
      </c>
      <c r="T177" s="194">
        <f>S177*H177</f>
        <v>0</v>
      </c>
      <c r="AR177" s="21" t="s">
        <v>159</v>
      </c>
      <c r="AT177" s="21" t="s">
        <v>154</v>
      </c>
      <c r="AU177" s="21" t="s">
        <v>87</v>
      </c>
      <c r="AY177" s="21" t="s">
        <v>152</v>
      </c>
      <c r="BE177" s="195">
        <f>IF(N177="základní",J177,0)</f>
        <v>0</v>
      </c>
      <c r="BF177" s="195">
        <f>IF(N177="snížená",J177,0)</f>
        <v>0</v>
      </c>
      <c r="BG177" s="195">
        <f>IF(N177="zákl. přenesená",J177,0)</f>
        <v>0</v>
      </c>
      <c r="BH177" s="195">
        <f>IF(N177="sníž. přenesená",J177,0)</f>
        <v>0</v>
      </c>
      <c r="BI177" s="195">
        <f>IF(N177="nulová",J177,0)</f>
        <v>0</v>
      </c>
      <c r="BJ177" s="21" t="s">
        <v>24</v>
      </c>
      <c r="BK177" s="195">
        <f>ROUND(I177*H177,2)</f>
        <v>0</v>
      </c>
      <c r="BL177" s="21" t="s">
        <v>159</v>
      </c>
      <c r="BM177" s="21" t="s">
        <v>301</v>
      </c>
    </row>
    <row r="178" spans="2:47" s="1" customFormat="1" ht="148.5">
      <c r="B178" s="38"/>
      <c r="C178" s="60"/>
      <c r="D178" s="196" t="s">
        <v>161</v>
      </c>
      <c r="E178" s="60"/>
      <c r="F178" s="197" t="s">
        <v>297</v>
      </c>
      <c r="G178" s="60"/>
      <c r="H178" s="60"/>
      <c r="I178" s="155"/>
      <c r="J178" s="60"/>
      <c r="K178" s="60"/>
      <c r="L178" s="58"/>
      <c r="M178" s="198"/>
      <c r="N178" s="39"/>
      <c r="O178" s="39"/>
      <c r="P178" s="39"/>
      <c r="Q178" s="39"/>
      <c r="R178" s="39"/>
      <c r="S178" s="39"/>
      <c r="T178" s="75"/>
      <c r="AT178" s="21" t="s">
        <v>161</v>
      </c>
      <c r="AU178" s="21" t="s">
        <v>87</v>
      </c>
    </row>
    <row r="179" spans="2:65" s="1" customFormat="1" ht="16.5" customHeight="1">
      <c r="B179" s="38"/>
      <c r="C179" s="184" t="s">
        <v>302</v>
      </c>
      <c r="D179" s="184" t="s">
        <v>154</v>
      </c>
      <c r="E179" s="185" t="s">
        <v>303</v>
      </c>
      <c r="F179" s="186" t="s">
        <v>304</v>
      </c>
      <c r="G179" s="187" t="s">
        <v>221</v>
      </c>
      <c r="H179" s="188">
        <v>55</v>
      </c>
      <c r="I179" s="189"/>
      <c r="J179" s="190">
        <f>ROUND(I179*H179,2)</f>
        <v>0</v>
      </c>
      <c r="K179" s="186" t="s">
        <v>158</v>
      </c>
      <c r="L179" s="58"/>
      <c r="M179" s="191" t="s">
        <v>22</v>
      </c>
      <c r="N179" s="192" t="s">
        <v>47</v>
      </c>
      <c r="O179" s="39"/>
      <c r="P179" s="193">
        <f>O179*H179</f>
        <v>0</v>
      </c>
      <c r="Q179" s="193">
        <v>0</v>
      </c>
      <c r="R179" s="193">
        <f>Q179*H179</f>
        <v>0</v>
      </c>
      <c r="S179" s="193">
        <v>0</v>
      </c>
      <c r="T179" s="194">
        <f>S179*H179</f>
        <v>0</v>
      </c>
      <c r="AR179" s="21" t="s">
        <v>159</v>
      </c>
      <c r="AT179" s="21" t="s">
        <v>154</v>
      </c>
      <c r="AU179" s="21" t="s">
        <v>87</v>
      </c>
      <c r="AY179" s="21" t="s">
        <v>152</v>
      </c>
      <c r="BE179" s="195">
        <f>IF(N179="základní",J179,0)</f>
        <v>0</v>
      </c>
      <c r="BF179" s="195">
        <f>IF(N179="snížená",J179,0)</f>
        <v>0</v>
      </c>
      <c r="BG179" s="195">
        <f>IF(N179="zákl. přenesená",J179,0)</f>
        <v>0</v>
      </c>
      <c r="BH179" s="195">
        <f>IF(N179="sníž. přenesená",J179,0)</f>
        <v>0</v>
      </c>
      <c r="BI179" s="195">
        <f>IF(N179="nulová",J179,0)</f>
        <v>0</v>
      </c>
      <c r="BJ179" s="21" t="s">
        <v>24</v>
      </c>
      <c r="BK179" s="195">
        <f>ROUND(I179*H179,2)</f>
        <v>0</v>
      </c>
      <c r="BL179" s="21" t="s">
        <v>159</v>
      </c>
      <c r="BM179" s="21" t="s">
        <v>305</v>
      </c>
    </row>
    <row r="180" spans="2:47" s="1" customFormat="1" ht="297">
      <c r="B180" s="38"/>
      <c r="C180" s="60"/>
      <c r="D180" s="196" t="s">
        <v>161</v>
      </c>
      <c r="E180" s="60"/>
      <c r="F180" s="197" t="s">
        <v>306</v>
      </c>
      <c r="G180" s="60"/>
      <c r="H180" s="60"/>
      <c r="I180" s="155"/>
      <c r="J180" s="60"/>
      <c r="K180" s="60"/>
      <c r="L180" s="58"/>
      <c r="M180" s="198"/>
      <c r="N180" s="39"/>
      <c r="O180" s="39"/>
      <c r="P180" s="39"/>
      <c r="Q180" s="39"/>
      <c r="R180" s="39"/>
      <c r="S180" s="39"/>
      <c r="T180" s="75"/>
      <c r="AT180" s="21" t="s">
        <v>161</v>
      </c>
      <c r="AU180" s="21" t="s">
        <v>87</v>
      </c>
    </row>
    <row r="181" spans="2:65" s="1" customFormat="1" ht="16.5" customHeight="1">
      <c r="B181" s="38"/>
      <c r="C181" s="184" t="s">
        <v>307</v>
      </c>
      <c r="D181" s="184" t="s">
        <v>154</v>
      </c>
      <c r="E181" s="185" t="s">
        <v>308</v>
      </c>
      <c r="F181" s="186" t="s">
        <v>309</v>
      </c>
      <c r="G181" s="187" t="s">
        <v>310</v>
      </c>
      <c r="H181" s="188">
        <v>305</v>
      </c>
      <c r="I181" s="189"/>
      <c r="J181" s="190">
        <f>ROUND(I181*H181,2)</f>
        <v>0</v>
      </c>
      <c r="K181" s="186" t="s">
        <v>158</v>
      </c>
      <c r="L181" s="58"/>
      <c r="M181" s="191" t="s">
        <v>22</v>
      </c>
      <c r="N181" s="192" t="s">
        <v>47</v>
      </c>
      <c r="O181" s="39"/>
      <c r="P181" s="193">
        <f>O181*H181</f>
        <v>0</v>
      </c>
      <c r="Q181" s="193">
        <v>0</v>
      </c>
      <c r="R181" s="193">
        <f>Q181*H181</f>
        <v>0</v>
      </c>
      <c r="S181" s="193">
        <v>0</v>
      </c>
      <c r="T181" s="194">
        <f>S181*H181</f>
        <v>0</v>
      </c>
      <c r="AR181" s="21" t="s">
        <v>159</v>
      </c>
      <c r="AT181" s="21" t="s">
        <v>154</v>
      </c>
      <c r="AU181" s="21" t="s">
        <v>87</v>
      </c>
      <c r="AY181" s="21" t="s">
        <v>152</v>
      </c>
      <c r="BE181" s="195">
        <f>IF(N181="základní",J181,0)</f>
        <v>0</v>
      </c>
      <c r="BF181" s="195">
        <f>IF(N181="snížená",J181,0)</f>
        <v>0</v>
      </c>
      <c r="BG181" s="195">
        <f>IF(N181="zákl. přenesená",J181,0)</f>
        <v>0</v>
      </c>
      <c r="BH181" s="195">
        <f>IF(N181="sníž. přenesená",J181,0)</f>
        <v>0</v>
      </c>
      <c r="BI181" s="195">
        <f>IF(N181="nulová",J181,0)</f>
        <v>0</v>
      </c>
      <c r="BJ181" s="21" t="s">
        <v>24</v>
      </c>
      <c r="BK181" s="195">
        <f>ROUND(I181*H181,2)</f>
        <v>0</v>
      </c>
      <c r="BL181" s="21" t="s">
        <v>159</v>
      </c>
      <c r="BM181" s="21" t="s">
        <v>311</v>
      </c>
    </row>
    <row r="182" spans="2:47" s="1" customFormat="1" ht="297">
      <c r="B182" s="38"/>
      <c r="C182" s="60"/>
      <c r="D182" s="196" t="s">
        <v>161</v>
      </c>
      <c r="E182" s="60"/>
      <c r="F182" s="197" t="s">
        <v>306</v>
      </c>
      <c r="G182" s="60"/>
      <c r="H182" s="60"/>
      <c r="I182" s="155"/>
      <c r="J182" s="60"/>
      <c r="K182" s="60"/>
      <c r="L182" s="58"/>
      <c r="M182" s="198"/>
      <c r="N182" s="39"/>
      <c r="O182" s="39"/>
      <c r="P182" s="39"/>
      <c r="Q182" s="39"/>
      <c r="R182" s="39"/>
      <c r="S182" s="39"/>
      <c r="T182" s="75"/>
      <c r="AT182" s="21" t="s">
        <v>161</v>
      </c>
      <c r="AU182" s="21" t="s">
        <v>87</v>
      </c>
    </row>
    <row r="183" spans="2:51" s="11" customFormat="1" ht="13.5">
      <c r="B183" s="199"/>
      <c r="C183" s="200"/>
      <c r="D183" s="196" t="s">
        <v>312</v>
      </c>
      <c r="E183" s="200"/>
      <c r="F183" s="201" t="s">
        <v>313</v>
      </c>
      <c r="G183" s="200"/>
      <c r="H183" s="202">
        <v>305</v>
      </c>
      <c r="I183" s="203"/>
      <c r="J183" s="200"/>
      <c r="K183" s="200"/>
      <c r="L183" s="204"/>
      <c r="M183" s="205"/>
      <c r="N183" s="206"/>
      <c r="O183" s="206"/>
      <c r="P183" s="206"/>
      <c r="Q183" s="206"/>
      <c r="R183" s="206"/>
      <c r="S183" s="206"/>
      <c r="T183" s="207"/>
      <c r="AT183" s="208" t="s">
        <v>312</v>
      </c>
      <c r="AU183" s="208" t="s">
        <v>87</v>
      </c>
      <c r="AV183" s="11" t="s">
        <v>87</v>
      </c>
      <c r="AW183" s="11" t="s">
        <v>6</v>
      </c>
      <c r="AX183" s="11" t="s">
        <v>24</v>
      </c>
      <c r="AY183" s="208" t="s">
        <v>152</v>
      </c>
    </row>
    <row r="184" spans="2:65" s="1" customFormat="1" ht="25.5" customHeight="1">
      <c r="B184" s="38"/>
      <c r="C184" s="184" t="s">
        <v>314</v>
      </c>
      <c r="D184" s="184" t="s">
        <v>154</v>
      </c>
      <c r="E184" s="185" t="s">
        <v>315</v>
      </c>
      <c r="F184" s="186" t="s">
        <v>316</v>
      </c>
      <c r="G184" s="187" t="s">
        <v>221</v>
      </c>
      <c r="H184" s="188">
        <v>33</v>
      </c>
      <c r="I184" s="189"/>
      <c r="J184" s="190">
        <f>ROUND(I184*H184,2)</f>
        <v>0</v>
      </c>
      <c r="K184" s="186" t="s">
        <v>158</v>
      </c>
      <c r="L184" s="58"/>
      <c r="M184" s="191" t="s">
        <v>22</v>
      </c>
      <c r="N184" s="192" t="s">
        <v>47</v>
      </c>
      <c r="O184" s="39"/>
      <c r="P184" s="193">
        <f>O184*H184</f>
        <v>0</v>
      </c>
      <c r="Q184" s="193">
        <v>0</v>
      </c>
      <c r="R184" s="193">
        <f>Q184*H184</f>
        <v>0</v>
      </c>
      <c r="S184" s="193">
        <v>0</v>
      </c>
      <c r="T184" s="194">
        <f>S184*H184</f>
        <v>0</v>
      </c>
      <c r="AR184" s="21" t="s">
        <v>159</v>
      </c>
      <c r="AT184" s="21" t="s">
        <v>154</v>
      </c>
      <c r="AU184" s="21" t="s">
        <v>87</v>
      </c>
      <c r="AY184" s="21" t="s">
        <v>152</v>
      </c>
      <c r="BE184" s="195">
        <f>IF(N184="základní",J184,0)</f>
        <v>0</v>
      </c>
      <c r="BF184" s="195">
        <f>IF(N184="snížená",J184,0)</f>
        <v>0</v>
      </c>
      <c r="BG184" s="195">
        <f>IF(N184="zákl. přenesená",J184,0)</f>
        <v>0</v>
      </c>
      <c r="BH184" s="195">
        <f>IF(N184="sníž. přenesená",J184,0)</f>
        <v>0</v>
      </c>
      <c r="BI184" s="195">
        <f>IF(N184="nulová",J184,0)</f>
        <v>0</v>
      </c>
      <c r="BJ184" s="21" t="s">
        <v>24</v>
      </c>
      <c r="BK184" s="195">
        <f>ROUND(I184*H184,2)</f>
        <v>0</v>
      </c>
      <c r="BL184" s="21" t="s">
        <v>159</v>
      </c>
      <c r="BM184" s="21" t="s">
        <v>317</v>
      </c>
    </row>
    <row r="185" spans="2:47" s="1" customFormat="1" ht="409.5">
      <c r="B185" s="38"/>
      <c r="C185" s="60"/>
      <c r="D185" s="196" t="s">
        <v>161</v>
      </c>
      <c r="E185" s="60"/>
      <c r="F185" s="197" t="s">
        <v>318</v>
      </c>
      <c r="G185" s="60"/>
      <c r="H185" s="60"/>
      <c r="I185" s="155"/>
      <c r="J185" s="60"/>
      <c r="K185" s="60"/>
      <c r="L185" s="58"/>
      <c r="M185" s="198"/>
      <c r="N185" s="39"/>
      <c r="O185" s="39"/>
      <c r="P185" s="39"/>
      <c r="Q185" s="39"/>
      <c r="R185" s="39"/>
      <c r="S185" s="39"/>
      <c r="T185" s="75"/>
      <c r="AT185" s="21" t="s">
        <v>161</v>
      </c>
      <c r="AU185" s="21" t="s">
        <v>87</v>
      </c>
    </row>
    <row r="186" spans="2:65" s="1" customFormat="1" ht="25.5" customHeight="1">
      <c r="B186" s="38"/>
      <c r="C186" s="184" t="s">
        <v>319</v>
      </c>
      <c r="D186" s="184" t="s">
        <v>154</v>
      </c>
      <c r="E186" s="185" t="s">
        <v>320</v>
      </c>
      <c r="F186" s="186" t="s">
        <v>321</v>
      </c>
      <c r="G186" s="187" t="s">
        <v>221</v>
      </c>
      <c r="H186" s="188">
        <v>44.2</v>
      </c>
      <c r="I186" s="189"/>
      <c r="J186" s="190">
        <f>ROUND(I186*H186,2)</f>
        <v>0</v>
      </c>
      <c r="K186" s="186" t="s">
        <v>158</v>
      </c>
      <c r="L186" s="58"/>
      <c r="M186" s="191" t="s">
        <v>22</v>
      </c>
      <c r="N186" s="192" t="s">
        <v>47</v>
      </c>
      <c r="O186" s="39"/>
      <c r="P186" s="193">
        <f>O186*H186</f>
        <v>0</v>
      </c>
      <c r="Q186" s="193">
        <v>0</v>
      </c>
      <c r="R186" s="193">
        <f>Q186*H186</f>
        <v>0</v>
      </c>
      <c r="S186" s="193">
        <v>0</v>
      </c>
      <c r="T186" s="194">
        <f>S186*H186</f>
        <v>0</v>
      </c>
      <c r="AR186" s="21" t="s">
        <v>159</v>
      </c>
      <c r="AT186" s="21" t="s">
        <v>154</v>
      </c>
      <c r="AU186" s="21" t="s">
        <v>87</v>
      </c>
      <c r="AY186" s="21" t="s">
        <v>152</v>
      </c>
      <c r="BE186" s="195">
        <f>IF(N186="základní",J186,0)</f>
        <v>0</v>
      </c>
      <c r="BF186" s="195">
        <f>IF(N186="snížená",J186,0)</f>
        <v>0</v>
      </c>
      <c r="BG186" s="195">
        <f>IF(N186="zákl. přenesená",J186,0)</f>
        <v>0</v>
      </c>
      <c r="BH186" s="195">
        <f>IF(N186="sníž. přenesená",J186,0)</f>
        <v>0</v>
      </c>
      <c r="BI186" s="195">
        <f>IF(N186="nulová",J186,0)</f>
        <v>0</v>
      </c>
      <c r="BJ186" s="21" t="s">
        <v>24</v>
      </c>
      <c r="BK186" s="195">
        <f>ROUND(I186*H186,2)</f>
        <v>0</v>
      </c>
      <c r="BL186" s="21" t="s">
        <v>159</v>
      </c>
      <c r="BM186" s="21" t="s">
        <v>322</v>
      </c>
    </row>
    <row r="187" spans="2:47" s="1" customFormat="1" ht="409.5">
      <c r="B187" s="38"/>
      <c r="C187" s="60"/>
      <c r="D187" s="196" t="s">
        <v>161</v>
      </c>
      <c r="E187" s="60"/>
      <c r="F187" s="197" t="s">
        <v>318</v>
      </c>
      <c r="G187" s="60"/>
      <c r="H187" s="60"/>
      <c r="I187" s="155"/>
      <c r="J187" s="60"/>
      <c r="K187" s="60"/>
      <c r="L187" s="58"/>
      <c r="M187" s="198"/>
      <c r="N187" s="39"/>
      <c r="O187" s="39"/>
      <c r="P187" s="39"/>
      <c r="Q187" s="39"/>
      <c r="R187" s="39"/>
      <c r="S187" s="39"/>
      <c r="T187" s="75"/>
      <c r="AT187" s="21" t="s">
        <v>161</v>
      </c>
      <c r="AU187" s="21" t="s">
        <v>87</v>
      </c>
    </row>
    <row r="188" spans="2:65" s="1" customFormat="1" ht="38.25" customHeight="1">
      <c r="B188" s="38"/>
      <c r="C188" s="184" t="s">
        <v>323</v>
      </c>
      <c r="D188" s="184" t="s">
        <v>154</v>
      </c>
      <c r="E188" s="185" t="s">
        <v>324</v>
      </c>
      <c r="F188" s="186" t="s">
        <v>325</v>
      </c>
      <c r="G188" s="187" t="s">
        <v>221</v>
      </c>
      <c r="H188" s="188">
        <v>22.5</v>
      </c>
      <c r="I188" s="189"/>
      <c r="J188" s="190">
        <f>ROUND(I188*H188,2)</f>
        <v>0</v>
      </c>
      <c r="K188" s="186" t="s">
        <v>158</v>
      </c>
      <c r="L188" s="58"/>
      <c r="M188" s="191" t="s">
        <v>22</v>
      </c>
      <c r="N188" s="192" t="s">
        <v>47</v>
      </c>
      <c r="O188" s="39"/>
      <c r="P188" s="193">
        <f>O188*H188</f>
        <v>0</v>
      </c>
      <c r="Q188" s="193">
        <v>0</v>
      </c>
      <c r="R188" s="193">
        <f>Q188*H188</f>
        <v>0</v>
      </c>
      <c r="S188" s="193">
        <v>0</v>
      </c>
      <c r="T188" s="194">
        <f>S188*H188</f>
        <v>0</v>
      </c>
      <c r="AR188" s="21" t="s">
        <v>159</v>
      </c>
      <c r="AT188" s="21" t="s">
        <v>154</v>
      </c>
      <c r="AU188" s="21" t="s">
        <v>87</v>
      </c>
      <c r="AY188" s="21" t="s">
        <v>152</v>
      </c>
      <c r="BE188" s="195">
        <f>IF(N188="základní",J188,0)</f>
        <v>0</v>
      </c>
      <c r="BF188" s="195">
        <f>IF(N188="snížená",J188,0)</f>
        <v>0</v>
      </c>
      <c r="BG188" s="195">
        <f>IF(N188="zákl. přenesená",J188,0)</f>
        <v>0</v>
      </c>
      <c r="BH188" s="195">
        <f>IF(N188="sníž. přenesená",J188,0)</f>
        <v>0</v>
      </c>
      <c r="BI188" s="195">
        <f>IF(N188="nulová",J188,0)</f>
        <v>0</v>
      </c>
      <c r="BJ188" s="21" t="s">
        <v>24</v>
      </c>
      <c r="BK188" s="195">
        <f>ROUND(I188*H188,2)</f>
        <v>0</v>
      </c>
      <c r="BL188" s="21" t="s">
        <v>159</v>
      </c>
      <c r="BM188" s="21" t="s">
        <v>326</v>
      </c>
    </row>
    <row r="189" spans="2:47" s="1" customFormat="1" ht="270">
      <c r="B189" s="38"/>
      <c r="C189" s="60"/>
      <c r="D189" s="196" t="s">
        <v>161</v>
      </c>
      <c r="E189" s="60"/>
      <c r="F189" s="197" t="s">
        <v>327</v>
      </c>
      <c r="G189" s="60"/>
      <c r="H189" s="60"/>
      <c r="I189" s="155"/>
      <c r="J189" s="60"/>
      <c r="K189" s="60"/>
      <c r="L189" s="58"/>
      <c r="M189" s="198"/>
      <c r="N189" s="39"/>
      <c r="O189" s="39"/>
      <c r="P189" s="39"/>
      <c r="Q189" s="39"/>
      <c r="R189" s="39"/>
      <c r="S189" s="39"/>
      <c r="T189" s="75"/>
      <c r="AT189" s="21" t="s">
        <v>161</v>
      </c>
      <c r="AU189" s="21" t="s">
        <v>87</v>
      </c>
    </row>
    <row r="190" spans="2:65" s="1" customFormat="1" ht="25.5" customHeight="1">
      <c r="B190" s="38"/>
      <c r="C190" s="184" t="s">
        <v>328</v>
      </c>
      <c r="D190" s="184" t="s">
        <v>154</v>
      </c>
      <c r="E190" s="185" t="s">
        <v>329</v>
      </c>
      <c r="F190" s="186" t="s">
        <v>330</v>
      </c>
      <c r="G190" s="187" t="s">
        <v>157</v>
      </c>
      <c r="H190" s="188">
        <v>269</v>
      </c>
      <c r="I190" s="189"/>
      <c r="J190" s="190">
        <f>ROUND(I190*H190,2)</f>
        <v>0</v>
      </c>
      <c r="K190" s="186" t="s">
        <v>158</v>
      </c>
      <c r="L190" s="58"/>
      <c r="M190" s="191" t="s">
        <v>22</v>
      </c>
      <c r="N190" s="192" t="s">
        <v>47</v>
      </c>
      <c r="O190" s="39"/>
      <c r="P190" s="193">
        <f>O190*H190</f>
        <v>0</v>
      </c>
      <c r="Q190" s="193">
        <v>0</v>
      </c>
      <c r="R190" s="193">
        <f>Q190*H190</f>
        <v>0</v>
      </c>
      <c r="S190" s="193">
        <v>0</v>
      </c>
      <c r="T190" s="194">
        <f>S190*H190</f>
        <v>0</v>
      </c>
      <c r="AR190" s="21" t="s">
        <v>159</v>
      </c>
      <c r="AT190" s="21" t="s">
        <v>154</v>
      </c>
      <c r="AU190" s="21" t="s">
        <v>87</v>
      </c>
      <c r="AY190" s="21" t="s">
        <v>152</v>
      </c>
      <c r="BE190" s="195">
        <f>IF(N190="základní",J190,0)</f>
        <v>0</v>
      </c>
      <c r="BF190" s="195">
        <f>IF(N190="snížená",J190,0)</f>
        <v>0</v>
      </c>
      <c r="BG190" s="195">
        <f>IF(N190="zákl. přenesená",J190,0)</f>
        <v>0</v>
      </c>
      <c r="BH190" s="195">
        <f>IF(N190="sníž. přenesená",J190,0)</f>
        <v>0</v>
      </c>
      <c r="BI190" s="195">
        <f>IF(N190="nulová",J190,0)</f>
        <v>0</v>
      </c>
      <c r="BJ190" s="21" t="s">
        <v>24</v>
      </c>
      <c r="BK190" s="195">
        <f>ROUND(I190*H190,2)</f>
        <v>0</v>
      </c>
      <c r="BL190" s="21" t="s">
        <v>159</v>
      </c>
      <c r="BM190" s="21" t="s">
        <v>331</v>
      </c>
    </row>
    <row r="191" spans="2:47" s="1" customFormat="1" ht="121.5">
      <c r="B191" s="38"/>
      <c r="C191" s="60"/>
      <c r="D191" s="196" t="s">
        <v>161</v>
      </c>
      <c r="E191" s="60"/>
      <c r="F191" s="197" t="s">
        <v>332</v>
      </c>
      <c r="G191" s="60"/>
      <c r="H191" s="60"/>
      <c r="I191" s="155"/>
      <c r="J191" s="60"/>
      <c r="K191" s="60"/>
      <c r="L191" s="58"/>
      <c r="M191" s="198"/>
      <c r="N191" s="39"/>
      <c r="O191" s="39"/>
      <c r="P191" s="39"/>
      <c r="Q191" s="39"/>
      <c r="R191" s="39"/>
      <c r="S191" s="39"/>
      <c r="T191" s="75"/>
      <c r="AT191" s="21" t="s">
        <v>161</v>
      </c>
      <c r="AU191" s="21" t="s">
        <v>87</v>
      </c>
    </row>
    <row r="192" spans="2:65" s="1" customFormat="1" ht="25.5" customHeight="1">
      <c r="B192" s="38"/>
      <c r="C192" s="184" t="s">
        <v>333</v>
      </c>
      <c r="D192" s="184" t="s">
        <v>154</v>
      </c>
      <c r="E192" s="185" t="s">
        <v>334</v>
      </c>
      <c r="F192" s="186" t="s">
        <v>335</v>
      </c>
      <c r="G192" s="187" t="s">
        <v>157</v>
      </c>
      <c r="H192" s="188">
        <v>52</v>
      </c>
      <c r="I192" s="189"/>
      <c r="J192" s="190">
        <f>ROUND(I192*H192,2)</f>
        <v>0</v>
      </c>
      <c r="K192" s="186" t="s">
        <v>158</v>
      </c>
      <c r="L192" s="58"/>
      <c r="M192" s="191" t="s">
        <v>22</v>
      </c>
      <c r="N192" s="192" t="s">
        <v>47</v>
      </c>
      <c r="O192" s="39"/>
      <c r="P192" s="193">
        <f>O192*H192</f>
        <v>0</v>
      </c>
      <c r="Q192" s="193">
        <v>0</v>
      </c>
      <c r="R192" s="193">
        <f>Q192*H192</f>
        <v>0</v>
      </c>
      <c r="S192" s="193">
        <v>0</v>
      </c>
      <c r="T192" s="194">
        <f>S192*H192</f>
        <v>0</v>
      </c>
      <c r="AR192" s="21" t="s">
        <v>159</v>
      </c>
      <c r="AT192" s="21" t="s">
        <v>154</v>
      </c>
      <c r="AU192" s="21" t="s">
        <v>87</v>
      </c>
      <c r="AY192" s="21" t="s">
        <v>152</v>
      </c>
      <c r="BE192" s="195">
        <f>IF(N192="základní",J192,0)</f>
        <v>0</v>
      </c>
      <c r="BF192" s="195">
        <f>IF(N192="snížená",J192,0)</f>
        <v>0</v>
      </c>
      <c r="BG192" s="195">
        <f>IF(N192="zákl. přenesená",J192,0)</f>
        <v>0</v>
      </c>
      <c r="BH192" s="195">
        <f>IF(N192="sníž. přenesená",J192,0)</f>
        <v>0</v>
      </c>
      <c r="BI192" s="195">
        <f>IF(N192="nulová",J192,0)</f>
        <v>0</v>
      </c>
      <c r="BJ192" s="21" t="s">
        <v>24</v>
      </c>
      <c r="BK192" s="195">
        <f>ROUND(I192*H192,2)</f>
        <v>0</v>
      </c>
      <c r="BL192" s="21" t="s">
        <v>159</v>
      </c>
      <c r="BM192" s="21" t="s">
        <v>336</v>
      </c>
    </row>
    <row r="193" spans="2:47" s="1" customFormat="1" ht="162">
      <c r="B193" s="38"/>
      <c r="C193" s="60"/>
      <c r="D193" s="196" t="s">
        <v>161</v>
      </c>
      <c r="E193" s="60"/>
      <c r="F193" s="197" t="s">
        <v>337</v>
      </c>
      <c r="G193" s="60"/>
      <c r="H193" s="60"/>
      <c r="I193" s="155"/>
      <c r="J193" s="60"/>
      <c r="K193" s="60"/>
      <c r="L193" s="58"/>
      <c r="M193" s="198"/>
      <c r="N193" s="39"/>
      <c r="O193" s="39"/>
      <c r="P193" s="39"/>
      <c r="Q193" s="39"/>
      <c r="R193" s="39"/>
      <c r="S193" s="39"/>
      <c r="T193" s="75"/>
      <c r="AT193" s="21" t="s">
        <v>161</v>
      </c>
      <c r="AU193" s="21" t="s">
        <v>87</v>
      </c>
    </row>
    <row r="194" spans="2:65" s="1" customFormat="1" ht="25.5" customHeight="1">
      <c r="B194" s="38"/>
      <c r="C194" s="184" t="s">
        <v>338</v>
      </c>
      <c r="D194" s="184" t="s">
        <v>154</v>
      </c>
      <c r="E194" s="185" t="s">
        <v>339</v>
      </c>
      <c r="F194" s="186" t="s">
        <v>340</v>
      </c>
      <c r="G194" s="187" t="s">
        <v>157</v>
      </c>
      <c r="H194" s="188">
        <v>98</v>
      </c>
      <c r="I194" s="189"/>
      <c r="J194" s="190">
        <f>ROUND(I194*H194,2)</f>
        <v>0</v>
      </c>
      <c r="K194" s="186" t="s">
        <v>158</v>
      </c>
      <c r="L194" s="58"/>
      <c r="M194" s="191" t="s">
        <v>22</v>
      </c>
      <c r="N194" s="192" t="s">
        <v>47</v>
      </c>
      <c r="O194" s="39"/>
      <c r="P194" s="193">
        <f>O194*H194</f>
        <v>0</v>
      </c>
      <c r="Q194" s="193">
        <v>0</v>
      </c>
      <c r="R194" s="193">
        <f>Q194*H194</f>
        <v>0</v>
      </c>
      <c r="S194" s="193">
        <v>0</v>
      </c>
      <c r="T194" s="194">
        <f>S194*H194</f>
        <v>0</v>
      </c>
      <c r="AR194" s="21" t="s">
        <v>159</v>
      </c>
      <c r="AT194" s="21" t="s">
        <v>154</v>
      </c>
      <c r="AU194" s="21" t="s">
        <v>87</v>
      </c>
      <c r="AY194" s="21" t="s">
        <v>152</v>
      </c>
      <c r="BE194" s="195">
        <f>IF(N194="základní",J194,0)</f>
        <v>0</v>
      </c>
      <c r="BF194" s="195">
        <f>IF(N194="snížená",J194,0)</f>
        <v>0</v>
      </c>
      <c r="BG194" s="195">
        <f>IF(N194="zákl. přenesená",J194,0)</f>
        <v>0</v>
      </c>
      <c r="BH194" s="195">
        <f>IF(N194="sníž. přenesená",J194,0)</f>
        <v>0</v>
      </c>
      <c r="BI194" s="195">
        <f>IF(N194="nulová",J194,0)</f>
        <v>0</v>
      </c>
      <c r="BJ194" s="21" t="s">
        <v>24</v>
      </c>
      <c r="BK194" s="195">
        <f>ROUND(I194*H194,2)</f>
        <v>0</v>
      </c>
      <c r="BL194" s="21" t="s">
        <v>159</v>
      </c>
      <c r="BM194" s="21" t="s">
        <v>341</v>
      </c>
    </row>
    <row r="195" spans="2:47" s="1" customFormat="1" ht="162">
      <c r="B195" s="38"/>
      <c r="C195" s="60"/>
      <c r="D195" s="196" t="s">
        <v>161</v>
      </c>
      <c r="E195" s="60"/>
      <c r="F195" s="197" t="s">
        <v>337</v>
      </c>
      <c r="G195" s="60"/>
      <c r="H195" s="60"/>
      <c r="I195" s="155"/>
      <c r="J195" s="60"/>
      <c r="K195" s="60"/>
      <c r="L195" s="58"/>
      <c r="M195" s="198"/>
      <c r="N195" s="39"/>
      <c r="O195" s="39"/>
      <c r="P195" s="39"/>
      <c r="Q195" s="39"/>
      <c r="R195" s="39"/>
      <c r="S195" s="39"/>
      <c r="T195" s="75"/>
      <c r="AT195" s="21" t="s">
        <v>161</v>
      </c>
      <c r="AU195" s="21" t="s">
        <v>87</v>
      </c>
    </row>
    <row r="196" spans="2:63" s="10" customFormat="1" ht="29.85" customHeight="1">
      <c r="B196" s="168"/>
      <c r="C196" s="169"/>
      <c r="D196" s="170" t="s">
        <v>75</v>
      </c>
      <c r="E196" s="182" t="s">
        <v>87</v>
      </c>
      <c r="F196" s="182" t="s">
        <v>342</v>
      </c>
      <c r="G196" s="169"/>
      <c r="H196" s="169"/>
      <c r="I196" s="172"/>
      <c r="J196" s="183">
        <f>BK196</f>
        <v>0</v>
      </c>
      <c r="K196" s="169"/>
      <c r="L196" s="174"/>
      <c r="M196" s="175"/>
      <c r="N196" s="176"/>
      <c r="O196" s="176"/>
      <c r="P196" s="177">
        <f>SUM(P197:P208)</f>
        <v>0</v>
      </c>
      <c r="Q196" s="176"/>
      <c r="R196" s="177">
        <f>SUM(R197:R208)</f>
        <v>89.5190417</v>
      </c>
      <c r="S196" s="176"/>
      <c r="T196" s="178">
        <f>SUM(T197:T208)</f>
        <v>0</v>
      </c>
      <c r="AR196" s="179" t="s">
        <v>24</v>
      </c>
      <c r="AT196" s="180" t="s">
        <v>75</v>
      </c>
      <c r="AU196" s="180" t="s">
        <v>24</v>
      </c>
      <c r="AY196" s="179" t="s">
        <v>152</v>
      </c>
      <c r="BK196" s="181">
        <f>SUM(BK197:BK208)</f>
        <v>0</v>
      </c>
    </row>
    <row r="197" spans="2:65" s="1" customFormat="1" ht="25.5" customHeight="1">
      <c r="B197" s="38"/>
      <c r="C197" s="184" t="s">
        <v>343</v>
      </c>
      <c r="D197" s="184" t="s">
        <v>154</v>
      </c>
      <c r="E197" s="185" t="s">
        <v>344</v>
      </c>
      <c r="F197" s="186" t="s">
        <v>345</v>
      </c>
      <c r="G197" s="187" t="s">
        <v>221</v>
      </c>
      <c r="H197" s="188">
        <v>49.5</v>
      </c>
      <c r="I197" s="189"/>
      <c r="J197" s="190">
        <f>ROUND(I197*H197,2)</f>
        <v>0</v>
      </c>
      <c r="K197" s="186" t="s">
        <v>158</v>
      </c>
      <c r="L197" s="58"/>
      <c r="M197" s="191" t="s">
        <v>22</v>
      </c>
      <c r="N197" s="192" t="s">
        <v>47</v>
      </c>
      <c r="O197" s="39"/>
      <c r="P197" s="193">
        <f>O197*H197</f>
        <v>0</v>
      </c>
      <c r="Q197" s="193">
        <v>0</v>
      </c>
      <c r="R197" s="193">
        <f>Q197*H197</f>
        <v>0</v>
      </c>
      <c r="S197" s="193">
        <v>0</v>
      </c>
      <c r="T197" s="194">
        <f>S197*H197</f>
        <v>0</v>
      </c>
      <c r="AR197" s="21" t="s">
        <v>159</v>
      </c>
      <c r="AT197" s="21" t="s">
        <v>154</v>
      </c>
      <c r="AU197" s="21" t="s">
        <v>87</v>
      </c>
      <c r="AY197" s="21" t="s">
        <v>152</v>
      </c>
      <c r="BE197" s="195">
        <f>IF(N197="základní",J197,0)</f>
        <v>0</v>
      </c>
      <c r="BF197" s="195">
        <f>IF(N197="snížená",J197,0)</f>
        <v>0</v>
      </c>
      <c r="BG197" s="195">
        <f>IF(N197="zákl. přenesená",J197,0)</f>
        <v>0</v>
      </c>
      <c r="BH197" s="195">
        <f>IF(N197="sníž. přenesená",J197,0)</f>
        <v>0</v>
      </c>
      <c r="BI197" s="195">
        <f>IF(N197="nulová",J197,0)</f>
        <v>0</v>
      </c>
      <c r="BJ197" s="21" t="s">
        <v>24</v>
      </c>
      <c r="BK197" s="195">
        <f>ROUND(I197*H197,2)</f>
        <v>0</v>
      </c>
      <c r="BL197" s="21" t="s">
        <v>159</v>
      </c>
      <c r="BM197" s="21" t="s">
        <v>346</v>
      </c>
    </row>
    <row r="198" spans="2:47" s="1" customFormat="1" ht="81">
      <c r="B198" s="38"/>
      <c r="C198" s="60"/>
      <c r="D198" s="196" t="s">
        <v>161</v>
      </c>
      <c r="E198" s="60"/>
      <c r="F198" s="197" t="s">
        <v>347</v>
      </c>
      <c r="G198" s="60"/>
      <c r="H198" s="60"/>
      <c r="I198" s="155"/>
      <c r="J198" s="60"/>
      <c r="K198" s="60"/>
      <c r="L198" s="58"/>
      <c r="M198" s="198"/>
      <c r="N198" s="39"/>
      <c r="O198" s="39"/>
      <c r="P198" s="39"/>
      <c r="Q198" s="39"/>
      <c r="R198" s="39"/>
      <c r="S198" s="39"/>
      <c r="T198" s="75"/>
      <c r="AT198" s="21" t="s">
        <v>161</v>
      </c>
      <c r="AU198" s="21" t="s">
        <v>87</v>
      </c>
    </row>
    <row r="199" spans="2:65" s="1" customFormat="1" ht="25.5" customHeight="1">
      <c r="B199" s="38"/>
      <c r="C199" s="184" t="s">
        <v>348</v>
      </c>
      <c r="D199" s="184" t="s">
        <v>154</v>
      </c>
      <c r="E199" s="185" t="s">
        <v>349</v>
      </c>
      <c r="F199" s="186" t="s">
        <v>350</v>
      </c>
      <c r="G199" s="187" t="s">
        <v>221</v>
      </c>
      <c r="H199" s="188">
        <v>8.8</v>
      </c>
      <c r="I199" s="189"/>
      <c r="J199" s="190">
        <f>ROUND(I199*H199,2)</f>
        <v>0</v>
      </c>
      <c r="K199" s="186" t="s">
        <v>158</v>
      </c>
      <c r="L199" s="58"/>
      <c r="M199" s="191" t="s">
        <v>22</v>
      </c>
      <c r="N199" s="192" t="s">
        <v>47</v>
      </c>
      <c r="O199" s="39"/>
      <c r="P199" s="193">
        <f>O199*H199</f>
        <v>0</v>
      </c>
      <c r="Q199" s="193">
        <v>2.45329</v>
      </c>
      <c r="R199" s="193">
        <f>Q199*H199</f>
        <v>21.588952000000003</v>
      </c>
      <c r="S199" s="193">
        <v>0</v>
      </c>
      <c r="T199" s="194">
        <f>S199*H199</f>
        <v>0</v>
      </c>
      <c r="AR199" s="21" t="s">
        <v>159</v>
      </c>
      <c r="AT199" s="21" t="s">
        <v>154</v>
      </c>
      <c r="AU199" s="21" t="s">
        <v>87</v>
      </c>
      <c r="AY199" s="21" t="s">
        <v>152</v>
      </c>
      <c r="BE199" s="195">
        <f>IF(N199="základní",J199,0)</f>
        <v>0</v>
      </c>
      <c r="BF199" s="195">
        <f>IF(N199="snížená",J199,0)</f>
        <v>0</v>
      </c>
      <c r="BG199" s="195">
        <f>IF(N199="zákl. přenesená",J199,0)</f>
        <v>0</v>
      </c>
      <c r="BH199" s="195">
        <f>IF(N199="sníž. přenesená",J199,0)</f>
        <v>0</v>
      </c>
      <c r="BI199" s="195">
        <f>IF(N199="nulová",J199,0)</f>
        <v>0</v>
      </c>
      <c r="BJ199" s="21" t="s">
        <v>24</v>
      </c>
      <c r="BK199" s="195">
        <f>ROUND(I199*H199,2)</f>
        <v>0</v>
      </c>
      <c r="BL199" s="21" t="s">
        <v>159</v>
      </c>
      <c r="BM199" s="21" t="s">
        <v>351</v>
      </c>
    </row>
    <row r="200" spans="2:47" s="1" customFormat="1" ht="94.5">
      <c r="B200" s="38"/>
      <c r="C200" s="60"/>
      <c r="D200" s="196" t="s">
        <v>161</v>
      </c>
      <c r="E200" s="60"/>
      <c r="F200" s="197" t="s">
        <v>352</v>
      </c>
      <c r="G200" s="60"/>
      <c r="H200" s="60"/>
      <c r="I200" s="155"/>
      <c r="J200" s="60"/>
      <c r="K200" s="60"/>
      <c r="L200" s="58"/>
      <c r="M200" s="198"/>
      <c r="N200" s="39"/>
      <c r="O200" s="39"/>
      <c r="P200" s="39"/>
      <c r="Q200" s="39"/>
      <c r="R200" s="39"/>
      <c r="S200" s="39"/>
      <c r="T200" s="75"/>
      <c r="AT200" s="21" t="s">
        <v>161</v>
      </c>
      <c r="AU200" s="21" t="s">
        <v>87</v>
      </c>
    </row>
    <row r="201" spans="2:65" s="1" customFormat="1" ht="38.25" customHeight="1">
      <c r="B201" s="38"/>
      <c r="C201" s="184" t="s">
        <v>353</v>
      </c>
      <c r="D201" s="184" t="s">
        <v>154</v>
      </c>
      <c r="E201" s="185" t="s">
        <v>354</v>
      </c>
      <c r="F201" s="186" t="s">
        <v>355</v>
      </c>
      <c r="G201" s="187" t="s">
        <v>157</v>
      </c>
      <c r="H201" s="188">
        <v>5.12</v>
      </c>
      <c r="I201" s="189"/>
      <c r="J201" s="190">
        <f>ROUND(I201*H201,2)</f>
        <v>0</v>
      </c>
      <c r="K201" s="186" t="s">
        <v>158</v>
      </c>
      <c r="L201" s="58"/>
      <c r="M201" s="191" t="s">
        <v>22</v>
      </c>
      <c r="N201" s="192" t="s">
        <v>47</v>
      </c>
      <c r="O201" s="39"/>
      <c r="P201" s="193">
        <f>O201*H201</f>
        <v>0</v>
      </c>
      <c r="Q201" s="193">
        <v>0.00103</v>
      </c>
      <c r="R201" s="193">
        <f>Q201*H201</f>
        <v>0.005273600000000001</v>
      </c>
      <c r="S201" s="193">
        <v>0</v>
      </c>
      <c r="T201" s="194">
        <f>S201*H201</f>
        <v>0</v>
      </c>
      <c r="AR201" s="21" t="s">
        <v>159</v>
      </c>
      <c r="AT201" s="21" t="s">
        <v>154</v>
      </c>
      <c r="AU201" s="21" t="s">
        <v>87</v>
      </c>
      <c r="AY201" s="21" t="s">
        <v>152</v>
      </c>
      <c r="BE201" s="195">
        <f>IF(N201="základní",J201,0)</f>
        <v>0</v>
      </c>
      <c r="BF201" s="195">
        <f>IF(N201="snížená",J201,0)</f>
        <v>0</v>
      </c>
      <c r="BG201" s="195">
        <f>IF(N201="zákl. přenesená",J201,0)</f>
        <v>0</v>
      </c>
      <c r="BH201" s="195">
        <f>IF(N201="sníž. přenesená",J201,0)</f>
        <v>0</v>
      </c>
      <c r="BI201" s="195">
        <f>IF(N201="nulová",J201,0)</f>
        <v>0</v>
      </c>
      <c r="BJ201" s="21" t="s">
        <v>24</v>
      </c>
      <c r="BK201" s="195">
        <f>ROUND(I201*H201,2)</f>
        <v>0</v>
      </c>
      <c r="BL201" s="21" t="s">
        <v>159</v>
      </c>
      <c r="BM201" s="21" t="s">
        <v>356</v>
      </c>
    </row>
    <row r="202" spans="2:65" s="1" customFormat="1" ht="38.25" customHeight="1">
      <c r="B202" s="38"/>
      <c r="C202" s="184" t="s">
        <v>357</v>
      </c>
      <c r="D202" s="184" t="s">
        <v>154</v>
      </c>
      <c r="E202" s="185" t="s">
        <v>358</v>
      </c>
      <c r="F202" s="186" t="s">
        <v>359</v>
      </c>
      <c r="G202" s="187" t="s">
        <v>157</v>
      </c>
      <c r="H202" s="188">
        <v>5.12</v>
      </c>
      <c r="I202" s="189"/>
      <c r="J202" s="190">
        <f>ROUND(I202*H202,2)</f>
        <v>0</v>
      </c>
      <c r="K202" s="186" t="s">
        <v>158</v>
      </c>
      <c r="L202" s="58"/>
      <c r="M202" s="191" t="s">
        <v>22</v>
      </c>
      <c r="N202" s="192" t="s">
        <v>47</v>
      </c>
      <c r="O202" s="39"/>
      <c r="P202" s="193">
        <f>O202*H202</f>
        <v>0</v>
      </c>
      <c r="Q202" s="193">
        <v>0</v>
      </c>
      <c r="R202" s="193">
        <f>Q202*H202</f>
        <v>0</v>
      </c>
      <c r="S202" s="193">
        <v>0</v>
      </c>
      <c r="T202" s="194">
        <f>S202*H202</f>
        <v>0</v>
      </c>
      <c r="AR202" s="21" t="s">
        <v>159</v>
      </c>
      <c r="AT202" s="21" t="s">
        <v>154</v>
      </c>
      <c r="AU202" s="21" t="s">
        <v>87</v>
      </c>
      <c r="AY202" s="21" t="s">
        <v>152</v>
      </c>
      <c r="BE202" s="195">
        <f>IF(N202="základní",J202,0)</f>
        <v>0</v>
      </c>
      <c r="BF202" s="195">
        <f>IF(N202="snížená",J202,0)</f>
        <v>0</v>
      </c>
      <c r="BG202" s="195">
        <f>IF(N202="zákl. přenesená",J202,0)</f>
        <v>0</v>
      </c>
      <c r="BH202" s="195">
        <f>IF(N202="sníž. přenesená",J202,0)</f>
        <v>0</v>
      </c>
      <c r="BI202" s="195">
        <f>IF(N202="nulová",J202,0)</f>
        <v>0</v>
      </c>
      <c r="BJ202" s="21" t="s">
        <v>24</v>
      </c>
      <c r="BK202" s="195">
        <f>ROUND(I202*H202,2)</f>
        <v>0</v>
      </c>
      <c r="BL202" s="21" t="s">
        <v>159</v>
      </c>
      <c r="BM202" s="21" t="s">
        <v>360</v>
      </c>
    </row>
    <row r="203" spans="2:65" s="1" customFormat="1" ht="16.5" customHeight="1">
      <c r="B203" s="38"/>
      <c r="C203" s="184" t="s">
        <v>361</v>
      </c>
      <c r="D203" s="184" t="s">
        <v>154</v>
      </c>
      <c r="E203" s="185" t="s">
        <v>362</v>
      </c>
      <c r="F203" s="186" t="s">
        <v>363</v>
      </c>
      <c r="G203" s="187" t="s">
        <v>310</v>
      </c>
      <c r="H203" s="188">
        <v>3.72</v>
      </c>
      <c r="I203" s="189"/>
      <c r="J203" s="190">
        <f>ROUND(I203*H203,2)</f>
        <v>0</v>
      </c>
      <c r="K203" s="186" t="s">
        <v>158</v>
      </c>
      <c r="L203" s="58"/>
      <c r="M203" s="191" t="s">
        <v>22</v>
      </c>
      <c r="N203" s="192" t="s">
        <v>47</v>
      </c>
      <c r="O203" s="39"/>
      <c r="P203" s="193">
        <f>O203*H203</f>
        <v>0</v>
      </c>
      <c r="Q203" s="193">
        <v>1.06017</v>
      </c>
      <c r="R203" s="193">
        <f>Q203*H203</f>
        <v>3.9438324000000002</v>
      </c>
      <c r="S203" s="193">
        <v>0</v>
      </c>
      <c r="T203" s="194">
        <f>S203*H203</f>
        <v>0</v>
      </c>
      <c r="AR203" s="21" t="s">
        <v>159</v>
      </c>
      <c r="AT203" s="21" t="s">
        <v>154</v>
      </c>
      <c r="AU203" s="21" t="s">
        <v>87</v>
      </c>
      <c r="AY203" s="21" t="s">
        <v>152</v>
      </c>
      <c r="BE203" s="195">
        <f>IF(N203="základní",J203,0)</f>
        <v>0</v>
      </c>
      <c r="BF203" s="195">
        <f>IF(N203="snížená",J203,0)</f>
        <v>0</v>
      </c>
      <c r="BG203" s="195">
        <f>IF(N203="zákl. přenesená",J203,0)</f>
        <v>0</v>
      </c>
      <c r="BH203" s="195">
        <f>IF(N203="sníž. přenesená",J203,0)</f>
        <v>0</v>
      </c>
      <c r="BI203" s="195">
        <f>IF(N203="nulová",J203,0)</f>
        <v>0</v>
      </c>
      <c r="BJ203" s="21" t="s">
        <v>24</v>
      </c>
      <c r="BK203" s="195">
        <f>ROUND(I203*H203,2)</f>
        <v>0</v>
      </c>
      <c r="BL203" s="21" t="s">
        <v>159</v>
      </c>
      <c r="BM203" s="21" t="s">
        <v>364</v>
      </c>
    </row>
    <row r="204" spans="2:47" s="1" customFormat="1" ht="27">
      <c r="B204" s="38"/>
      <c r="C204" s="60"/>
      <c r="D204" s="196" t="s">
        <v>161</v>
      </c>
      <c r="E204" s="60"/>
      <c r="F204" s="197" t="s">
        <v>365</v>
      </c>
      <c r="G204" s="60"/>
      <c r="H204" s="60"/>
      <c r="I204" s="155"/>
      <c r="J204" s="60"/>
      <c r="K204" s="60"/>
      <c r="L204" s="58"/>
      <c r="M204" s="198"/>
      <c r="N204" s="39"/>
      <c r="O204" s="39"/>
      <c r="P204" s="39"/>
      <c r="Q204" s="39"/>
      <c r="R204" s="39"/>
      <c r="S204" s="39"/>
      <c r="T204" s="75"/>
      <c r="AT204" s="21" t="s">
        <v>161</v>
      </c>
      <c r="AU204" s="21" t="s">
        <v>87</v>
      </c>
    </row>
    <row r="205" spans="2:65" s="1" customFormat="1" ht="38.25" customHeight="1">
      <c r="B205" s="38"/>
      <c r="C205" s="184" t="s">
        <v>366</v>
      </c>
      <c r="D205" s="184" t="s">
        <v>154</v>
      </c>
      <c r="E205" s="185" t="s">
        <v>367</v>
      </c>
      <c r="F205" s="186" t="s">
        <v>368</v>
      </c>
      <c r="G205" s="187" t="s">
        <v>157</v>
      </c>
      <c r="H205" s="188">
        <v>5.25</v>
      </c>
      <c r="I205" s="189"/>
      <c r="J205" s="190">
        <f>ROUND(I205*H205,2)</f>
        <v>0</v>
      </c>
      <c r="K205" s="186" t="s">
        <v>158</v>
      </c>
      <c r="L205" s="58"/>
      <c r="M205" s="191" t="s">
        <v>22</v>
      </c>
      <c r="N205" s="192" t="s">
        <v>47</v>
      </c>
      <c r="O205" s="39"/>
      <c r="P205" s="193">
        <f>O205*H205</f>
        <v>0</v>
      </c>
      <c r="Q205" s="193">
        <v>0.67489</v>
      </c>
      <c r="R205" s="193">
        <f>Q205*H205</f>
        <v>3.5431725</v>
      </c>
      <c r="S205" s="193">
        <v>0</v>
      </c>
      <c r="T205" s="194">
        <f>S205*H205</f>
        <v>0</v>
      </c>
      <c r="AR205" s="21" t="s">
        <v>159</v>
      </c>
      <c r="AT205" s="21" t="s">
        <v>154</v>
      </c>
      <c r="AU205" s="21" t="s">
        <v>87</v>
      </c>
      <c r="AY205" s="21" t="s">
        <v>152</v>
      </c>
      <c r="BE205" s="195">
        <f>IF(N205="základní",J205,0)</f>
        <v>0</v>
      </c>
      <c r="BF205" s="195">
        <f>IF(N205="snížená",J205,0)</f>
        <v>0</v>
      </c>
      <c r="BG205" s="195">
        <f>IF(N205="zákl. přenesená",J205,0)</f>
        <v>0</v>
      </c>
      <c r="BH205" s="195">
        <f>IF(N205="sníž. přenesená",J205,0)</f>
        <v>0</v>
      </c>
      <c r="BI205" s="195">
        <f>IF(N205="nulová",J205,0)</f>
        <v>0</v>
      </c>
      <c r="BJ205" s="21" t="s">
        <v>24</v>
      </c>
      <c r="BK205" s="195">
        <f>ROUND(I205*H205,2)</f>
        <v>0</v>
      </c>
      <c r="BL205" s="21" t="s">
        <v>159</v>
      </c>
      <c r="BM205" s="21" t="s">
        <v>369</v>
      </c>
    </row>
    <row r="206" spans="2:47" s="1" customFormat="1" ht="54">
      <c r="B206" s="38"/>
      <c r="C206" s="60"/>
      <c r="D206" s="196" t="s">
        <v>161</v>
      </c>
      <c r="E206" s="60"/>
      <c r="F206" s="197" t="s">
        <v>370</v>
      </c>
      <c r="G206" s="60"/>
      <c r="H206" s="60"/>
      <c r="I206" s="155"/>
      <c r="J206" s="60"/>
      <c r="K206" s="60"/>
      <c r="L206" s="58"/>
      <c r="M206" s="198"/>
      <c r="N206" s="39"/>
      <c r="O206" s="39"/>
      <c r="P206" s="39"/>
      <c r="Q206" s="39"/>
      <c r="R206" s="39"/>
      <c r="S206" s="39"/>
      <c r="T206" s="75"/>
      <c r="AT206" s="21" t="s">
        <v>161</v>
      </c>
      <c r="AU206" s="21" t="s">
        <v>87</v>
      </c>
    </row>
    <row r="207" spans="2:65" s="1" customFormat="1" ht="38.25" customHeight="1">
      <c r="B207" s="38"/>
      <c r="C207" s="184" t="s">
        <v>371</v>
      </c>
      <c r="D207" s="184" t="s">
        <v>154</v>
      </c>
      <c r="E207" s="185" t="s">
        <v>372</v>
      </c>
      <c r="F207" s="186" t="s">
        <v>373</v>
      </c>
      <c r="G207" s="187" t="s">
        <v>157</v>
      </c>
      <c r="H207" s="188">
        <v>66.56</v>
      </c>
      <c r="I207" s="189"/>
      <c r="J207" s="190">
        <f>ROUND(I207*H207,2)</f>
        <v>0</v>
      </c>
      <c r="K207" s="186" t="s">
        <v>158</v>
      </c>
      <c r="L207" s="58"/>
      <c r="M207" s="191" t="s">
        <v>22</v>
      </c>
      <c r="N207" s="192" t="s">
        <v>47</v>
      </c>
      <c r="O207" s="39"/>
      <c r="P207" s="193">
        <f>O207*H207</f>
        <v>0</v>
      </c>
      <c r="Q207" s="193">
        <v>0.90802</v>
      </c>
      <c r="R207" s="193">
        <f>Q207*H207</f>
        <v>60.437811200000006</v>
      </c>
      <c r="S207" s="193">
        <v>0</v>
      </c>
      <c r="T207" s="194">
        <f>S207*H207</f>
        <v>0</v>
      </c>
      <c r="AR207" s="21" t="s">
        <v>159</v>
      </c>
      <c r="AT207" s="21" t="s">
        <v>154</v>
      </c>
      <c r="AU207" s="21" t="s">
        <v>87</v>
      </c>
      <c r="AY207" s="21" t="s">
        <v>152</v>
      </c>
      <c r="BE207" s="195">
        <f>IF(N207="základní",J207,0)</f>
        <v>0</v>
      </c>
      <c r="BF207" s="195">
        <f>IF(N207="snížená",J207,0)</f>
        <v>0</v>
      </c>
      <c r="BG207" s="195">
        <f>IF(N207="zákl. přenesená",J207,0)</f>
        <v>0</v>
      </c>
      <c r="BH207" s="195">
        <f>IF(N207="sníž. přenesená",J207,0)</f>
        <v>0</v>
      </c>
      <c r="BI207" s="195">
        <f>IF(N207="nulová",J207,0)</f>
        <v>0</v>
      </c>
      <c r="BJ207" s="21" t="s">
        <v>24</v>
      </c>
      <c r="BK207" s="195">
        <f>ROUND(I207*H207,2)</f>
        <v>0</v>
      </c>
      <c r="BL207" s="21" t="s">
        <v>159</v>
      </c>
      <c r="BM207" s="21" t="s">
        <v>374</v>
      </c>
    </row>
    <row r="208" spans="2:47" s="1" customFormat="1" ht="54">
      <c r="B208" s="38"/>
      <c r="C208" s="60"/>
      <c r="D208" s="196" t="s">
        <v>161</v>
      </c>
      <c r="E208" s="60"/>
      <c r="F208" s="197" t="s">
        <v>370</v>
      </c>
      <c r="G208" s="60"/>
      <c r="H208" s="60"/>
      <c r="I208" s="155"/>
      <c r="J208" s="60"/>
      <c r="K208" s="60"/>
      <c r="L208" s="58"/>
      <c r="M208" s="198"/>
      <c r="N208" s="39"/>
      <c r="O208" s="39"/>
      <c r="P208" s="39"/>
      <c r="Q208" s="39"/>
      <c r="R208" s="39"/>
      <c r="S208" s="39"/>
      <c r="T208" s="75"/>
      <c r="AT208" s="21" t="s">
        <v>161</v>
      </c>
      <c r="AU208" s="21" t="s">
        <v>87</v>
      </c>
    </row>
    <row r="209" spans="2:63" s="10" customFormat="1" ht="29.85" customHeight="1">
      <c r="B209" s="168"/>
      <c r="C209" s="169"/>
      <c r="D209" s="170" t="s">
        <v>75</v>
      </c>
      <c r="E209" s="182" t="s">
        <v>167</v>
      </c>
      <c r="F209" s="182" t="s">
        <v>375</v>
      </c>
      <c r="G209" s="169"/>
      <c r="H209" s="169"/>
      <c r="I209" s="172"/>
      <c r="J209" s="183">
        <f>BK209</f>
        <v>0</v>
      </c>
      <c r="K209" s="169"/>
      <c r="L209" s="174"/>
      <c r="M209" s="175"/>
      <c r="N209" s="176"/>
      <c r="O209" s="176"/>
      <c r="P209" s="177">
        <f>SUM(P210:P231)</f>
        <v>0</v>
      </c>
      <c r="Q209" s="176"/>
      <c r="R209" s="177">
        <f>SUM(R210:R231)</f>
        <v>87.44653980000001</v>
      </c>
      <c r="S209" s="176"/>
      <c r="T209" s="178">
        <f>SUM(T210:T231)</f>
        <v>0</v>
      </c>
      <c r="AR209" s="179" t="s">
        <v>24</v>
      </c>
      <c r="AT209" s="180" t="s">
        <v>75</v>
      </c>
      <c r="AU209" s="180" t="s">
        <v>24</v>
      </c>
      <c r="AY209" s="179" t="s">
        <v>152</v>
      </c>
      <c r="BK209" s="181">
        <f>SUM(BK210:BK231)</f>
        <v>0</v>
      </c>
    </row>
    <row r="210" spans="2:65" s="1" customFormat="1" ht="25.5" customHeight="1">
      <c r="B210" s="38"/>
      <c r="C210" s="184" t="s">
        <v>376</v>
      </c>
      <c r="D210" s="184" t="s">
        <v>154</v>
      </c>
      <c r="E210" s="185" t="s">
        <v>377</v>
      </c>
      <c r="F210" s="186" t="s">
        <v>378</v>
      </c>
      <c r="G210" s="187" t="s">
        <v>221</v>
      </c>
      <c r="H210" s="188">
        <v>27.3</v>
      </c>
      <c r="I210" s="189"/>
      <c r="J210" s="190">
        <f>ROUND(I210*H210,2)</f>
        <v>0</v>
      </c>
      <c r="K210" s="186" t="s">
        <v>158</v>
      </c>
      <c r="L210" s="58"/>
      <c r="M210" s="191" t="s">
        <v>22</v>
      </c>
      <c r="N210" s="192" t="s">
        <v>47</v>
      </c>
      <c r="O210" s="39"/>
      <c r="P210" s="193">
        <f>O210*H210</f>
        <v>0</v>
      </c>
      <c r="Q210" s="193">
        <v>2.124</v>
      </c>
      <c r="R210" s="193">
        <f>Q210*H210</f>
        <v>57.985200000000006</v>
      </c>
      <c r="S210" s="193">
        <v>0</v>
      </c>
      <c r="T210" s="194">
        <f>S210*H210</f>
        <v>0</v>
      </c>
      <c r="AR210" s="21" t="s">
        <v>159</v>
      </c>
      <c r="AT210" s="21" t="s">
        <v>154</v>
      </c>
      <c r="AU210" s="21" t="s">
        <v>87</v>
      </c>
      <c r="AY210" s="21" t="s">
        <v>152</v>
      </c>
      <c r="BE210" s="195">
        <f>IF(N210="základní",J210,0)</f>
        <v>0</v>
      </c>
      <c r="BF210" s="195">
        <f>IF(N210="snížená",J210,0)</f>
        <v>0</v>
      </c>
      <c r="BG210" s="195">
        <f>IF(N210="zákl. přenesená",J210,0)</f>
        <v>0</v>
      </c>
      <c r="BH210" s="195">
        <f>IF(N210="sníž. přenesená",J210,0)</f>
        <v>0</v>
      </c>
      <c r="BI210" s="195">
        <f>IF(N210="nulová",J210,0)</f>
        <v>0</v>
      </c>
      <c r="BJ210" s="21" t="s">
        <v>24</v>
      </c>
      <c r="BK210" s="195">
        <f>ROUND(I210*H210,2)</f>
        <v>0</v>
      </c>
      <c r="BL210" s="21" t="s">
        <v>159</v>
      </c>
      <c r="BM210" s="21" t="s">
        <v>379</v>
      </c>
    </row>
    <row r="211" spans="2:47" s="1" customFormat="1" ht="81">
      <c r="B211" s="38"/>
      <c r="C211" s="60"/>
      <c r="D211" s="196" t="s">
        <v>161</v>
      </c>
      <c r="E211" s="60"/>
      <c r="F211" s="197" t="s">
        <v>380</v>
      </c>
      <c r="G211" s="60"/>
      <c r="H211" s="60"/>
      <c r="I211" s="155"/>
      <c r="J211" s="60"/>
      <c r="K211" s="60"/>
      <c r="L211" s="58"/>
      <c r="M211" s="198"/>
      <c r="N211" s="39"/>
      <c r="O211" s="39"/>
      <c r="P211" s="39"/>
      <c r="Q211" s="39"/>
      <c r="R211" s="39"/>
      <c r="S211" s="39"/>
      <c r="T211" s="75"/>
      <c r="AT211" s="21" t="s">
        <v>161</v>
      </c>
      <c r="AU211" s="21" t="s">
        <v>87</v>
      </c>
    </row>
    <row r="212" spans="2:65" s="1" customFormat="1" ht="25.5" customHeight="1">
      <c r="B212" s="38"/>
      <c r="C212" s="184" t="s">
        <v>381</v>
      </c>
      <c r="D212" s="184" t="s">
        <v>154</v>
      </c>
      <c r="E212" s="185" t="s">
        <v>382</v>
      </c>
      <c r="F212" s="186" t="s">
        <v>383</v>
      </c>
      <c r="G212" s="187" t="s">
        <v>384</v>
      </c>
      <c r="H212" s="188">
        <v>100</v>
      </c>
      <c r="I212" s="189"/>
      <c r="J212" s="190">
        <f>ROUND(I212*H212,2)</f>
        <v>0</v>
      </c>
      <c r="K212" s="186" t="s">
        <v>158</v>
      </c>
      <c r="L212" s="58"/>
      <c r="M212" s="191" t="s">
        <v>22</v>
      </c>
      <c r="N212" s="192" t="s">
        <v>47</v>
      </c>
      <c r="O212" s="39"/>
      <c r="P212" s="193">
        <f>O212*H212</f>
        <v>0</v>
      </c>
      <c r="Q212" s="193">
        <v>0.02588</v>
      </c>
      <c r="R212" s="193">
        <f>Q212*H212</f>
        <v>2.588</v>
      </c>
      <c r="S212" s="193">
        <v>0</v>
      </c>
      <c r="T212" s="194">
        <f>S212*H212</f>
        <v>0</v>
      </c>
      <c r="AR212" s="21" t="s">
        <v>159</v>
      </c>
      <c r="AT212" s="21" t="s">
        <v>154</v>
      </c>
      <c r="AU212" s="21" t="s">
        <v>87</v>
      </c>
      <c r="AY212" s="21" t="s">
        <v>152</v>
      </c>
      <c r="BE212" s="195">
        <f>IF(N212="základní",J212,0)</f>
        <v>0</v>
      </c>
      <c r="BF212" s="195">
        <f>IF(N212="snížená",J212,0)</f>
        <v>0</v>
      </c>
      <c r="BG212" s="195">
        <f>IF(N212="zákl. přenesená",J212,0)</f>
        <v>0</v>
      </c>
      <c r="BH212" s="195">
        <f>IF(N212="sníž. přenesená",J212,0)</f>
        <v>0</v>
      </c>
      <c r="BI212" s="195">
        <f>IF(N212="nulová",J212,0)</f>
        <v>0</v>
      </c>
      <c r="BJ212" s="21" t="s">
        <v>24</v>
      </c>
      <c r="BK212" s="195">
        <f>ROUND(I212*H212,2)</f>
        <v>0</v>
      </c>
      <c r="BL212" s="21" t="s">
        <v>159</v>
      </c>
      <c r="BM212" s="21" t="s">
        <v>385</v>
      </c>
    </row>
    <row r="213" spans="2:47" s="1" customFormat="1" ht="54">
      <c r="B213" s="38"/>
      <c r="C213" s="60"/>
      <c r="D213" s="196" t="s">
        <v>161</v>
      </c>
      <c r="E213" s="60"/>
      <c r="F213" s="197" t="s">
        <v>386</v>
      </c>
      <c r="G213" s="60"/>
      <c r="H213" s="60"/>
      <c r="I213" s="155"/>
      <c r="J213" s="60"/>
      <c r="K213" s="60"/>
      <c r="L213" s="58"/>
      <c r="M213" s="198"/>
      <c r="N213" s="39"/>
      <c r="O213" s="39"/>
      <c r="P213" s="39"/>
      <c r="Q213" s="39"/>
      <c r="R213" s="39"/>
      <c r="S213" s="39"/>
      <c r="T213" s="75"/>
      <c r="AT213" s="21" t="s">
        <v>161</v>
      </c>
      <c r="AU213" s="21" t="s">
        <v>87</v>
      </c>
    </row>
    <row r="214" spans="2:65" s="1" customFormat="1" ht="25.5" customHeight="1">
      <c r="B214" s="38"/>
      <c r="C214" s="184" t="s">
        <v>387</v>
      </c>
      <c r="D214" s="184" t="s">
        <v>154</v>
      </c>
      <c r="E214" s="185" t="s">
        <v>388</v>
      </c>
      <c r="F214" s="186" t="s">
        <v>389</v>
      </c>
      <c r="G214" s="187" t="s">
        <v>384</v>
      </c>
      <c r="H214" s="188">
        <v>3</v>
      </c>
      <c r="I214" s="189"/>
      <c r="J214" s="190">
        <f>ROUND(I214*H214,2)</f>
        <v>0</v>
      </c>
      <c r="K214" s="186" t="s">
        <v>158</v>
      </c>
      <c r="L214" s="58"/>
      <c r="M214" s="191" t="s">
        <v>22</v>
      </c>
      <c r="N214" s="192" t="s">
        <v>47</v>
      </c>
      <c r="O214" s="39"/>
      <c r="P214" s="193">
        <f>O214*H214</f>
        <v>0</v>
      </c>
      <c r="Q214" s="193">
        <v>0.04026</v>
      </c>
      <c r="R214" s="193">
        <f>Q214*H214</f>
        <v>0.12078</v>
      </c>
      <c r="S214" s="193">
        <v>0</v>
      </c>
      <c r="T214" s="194">
        <f>S214*H214</f>
        <v>0</v>
      </c>
      <c r="AR214" s="21" t="s">
        <v>159</v>
      </c>
      <c r="AT214" s="21" t="s">
        <v>154</v>
      </c>
      <c r="AU214" s="21" t="s">
        <v>87</v>
      </c>
      <c r="AY214" s="21" t="s">
        <v>152</v>
      </c>
      <c r="BE214" s="195">
        <f>IF(N214="základní",J214,0)</f>
        <v>0</v>
      </c>
      <c r="BF214" s="195">
        <f>IF(N214="snížená",J214,0)</f>
        <v>0</v>
      </c>
      <c r="BG214" s="195">
        <f>IF(N214="zákl. přenesená",J214,0)</f>
        <v>0</v>
      </c>
      <c r="BH214" s="195">
        <f>IF(N214="sníž. přenesená",J214,0)</f>
        <v>0</v>
      </c>
      <c r="BI214" s="195">
        <f>IF(N214="nulová",J214,0)</f>
        <v>0</v>
      </c>
      <c r="BJ214" s="21" t="s">
        <v>24</v>
      </c>
      <c r="BK214" s="195">
        <f>ROUND(I214*H214,2)</f>
        <v>0</v>
      </c>
      <c r="BL214" s="21" t="s">
        <v>159</v>
      </c>
      <c r="BM214" s="21" t="s">
        <v>390</v>
      </c>
    </row>
    <row r="215" spans="2:47" s="1" customFormat="1" ht="40.5">
      <c r="B215" s="38"/>
      <c r="C215" s="60"/>
      <c r="D215" s="196" t="s">
        <v>161</v>
      </c>
      <c r="E215" s="60"/>
      <c r="F215" s="197" t="s">
        <v>391</v>
      </c>
      <c r="G215" s="60"/>
      <c r="H215" s="60"/>
      <c r="I215" s="155"/>
      <c r="J215" s="60"/>
      <c r="K215" s="60"/>
      <c r="L215" s="58"/>
      <c r="M215" s="198"/>
      <c r="N215" s="39"/>
      <c r="O215" s="39"/>
      <c r="P215" s="39"/>
      <c r="Q215" s="39"/>
      <c r="R215" s="39"/>
      <c r="S215" s="39"/>
      <c r="T215" s="75"/>
      <c r="AT215" s="21" t="s">
        <v>161</v>
      </c>
      <c r="AU215" s="21" t="s">
        <v>87</v>
      </c>
    </row>
    <row r="216" spans="2:65" s="1" customFormat="1" ht="25.5" customHeight="1">
      <c r="B216" s="38"/>
      <c r="C216" s="184" t="s">
        <v>392</v>
      </c>
      <c r="D216" s="184" t="s">
        <v>154</v>
      </c>
      <c r="E216" s="185" t="s">
        <v>393</v>
      </c>
      <c r="F216" s="186" t="s">
        <v>394</v>
      </c>
      <c r="G216" s="187" t="s">
        <v>310</v>
      </c>
      <c r="H216" s="188">
        <v>5.92</v>
      </c>
      <c r="I216" s="189"/>
      <c r="J216" s="190">
        <f>ROUND(I216*H216,2)</f>
        <v>0</v>
      </c>
      <c r="K216" s="186" t="s">
        <v>158</v>
      </c>
      <c r="L216" s="58"/>
      <c r="M216" s="191" t="s">
        <v>22</v>
      </c>
      <c r="N216" s="192" t="s">
        <v>47</v>
      </c>
      <c r="O216" s="39"/>
      <c r="P216" s="193">
        <f>O216*H216</f>
        <v>0</v>
      </c>
      <c r="Q216" s="193">
        <v>0.01709</v>
      </c>
      <c r="R216" s="193">
        <f>Q216*H216</f>
        <v>0.10117280000000001</v>
      </c>
      <c r="S216" s="193">
        <v>0</v>
      </c>
      <c r="T216" s="194">
        <f>S216*H216</f>
        <v>0</v>
      </c>
      <c r="AR216" s="21" t="s">
        <v>159</v>
      </c>
      <c r="AT216" s="21" t="s">
        <v>154</v>
      </c>
      <c r="AU216" s="21" t="s">
        <v>87</v>
      </c>
      <c r="AY216" s="21" t="s">
        <v>152</v>
      </c>
      <c r="BE216" s="195">
        <f>IF(N216="základní",J216,0)</f>
        <v>0</v>
      </c>
      <c r="BF216" s="195">
        <f>IF(N216="snížená",J216,0)</f>
        <v>0</v>
      </c>
      <c r="BG216" s="195">
        <f>IF(N216="zákl. přenesená",J216,0)</f>
        <v>0</v>
      </c>
      <c r="BH216" s="195">
        <f>IF(N216="sníž. přenesená",J216,0)</f>
        <v>0</v>
      </c>
      <c r="BI216" s="195">
        <f>IF(N216="nulová",J216,0)</f>
        <v>0</v>
      </c>
      <c r="BJ216" s="21" t="s">
        <v>24</v>
      </c>
      <c r="BK216" s="195">
        <f>ROUND(I216*H216,2)</f>
        <v>0</v>
      </c>
      <c r="BL216" s="21" t="s">
        <v>159</v>
      </c>
      <c r="BM216" s="21" t="s">
        <v>395</v>
      </c>
    </row>
    <row r="217" spans="2:47" s="1" customFormat="1" ht="54">
      <c r="B217" s="38"/>
      <c r="C217" s="60"/>
      <c r="D217" s="196" t="s">
        <v>161</v>
      </c>
      <c r="E217" s="60"/>
      <c r="F217" s="197" t="s">
        <v>396</v>
      </c>
      <c r="G217" s="60"/>
      <c r="H217" s="60"/>
      <c r="I217" s="155"/>
      <c r="J217" s="60"/>
      <c r="K217" s="60"/>
      <c r="L217" s="58"/>
      <c r="M217" s="198"/>
      <c r="N217" s="39"/>
      <c r="O217" s="39"/>
      <c r="P217" s="39"/>
      <c r="Q217" s="39"/>
      <c r="R217" s="39"/>
      <c r="S217" s="39"/>
      <c r="T217" s="75"/>
      <c r="AT217" s="21" t="s">
        <v>161</v>
      </c>
      <c r="AU217" s="21" t="s">
        <v>87</v>
      </c>
    </row>
    <row r="218" spans="2:65" s="1" customFormat="1" ht="25.5" customHeight="1">
      <c r="B218" s="38"/>
      <c r="C218" s="184" t="s">
        <v>397</v>
      </c>
      <c r="D218" s="184" t="s">
        <v>154</v>
      </c>
      <c r="E218" s="185" t="s">
        <v>398</v>
      </c>
      <c r="F218" s="186" t="s">
        <v>399</v>
      </c>
      <c r="G218" s="187" t="s">
        <v>201</v>
      </c>
      <c r="H218" s="188">
        <v>133.2</v>
      </c>
      <c r="I218" s="189"/>
      <c r="J218" s="190">
        <f>ROUND(I218*H218,2)</f>
        <v>0</v>
      </c>
      <c r="K218" s="186" t="s">
        <v>158</v>
      </c>
      <c r="L218" s="58"/>
      <c r="M218" s="191" t="s">
        <v>22</v>
      </c>
      <c r="N218" s="192" t="s">
        <v>47</v>
      </c>
      <c r="O218" s="39"/>
      <c r="P218" s="193">
        <f>O218*H218</f>
        <v>0</v>
      </c>
      <c r="Q218" s="193">
        <v>0.12064</v>
      </c>
      <c r="R218" s="193">
        <f>Q218*H218</f>
        <v>16.069247999999998</v>
      </c>
      <c r="S218" s="193">
        <v>0</v>
      </c>
      <c r="T218" s="194">
        <f>S218*H218</f>
        <v>0</v>
      </c>
      <c r="AR218" s="21" t="s">
        <v>159</v>
      </c>
      <c r="AT218" s="21" t="s">
        <v>154</v>
      </c>
      <c r="AU218" s="21" t="s">
        <v>87</v>
      </c>
      <c r="AY218" s="21" t="s">
        <v>152</v>
      </c>
      <c r="BE218" s="195">
        <f>IF(N218="základní",J218,0)</f>
        <v>0</v>
      </c>
      <c r="BF218" s="195">
        <f>IF(N218="snížená",J218,0)</f>
        <v>0</v>
      </c>
      <c r="BG218" s="195">
        <f>IF(N218="zákl. přenesená",J218,0)</f>
        <v>0</v>
      </c>
      <c r="BH218" s="195">
        <f>IF(N218="sníž. přenesená",J218,0)</f>
        <v>0</v>
      </c>
      <c r="BI218" s="195">
        <f>IF(N218="nulová",J218,0)</f>
        <v>0</v>
      </c>
      <c r="BJ218" s="21" t="s">
        <v>24</v>
      </c>
      <c r="BK218" s="195">
        <f>ROUND(I218*H218,2)</f>
        <v>0</v>
      </c>
      <c r="BL218" s="21" t="s">
        <v>159</v>
      </c>
      <c r="BM218" s="21" t="s">
        <v>400</v>
      </c>
    </row>
    <row r="219" spans="2:47" s="1" customFormat="1" ht="67.5">
      <c r="B219" s="38"/>
      <c r="C219" s="60"/>
      <c r="D219" s="196" t="s">
        <v>161</v>
      </c>
      <c r="E219" s="60"/>
      <c r="F219" s="197" t="s">
        <v>401</v>
      </c>
      <c r="G219" s="60"/>
      <c r="H219" s="60"/>
      <c r="I219" s="155"/>
      <c r="J219" s="60"/>
      <c r="K219" s="60"/>
      <c r="L219" s="58"/>
      <c r="M219" s="198"/>
      <c r="N219" s="39"/>
      <c r="O219" s="39"/>
      <c r="P219" s="39"/>
      <c r="Q219" s="39"/>
      <c r="R219" s="39"/>
      <c r="S219" s="39"/>
      <c r="T219" s="75"/>
      <c r="AT219" s="21" t="s">
        <v>161</v>
      </c>
      <c r="AU219" s="21" t="s">
        <v>87</v>
      </c>
    </row>
    <row r="220" spans="2:65" s="1" customFormat="1" ht="25.5" customHeight="1">
      <c r="B220" s="38"/>
      <c r="C220" s="184" t="s">
        <v>402</v>
      </c>
      <c r="D220" s="184" t="s">
        <v>154</v>
      </c>
      <c r="E220" s="185" t="s">
        <v>403</v>
      </c>
      <c r="F220" s="186" t="s">
        <v>404</v>
      </c>
      <c r="G220" s="187" t="s">
        <v>157</v>
      </c>
      <c r="H220" s="188">
        <v>13.4</v>
      </c>
      <c r="I220" s="189"/>
      <c r="J220" s="190">
        <f>ROUND(I220*H220,2)</f>
        <v>0</v>
      </c>
      <c r="K220" s="186" t="s">
        <v>158</v>
      </c>
      <c r="L220" s="58"/>
      <c r="M220" s="191" t="s">
        <v>22</v>
      </c>
      <c r="N220" s="192" t="s">
        <v>47</v>
      </c>
      <c r="O220" s="39"/>
      <c r="P220" s="193">
        <f>O220*H220</f>
        <v>0</v>
      </c>
      <c r="Q220" s="193">
        <v>0.25365</v>
      </c>
      <c r="R220" s="193">
        <f>Q220*H220</f>
        <v>3.39891</v>
      </c>
      <c r="S220" s="193">
        <v>0</v>
      </c>
      <c r="T220" s="194">
        <f>S220*H220</f>
        <v>0</v>
      </c>
      <c r="AR220" s="21" t="s">
        <v>159</v>
      </c>
      <c r="AT220" s="21" t="s">
        <v>154</v>
      </c>
      <c r="AU220" s="21" t="s">
        <v>87</v>
      </c>
      <c r="AY220" s="21" t="s">
        <v>152</v>
      </c>
      <c r="BE220" s="195">
        <f>IF(N220="základní",J220,0)</f>
        <v>0</v>
      </c>
      <c r="BF220" s="195">
        <f>IF(N220="snížená",J220,0)</f>
        <v>0</v>
      </c>
      <c r="BG220" s="195">
        <f>IF(N220="zákl. přenesená",J220,0)</f>
        <v>0</v>
      </c>
      <c r="BH220" s="195">
        <f>IF(N220="sníž. přenesená",J220,0)</f>
        <v>0</v>
      </c>
      <c r="BI220" s="195">
        <f>IF(N220="nulová",J220,0)</f>
        <v>0</v>
      </c>
      <c r="BJ220" s="21" t="s">
        <v>24</v>
      </c>
      <c r="BK220" s="195">
        <f>ROUND(I220*H220,2)</f>
        <v>0</v>
      </c>
      <c r="BL220" s="21" t="s">
        <v>159</v>
      </c>
      <c r="BM220" s="21" t="s">
        <v>405</v>
      </c>
    </row>
    <row r="221" spans="2:65" s="1" customFormat="1" ht="25.5" customHeight="1">
      <c r="B221" s="38"/>
      <c r="C221" s="184" t="s">
        <v>406</v>
      </c>
      <c r="D221" s="184" t="s">
        <v>154</v>
      </c>
      <c r="E221" s="185" t="s">
        <v>407</v>
      </c>
      <c r="F221" s="186" t="s">
        <v>408</v>
      </c>
      <c r="G221" s="187" t="s">
        <v>157</v>
      </c>
      <c r="H221" s="188">
        <v>2</v>
      </c>
      <c r="I221" s="189"/>
      <c r="J221" s="190">
        <f>ROUND(I221*H221,2)</f>
        <v>0</v>
      </c>
      <c r="K221" s="186" t="s">
        <v>158</v>
      </c>
      <c r="L221" s="58"/>
      <c r="M221" s="191" t="s">
        <v>22</v>
      </c>
      <c r="N221" s="192" t="s">
        <v>47</v>
      </c>
      <c r="O221" s="39"/>
      <c r="P221" s="193">
        <f>O221*H221</f>
        <v>0</v>
      </c>
      <c r="Q221" s="193">
        <v>0.25365</v>
      </c>
      <c r="R221" s="193">
        <f>Q221*H221</f>
        <v>0.5073</v>
      </c>
      <c r="S221" s="193">
        <v>0</v>
      </c>
      <c r="T221" s="194">
        <f>S221*H221</f>
        <v>0</v>
      </c>
      <c r="AR221" s="21" t="s">
        <v>159</v>
      </c>
      <c r="AT221" s="21" t="s">
        <v>154</v>
      </c>
      <c r="AU221" s="21" t="s">
        <v>87</v>
      </c>
      <c r="AY221" s="21" t="s">
        <v>152</v>
      </c>
      <c r="BE221" s="195">
        <f>IF(N221="základní",J221,0)</f>
        <v>0</v>
      </c>
      <c r="BF221" s="195">
        <f>IF(N221="snížená",J221,0)</f>
        <v>0</v>
      </c>
      <c r="BG221" s="195">
        <f>IF(N221="zákl. přenesená",J221,0)</f>
        <v>0</v>
      </c>
      <c r="BH221" s="195">
        <f>IF(N221="sníž. přenesená",J221,0)</f>
        <v>0</v>
      </c>
      <c r="BI221" s="195">
        <f>IF(N221="nulová",J221,0)</f>
        <v>0</v>
      </c>
      <c r="BJ221" s="21" t="s">
        <v>24</v>
      </c>
      <c r="BK221" s="195">
        <f>ROUND(I221*H221,2)</f>
        <v>0</v>
      </c>
      <c r="BL221" s="21" t="s">
        <v>159</v>
      </c>
      <c r="BM221" s="21" t="s">
        <v>409</v>
      </c>
    </row>
    <row r="222" spans="2:65" s="1" customFormat="1" ht="38.25" customHeight="1">
      <c r="B222" s="38"/>
      <c r="C222" s="184" t="s">
        <v>410</v>
      </c>
      <c r="D222" s="184" t="s">
        <v>154</v>
      </c>
      <c r="E222" s="185" t="s">
        <v>411</v>
      </c>
      <c r="F222" s="186" t="s">
        <v>412</v>
      </c>
      <c r="G222" s="187" t="s">
        <v>157</v>
      </c>
      <c r="H222" s="188">
        <v>47.5</v>
      </c>
      <c r="I222" s="189"/>
      <c r="J222" s="190">
        <f>ROUND(I222*H222,2)</f>
        <v>0</v>
      </c>
      <c r="K222" s="186" t="s">
        <v>158</v>
      </c>
      <c r="L222" s="58"/>
      <c r="M222" s="191" t="s">
        <v>22</v>
      </c>
      <c r="N222" s="192" t="s">
        <v>47</v>
      </c>
      <c r="O222" s="39"/>
      <c r="P222" s="193">
        <f>O222*H222</f>
        <v>0</v>
      </c>
      <c r="Q222" s="193">
        <v>0.10031</v>
      </c>
      <c r="R222" s="193">
        <f>Q222*H222</f>
        <v>4.764724999999999</v>
      </c>
      <c r="S222" s="193">
        <v>0</v>
      </c>
      <c r="T222" s="194">
        <f>S222*H222</f>
        <v>0</v>
      </c>
      <c r="AR222" s="21" t="s">
        <v>159</v>
      </c>
      <c r="AT222" s="21" t="s">
        <v>154</v>
      </c>
      <c r="AU222" s="21" t="s">
        <v>87</v>
      </c>
      <c r="AY222" s="21" t="s">
        <v>152</v>
      </c>
      <c r="BE222" s="195">
        <f>IF(N222="základní",J222,0)</f>
        <v>0</v>
      </c>
      <c r="BF222" s="195">
        <f>IF(N222="snížená",J222,0)</f>
        <v>0</v>
      </c>
      <c r="BG222" s="195">
        <f>IF(N222="zákl. přenesená",J222,0)</f>
        <v>0</v>
      </c>
      <c r="BH222" s="195">
        <f>IF(N222="sníž. přenesená",J222,0)</f>
        <v>0</v>
      </c>
      <c r="BI222" s="195">
        <f>IF(N222="nulová",J222,0)</f>
        <v>0</v>
      </c>
      <c r="BJ222" s="21" t="s">
        <v>24</v>
      </c>
      <c r="BK222" s="195">
        <f>ROUND(I222*H222,2)</f>
        <v>0</v>
      </c>
      <c r="BL222" s="21" t="s">
        <v>159</v>
      </c>
      <c r="BM222" s="21" t="s">
        <v>413</v>
      </c>
    </row>
    <row r="223" spans="2:47" s="1" customFormat="1" ht="27">
      <c r="B223" s="38"/>
      <c r="C223" s="60"/>
      <c r="D223" s="196" t="s">
        <v>161</v>
      </c>
      <c r="E223" s="60"/>
      <c r="F223" s="197" t="s">
        <v>414</v>
      </c>
      <c r="G223" s="60"/>
      <c r="H223" s="60"/>
      <c r="I223" s="155"/>
      <c r="J223" s="60"/>
      <c r="K223" s="60"/>
      <c r="L223" s="58"/>
      <c r="M223" s="198"/>
      <c r="N223" s="39"/>
      <c r="O223" s="39"/>
      <c r="P223" s="39"/>
      <c r="Q223" s="39"/>
      <c r="R223" s="39"/>
      <c r="S223" s="39"/>
      <c r="T223" s="75"/>
      <c r="AT223" s="21" t="s">
        <v>161</v>
      </c>
      <c r="AU223" s="21" t="s">
        <v>87</v>
      </c>
    </row>
    <row r="224" spans="2:65" s="1" customFormat="1" ht="16.5" customHeight="1">
      <c r="B224" s="38"/>
      <c r="C224" s="184" t="s">
        <v>415</v>
      </c>
      <c r="D224" s="184" t="s">
        <v>154</v>
      </c>
      <c r="E224" s="185" t="s">
        <v>416</v>
      </c>
      <c r="F224" s="186" t="s">
        <v>417</v>
      </c>
      <c r="G224" s="187" t="s">
        <v>201</v>
      </c>
      <c r="H224" s="188">
        <v>15.3</v>
      </c>
      <c r="I224" s="189"/>
      <c r="J224" s="190">
        <f>ROUND(I224*H224,2)</f>
        <v>0</v>
      </c>
      <c r="K224" s="186" t="s">
        <v>158</v>
      </c>
      <c r="L224" s="58"/>
      <c r="M224" s="191" t="s">
        <v>22</v>
      </c>
      <c r="N224" s="192" t="s">
        <v>47</v>
      </c>
      <c r="O224" s="39"/>
      <c r="P224" s="193">
        <f>O224*H224</f>
        <v>0</v>
      </c>
      <c r="Q224" s="193">
        <v>0.0002</v>
      </c>
      <c r="R224" s="193">
        <f>Q224*H224</f>
        <v>0.0030600000000000002</v>
      </c>
      <c r="S224" s="193">
        <v>0</v>
      </c>
      <c r="T224" s="194">
        <f>S224*H224</f>
        <v>0</v>
      </c>
      <c r="AR224" s="21" t="s">
        <v>159</v>
      </c>
      <c r="AT224" s="21" t="s">
        <v>154</v>
      </c>
      <c r="AU224" s="21" t="s">
        <v>87</v>
      </c>
      <c r="AY224" s="21" t="s">
        <v>152</v>
      </c>
      <c r="BE224" s="195">
        <f>IF(N224="základní",J224,0)</f>
        <v>0</v>
      </c>
      <c r="BF224" s="195">
        <f>IF(N224="snížená",J224,0)</f>
        <v>0</v>
      </c>
      <c r="BG224" s="195">
        <f>IF(N224="zákl. přenesená",J224,0)</f>
        <v>0</v>
      </c>
      <c r="BH224" s="195">
        <f>IF(N224="sníž. přenesená",J224,0)</f>
        <v>0</v>
      </c>
      <c r="BI224" s="195">
        <f>IF(N224="nulová",J224,0)</f>
        <v>0</v>
      </c>
      <c r="BJ224" s="21" t="s">
        <v>24</v>
      </c>
      <c r="BK224" s="195">
        <f>ROUND(I224*H224,2)</f>
        <v>0</v>
      </c>
      <c r="BL224" s="21" t="s">
        <v>159</v>
      </c>
      <c r="BM224" s="21" t="s">
        <v>418</v>
      </c>
    </row>
    <row r="225" spans="2:47" s="1" customFormat="1" ht="54">
      <c r="B225" s="38"/>
      <c r="C225" s="60"/>
      <c r="D225" s="196" t="s">
        <v>161</v>
      </c>
      <c r="E225" s="60"/>
      <c r="F225" s="197" t="s">
        <v>419</v>
      </c>
      <c r="G225" s="60"/>
      <c r="H225" s="60"/>
      <c r="I225" s="155"/>
      <c r="J225" s="60"/>
      <c r="K225" s="60"/>
      <c r="L225" s="58"/>
      <c r="M225" s="198"/>
      <c r="N225" s="39"/>
      <c r="O225" s="39"/>
      <c r="P225" s="39"/>
      <c r="Q225" s="39"/>
      <c r="R225" s="39"/>
      <c r="S225" s="39"/>
      <c r="T225" s="75"/>
      <c r="AT225" s="21" t="s">
        <v>161</v>
      </c>
      <c r="AU225" s="21" t="s">
        <v>87</v>
      </c>
    </row>
    <row r="226" spans="2:65" s="1" customFormat="1" ht="25.5" customHeight="1">
      <c r="B226" s="38"/>
      <c r="C226" s="184" t="s">
        <v>420</v>
      </c>
      <c r="D226" s="184" t="s">
        <v>154</v>
      </c>
      <c r="E226" s="185" t="s">
        <v>421</v>
      </c>
      <c r="F226" s="186" t="s">
        <v>422</v>
      </c>
      <c r="G226" s="187" t="s">
        <v>384</v>
      </c>
      <c r="H226" s="188">
        <v>2</v>
      </c>
      <c r="I226" s="189"/>
      <c r="J226" s="190">
        <f>ROUND(I226*H226,2)</f>
        <v>0</v>
      </c>
      <c r="K226" s="186" t="s">
        <v>158</v>
      </c>
      <c r="L226" s="58"/>
      <c r="M226" s="191" t="s">
        <v>22</v>
      </c>
      <c r="N226" s="192" t="s">
        <v>47</v>
      </c>
      <c r="O226" s="39"/>
      <c r="P226" s="193">
        <f>O226*H226</f>
        <v>0</v>
      </c>
      <c r="Q226" s="193">
        <v>0</v>
      </c>
      <c r="R226" s="193">
        <f>Q226*H226</f>
        <v>0</v>
      </c>
      <c r="S226" s="193">
        <v>0</v>
      </c>
      <c r="T226" s="194">
        <f>S226*H226</f>
        <v>0</v>
      </c>
      <c r="AR226" s="21" t="s">
        <v>159</v>
      </c>
      <c r="AT226" s="21" t="s">
        <v>154</v>
      </c>
      <c r="AU226" s="21" t="s">
        <v>87</v>
      </c>
      <c r="AY226" s="21" t="s">
        <v>152</v>
      </c>
      <c r="BE226" s="195">
        <f>IF(N226="základní",J226,0)</f>
        <v>0</v>
      </c>
      <c r="BF226" s="195">
        <f>IF(N226="snížená",J226,0)</f>
        <v>0</v>
      </c>
      <c r="BG226" s="195">
        <f>IF(N226="zákl. přenesená",J226,0)</f>
        <v>0</v>
      </c>
      <c r="BH226" s="195">
        <f>IF(N226="sníž. přenesená",J226,0)</f>
        <v>0</v>
      </c>
      <c r="BI226" s="195">
        <f>IF(N226="nulová",J226,0)</f>
        <v>0</v>
      </c>
      <c r="BJ226" s="21" t="s">
        <v>24</v>
      </c>
      <c r="BK226" s="195">
        <f>ROUND(I226*H226,2)</f>
        <v>0</v>
      </c>
      <c r="BL226" s="21" t="s">
        <v>159</v>
      </c>
      <c r="BM226" s="21" t="s">
        <v>423</v>
      </c>
    </row>
    <row r="227" spans="2:47" s="1" customFormat="1" ht="27">
      <c r="B227" s="38"/>
      <c r="C227" s="60"/>
      <c r="D227" s="196" t="s">
        <v>161</v>
      </c>
      <c r="E227" s="60"/>
      <c r="F227" s="197" t="s">
        <v>424</v>
      </c>
      <c r="G227" s="60"/>
      <c r="H227" s="60"/>
      <c r="I227" s="155"/>
      <c r="J227" s="60"/>
      <c r="K227" s="60"/>
      <c r="L227" s="58"/>
      <c r="M227" s="198"/>
      <c r="N227" s="39"/>
      <c r="O227" s="39"/>
      <c r="P227" s="39"/>
      <c r="Q227" s="39"/>
      <c r="R227" s="39"/>
      <c r="S227" s="39"/>
      <c r="T227" s="75"/>
      <c r="AT227" s="21" t="s">
        <v>161</v>
      </c>
      <c r="AU227" s="21" t="s">
        <v>87</v>
      </c>
    </row>
    <row r="228" spans="2:65" s="1" customFormat="1" ht="25.5" customHeight="1">
      <c r="B228" s="38"/>
      <c r="C228" s="184" t="s">
        <v>425</v>
      </c>
      <c r="D228" s="184" t="s">
        <v>154</v>
      </c>
      <c r="E228" s="185" t="s">
        <v>426</v>
      </c>
      <c r="F228" s="186" t="s">
        <v>427</v>
      </c>
      <c r="G228" s="187" t="s">
        <v>384</v>
      </c>
      <c r="H228" s="188">
        <v>2</v>
      </c>
      <c r="I228" s="189"/>
      <c r="J228" s="190">
        <f>ROUND(I228*H228,2)</f>
        <v>0</v>
      </c>
      <c r="K228" s="186" t="s">
        <v>158</v>
      </c>
      <c r="L228" s="58"/>
      <c r="M228" s="191" t="s">
        <v>22</v>
      </c>
      <c r="N228" s="192" t="s">
        <v>47</v>
      </c>
      <c r="O228" s="39"/>
      <c r="P228" s="193">
        <f>O228*H228</f>
        <v>0</v>
      </c>
      <c r="Q228" s="193">
        <v>0</v>
      </c>
      <c r="R228" s="193">
        <f>Q228*H228</f>
        <v>0</v>
      </c>
      <c r="S228" s="193">
        <v>0</v>
      </c>
      <c r="T228" s="194">
        <f>S228*H228</f>
        <v>0</v>
      </c>
      <c r="AR228" s="21" t="s">
        <v>159</v>
      </c>
      <c r="AT228" s="21" t="s">
        <v>154</v>
      </c>
      <c r="AU228" s="21" t="s">
        <v>87</v>
      </c>
      <c r="AY228" s="21" t="s">
        <v>152</v>
      </c>
      <c r="BE228" s="195">
        <f>IF(N228="základní",J228,0)</f>
        <v>0</v>
      </c>
      <c r="BF228" s="195">
        <f>IF(N228="snížená",J228,0)</f>
        <v>0</v>
      </c>
      <c r="BG228" s="195">
        <f>IF(N228="zákl. přenesená",J228,0)</f>
        <v>0</v>
      </c>
      <c r="BH228" s="195">
        <f>IF(N228="sníž. přenesená",J228,0)</f>
        <v>0</v>
      </c>
      <c r="BI228" s="195">
        <f>IF(N228="nulová",J228,0)</f>
        <v>0</v>
      </c>
      <c r="BJ228" s="21" t="s">
        <v>24</v>
      </c>
      <c r="BK228" s="195">
        <f>ROUND(I228*H228,2)</f>
        <v>0</v>
      </c>
      <c r="BL228" s="21" t="s">
        <v>159</v>
      </c>
      <c r="BM228" s="21" t="s">
        <v>428</v>
      </c>
    </row>
    <row r="229" spans="2:47" s="1" customFormat="1" ht="27">
      <c r="B229" s="38"/>
      <c r="C229" s="60"/>
      <c r="D229" s="196" t="s">
        <v>161</v>
      </c>
      <c r="E229" s="60"/>
      <c r="F229" s="197" t="s">
        <v>424</v>
      </c>
      <c r="G229" s="60"/>
      <c r="H229" s="60"/>
      <c r="I229" s="155"/>
      <c r="J229" s="60"/>
      <c r="K229" s="60"/>
      <c r="L229" s="58"/>
      <c r="M229" s="198"/>
      <c r="N229" s="39"/>
      <c r="O229" s="39"/>
      <c r="P229" s="39"/>
      <c r="Q229" s="39"/>
      <c r="R229" s="39"/>
      <c r="S229" s="39"/>
      <c r="T229" s="75"/>
      <c r="AT229" s="21" t="s">
        <v>161</v>
      </c>
      <c r="AU229" s="21" t="s">
        <v>87</v>
      </c>
    </row>
    <row r="230" spans="2:65" s="1" customFormat="1" ht="25.5" customHeight="1">
      <c r="B230" s="38"/>
      <c r="C230" s="184" t="s">
        <v>429</v>
      </c>
      <c r="D230" s="184" t="s">
        <v>154</v>
      </c>
      <c r="E230" s="185" t="s">
        <v>430</v>
      </c>
      <c r="F230" s="186" t="s">
        <v>431</v>
      </c>
      <c r="G230" s="187" t="s">
        <v>157</v>
      </c>
      <c r="H230" s="188">
        <v>4.2</v>
      </c>
      <c r="I230" s="189"/>
      <c r="J230" s="190">
        <f>ROUND(I230*H230,2)</f>
        <v>0</v>
      </c>
      <c r="K230" s="186" t="s">
        <v>158</v>
      </c>
      <c r="L230" s="58"/>
      <c r="M230" s="191" t="s">
        <v>22</v>
      </c>
      <c r="N230" s="192" t="s">
        <v>47</v>
      </c>
      <c r="O230" s="39"/>
      <c r="P230" s="193">
        <f>O230*H230</f>
        <v>0</v>
      </c>
      <c r="Q230" s="193">
        <v>0.45432</v>
      </c>
      <c r="R230" s="193">
        <f>Q230*H230</f>
        <v>1.908144</v>
      </c>
      <c r="S230" s="193">
        <v>0</v>
      </c>
      <c r="T230" s="194">
        <f>S230*H230</f>
        <v>0</v>
      </c>
      <c r="AR230" s="21" t="s">
        <v>159</v>
      </c>
      <c r="AT230" s="21" t="s">
        <v>154</v>
      </c>
      <c r="AU230" s="21" t="s">
        <v>87</v>
      </c>
      <c r="AY230" s="21" t="s">
        <v>152</v>
      </c>
      <c r="BE230" s="195">
        <f>IF(N230="základní",J230,0)</f>
        <v>0</v>
      </c>
      <c r="BF230" s="195">
        <f>IF(N230="snížená",J230,0)</f>
        <v>0</v>
      </c>
      <c r="BG230" s="195">
        <f>IF(N230="zákl. přenesená",J230,0)</f>
        <v>0</v>
      </c>
      <c r="BH230" s="195">
        <f>IF(N230="sníž. přenesená",J230,0)</f>
        <v>0</v>
      </c>
      <c r="BI230" s="195">
        <f>IF(N230="nulová",J230,0)</f>
        <v>0</v>
      </c>
      <c r="BJ230" s="21" t="s">
        <v>24</v>
      </c>
      <c r="BK230" s="195">
        <f>ROUND(I230*H230,2)</f>
        <v>0</v>
      </c>
      <c r="BL230" s="21" t="s">
        <v>159</v>
      </c>
      <c r="BM230" s="21" t="s">
        <v>432</v>
      </c>
    </row>
    <row r="231" spans="2:47" s="1" customFormat="1" ht="67.5">
      <c r="B231" s="38"/>
      <c r="C231" s="60"/>
      <c r="D231" s="196" t="s">
        <v>161</v>
      </c>
      <c r="E231" s="60"/>
      <c r="F231" s="197" t="s">
        <v>433</v>
      </c>
      <c r="G231" s="60"/>
      <c r="H231" s="60"/>
      <c r="I231" s="155"/>
      <c r="J231" s="60"/>
      <c r="K231" s="60"/>
      <c r="L231" s="58"/>
      <c r="M231" s="198"/>
      <c r="N231" s="39"/>
      <c r="O231" s="39"/>
      <c r="P231" s="39"/>
      <c r="Q231" s="39"/>
      <c r="R231" s="39"/>
      <c r="S231" s="39"/>
      <c r="T231" s="75"/>
      <c r="AT231" s="21" t="s">
        <v>161</v>
      </c>
      <c r="AU231" s="21" t="s">
        <v>87</v>
      </c>
    </row>
    <row r="232" spans="2:63" s="10" customFormat="1" ht="29.85" customHeight="1">
      <c r="B232" s="168"/>
      <c r="C232" s="169"/>
      <c r="D232" s="170" t="s">
        <v>75</v>
      </c>
      <c r="E232" s="182" t="s">
        <v>159</v>
      </c>
      <c r="F232" s="182" t="s">
        <v>434</v>
      </c>
      <c r="G232" s="169"/>
      <c r="H232" s="169"/>
      <c r="I232" s="172"/>
      <c r="J232" s="183">
        <f>BK232</f>
        <v>0</v>
      </c>
      <c r="K232" s="169"/>
      <c r="L232" s="174"/>
      <c r="M232" s="175"/>
      <c r="N232" s="176"/>
      <c r="O232" s="176"/>
      <c r="P232" s="177">
        <f>SUM(P233:P241)</f>
        <v>0</v>
      </c>
      <c r="Q232" s="176"/>
      <c r="R232" s="177">
        <f>SUM(R233:R241)</f>
        <v>2.2117872</v>
      </c>
      <c r="S232" s="176"/>
      <c r="T232" s="178">
        <f>SUM(T233:T241)</f>
        <v>0</v>
      </c>
      <c r="AR232" s="179" t="s">
        <v>24</v>
      </c>
      <c r="AT232" s="180" t="s">
        <v>75</v>
      </c>
      <c r="AU232" s="180" t="s">
        <v>24</v>
      </c>
      <c r="AY232" s="179" t="s">
        <v>152</v>
      </c>
      <c r="BK232" s="181">
        <f>SUM(BK233:BK241)</f>
        <v>0</v>
      </c>
    </row>
    <row r="233" spans="2:65" s="1" customFormat="1" ht="38.25" customHeight="1">
      <c r="B233" s="38"/>
      <c r="C233" s="184" t="s">
        <v>435</v>
      </c>
      <c r="D233" s="184" t="s">
        <v>154</v>
      </c>
      <c r="E233" s="185" t="s">
        <v>436</v>
      </c>
      <c r="F233" s="186" t="s">
        <v>437</v>
      </c>
      <c r="G233" s="187" t="s">
        <v>157</v>
      </c>
      <c r="H233" s="188">
        <v>45</v>
      </c>
      <c r="I233" s="189"/>
      <c r="J233" s="190">
        <f>ROUND(I233*H233,2)</f>
        <v>0</v>
      </c>
      <c r="K233" s="186" t="s">
        <v>158</v>
      </c>
      <c r="L233" s="58"/>
      <c r="M233" s="191" t="s">
        <v>22</v>
      </c>
      <c r="N233" s="192" t="s">
        <v>47</v>
      </c>
      <c r="O233" s="39"/>
      <c r="P233" s="193">
        <f>O233*H233</f>
        <v>0</v>
      </c>
      <c r="Q233" s="193">
        <v>0.00524</v>
      </c>
      <c r="R233" s="193">
        <f>Q233*H233</f>
        <v>0.23579999999999998</v>
      </c>
      <c r="S233" s="193">
        <v>0</v>
      </c>
      <c r="T233" s="194">
        <f>S233*H233</f>
        <v>0</v>
      </c>
      <c r="AR233" s="21" t="s">
        <v>159</v>
      </c>
      <c r="AT233" s="21" t="s">
        <v>154</v>
      </c>
      <c r="AU233" s="21" t="s">
        <v>87</v>
      </c>
      <c r="AY233" s="21" t="s">
        <v>152</v>
      </c>
      <c r="BE233" s="195">
        <f>IF(N233="základní",J233,0)</f>
        <v>0</v>
      </c>
      <c r="BF233" s="195">
        <f>IF(N233="snížená",J233,0)</f>
        <v>0</v>
      </c>
      <c r="BG233" s="195">
        <f>IF(N233="zákl. přenesená",J233,0)</f>
        <v>0</v>
      </c>
      <c r="BH233" s="195">
        <f>IF(N233="sníž. přenesená",J233,0)</f>
        <v>0</v>
      </c>
      <c r="BI233" s="195">
        <f>IF(N233="nulová",J233,0)</f>
        <v>0</v>
      </c>
      <c r="BJ233" s="21" t="s">
        <v>24</v>
      </c>
      <c r="BK233" s="195">
        <f>ROUND(I233*H233,2)</f>
        <v>0</v>
      </c>
      <c r="BL233" s="21" t="s">
        <v>159</v>
      </c>
      <c r="BM233" s="21" t="s">
        <v>438</v>
      </c>
    </row>
    <row r="234" spans="2:65" s="1" customFormat="1" ht="38.25" customHeight="1">
      <c r="B234" s="38"/>
      <c r="C234" s="184" t="s">
        <v>439</v>
      </c>
      <c r="D234" s="184" t="s">
        <v>154</v>
      </c>
      <c r="E234" s="185" t="s">
        <v>440</v>
      </c>
      <c r="F234" s="186" t="s">
        <v>441</v>
      </c>
      <c r="G234" s="187" t="s">
        <v>157</v>
      </c>
      <c r="H234" s="188">
        <v>45</v>
      </c>
      <c r="I234" s="189"/>
      <c r="J234" s="190">
        <f>ROUND(I234*H234,2)</f>
        <v>0</v>
      </c>
      <c r="K234" s="186" t="s">
        <v>158</v>
      </c>
      <c r="L234" s="58"/>
      <c r="M234" s="191" t="s">
        <v>22</v>
      </c>
      <c r="N234" s="192" t="s">
        <v>47</v>
      </c>
      <c r="O234" s="39"/>
      <c r="P234" s="193">
        <f>O234*H234</f>
        <v>0</v>
      </c>
      <c r="Q234" s="193">
        <v>0</v>
      </c>
      <c r="R234" s="193">
        <f>Q234*H234</f>
        <v>0</v>
      </c>
      <c r="S234" s="193">
        <v>0</v>
      </c>
      <c r="T234" s="194">
        <f>S234*H234</f>
        <v>0</v>
      </c>
      <c r="AR234" s="21" t="s">
        <v>159</v>
      </c>
      <c r="AT234" s="21" t="s">
        <v>154</v>
      </c>
      <c r="AU234" s="21" t="s">
        <v>87</v>
      </c>
      <c r="AY234" s="21" t="s">
        <v>152</v>
      </c>
      <c r="BE234" s="195">
        <f>IF(N234="základní",J234,0)</f>
        <v>0</v>
      </c>
      <c r="BF234" s="195">
        <f>IF(N234="snížená",J234,0)</f>
        <v>0</v>
      </c>
      <c r="BG234" s="195">
        <f>IF(N234="zákl. přenesená",J234,0)</f>
        <v>0</v>
      </c>
      <c r="BH234" s="195">
        <f>IF(N234="sníž. přenesená",J234,0)</f>
        <v>0</v>
      </c>
      <c r="BI234" s="195">
        <f>IF(N234="nulová",J234,0)</f>
        <v>0</v>
      </c>
      <c r="BJ234" s="21" t="s">
        <v>24</v>
      </c>
      <c r="BK234" s="195">
        <f>ROUND(I234*H234,2)</f>
        <v>0</v>
      </c>
      <c r="BL234" s="21" t="s">
        <v>159</v>
      </c>
      <c r="BM234" s="21" t="s">
        <v>442</v>
      </c>
    </row>
    <row r="235" spans="2:65" s="1" customFormat="1" ht="25.5" customHeight="1">
      <c r="B235" s="38"/>
      <c r="C235" s="184" t="s">
        <v>443</v>
      </c>
      <c r="D235" s="184" t="s">
        <v>154</v>
      </c>
      <c r="E235" s="185" t="s">
        <v>444</v>
      </c>
      <c r="F235" s="186" t="s">
        <v>445</v>
      </c>
      <c r="G235" s="187" t="s">
        <v>201</v>
      </c>
      <c r="H235" s="188">
        <v>19.2</v>
      </c>
      <c r="I235" s="189"/>
      <c r="J235" s="190">
        <f>ROUND(I235*H235,2)</f>
        <v>0</v>
      </c>
      <c r="K235" s="186" t="s">
        <v>158</v>
      </c>
      <c r="L235" s="58"/>
      <c r="M235" s="191" t="s">
        <v>22</v>
      </c>
      <c r="N235" s="192" t="s">
        <v>47</v>
      </c>
      <c r="O235" s="39"/>
      <c r="P235" s="193">
        <f>O235*H235</f>
        <v>0</v>
      </c>
      <c r="Q235" s="193">
        <v>0.1016</v>
      </c>
      <c r="R235" s="193">
        <f>Q235*H235</f>
        <v>1.9507199999999998</v>
      </c>
      <c r="S235" s="193">
        <v>0</v>
      </c>
      <c r="T235" s="194">
        <f>S235*H235</f>
        <v>0</v>
      </c>
      <c r="AR235" s="21" t="s">
        <v>159</v>
      </c>
      <c r="AT235" s="21" t="s">
        <v>154</v>
      </c>
      <c r="AU235" s="21" t="s">
        <v>87</v>
      </c>
      <c r="AY235" s="21" t="s">
        <v>152</v>
      </c>
      <c r="BE235" s="195">
        <f>IF(N235="základní",J235,0)</f>
        <v>0</v>
      </c>
      <c r="BF235" s="195">
        <f>IF(N235="snížená",J235,0)</f>
        <v>0</v>
      </c>
      <c r="BG235" s="195">
        <f>IF(N235="zákl. přenesená",J235,0)</f>
        <v>0</v>
      </c>
      <c r="BH235" s="195">
        <f>IF(N235="sníž. přenesená",J235,0)</f>
        <v>0</v>
      </c>
      <c r="BI235" s="195">
        <f>IF(N235="nulová",J235,0)</f>
        <v>0</v>
      </c>
      <c r="BJ235" s="21" t="s">
        <v>24</v>
      </c>
      <c r="BK235" s="195">
        <f>ROUND(I235*H235,2)</f>
        <v>0</v>
      </c>
      <c r="BL235" s="21" t="s">
        <v>159</v>
      </c>
      <c r="BM235" s="21" t="s">
        <v>446</v>
      </c>
    </row>
    <row r="236" spans="2:65" s="1" customFormat="1" ht="25.5" customHeight="1">
      <c r="B236" s="38"/>
      <c r="C236" s="184" t="s">
        <v>447</v>
      </c>
      <c r="D236" s="184" t="s">
        <v>154</v>
      </c>
      <c r="E236" s="185" t="s">
        <v>448</v>
      </c>
      <c r="F236" s="186" t="s">
        <v>449</v>
      </c>
      <c r="G236" s="187" t="s">
        <v>157</v>
      </c>
      <c r="H236" s="188">
        <v>3.84</v>
      </c>
      <c r="I236" s="189"/>
      <c r="J236" s="190">
        <f>ROUND(I236*H236,2)</f>
        <v>0</v>
      </c>
      <c r="K236" s="186" t="s">
        <v>158</v>
      </c>
      <c r="L236" s="58"/>
      <c r="M236" s="191" t="s">
        <v>22</v>
      </c>
      <c r="N236" s="192" t="s">
        <v>47</v>
      </c>
      <c r="O236" s="39"/>
      <c r="P236" s="193">
        <f>O236*H236</f>
        <v>0</v>
      </c>
      <c r="Q236" s="193">
        <v>0.00658</v>
      </c>
      <c r="R236" s="193">
        <f>Q236*H236</f>
        <v>0.0252672</v>
      </c>
      <c r="S236" s="193">
        <v>0</v>
      </c>
      <c r="T236" s="194">
        <f>S236*H236</f>
        <v>0</v>
      </c>
      <c r="AR236" s="21" t="s">
        <v>159</v>
      </c>
      <c r="AT236" s="21" t="s">
        <v>154</v>
      </c>
      <c r="AU236" s="21" t="s">
        <v>87</v>
      </c>
      <c r="AY236" s="21" t="s">
        <v>152</v>
      </c>
      <c r="BE236" s="195">
        <f>IF(N236="základní",J236,0)</f>
        <v>0</v>
      </c>
      <c r="BF236" s="195">
        <f>IF(N236="snížená",J236,0)</f>
        <v>0</v>
      </c>
      <c r="BG236" s="195">
        <f>IF(N236="zákl. přenesená",J236,0)</f>
        <v>0</v>
      </c>
      <c r="BH236" s="195">
        <f>IF(N236="sníž. přenesená",J236,0)</f>
        <v>0</v>
      </c>
      <c r="BI236" s="195">
        <f>IF(N236="nulová",J236,0)</f>
        <v>0</v>
      </c>
      <c r="BJ236" s="21" t="s">
        <v>24</v>
      </c>
      <c r="BK236" s="195">
        <f>ROUND(I236*H236,2)</f>
        <v>0</v>
      </c>
      <c r="BL236" s="21" t="s">
        <v>159</v>
      </c>
      <c r="BM236" s="21" t="s">
        <v>450</v>
      </c>
    </row>
    <row r="237" spans="2:47" s="1" customFormat="1" ht="27">
      <c r="B237" s="38"/>
      <c r="C237" s="60"/>
      <c r="D237" s="196" t="s">
        <v>161</v>
      </c>
      <c r="E237" s="60"/>
      <c r="F237" s="197" t="s">
        <v>451</v>
      </c>
      <c r="G237" s="60"/>
      <c r="H237" s="60"/>
      <c r="I237" s="155"/>
      <c r="J237" s="60"/>
      <c r="K237" s="60"/>
      <c r="L237" s="58"/>
      <c r="M237" s="198"/>
      <c r="N237" s="39"/>
      <c r="O237" s="39"/>
      <c r="P237" s="39"/>
      <c r="Q237" s="39"/>
      <c r="R237" s="39"/>
      <c r="S237" s="39"/>
      <c r="T237" s="75"/>
      <c r="AT237" s="21" t="s">
        <v>161</v>
      </c>
      <c r="AU237" s="21" t="s">
        <v>87</v>
      </c>
    </row>
    <row r="238" spans="2:65" s="1" customFormat="1" ht="25.5" customHeight="1">
      <c r="B238" s="38"/>
      <c r="C238" s="184" t="s">
        <v>452</v>
      </c>
      <c r="D238" s="184" t="s">
        <v>154</v>
      </c>
      <c r="E238" s="185" t="s">
        <v>453</v>
      </c>
      <c r="F238" s="186" t="s">
        <v>454</v>
      </c>
      <c r="G238" s="187" t="s">
        <v>157</v>
      </c>
      <c r="H238" s="188">
        <v>3.84</v>
      </c>
      <c r="I238" s="189"/>
      <c r="J238" s="190">
        <f>ROUND(I238*H238,2)</f>
        <v>0</v>
      </c>
      <c r="K238" s="186" t="s">
        <v>158</v>
      </c>
      <c r="L238" s="58"/>
      <c r="M238" s="191" t="s">
        <v>22</v>
      </c>
      <c r="N238" s="192" t="s">
        <v>47</v>
      </c>
      <c r="O238" s="39"/>
      <c r="P238" s="193">
        <f>O238*H238</f>
        <v>0</v>
      </c>
      <c r="Q238" s="193">
        <v>0</v>
      </c>
      <c r="R238" s="193">
        <f>Q238*H238</f>
        <v>0</v>
      </c>
      <c r="S238" s="193">
        <v>0</v>
      </c>
      <c r="T238" s="194">
        <f>S238*H238</f>
        <v>0</v>
      </c>
      <c r="AR238" s="21" t="s">
        <v>159</v>
      </c>
      <c r="AT238" s="21" t="s">
        <v>154</v>
      </c>
      <c r="AU238" s="21" t="s">
        <v>87</v>
      </c>
      <c r="AY238" s="21" t="s">
        <v>152</v>
      </c>
      <c r="BE238" s="195">
        <f>IF(N238="základní",J238,0)</f>
        <v>0</v>
      </c>
      <c r="BF238" s="195">
        <f>IF(N238="snížená",J238,0)</f>
        <v>0</v>
      </c>
      <c r="BG238" s="195">
        <f>IF(N238="zákl. přenesená",J238,0)</f>
        <v>0</v>
      </c>
      <c r="BH238" s="195">
        <f>IF(N238="sníž. přenesená",J238,0)</f>
        <v>0</v>
      </c>
      <c r="BI238" s="195">
        <f>IF(N238="nulová",J238,0)</f>
        <v>0</v>
      </c>
      <c r="BJ238" s="21" t="s">
        <v>24</v>
      </c>
      <c r="BK238" s="195">
        <f>ROUND(I238*H238,2)</f>
        <v>0</v>
      </c>
      <c r="BL238" s="21" t="s">
        <v>159</v>
      </c>
      <c r="BM238" s="21" t="s">
        <v>455</v>
      </c>
    </row>
    <row r="239" spans="2:47" s="1" customFormat="1" ht="27">
      <c r="B239" s="38"/>
      <c r="C239" s="60"/>
      <c r="D239" s="196" t="s">
        <v>161</v>
      </c>
      <c r="E239" s="60"/>
      <c r="F239" s="197" t="s">
        <v>451</v>
      </c>
      <c r="G239" s="60"/>
      <c r="H239" s="60"/>
      <c r="I239" s="155"/>
      <c r="J239" s="60"/>
      <c r="K239" s="60"/>
      <c r="L239" s="58"/>
      <c r="M239" s="198"/>
      <c r="N239" s="39"/>
      <c r="O239" s="39"/>
      <c r="P239" s="39"/>
      <c r="Q239" s="39"/>
      <c r="R239" s="39"/>
      <c r="S239" s="39"/>
      <c r="T239" s="75"/>
      <c r="AT239" s="21" t="s">
        <v>161</v>
      </c>
      <c r="AU239" s="21" t="s">
        <v>87</v>
      </c>
    </row>
    <row r="240" spans="2:65" s="1" customFormat="1" ht="25.5" customHeight="1">
      <c r="B240" s="38"/>
      <c r="C240" s="184" t="s">
        <v>456</v>
      </c>
      <c r="D240" s="184" t="s">
        <v>154</v>
      </c>
      <c r="E240" s="185" t="s">
        <v>457</v>
      </c>
      <c r="F240" s="186" t="s">
        <v>458</v>
      </c>
      <c r="G240" s="187" t="s">
        <v>221</v>
      </c>
      <c r="H240" s="188">
        <v>22.1</v>
      </c>
      <c r="I240" s="189"/>
      <c r="J240" s="190">
        <f>ROUND(I240*H240,2)</f>
        <v>0</v>
      </c>
      <c r="K240" s="186" t="s">
        <v>158</v>
      </c>
      <c r="L240" s="58"/>
      <c r="M240" s="191" t="s">
        <v>22</v>
      </c>
      <c r="N240" s="192" t="s">
        <v>47</v>
      </c>
      <c r="O240" s="39"/>
      <c r="P240" s="193">
        <f>O240*H240</f>
        <v>0</v>
      </c>
      <c r="Q240" s="193">
        <v>0</v>
      </c>
      <c r="R240" s="193">
        <f>Q240*H240</f>
        <v>0</v>
      </c>
      <c r="S240" s="193">
        <v>0</v>
      </c>
      <c r="T240" s="194">
        <f>S240*H240</f>
        <v>0</v>
      </c>
      <c r="AR240" s="21" t="s">
        <v>159</v>
      </c>
      <c r="AT240" s="21" t="s">
        <v>154</v>
      </c>
      <c r="AU240" s="21" t="s">
        <v>87</v>
      </c>
      <c r="AY240" s="21" t="s">
        <v>152</v>
      </c>
      <c r="BE240" s="195">
        <f>IF(N240="základní",J240,0)</f>
        <v>0</v>
      </c>
      <c r="BF240" s="195">
        <f>IF(N240="snížená",J240,0)</f>
        <v>0</v>
      </c>
      <c r="BG240" s="195">
        <f>IF(N240="zákl. přenesená",J240,0)</f>
        <v>0</v>
      </c>
      <c r="BH240" s="195">
        <f>IF(N240="sníž. přenesená",J240,0)</f>
        <v>0</v>
      </c>
      <c r="BI240" s="195">
        <f>IF(N240="nulová",J240,0)</f>
        <v>0</v>
      </c>
      <c r="BJ240" s="21" t="s">
        <v>24</v>
      </c>
      <c r="BK240" s="195">
        <f>ROUND(I240*H240,2)</f>
        <v>0</v>
      </c>
      <c r="BL240" s="21" t="s">
        <v>159</v>
      </c>
      <c r="BM240" s="21" t="s">
        <v>459</v>
      </c>
    </row>
    <row r="241" spans="2:47" s="1" customFormat="1" ht="54">
      <c r="B241" s="38"/>
      <c r="C241" s="60"/>
      <c r="D241" s="196" t="s">
        <v>161</v>
      </c>
      <c r="E241" s="60"/>
      <c r="F241" s="197" t="s">
        <v>460</v>
      </c>
      <c r="G241" s="60"/>
      <c r="H241" s="60"/>
      <c r="I241" s="155"/>
      <c r="J241" s="60"/>
      <c r="K241" s="60"/>
      <c r="L241" s="58"/>
      <c r="M241" s="198"/>
      <c r="N241" s="39"/>
      <c r="O241" s="39"/>
      <c r="P241" s="39"/>
      <c r="Q241" s="39"/>
      <c r="R241" s="39"/>
      <c r="S241" s="39"/>
      <c r="T241" s="75"/>
      <c r="AT241" s="21" t="s">
        <v>161</v>
      </c>
      <c r="AU241" s="21" t="s">
        <v>87</v>
      </c>
    </row>
    <row r="242" spans="2:63" s="10" customFormat="1" ht="29.85" customHeight="1">
      <c r="B242" s="168"/>
      <c r="C242" s="169"/>
      <c r="D242" s="170" t="s">
        <v>75</v>
      </c>
      <c r="E242" s="182" t="s">
        <v>174</v>
      </c>
      <c r="F242" s="182" t="s">
        <v>461</v>
      </c>
      <c r="G242" s="169"/>
      <c r="H242" s="169"/>
      <c r="I242" s="172"/>
      <c r="J242" s="183">
        <f>BK242</f>
        <v>0</v>
      </c>
      <c r="K242" s="169"/>
      <c r="L242" s="174"/>
      <c r="M242" s="175"/>
      <c r="N242" s="176"/>
      <c r="O242" s="176"/>
      <c r="P242" s="177">
        <f>SUM(P243:P264)</f>
        <v>0</v>
      </c>
      <c r="Q242" s="176"/>
      <c r="R242" s="177">
        <f>SUM(R243:R264)</f>
        <v>95.67764000000001</v>
      </c>
      <c r="S242" s="176"/>
      <c r="T242" s="178">
        <f>SUM(T243:T264)</f>
        <v>0</v>
      </c>
      <c r="AR242" s="179" t="s">
        <v>24</v>
      </c>
      <c r="AT242" s="180" t="s">
        <v>75</v>
      </c>
      <c r="AU242" s="180" t="s">
        <v>24</v>
      </c>
      <c r="AY242" s="179" t="s">
        <v>152</v>
      </c>
      <c r="BK242" s="181">
        <f>SUM(BK243:BK264)</f>
        <v>0</v>
      </c>
    </row>
    <row r="243" spans="2:65" s="1" customFormat="1" ht="25.5" customHeight="1">
      <c r="B243" s="38"/>
      <c r="C243" s="184" t="s">
        <v>462</v>
      </c>
      <c r="D243" s="184" t="s">
        <v>154</v>
      </c>
      <c r="E243" s="185" t="s">
        <v>463</v>
      </c>
      <c r="F243" s="186" t="s">
        <v>464</v>
      </c>
      <c r="G243" s="187" t="s">
        <v>157</v>
      </c>
      <c r="H243" s="188">
        <v>168</v>
      </c>
      <c r="I243" s="189"/>
      <c r="J243" s="190">
        <f>ROUND(I243*H243,2)</f>
        <v>0</v>
      </c>
      <c r="K243" s="186" t="s">
        <v>158</v>
      </c>
      <c r="L243" s="58"/>
      <c r="M243" s="191" t="s">
        <v>22</v>
      </c>
      <c r="N243" s="192" t="s">
        <v>47</v>
      </c>
      <c r="O243" s="39"/>
      <c r="P243" s="193">
        <f>O243*H243</f>
        <v>0</v>
      </c>
      <c r="Q243" s="193">
        <v>0</v>
      </c>
      <c r="R243" s="193">
        <f>Q243*H243</f>
        <v>0</v>
      </c>
      <c r="S243" s="193">
        <v>0</v>
      </c>
      <c r="T243" s="194">
        <f>S243*H243</f>
        <v>0</v>
      </c>
      <c r="AR243" s="21" t="s">
        <v>159</v>
      </c>
      <c r="AT243" s="21" t="s">
        <v>154</v>
      </c>
      <c r="AU243" s="21" t="s">
        <v>87</v>
      </c>
      <c r="AY243" s="21" t="s">
        <v>152</v>
      </c>
      <c r="BE243" s="195">
        <f>IF(N243="základní",J243,0)</f>
        <v>0</v>
      </c>
      <c r="BF243" s="195">
        <f>IF(N243="snížená",J243,0)</f>
        <v>0</v>
      </c>
      <c r="BG243" s="195">
        <f>IF(N243="zákl. přenesená",J243,0)</f>
        <v>0</v>
      </c>
      <c r="BH243" s="195">
        <f>IF(N243="sníž. přenesená",J243,0)</f>
        <v>0</v>
      </c>
      <c r="BI243" s="195">
        <f>IF(N243="nulová",J243,0)</f>
        <v>0</v>
      </c>
      <c r="BJ243" s="21" t="s">
        <v>24</v>
      </c>
      <c r="BK243" s="195">
        <f>ROUND(I243*H243,2)</f>
        <v>0</v>
      </c>
      <c r="BL243" s="21" t="s">
        <v>159</v>
      </c>
      <c r="BM243" s="21" t="s">
        <v>465</v>
      </c>
    </row>
    <row r="244" spans="2:65" s="1" customFormat="1" ht="25.5" customHeight="1">
      <c r="B244" s="38"/>
      <c r="C244" s="184" t="s">
        <v>466</v>
      </c>
      <c r="D244" s="184" t="s">
        <v>154</v>
      </c>
      <c r="E244" s="185" t="s">
        <v>467</v>
      </c>
      <c r="F244" s="186" t="s">
        <v>468</v>
      </c>
      <c r="G244" s="187" t="s">
        <v>157</v>
      </c>
      <c r="H244" s="188">
        <v>525</v>
      </c>
      <c r="I244" s="189"/>
      <c r="J244" s="190">
        <f>ROUND(I244*H244,2)</f>
        <v>0</v>
      </c>
      <c r="K244" s="186" t="s">
        <v>158</v>
      </c>
      <c r="L244" s="58"/>
      <c r="M244" s="191" t="s">
        <v>22</v>
      </c>
      <c r="N244" s="192" t="s">
        <v>47</v>
      </c>
      <c r="O244" s="39"/>
      <c r="P244" s="193">
        <f>O244*H244</f>
        <v>0</v>
      </c>
      <c r="Q244" s="193">
        <v>0</v>
      </c>
      <c r="R244" s="193">
        <f>Q244*H244</f>
        <v>0</v>
      </c>
      <c r="S244" s="193">
        <v>0</v>
      </c>
      <c r="T244" s="194">
        <f>S244*H244</f>
        <v>0</v>
      </c>
      <c r="AR244" s="21" t="s">
        <v>159</v>
      </c>
      <c r="AT244" s="21" t="s">
        <v>154</v>
      </c>
      <c r="AU244" s="21" t="s">
        <v>87</v>
      </c>
      <c r="AY244" s="21" t="s">
        <v>152</v>
      </c>
      <c r="BE244" s="195">
        <f>IF(N244="základní",J244,0)</f>
        <v>0</v>
      </c>
      <c r="BF244" s="195">
        <f>IF(N244="snížená",J244,0)</f>
        <v>0</v>
      </c>
      <c r="BG244" s="195">
        <f>IF(N244="zákl. přenesená",J244,0)</f>
        <v>0</v>
      </c>
      <c r="BH244" s="195">
        <f>IF(N244="sníž. přenesená",J244,0)</f>
        <v>0</v>
      </c>
      <c r="BI244" s="195">
        <f>IF(N244="nulová",J244,0)</f>
        <v>0</v>
      </c>
      <c r="BJ244" s="21" t="s">
        <v>24</v>
      </c>
      <c r="BK244" s="195">
        <f>ROUND(I244*H244,2)</f>
        <v>0</v>
      </c>
      <c r="BL244" s="21" t="s">
        <v>159</v>
      </c>
      <c r="BM244" s="21" t="s">
        <v>469</v>
      </c>
    </row>
    <row r="245" spans="2:65" s="1" customFormat="1" ht="25.5" customHeight="1">
      <c r="B245" s="38"/>
      <c r="C245" s="184" t="s">
        <v>470</v>
      </c>
      <c r="D245" s="184" t="s">
        <v>154</v>
      </c>
      <c r="E245" s="185" t="s">
        <v>471</v>
      </c>
      <c r="F245" s="186" t="s">
        <v>472</v>
      </c>
      <c r="G245" s="187" t="s">
        <v>157</v>
      </c>
      <c r="H245" s="188">
        <v>332</v>
      </c>
      <c r="I245" s="189"/>
      <c r="J245" s="190">
        <f>ROUND(I245*H245,2)</f>
        <v>0</v>
      </c>
      <c r="K245" s="186" t="s">
        <v>158</v>
      </c>
      <c r="L245" s="58"/>
      <c r="M245" s="191" t="s">
        <v>22</v>
      </c>
      <c r="N245" s="192" t="s">
        <v>47</v>
      </c>
      <c r="O245" s="39"/>
      <c r="P245" s="193">
        <f>O245*H245</f>
        <v>0</v>
      </c>
      <c r="Q245" s="193">
        <v>0</v>
      </c>
      <c r="R245" s="193">
        <f>Q245*H245</f>
        <v>0</v>
      </c>
      <c r="S245" s="193">
        <v>0</v>
      </c>
      <c r="T245" s="194">
        <f>S245*H245</f>
        <v>0</v>
      </c>
      <c r="AR245" s="21" t="s">
        <v>159</v>
      </c>
      <c r="AT245" s="21" t="s">
        <v>154</v>
      </c>
      <c r="AU245" s="21" t="s">
        <v>87</v>
      </c>
      <c r="AY245" s="21" t="s">
        <v>152</v>
      </c>
      <c r="BE245" s="195">
        <f>IF(N245="základní",J245,0)</f>
        <v>0</v>
      </c>
      <c r="BF245" s="195">
        <f>IF(N245="snížená",J245,0)</f>
        <v>0</v>
      </c>
      <c r="BG245" s="195">
        <f>IF(N245="zákl. přenesená",J245,0)</f>
        <v>0</v>
      </c>
      <c r="BH245" s="195">
        <f>IF(N245="sníž. přenesená",J245,0)</f>
        <v>0</v>
      </c>
      <c r="BI245" s="195">
        <f>IF(N245="nulová",J245,0)</f>
        <v>0</v>
      </c>
      <c r="BJ245" s="21" t="s">
        <v>24</v>
      </c>
      <c r="BK245" s="195">
        <f>ROUND(I245*H245,2)</f>
        <v>0</v>
      </c>
      <c r="BL245" s="21" t="s">
        <v>159</v>
      </c>
      <c r="BM245" s="21" t="s">
        <v>473</v>
      </c>
    </row>
    <row r="246" spans="2:47" s="1" customFormat="1" ht="67.5">
      <c r="B246" s="38"/>
      <c r="C246" s="60"/>
      <c r="D246" s="196" t="s">
        <v>161</v>
      </c>
      <c r="E246" s="60"/>
      <c r="F246" s="197" t="s">
        <v>474</v>
      </c>
      <c r="G246" s="60"/>
      <c r="H246" s="60"/>
      <c r="I246" s="155"/>
      <c r="J246" s="60"/>
      <c r="K246" s="60"/>
      <c r="L246" s="58"/>
      <c r="M246" s="198"/>
      <c r="N246" s="39"/>
      <c r="O246" s="39"/>
      <c r="P246" s="39"/>
      <c r="Q246" s="39"/>
      <c r="R246" s="39"/>
      <c r="S246" s="39"/>
      <c r="T246" s="75"/>
      <c r="AT246" s="21" t="s">
        <v>161</v>
      </c>
      <c r="AU246" s="21" t="s">
        <v>87</v>
      </c>
    </row>
    <row r="247" spans="2:65" s="1" customFormat="1" ht="16.5" customHeight="1">
      <c r="B247" s="38"/>
      <c r="C247" s="184" t="s">
        <v>475</v>
      </c>
      <c r="D247" s="184" t="s">
        <v>154</v>
      </c>
      <c r="E247" s="185" t="s">
        <v>476</v>
      </c>
      <c r="F247" s="186" t="s">
        <v>477</v>
      </c>
      <c r="G247" s="187" t="s">
        <v>157</v>
      </c>
      <c r="H247" s="188">
        <v>68</v>
      </c>
      <c r="I247" s="189"/>
      <c r="J247" s="190">
        <f>ROUND(I247*H247,2)</f>
        <v>0</v>
      </c>
      <c r="K247" s="186" t="s">
        <v>158</v>
      </c>
      <c r="L247" s="58"/>
      <c r="M247" s="191" t="s">
        <v>22</v>
      </c>
      <c r="N247" s="192" t="s">
        <v>47</v>
      </c>
      <c r="O247" s="39"/>
      <c r="P247" s="193">
        <f>O247*H247</f>
        <v>0</v>
      </c>
      <c r="Q247" s="193">
        <v>0</v>
      </c>
      <c r="R247" s="193">
        <f>Q247*H247</f>
        <v>0</v>
      </c>
      <c r="S247" s="193">
        <v>0</v>
      </c>
      <c r="T247" s="194">
        <f>S247*H247</f>
        <v>0</v>
      </c>
      <c r="AR247" s="21" t="s">
        <v>159</v>
      </c>
      <c r="AT247" s="21" t="s">
        <v>154</v>
      </c>
      <c r="AU247" s="21" t="s">
        <v>87</v>
      </c>
      <c r="AY247" s="21" t="s">
        <v>152</v>
      </c>
      <c r="BE247" s="195">
        <f>IF(N247="základní",J247,0)</f>
        <v>0</v>
      </c>
      <c r="BF247" s="195">
        <f>IF(N247="snížená",J247,0)</f>
        <v>0</v>
      </c>
      <c r="BG247" s="195">
        <f>IF(N247="zákl. přenesená",J247,0)</f>
        <v>0</v>
      </c>
      <c r="BH247" s="195">
        <f>IF(N247="sníž. přenesená",J247,0)</f>
        <v>0</v>
      </c>
      <c r="BI247" s="195">
        <f>IF(N247="nulová",J247,0)</f>
        <v>0</v>
      </c>
      <c r="BJ247" s="21" t="s">
        <v>24</v>
      </c>
      <c r="BK247" s="195">
        <f>ROUND(I247*H247,2)</f>
        <v>0</v>
      </c>
      <c r="BL247" s="21" t="s">
        <v>159</v>
      </c>
      <c r="BM247" s="21" t="s">
        <v>478</v>
      </c>
    </row>
    <row r="248" spans="2:47" s="1" customFormat="1" ht="67.5">
      <c r="B248" s="38"/>
      <c r="C248" s="60"/>
      <c r="D248" s="196" t="s">
        <v>161</v>
      </c>
      <c r="E248" s="60"/>
      <c r="F248" s="197" t="s">
        <v>479</v>
      </c>
      <c r="G248" s="60"/>
      <c r="H248" s="60"/>
      <c r="I248" s="155"/>
      <c r="J248" s="60"/>
      <c r="K248" s="60"/>
      <c r="L248" s="58"/>
      <c r="M248" s="198"/>
      <c r="N248" s="39"/>
      <c r="O248" s="39"/>
      <c r="P248" s="39"/>
      <c r="Q248" s="39"/>
      <c r="R248" s="39"/>
      <c r="S248" s="39"/>
      <c r="T248" s="75"/>
      <c r="AT248" s="21" t="s">
        <v>161</v>
      </c>
      <c r="AU248" s="21" t="s">
        <v>87</v>
      </c>
    </row>
    <row r="249" spans="2:65" s="1" customFormat="1" ht="16.5" customHeight="1">
      <c r="B249" s="38"/>
      <c r="C249" s="184" t="s">
        <v>480</v>
      </c>
      <c r="D249" s="184" t="s">
        <v>154</v>
      </c>
      <c r="E249" s="185" t="s">
        <v>481</v>
      </c>
      <c r="F249" s="186" t="s">
        <v>482</v>
      </c>
      <c r="G249" s="187" t="s">
        <v>157</v>
      </c>
      <c r="H249" s="188">
        <v>440</v>
      </c>
      <c r="I249" s="189"/>
      <c r="J249" s="190">
        <f>ROUND(I249*H249,2)</f>
        <v>0</v>
      </c>
      <c r="K249" s="186" t="s">
        <v>158</v>
      </c>
      <c r="L249" s="58"/>
      <c r="M249" s="191" t="s">
        <v>22</v>
      </c>
      <c r="N249" s="192" t="s">
        <v>47</v>
      </c>
      <c r="O249" s="39"/>
      <c r="P249" s="193">
        <f>O249*H249</f>
        <v>0</v>
      </c>
      <c r="Q249" s="193">
        <v>0</v>
      </c>
      <c r="R249" s="193">
        <f>Q249*H249</f>
        <v>0</v>
      </c>
      <c r="S249" s="193">
        <v>0</v>
      </c>
      <c r="T249" s="194">
        <f>S249*H249</f>
        <v>0</v>
      </c>
      <c r="AR249" s="21" t="s">
        <v>159</v>
      </c>
      <c r="AT249" s="21" t="s">
        <v>154</v>
      </c>
      <c r="AU249" s="21" t="s">
        <v>87</v>
      </c>
      <c r="AY249" s="21" t="s">
        <v>152</v>
      </c>
      <c r="BE249" s="195">
        <f>IF(N249="základní",J249,0)</f>
        <v>0</v>
      </c>
      <c r="BF249" s="195">
        <f>IF(N249="snížená",J249,0)</f>
        <v>0</v>
      </c>
      <c r="BG249" s="195">
        <f>IF(N249="zákl. přenesená",J249,0)</f>
        <v>0</v>
      </c>
      <c r="BH249" s="195">
        <f>IF(N249="sníž. přenesená",J249,0)</f>
        <v>0</v>
      </c>
      <c r="BI249" s="195">
        <f>IF(N249="nulová",J249,0)</f>
        <v>0</v>
      </c>
      <c r="BJ249" s="21" t="s">
        <v>24</v>
      </c>
      <c r="BK249" s="195">
        <f>ROUND(I249*H249,2)</f>
        <v>0</v>
      </c>
      <c r="BL249" s="21" t="s">
        <v>159</v>
      </c>
      <c r="BM249" s="21" t="s">
        <v>483</v>
      </c>
    </row>
    <row r="250" spans="2:47" s="1" customFormat="1" ht="67.5">
      <c r="B250" s="38"/>
      <c r="C250" s="60"/>
      <c r="D250" s="196" t="s">
        <v>161</v>
      </c>
      <c r="E250" s="60"/>
      <c r="F250" s="197" t="s">
        <v>479</v>
      </c>
      <c r="G250" s="60"/>
      <c r="H250" s="60"/>
      <c r="I250" s="155"/>
      <c r="J250" s="60"/>
      <c r="K250" s="60"/>
      <c r="L250" s="58"/>
      <c r="M250" s="198"/>
      <c r="N250" s="39"/>
      <c r="O250" s="39"/>
      <c r="P250" s="39"/>
      <c r="Q250" s="39"/>
      <c r="R250" s="39"/>
      <c r="S250" s="39"/>
      <c r="T250" s="75"/>
      <c r="AT250" s="21" t="s">
        <v>161</v>
      </c>
      <c r="AU250" s="21" t="s">
        <v>87</v>
      </c>
    </row>
    <row r="251" spans="2:65" s="1" customFormat="1" ht="25.5" customHeight="1">
      <c r="B251" s="38"/>
      <c r="C251" s="184" t="s">
        <v>484</v>
      </c>
      <c r="D251" s="184" t="s">
        <v>154</v>
      </c>
      <c r="E251" s="185" t="s">
        <v>485</v>
      </c>
      <c r="F251" s="186" t="s">
        <v>486</v>
      </c>
      <c r="G251" s="187" t="s">
        <v>157</v>
      </c>
      <c r="H251" s="188">
        <v>15</v>
      </c>
      <c r="I251" s="189"/>
      <c r="J251" s="190">
        <f>ROUND(I251*H251,2)</f>
        <v>0</v>
      </c>
      <c r="K251" s="186" t="s">
        <v>158</v>
      </c>
      <c r="L251" s="58"/>
      <c r="M251" s="191" t="s">
        <v>22</v>
      </c>
      <c r="N251" s="192" t="s">
        <v>47</v>
      </c>
      <c r="O251" s="39"/>
      <c r="P251" s="193">
        <f>O251*H251</f>
        <v>0</v>
      </c>
      <c r="Q251" s="193">
        <v>0.20745</v>
      </c>
      <c r="R251" s="193">
        <f>Q251*H251</f>
        <v>3.11175</v>
      </c>
      <c r="S251" s="193">
        <v>0</v>
      </c>
      <c r="T251" s="194">
        <f>S251*H251</f>
        <v>0</v>
      </c>
      <c r="AR251" s="21" t="s">
        <v>159</v>
      </c>
      <c r="AT251" s="21" t="s">
        <v>154</v>
      </c>
      <c r="AU251" s="21" t="s">
        <v>87</v>
      </c>
      <c r="AY251" s="21" t="s">
        <v>152</v>
      </c>
      <c r="BE251" s="195">
        <f>IF(N251="základní",J251,0)</f>
        <v>0</v>
      </c>
      <c r="BF251" s="195">
        <f>IF(N251="snížená",J251,0)</f>
        <v>0</v>
      </c>
      <c r="BG251" s="195">
        <f>IF(N251="zákl. přenesená",J251,0)</f>
        <v>0</v>
      </c>
      <c r="BH251" s="195">
        <f>IF(N251="sníž. přenesená",J251,0)</f>
        <v>0</v>
      </c>
      <c r="BI251" s="195">
        <f>IF(N251="nulová",J251,0)</f>
        <v>0</v>
      </c>
      <c r="BJ251" s="21" t="s">
        <v>24</v>
      </c>
      <c r="BK251" s="195">
        <f>ROUND(I251*H251,2)</f>
        <v>0</v>
      </c>
      <c r="BL251" s="21" t="s">
        <v>159</v>
      </c>
      <c r="BM251" s="21" t="s">
        <v>487</v>
      </c>
    </row>
    <row r="252" spans="2:47" s="1" customFormat="1" ht="121.5">
      <c r="B252" s="38"/>
      <c r="C252" s="60"/>
      <c r="D252" s="196" t="s">
        <v>161</v>
      </c>
      <c r="E252" s="60"/>
      <c r="F252" s="197" t="s">
        <v>488</v>
      </c>
      <c r="G252" s="60"/>
      <c r="H252" s="60"/>
      <c r="I252" s="155"/>
      <c r="J252" s="60"/>
      <c r="K252" s="60"/>
      <c r="L252" s="58"/>
      <c r="M252" s="198"/>
      <c r="N252" s="39"/>
      <c r="O252" s="39"/>
      <c r="P252" s="39"/>
      <c r="Q252" s="39"/>
      <c r="R252" s="39"/>
      <c r="S252" s="39"/>
      <c r="T252" s="75"/>
      <c r="AT252" s="21" t="s">
        <v>161</v>
      </c>
      <c r="AU252" s="21" t="s">
        <v>87</v>
      </c>
    </row>
    <row r="253" spans="2:65" s="1" customFormat="1" ht="25.5" customHeight="1">
      <c r="B253" s="38"/>
      <c r="C253" s="184" t="s">
        <v>489</v>
      </c>
      <c r="D253" s="184" t="s">
        <v>154</v>
      </c>
      <c r="E253" s="185" t="s">
        <v>490</v>
      </c>
      <c r="F253" s="186" t="s">
        <v>491</v>
      </c>
      <c r="G253" s="187" t="s">
        <v>157</v>
      </c>
      <c r="H253" s="188">
        <v>302</v>
      </c>
      <c r="I253" s="189"/>
      <c r="J253" s="190">
        <f>ROUND(I253*H253,2)</f>
        <v>0</v>
      </c>
      <c r="K253" s="186" t="s">
        <v>158</v>
      </c>
      <c r="L253" s="58"/>
      <c r="M253" s="191" t="s">
        <v>22</v>
      </c>
      <c r="N253" s="192" t="s">
        <v>47</v>
      </c>
      <c r="O253" s="39"/>
      <c r="P253" s="193">
        <f>O253*H253</f>
        <v>0</v>
      </c>
      <c r="Q253" s="193">
        <v>0.00061</v>
      </c>
      <c r="R253" s="193">
        <f>Q253*H253</f>
        <v>0.18422</v>
      </c>
      <c r="S253" s="193">
        <v>0</v>
      </c>
      <c r="T253" s="194">
        <f>S253*H253</f>
        <v>0</v>
      </c>
      <c r="AR253" s="21" t="s">
        <v>159</v>
      </c>
      <c r="AT253" s="21" t="s">
        <v>154</v>
      </c>
      <c r="AU253" s="21" t="s">
        <v>87</v>
      </c>
      <c r="AY253" s="21" t="s">
        <v>152</v>
      </c>
      <c r="BE253" s="195">
        <f>IF(N253="základní",J253,0)</f>
        <v>0</v>
      </c>
      <c r="BF253" s="195">
        <f>IF(N253="snížená",J253,0)</f>
        <v>0</v>
      </c>
      <c r="BG253" s="195">
        <f>IF(N253="zákl. přenesená",J253,0)</f>
        <v>0</v>
      </c>
      <c r="BH253" s="195">
        <f>IF(N253="sníž. přenesená",J253,0)</f>
        <v>0</v>
      </c>
      <c r="BI253" s="195">
        <f>IF(N253="nulová",J253,0)</f>
        <v>0</v>
      </c>
      <c r="BJ253" s="21" t="s">
        <v>24</v>
      </c>
      <c r="BK253" s="195">
        <f>ROUND(I253*H253,2)</f>
        <v>0</v>
      </c>
      <c r="BL253" s="21" t="s">
        <v>159</v>
      </c>
      <c r="BM253" s="21" t="s">
        <v>492</v>
      </c>
    </row>
    <row r="254" spans="2:65" s="1" customFormat="1" ht="38.25" customHeight="1">
      <c r="B254" s="38"/>
      <c r="C254" s="184" t="s">
        <v>493</v>
      </c>
      <c r="D254" s="184" t="s">
        <v>154</v>
      </c>
      <c r="E254" s="185" t="s">
        <v>494</v>
      </c>
      <c r="F254" s="186" t="s">
        <v>495</v>
      </c>
      <c r="G254" s="187" t="s">
        <v>157</v>
      </c>
      <c r="H254" s="188">
        <v>418</v>
      </c>
      <c r="I254" s="189"/>
      <c r="J254" s="190">
        <f>ROUND(I254*H254,2)</f>
        <v>0</v>
      </c>
      <c r="K254" s="186" t="s">
        <v>158</v>
      </c>
      <c r="L254" s="58"/>
      <c r="M254" s="191" t="s">
        <v>22</v>
      </c>
      <c r="N254" s="192" t="s">
        <v>47</v>
      </c>
      <c r="O254" s="39"/>
      <c r="P254" s="193">
        <f>O254*H254</f>
        <v>0</v>
      </c>
      <c r="Q254" s="193">
        <v>0</v>
      </c>
      <c r="R254" s="193">
        <f>Q254*H254</f>
        <v>0</v>
      </c>
      <c r="S254" s="193">
        <v>0</v>
      </c>
      <c r="T254" s="194">
        <f>S254*H254</f>
        <v>0</v>
      </c>
      <c r="AR254" s="21" t="s">
        <v>159</v>
      </c>
      <c r="AT254" s="21" t="s">
        <v>154</v>
      </c>
      <c r="AU254" s="21" t="s">
        <v>87</v>
      </c>
      <c r="AY254" s="21" t="s">
        <v>152</v>
      </c>
      <c r="BE254" s="195">
        <f>IF(N254="základní",J254,0)</f>
        <v>0</v>
      </c>
      <c r="BF254" s="195">
        <f>IF(N254="snížená",J254,0)</f>
        <v>0</v>
      </c>
      <c r="BG254" s="195">
        <f>IF(N254="zákl. přenesená",J254,0)</f>
        <v>0</v>
      </c>
      <c r="BH254" s="195">
        <f>IF(N254="sníž. přenesená",J254,0)</f>
        <v>0</v>
      </c>
      <c r="BI254" s="195">
        <f>IF(N254="nulová",J254,0)</f>
        <v>0</v>
      </c>
      <c r="BJ254" s="21" t="s">
        <v>24</v>
      </c>
      <c r="BK254" s="195">
        <f>ROUND(I254*H254,2)</f>
        <v>0</v>
      </c>
      <c r="BL254" s="21" t="s">
        <v>159</v>
      </c>
      <c r="BM254" s="21" t="s">
        <v>496</v>
      </c>
    </row>
    <row r="255" spans="2:47" s="1" customFormat="1" ht="27">
      <c r="B255" s="38"/>
      <c r="C255" s="60"/>
      <c r="D255" s="196" t="s">
        <v>161</v>
      </c>
      <c r="E255" s="60"/>
      <c r="F255" s="197" t="s">
        <v>497</v>
      </c>
      <c r="G255" s="60"/>
      <c r="H255" s="60"/>
      <c r="I255" s="155"/>
      <c r="J255" s="60"/>
      <c r="K255" s="60"/>
      <c r="L255" s="58"/>
      <c r="M255" s="198"/>
      <c r="N255" s="39"/>
      <c r="O255" s="39"/>
      <c r="P255" s="39"/>
      <c r="Q255" s="39"/>
      <c r="R255" s="39"/>
      <c r="S255" s="39"/>
      <c r="T255" s="75"/>
      <c r="AT255" s="21" t="s">
        <v>161</v>
      </c>
      <c r="AU255" s="21" t="s">
        <v>87</v>
      </c>
    </row>
    <row r="256" spans="2:65" s="1" customFormat="1" ht="38.25" customHeight="1">
      <c r="B256" s="38"/>
      <c r="C256" s="184" t="s">
        <v>498</v>
      </c>
      <c r="D256" s="184" t="s">
        <v>154</v>
      </c>
      <c r="E256" s="185" t="s">
        <v>499</v>
      </c>
      <c r="F256" s="186" t="s">
        <v>500</v>
      </c>
      <c r="G256" s="187" t="s">
        <v>157</v>
      </c>
      <c r="H256" s="188">
        <v>122.5</v>
      </c>
      <c r="I256" s="189"/>
      <c r="J256" s="190">
        <f>ROUND(I256*H256,2)</f>
        <v>0</v>
      </c>
      <c r="K256" s="186" t="s">
        <v>158</v>
      </c>
      <c r="L256" s="58"/>
      <c r="M256" s="191" t="s">
        <v>22</v>
      </c>
      <c r="N256" s="192" t="s">
        <v>47</v>
      </c>
      <c r="O256" s="39"/>
      <c r="P256" s="193">
        <f>O256*H256</f>
        <v>0</v>
      </c>
      <c r="Q256" s="193">
        <v>0.1837</v>
      </c>
      <c r="R256" s="193">
        <f>Q256*H256</f>
        <v>22.50325</v>
      </c>
      <c r="S256" s="193">
        <v>0</v>
      </c>
      <c r="T256" s="194">
        <f>S256*H256</f>
        <v>0</v>
      </c>
      <c r="AR256" s="21" t="s">
        <v>159</v>
      </c>
      <c r="AT256" s="21" t="s">
        <v>154</v>
      </c>
      <c r="AU256" s="21" t="s">
        <v>87</v>
      </c>
      <c r="AY256" s="21" t="s">
        <v>152</v>
      </c>
      <c r="BE256" s="195">
        <f>IF(N256="základní",J256,0)</f>
        <v>0</v>
      </c>
      <c r="BF256" s="195">
        <f>IF(N256="snížená",J256,0)</f>
        <v>0</v>
      </c>
      <c r="BG256" s="195">
        <f>IF(N256="zákl. přenesená",J256,0)</f>
        <v>0</v>
      </c>
      <c r="BH256" s="195">
        <f>IF(N256="sníž. přenesená",J256,0)</f>
        <v>0</v>
      </c>
      <c r="BI256" s="195">
        <f>IF(N256="nulová",J256,0)</f>
        <v>0</v>
      </c>
      <c r="BJ256" s="21" t="s">
        <v>24</v>
      </c>
      <c r="BK256" s="195">
        <f>ROUND(I256*H256,2)</f>
        <v>0</v>
      </c>
      <c r="BL256" s="21" t="s">
        <v>159</v>
      </c>
      <c r="BM256" s="21" t="s">
        <v>501</v>
      </c>
    </row>
    <row r="257" spans="2:47" s="1" customFormat="1" ht="148.5">
      <c r="B257" s="38"/>
      <c r="C257" s="60"/>
      <c r="D257" s="196" t="s">
        <v>161</v>
      </c>
      <c r="E257" s="60"/>
      <c r="F257" s="197" t="s">
        <v>502</v>
      </c>
      <c r="G257" s="60"/>
      <c r="H257" s="60"/>
      <c r="I257" s="155"/>
      <c r="J257" s="60"/>
      <c r="K257" s="60"/>
      <c r="L257" s="58"/>
      <c r="M257" s="198"/>
      <c r="N257" s="39"/>
      <c r="O257" s="39"/>
      <c r="P257" s="39"/>
      <c r="Q257" s="39"/>
      <c r="R257" s="39"/>
      <c r="S257" s="39"/>
      <c r="T257" s="75"/>
      <c r="AT257" s="21" t="s">
        <v>161</v>
      </c>
      <c r="AU257" s="21" t="s">
        <v>87</v>
      </c>
    </row>
    <row r="258" spans="2:65" s="1" customFormat="1" ht="51" customHeight="1">
      <c r="B258" s="38"/>
      <c r="C258" s="184" t="s">
        <v>503</v>
      </c>
      <c r="D258" s="184" t="s">
        <v>154</v>
      </c>
      <c r="E258" s="185" t="s">
        <v>504</v>
      </c>
      <c r="F258" s="186" t="s">
        <v>505</v>
      </c>
      <c r="G258" s="187" t="s">
        <v>157</v>
      </c>
      <c r="H258" s="188">
        <v>274</v>
      </c>
      <c r="I258" s="189"/>
      <c r="J258" s="190">
        <f>ROUND(I258*H258,2)</f>
        <v>0</v>
      </c>
      <c r="K258" s="186" t="s">
        <v>158</v>
      </c>
      <c r="L258" s="58"/>
      <c r="M258" s="191" t="s">
        <v>22</v>
      </c>
      <c r="N258" s="192" t="s">
        <v>47</v>
      </c>
      <c r="O258" s="39"/>
      <c r="P258" s="193">
        <f>O258*H258</f>
        <v>0</v>
      </c>
      <c r="Q258" s="193">
        <v>0.08425</v>
      </c>
      <c r="R258" s="193">
        <f>Q258*H258</f>
        <v>23.084500000000002</v>
      </c>
      <c r="S258" s="193">
        <v>0</v>
      </c>
      <c r="T258" s="194">
        <f>S258*H258</f>
        <v>0</v>
      </c>
      <c r="AR258" s="21" t="s">
        <v>159</v>
      </c>
      <c r="AT258" s="21" t="s">
        <v>154</v>
      </c>
      <c r="AU258" s="21" t="s">
        <v>87</v>
      </c>
      <c r="AY258" s="21" t="s">
        <v>152</v>
      </c>
      <c r="BE258" s="195">
        <f>IF(N258="základní",J258,0)</f>
        <v>0</v>
      </c>
      <c r="BF258" s="195">
        <f>IF(N258="snížená",J258,0)</f>
        <v>0</v>
      </c>
      <c r="BG258" s="195">
        <f>IF(N258="zákl. přenesená",J258,0)</f>
        <v>0</v>
      </c>
      <c r="BH258" s="195">
        <f>IF(N258="sníž. přenesená",J258,0)</f>
        <v>0</v>
      </c>
      <c r="BI258" s="195">
        <f>IF(N258="nulová",J258,0)</f>
        <v>0</v>
      </c>
      <c r="BJ258" s="21" t="s">
        <v>24</v>
      </c>
      <c r="BK258" s="195">
        <f>ROUND(I258*H258,2)</f>
        <v>0</v>
      </c>
      <c r="BL258" s="21" t="s">
        <v>159</v>
      </c>
      <c r="BM258" s="21" t="s">
        <v>506</v>
      </c>
    </row>
    <row r="259" spans="2:47" s="1" customFormat="1" ht="121.5">
      <c r="B259" s="38"/>
      <c r="C259" s="60"/>
      <c r="D259" s="196" t="s">
        <v>161</v>
      </c>
      <c r="E259" s="60"/>
      <c r="F259" s="197" t="s">
        <v>507</v>
      </c>
      <c r="G259" s="60"/>
      <c r="H259" s="60"/>
      <c r="I259" s="155"/>
      <c r="J259" s="60"/>
      <c r="K259" s="60"/>
      <c r="L259" s="58"/>
      <c r="M259" s="198"/>
      <c r="N259" s="39"/>
      <c r="O259" s="39"/>
      <c r="P259" s="39"/>
      <c r="Q259" s="39"/>
      <c r="R259" s="39"/>
      <c r="S259" s="39"/>
      <c r="T259" s="75"/>
      <c r="AT259" s="21" t="s">
        <v>161</v>
      </c>
      <c r="AU259" s="21" t="s">
        <v>87</v>
      </c>
    </row>
    <row r="260" spans="2:65" s="1" customFormat="1" ht="38.25" customHeight="1">
      <c r="B260" s="38"/>
      <c r="C260" s="209" t="s">
        <v>508</v>
      </c>
      <c r="D260" s="209" t="s">
        <v>509</v>
      </c>
      <c r="E260" s="210" t="s">
        <v>510</v>
      </c>
      <c r="F260" s="211" t="s">
        <v>511</v>
      </c>
      <c r="G260" s="212" t="s">
        <v>157</v>
      </c>
      <c r="H260" s="213">
        <v>288</v>
      </c>
      <c r="I260" s="214"/>
      <c r="J260" s="215">
        <f>ROUND(I260*H260,2)</f>
        <v>0</v>
      </c>
      <c r="K260" s="211" t="s">
        <v>158</v>
      </c>
      <c r="L260" s="216"/>
      <c r="M260" s="217" t="s">
        <v>22</v>
      </c>
      <c r="N260" s="218" t="s">
        <v>47</v>
      </c>
      <c r="O260" s="39"/>
      <c r="P260" s="193">
        <f>O260*H260</f>
        <v>0</v>
      </c>
      <c r="Q260" s="193">
        <v>0.131</v>
      </c>
      <c r="R260" s="193">
        <f>Q260*H260</f>
        <v>37.728</v>
      </c>
      <c r="S260" s="193">
        <v>0</v>
      </c>
      <c r="T260" s="194">
        <f>S260*H260</f>
        <v>0</v>
      </c>
      <c r="AR260" s="21" t="s">
        <v>186</v>
      </c>
      <c r="AT260" s="21" t="s">
        <v>509</v>
      </c>
      <c r="AU260" s="21" t="s">
        <v>87</v>
      </c>
      <c r="AY260" s="21" t="s">
        <v>152</v>
      </c>
      <c r="BE260" s="195">
        <f>IF(N260="základní",J260,0)</f>
        <v>0</v>
      </c>
      <c r="BF260" s="195">
        <f>IF(N260="snížená",J260,0)</f>
        <v>0</v>
      </c>
      <c r="BG260" s="195">
        <f>IF(N260="zákl. přenesená",J260,0)</f>
        <v>0</v>
      </c>
      <c r="BH260" s="195">
        <f>IF(N260="sníž. přenesená",J260,0)</f>
        <v>0</v>
      </c>
      <c r="BI260" s="195">
        <f>IF(N260="nulová",J260,0)</f>
        <v>0</v>
      </c>
      <c r="BJ260" s="21" t="s">
        <v>24</v>
      </c>
      <c r="BK260" s="195">
        <f>ROUND(I260*H260,2)</f>
        <v>0</v>
      </c>
      <c r="BL260" s="21" t="s">
        <v>159</v>
      </c>
      <c r="BM260" s="21" t="s">
        <v>512</v>
      </c>
    </row>
    <row r="261" spans="2:65" s="1" customFormat="1" ht="51" customHeight="1">
      <c r="B261" s="38"/>
      <c r="C261" s="184" t="s">
        <v>513</v>
      </c>
      <c r="D261" s="184" t="s">
        <v>154</v>
      </c>
      <c r="E261" s="185" t="s">
        <v>514</v>
      </c>
      <c r="F261" s="186" t="s">
        <v>515</v>
      </c>
      <c r="G261" s="187" t="s">
        <v>157</v>
      </c>
      <c r="H261" s="188">
        <v>77.9</v>
      </c>
      <c r="I261" s="189"/>
      <c r="J261" s="190">
        <f>ROUND(I261*H261,2)</f>
        <v>0</v>
      </c>
      <c r="K261" s="186" t="s">
        <v>158</v>
      </c>
      <c r="L261" s="58"/>
      <c r="M261" s="191" t="s">
        <v>22</v>
      </c>
      <c r="N261" s="192" t="s">
        <v>47</v>
      </c>
      <c r="O261" s="39"/>
      <c r="P261" s="193">
        <f>O261*H261</f>
        <v>0</v>
      </c>
      <c r="Q261" s="193">
        <v>0.101</v>
      </c>
      <c r="R261" s="193">
        <f>Q261*H261</f>
        <v>7.8679000000000014</v>
      </c>
      <c r="S261" s="193">
        <v>0</v>
      </c>
      <c r="T261" s="194">
        <f>S261*H261</f>
        <v>0</v>
      </c>
      <c r="AR261" s="21" t="s">
        <v>159</v>
      </c>
      <c r="AT261" s="21" t="s">
        <v>154</v>
      </c>
      <c r="AU261" s="21" t="s">
        <v>87</v>
      </c>
      <c r="AY261" s="21" t="s">
        <v>152</v>
      </c>
      <c r="BE261" s="195">
        <f>IF(N261="základní",J261,0)</f>
        <v>0</v>
      </c>
      <c r="BF261" s="195">
        <f>IF(N261="snížená",J261,0)</f>
        <v>0</v>
      </c>
      <c r="BG261" s="195">
        <f>IF(N261="zákl. přenesená",J261,0)</f>
        <v>0</v>
      </c>
      <c r="BH261" s="195">
        <f>IF(N261="sníž. přenesená",J261,0)</f>
        <v>0</v>
      </c>
      <c r="BI261" s="195">
        <f>IF(N261="nulová",J261,0)</f>
        <v>0</v>
      </c>
      <c r="BJ261" s="21" t="s">
        <v>24</v>
      </c>
      <c r="BK261" s="195">
        <f>ROUND(I261*H261,2)</f>
        <v>0</v>
      </c>
      <c r="BL261" s="21" t="s">
        <v>159</v>
      </c>
      <c r="BM261" s="21" t="s">
        <v>516</v>
      </c>
    </row>
    <row r="262" spans="2:47" s="1" customFormat="1" ht="81">
      <c r="B262" s="38"/>
      <c r="C262" s="60"/>
      <c r="D262" s="196" t="s">
        <v>161</v>
      </c>
      <c r="E262" s="60"/>
      <c r="F262" s="197" t="s">
        <v>517</v>
      </c>
      <c r="G262" s="60"/>
      <c r="H262" s="60"/>
      <c r="I262" s="155"/>
      <c r="J262" s="60"/>
      <c r="K262" s="60"/>
      <c r="L262" s="58"/>
      <c r="M262" s="198"/>
      <c r="N262" s="39"/>
      <c r="O262" s="39"/>
      <c r="P262" s="39"/>
      <c r="Q262" s="39"/>
      <c r="R262" s="39"/>
      <c r="S262" s="39"/>
      <c r="T262" s="75"/>
      <c r="AT262" s="21" t="s">
        <v>161</v>
      </c>
      <c r="AU262" s="21" t="s">
        <v>87</v>
      </c>
    </row>
    <row r="263" spans="2:65" s="1" customFormat="1" ht="51" customHeight="1">
      <c r="B263" s="38"/>
      <c r="C263" s="184" t="s">
        <v>518</v>
      </c>
      <c r="D263" s="184" t="s">
        <v>154</v>
      </c>
      <c r="E263" s="185" t="s">
        <v>519</v>
      </c>
      <c r="F263" s="186" t="s">
        <v>520</v>
      </c>
      <c r="G263" s="187" t="s">
        <v>157</v>
      </c>
      <c r="H263" s="188">
        <v>8.2</v>
      </c>
      <c r="I263" s="189"/>
      <c r="J263" s="190">
        <f>ROUND(I263*H263,2)</f>
        <v>0</v>
      </c>
      <c r="K263" s="186" t="s">
        <v>158</v>
      </c>
      <c r="L263" s="58"/>
      <c r="M263" s="191" t="s">
        <v>22</v>
      </c>
      <c r="N263" s="192" t="s">
        <v>47</v>
      </c>
      <c r="O263" s="39"/>
      <c r="P263" s="193">
        <f>O263*H263</f>
        <v>0</v>
      </c>
      <c r="Q263" s="193">
        <v>0.1461</v>
      </c>
      <c r="R263" s="193">
        <f>Q263*H263</f>
        <v>1.1980199999999999</v>
      </c>
      <c r="S263" s="193">
        <v>0</v>
      </c>
      <c r="T263" s="194">
        <f>S263*H263</f>
        <v>0</v>
      </c>
      <c r="AR263" s="21" t="s">
        <v>159</v>
      </c>
      <c r="AT263" s="21" t="s">
        <v>154</v>
      </c>
      <c r="AU263" s="21" t="s">
        <v>87</v>
      </c>
      <c r="AY263" s="21" t="s">
        <v>152</v>
      </c>
      <c r="BE263" s="195">
        <f>IF(N263="základní",J263,0)</f>
        <v>0</v>
      </c>
      <c r="BF263" s="195">
        <f>IF(N263="snížená",J263,0)</f>
        <v>0</v>
      </c>
      <c r="BG263" s="195">
        <f>IF(N263="zákl. přenesená",J263,0)</f>
        <v>0</v>
      </c>
      <c r="BH263" s="195">
        <f>IF(N263="sníž. přenesená",J263,0)</f>
        <v>0</v>
      </c>
      <c r="BI263" s="195">
        <f>IF(N263="nulová",J263,0)</f>
        <v>0</v>
      </c>
      <c r="BJ263" s="21" t="s">
        <v>24</v>
      </c>
      <c r="BK263" s="195">
        <f>ROUND(I263*H263,2)</f>
        <v>0</v>
      </c>
      <c r="BL263" s="21" t="s">
        <v>159</v>
      </c>
      <c r="BM263" s="21" t="s">
        <v>521</v>
      </c>
    </row>
    <row r="264" spans="2:47" s="1" customFormat="1" ht="81">
      <c r="B264" s="38"/>
      <c r="C264" s="60"/>
      <c r="D264" s="196" t="s">
        <v>161</v>
      </c>
      <c r="E264" s="60"/>
      <c r="F264" s="197" t="s">
        <v>517</v>
      </c>
      <c r="G264" s="60"/>
      <c r="H264" s="60"/>
      <c r="I264" s="155"/>
      <c r="J264" s="60"/>
      <c r="K264" s="60"/>
      <c r="L264" s="58"/>
      <c r="M264" s="198"/>
      <c r="N264" s="39"/>
      <c r="O264" s="39"/>
      <c r="P264" s="39"/>
      <c r="Q264" s="39"/>
      <c r="R264" s="39"/>
      <c r="S264" s="39"/>
      <c r="T264" s="75"/>
      <c r="AT264" s="21" t="s">
        <v>161</v>
      </c>
      <c r="AU264" s="21" t="s">
        <v>87</v>
      </c>
    </row>
    <row r="265" spans="2:63" s="10" customFormat="1" ht="29.85" customHeight="1">
      <c r="B265" s="168"/>
      <c r="C265" s="169"/>
      <c r="D265" s="170" t="s">
        <v>75</v>
      </c>
      <c r="E265" s="182" t="s">
        <v>178</v>
      </c>
      <c r="F265" s="182" t="s">
        <v>522</v>
      </c>
      <c r="G265" s="169"/>
      <c r="H265" s="169"/>
      <c r="I265" s="172"/>
      <c r="J265" s="183">
        <f>BK265</f>
        <v>0</v>
      </c>
      <c r="K265" s="169"/>
      <c r="L265" s="174"/>
      <c r="M265" s="175"/>
      <c r="N265" s="176"/>
      <c r="O265" s="176"/>
      <c r="P265" s="177">
        <f>SUM(P266:P311)</f>
        <v>0</v>
      </c>
      <c r="Q265" s="176"/>
      <c r="R265" s="177">
        <f>SUM(R266:R311)</f>
        <v>50.364763999999994</v>
      </c>
      <c r="S265" s="176"/>
      <c r="T265" s="178">
        <f>SUM(T266:T311)</f>
        <v>0</v>
      </c>
      <c r="AR265" s="179" t="s">
        <v>24</v>
      </c>
      <c r="AT265" s="180" t="s">
        <v>75</v>
      </c>
      <c r="AU265" s="180" t="s">
        <v>24</v>
      </c>
      <c r="AY265" s="179" t="s">
        <v>152</v>
      </c>
      <c r="BK265" s="181">
        <f>SUM(BK266:BK311)</f>
        <v>0</v>
      </c>
    </row>
    <row r="266" spans="2:65" s="1" customFormat="1" ht="16.5" customHeight="1">
      <c r="B266" s="38"/>
      <c r="C266" s="184" t="s">
        <v>523</v>
      </c>
      <c r="D266" s="184" t="s">
        <v>154</v>
      </c>
      <c r="E266" s="185" t="s">
        <v>524</v>
      </c>
      <c r="F266" s="186" t="s">
        <v>525</v>
      </c>
      <c r="G266" s="187" t="s">
        <v>157</v>
      </c>
      <c r="H266" s="188">
        <v>12</v>
      </c>
      <c r="I266" s="189"/>
      <c r="J266" s="190">
        <f>ROUND(I266*H266,2)</f>
        <v>0</v>
      </c>
      <c r="K266" s="186" t="s">
        <v>158</v>
      </c>
      <c r="L266" s="58"/>
      <c r="M266" s="191" t="s">
        <v>22</v>
      </c>
      <c r="N266" s="192" t="s">
        <v>47</v>
      </c>
      <c r="O266" s="39"/>
      <c r="P266" s="193">
        <f>O266*H266</f>
        <v>0</v>
      </c>
      <c r="Q266" s="193">
        <v>0.04</v>
      </c>
      <c r="R266" s="193">
        <f>Q266*H266</f>
        <v>0.48</v>
      </c>
      <c r="S266" s="193">
        <v>0</v>
      </c>
      <c r="T266" s="194">
        <f>S266*H266</f>
        <v>0</v>
      </c>
      <c r="AR266" s="21" t="s">
        <v>159</v>
      </c>
      <c r="AT266" s="21" t="s">
        <v>154</v>
      </c>
      <c r="AU266" s="21" t="s">
        <v>87</v>
      </c>
      <c r="AY266" s="21" t="s">
        <v>152</v>
      </c>
      <c r="BE266" s="195">
        <f>IF(N266="základní",J266,0)</f>
        <v>0</v>
      </c>
      <c r="BF266" s="195">
        <f>IF(N266="snížená",J266,0)</f>
        <v>0</v>
      </c>
      <c r="BG266" s="195">
        <f>IF(N266="zákl. přenesená",J266,0)</f>
        <v>0</v>
      </c>
      <c r="BH266" s="195">
        <f>IF(N266="sníž. přenesená",J266,0)</f>
        <v>0</v>
      </c>
      <c r="BI266" s="195">
        <f>IF(N266="nulová",J266,0)</f>
        <v>0</v>
      </c>
      <c r="BJ266" s="21" t="s">
        <v>24</v>
      </c>
      <c r="BK266" s="195">
        <f>ROUND(I266*H266,2)</f>
        <v>0</v>
      </c>
      <c r="BL266" s="21" t="s">
        <v>159</v>
      </c>
      <c r="BM266" s="21" t="s">
        <v>526</v>
      </c>
    </row>
    <row r="267" spans="2:47" s="1" customFormat="1" ht="40.5">
      <c r="B267" s="38"/>
      <c r="C267" s="60"/>
      <c r="D267" s="196" t="s">
        <v>161</v>
      </c>
      <c r="E267" s="60"/>
      <c r="F267" s="197" t="s">
        <v>527</v>
      </c>
      <c r="G267" s="60"/>
      <c r="H267" s="60"/>
      <c r="I267" s="155"/>
      <c r="J267" s="60"/>
      <c r="K267" s="60"/>
      <c r="L267" s="58"/>
      <c r="M267" s="198"/>
      <c r="N267" s="39"/>
      <c r="O267" s="39"/>
      <c r="P267" s="39"/>
      <c r="Q267" s="39"/>
      <c r="R267" s="39"/>
      <c r="S267" s="39"/>
      <c r="T267" s="75"/>
      <c r="AT267" s="21" t="s">
        <v>161</v>
      </c>
      <c r="AU267" s="21" t="s">
        <v>87</v>
      </c>
    </row>
    <row r="268" spans="2:65" s="1" customFormat="1" ht="25.5" customHeight="1">
      <c r="B268" s="38"/>
      <c r="C268" s="184" t="s">
        <v>528</v>
      </c>
      <c r="D268" s="184" t="s">
        <v>154</v>
      </c>
      <c r="E268" s="185" t="s">
        <v>529</v>
      </c>
      <c r="F268" s="186" t="s">
        <v>530</v>
      </c>
      <c r="G268" s="187" t="s">
        <v>157</v>
      </c>
      <c r="H268" s="188">
        <v>4.5</v>
      </c>
      <c r="I268" s="189"/>
      <c r="J268" s="190">
        <f>ROUND(I268*H268,2)</f>
        <v>0</v>
      </c>
      <c r="K268" s="186" t="s">
        <v>158</v>
      </c>
      <c r="L268" s="58"/>
      <c r="M268" s="191" t="s">
        <v>22</v>
      </c>
      <c r="N268" s="192" t="s">
        <v>47</v>
      </c>
      <c r="O268" s="39"/>
      <c r="P268" s="193">
        <f>O268*H268</f>
        <v>0</v>
      </c>
      <c r="Q268" s="193">
        <v>0.00438</v>
      </c>
      <c r="R268" s="193">
        <f>Q268*H268</f>
        <v>0.019710000000000002</v>
      </c>
      <c r="S268" s="193">
        <v>0</v>
      </c>
      <c r="T268" s="194">
        <f>S268*H268</f>
        <v>0</v>
      </c>
      <c r="AR268" s="21" t="s">
        <v>159</v>
      </c>
      <c r="AT268" s="21" t="s">
        <v>154</v>
      </c>
      <c r="AU268" s="21" t="s">
        <v>87</v>
      </c>
      <c r="AY268" s="21" t="s">
        <v>152</v>
      </c>
      <c r="BE268" s="195">
        <f>IF(N268="základní",J268,0)</f>
        <v>0</v>
      </c>
      <c r="BF268" s="195">
        <f>IF(N268="snížená",J268,0)</f>
        <v>0</v>
      </c>
      <c r="BG268" s="195">
        <f>IF(N268="zákl. přenesená",J268,0)</f>
        <v>0</v>
      </c>
      <c r="BH268" s="195">
        <f>IF(N268="sníž. přenesená",J268,0)</f>
        <v>0</v>
      </c>
      <c r="BI268" s="195">
        <f>IF(N268="nulová",J268,0)</f>
        <v>0</v>
      </c>
      <c r="BJ268" s="21" t="s">
        <v>24</v>
      </c>
      <c r="BK268" s="195">
        <f>ROUND(I268*H268,2)</f>
        <v>0</v>
      </c>
      <c r="BL268" s="21" t="s">
        <v>159</v>
      </c>
      <c r="BM268" s="21" t="s">
        <v>531</v>
      </c>
    </row>
    <row r="269" spans="2:47" s="1" customFormat="1" ht="27">
      <c r="B269" s="38"/>
      <c r="C269" s="60"/>
      <c r="D269" s="196" t="s">
        <v>161</v>
      </c>
      <c r="E269" s="60"/>
      <c r="F269" s="197" t="s">
        <v>532</v>
      </c>
      <c r="G269" s="60"/>
      <c r="H269" s="60"/>
      <c r="I269" s="155"/>
      <c r="J269" s="60"/>
      <c r="K269" s="60"/>
      <c r="L269" s="58"/>
      <c r="M269" s="198"/>
      <c r="N269" s="39"/>
      <c r="O269" s="39"/>
      <c r="P269" s="39"/>
      <c r="Q269" s="39"/>
      <c r="R269" s="39"/>
      <c r="S269" s="39"/>
      <c r="T269" s="75"/>
      <c r="AT269" s="21" t="s">
        <v>161</v>
      </c>
      <c r="AU269" s="21" t="s">
        <v>87</v>
      </c>
    </row>
    <row r="270" spans="2:65" s="1" customFormat="1" ht="25.5" customHeight="1">
      <c r="B270" s="38"/>
      <c r="C270" s="184" t="s">
        <v>533</v>
      </c>
      <c r="D270" s="184" t="s">
        <v>154</v>
      </c>
      <c r="E270" s="185" t="s">
        <v>534</v>
      </c>
      <c r="F270" s="186" t="s">
        <v>535</v>
      </c>
      <c r="G270" s="187" t="s">
        <v>157</v>
      </c>
      <c r="H270" s="188">
        <v>64.5</v>
      </c>
      <c r="I270" s="189"/>
      <c r="J270" s="190">
        <f>ROUND(I270*H270,2)</f>
        <v>0</v>
      </c>
      <c r="K270" s="186" t="s">
        <v>158</v>
      </c>
      <c r="L270" s="58"/>
      <c r="M270" s="191" t="s">
        <v>22</v>
      </c>
      <c r="N270" s="192" t="s">
        <v>47</v>
      </c>
      <c r="O270" s="39"/>
      <c r="P270" s="193">
        <f>O270*H270</f>
        <v>0</v>
      </c>
      <c r="Q270" s="193">
        <v>0.0154</v>
      </c>
      <c r="R270" s="193">
        <f>Q270*H270</f>
        <v>0.9933000000000001</v>
      </c>
      <c r="S270" s="193">
        <v>0</v>
      </c>
      <c r="T270" s="194">
        <f>S270*H270</f>
        <v>0</v>
      </c>
      <c r="AR270" s="21" t="s">
        <v>159</v>
      </c>
      <c r="AT270" s="21" t="s">
        <v>154</v>
      </c>
      <c r="AU270" s="21" t="s">
        <v>87</v>
      </c>
      <c r="AY270" s="21" t="s">
        <v>152</v>
      </c>
      <c r="BE270" s="195">
        <f>IF(N270="základní",J270,0)</f>
        <v>0</v>
      </c>
      <c r="BF270" s="195">
        <f>IF(N270="snížená",J270,0)</f>
        <v>0</v>
      </c>
      <c r="BG270" s="195">
        <f>IF(N270="zákl. přenesená",J270,0)</f>
        <v>0</v>
      </c>
      <c r="BH270" s="195">
        <f>IF(N270="sníž. přenesená",J270,0)</f>
        <v>0</v>
      </c>
      <c r="BI270" s="195">
        <f>IF(N270="nulová",J270,0)</f>
        <v>0</v>
      </c>
      <c r="BJ270" s="21" t="s">
        <v>24</v>
      </c>
      <c r="BK270" s="195">
        <f>ROUND(I270*H270,2)</f>
        <v>0</v>
      </c>
      <c r="BL270" s="21" t="s">
        <v>159</v>
      </c>
      <c r="BM270" s="21" t="s">
        <v>536</v>
      </c>
    </row>
    <row r="271" spans="2:47" s="1" customFormat="1" ht="67.5">
      <c r="B271" s="38"/>
      <c r="C271" s="60"/>
      <c r="D271" s="196" t="s">
        <v>161</v>
      </c>
      <c r="E271" s="60"/>
      <c r="F271" s="197" t="s">
        <v>537</v>
      </c>
      <c r="G271" s="60"/>
      <c r="H271" s="60"/>
      <c r="I271" s="155"/>
      <c r="J271" s="60"/>
      <c r="K271" s="60"/>
      <c r="L271" s="58"/>
      <c r="M271" s="198"/>
      <c r="N271" s="39"/>
      <c r="O271" s="39"/>
      <c r="P271" s="39"/>
      <c r="Q271" s="39"/>
      <c r="R271" s="39"/>
      <c r="S271" s="39"/>
      <c r="T271" s="75"/>
      <c r="AT271" s="21" t="s">
        <v>161</v>
      </c>
      <c r="AU271" s="21" t="s">
        <v>87</v>
      </c>
    </row>
    <row r="272" spans="2:65" s="1" customFormat="1" ht="38.25" customHeight="1">
      <c r="B272" s="38"/>
      <c r="C272" s="184" t="s">
        <v>538</v>
      </c>
      <c r="D272" s="184" t="s">
        <v>154</v>
      </c>
      <c r="E272" s="185" t="s">
        <v>539</v>
      </c>
      <c r="F272" s="186" t="s">
        <v>540</v>
      </c>
      <c r="G272" s="187" t="s">
        <v>157</v>
      </c>
      <c r="H272" s="188">
        <v>8</v>
      </c>
      <c r="I272" s="189"/>
      <c r="J272" s="190">
        <f>ROUND(I272*H272,2)</f>
        <v>0</v>
      </c>
      <c r="K272" s="186" t="s">
        <v>158</v>
      </c>
      <c r="L272" s="58"/>
      <c r="M272" s="191" t="s">
        <v>22</v>
      </c>
      <c r="N272" s="192" t="s">
        <v>47</v>
      </c>
      <c r="O272" s="39"/>
      <c r="P272" s="193">
        <f>O272*H272</f>
        <v>0</v>
      </c>
      <c r="Q272" s="193">
        <v>0.01838</v>
      </c>
      <c r="R272" s="193">
        <f>Q272*H272</f>
        <v>0.14704</v>
      </c>
      <c r="S272" s="193">
        <v>0</v>
      </c>
      <c r="T272" s="194">
        <f>S272*H272</f>
        <v>0</v>
      </c>
      <c r="AR272" s="21" t="s">
        <v>159</v>
      </c>
      <c r="AT272" s="21" t="s">
        <v>154</v>
      </c>
      <c r="AU272" s="21" t="s">
        <v>87</v>
      </c>
      <c r="AY272" s="21" t="s">
        <v>152</v>
      </c>
      <c r="BE272" s="195">
        <f>IF(N272="základní",J272,0)</f>
        <v>0</v>
      </c>
      <c r="BF272" s="195">
        <f>IF(N272="snížená",J272,0)</f>
        <v>0</v>
      </c>
      <c r="BG272" s="195">
        <f>IF(N272="zákl. přenesená",J272,0)</f>
        <v>0</v>
      </c>
      <c r="BH272" s="195">
        <f>IF(N272="sníž. přenesená",J272,0)</f>
        <v>0</v>
      </c>
      <c r="BI272" s="195">
        <f>IF(N272="nulová",J272,0)</f>
        <v>0</v>
      </c>
      <c r="BJ272" s="21" t="s">
        <v>24</v>
      </c>
      <c r="BK272" s="195">
        <f>ROUND(I272*H272,2)</f>
        <v>0</v>
      </c>
      <c r="BL272" s="21" t="s">
        <v>159</v>
      </c>
      <c r="BM272" s="21" t="s">
        <v>541</v>
      </c>
    </row>
    <row r="273" spans="2:47" s="1" customFormat="1" ht="67.5">
      <c r="B273" s="38"/>
      <c r="C273" s="60"/>
      <c r="D273" s="196" t="s">
        <v>161</v>
      </c>
      <c r="E273" s="60"/>
      <c r="F273" s="197" t="s">
        <v>537</v>
      </c>
      <c r="G273" s="60"/>
      <c r="H273" s="60"/>
      <c r="I273" s="155"/>
      <c r="J273" s="60"/>
      <c r="K273" s="60"/>
      <c r="L273" s="58"/>
      <c r="M273" s="198"/>
      <c r="N273" s="39"/>
      <c r="O273" s="39"/>
      <c r="P273" s="39"/>
      <c r="Q273" s="39"/>
      <c r="R273" s="39"/>
      <c r="S273" s="39"/>
      <c r="T273" s="75"/>
      <c r="AT273" s="21" t="s">
        <v>161</v>
      </c>
      <c r="AU273" s="21" t="s">
        <v>87</v>
      </c>
    </row>
    <row r="274" spans="2:65" s="1" customFormat="1" ht="25.5" customHeight="1">
      <c r="B274" s="38"/>
      <c r="C274" s="184" t="s">
        <v>542</v>
      </c>
      <c r="D274" s="184" t="s">
        <v>154</v>
      </c>
      <c r="E274" s="185" t="s">
        <v>543</v>
      </c>
      <c r="F274" s="186" t="s">
        <v>544</v>
      </c>
      <c r="G274" s="187" t="s">
        <v>157</v>
      </c>
      <c r="H274" s="188">
        <v>51</v>
      </c>
      <c r="I274" s="189"/>
      <c r="J274" s="190">
        <f>ROUND(I274*H274,2)</f>
        <v>0</v>
      </c>
      <c r="K274" s="186" t="s">
        <v>158</v>
      </c>
      <c r="L274" s="58"/>
      <c r="M274" s="191" t="s">
        <v>22</v>
      </c>
      <c r="N274" s="192" t="s">
        <v>47</v>
      </c>
      <c r="O274" s="39"/>
      <c r="P274" s="193">
        <f>O274*H274</f>
        <v>0</v>
      </c>
      <c r="Q274" s="193">
        <v>0.00438</v>
      </c>
      <c r="R274" s="193">
        <f>Q274*H274</f>
        <v>0.22338000000000002</v>
      </c>
      <c r="S274" s="193">
        <v>0</v>
      </c>
      <c r="T274" s="194">
        <f>S274*H274</f>
        <v>0</v>
      </c>
      <c r="AR274" s="21" t="s">
        <v>159</v>
      </c>
      <c r="AT274" s="21" t="s">
        <v>154</v>
      </c>
      <c r="AU274" s="21" t="s">
        <v>87</v>
      </c>
      <c r="AY274" s="21" t="s">
        <v>152</v>
      </c>
      <c r="BE274" s="195">
        <f>IF(N274="základní",J274,0)</f>
        <v>0</v>
      </c>
      <c r="BF274" s="195">
        <f>IF(N274="snížená",J274,0)</f>
        <v>0</v>
      </c>
      <c r="BG274" s="195">
        <f>IF(N274="zákl. přenesená",J274,0)</f>
        <v>0</v>
      </c>
      <c r="BH274" s="195">
        <f>IF(N274="sníž. přenesená",J274,0)</f>
        <v>0</v>
      </c>
      <c r="BI274" s="195">
        <f>IF(N274="nulová",J274,0)</f>
        <v>0</v>
      </c>
      <c r="BJ274" s="21" t="s">
        <v>24</v>
      </c>
      <c r="BK274" s="195">
        <f>ROUND(I274*H274,2)</f>
        <v>0</v>
      </c>
      <c r="BL274" s="21" t="s">
        <v>159</v>
      </c>
      <c r="BM274" s="21" t="s">
        <v>545</v>
      </c>
    </row>
    <row r="275" spans="2:47" s="1" customFormat="1" ht="27">
      <c r="B275" s="38"/>
      <c r="C275" s="60"/>
      <c r="D275" s="196" t="s">
        <v>161</v>
      </c>
      <c r="E275" s="60"/>
      <c r="F275" s="197" t="s">
        <v>532</v>
      </c>
      <c r="G275" s="60"/>
      <c r="H275" s="60"/>
      <c r="I275" s="155"/>
      <c r="J275" s="60"/>
      <c r="K275" s="60"/>
      <c r="L275" s="58"/>
      <c r="M275" s="198"/>
      <c r="N275" s="39"/>
      <c r="O275" s="39"/>
      <c r="P275" s="39"/>
      <c r="Q275" s="39"/>
      <c r="R275" s="39"/>
      <c r="S275" s="39"/>
      <c r="T275" s="75"/>
      <c r="AT275" s="21" t="s">
        <v>161</v>
      </c>
      <c r="AU275" s="21" t="s">
        <v>87</v>
      </c>
    </row>
    <row r="276" spans="2:65" s="1" customFormat="1" ht="16.5" customHeight="1">
      <c r="B276" s="38"/>
      <c r="C276" s="184" t="s">
        <v>546</v>
      </c>
      <c r="D276" s="184" t="s">
        <v>154</v>
      </c>
      <c r="E276" s="185" t="s">
        <v>547</v>
      </c>
      <c r="F276" s="186" t="s">
        <v>548</v>
      </c>
      <c r="G276" s="187" t="s">
        <v>157</v>
      </c>
      <c r="H276" s="188">
        <v>2</v>
      </c>
      <c r="I276" s="189"/>
      <c r="J276" s="190">
        <f>ROUND(I276*H276,2)</f>
        <v>0</v>
      </c>
      <c r="K276" s="186" t="s">
        <v>158</v>
      </c>
      <c r="L276" s="58"/>
      <c r="M276" s="191" t="s">
        <v>22</v>
      </c>
      <c r="N276" s="192" t="s">
        <v>47</v>
      </c>
      <c r="O276" s="39"/>
      <c r="P276" s="193">
        <f>O276*H276</f>
        <v>0</v>
      </c>
      <c r="Q276" s="193">
        <v>0.003</v>
      </c>
      <c r="R276" s="193">
        <f>Q276*H276</f>
        <v>0.006</v>
      </c>
      <c r="S276" s="193">
        <v>0</v>
      </c>
      <c r="T276" s="194">
        <f>S276*H276</f>
        <v>0</v>
      </c>
      <c r="AR276" s="21" t="s">
        <v>159</v>
      </c>
      <c r="AT276" s="21" t="s">
        <v>154</v>
      </c>
      <c r="AU276" s="21" t="s">
        <v>87</v>
      </c>
      <c r="AY276" s="21" t="s">
        <v>152</v>
      </c>
      <c r="BE276" s="195">
        <f>IF(N276="základní",J276,0)</f>
        <v>0</v>
      </c>
      <c r="BF276" s="195">
        <f>IF(N276="snížená",J276,0)</f>
        <v>0</v>
      </c>
      <c r="BG276" s="195">
        <f>IF(N276="zákl. přenesená",J276,0)</f>
        <v>0</v>
      </c>
      <c r="BH276" s="195">
        <f>IF(N276="sníž. přenesená",J276,0)</f>
        <v>0</v>
      </c>
      <c r="BI276" s="195">
        <f>IF(N276="nulová",J276,0)</f>
        <v>0</v>
      </c>
      <c r="BJ276" s="21" t="s">
        <v>24</v>
      </c>
      <c r="BK276" s="195">
        <f>ROUND(I276*H276,2)</f>
        <v>0</v>
      </c>
      <c r="BL276" s="21" t="s">
        <v>159</v>
      </c>
      <c r="BM276" s="21" t="s">
        <v>549</v>
      </c>
    </row>
    <row r="277" spans="2:65" s="1" customFormat="1" ht="38.25" customHeight="1">
      <c r="B277" s="38"/>
      <c r="C277" s="184" t="s">
        <v>550</v>
      </c>
      <c r="D277" s="184" t="s">
        <v>154</v>
      </c>
      <c r="E277" s="185" t="s">
        <v>551</v>
      </c>
      <c r="F277" s="186" t="s">
        <v>552</v>
      </c>
      <c r="G277" s="187" t="s">
        <v>157</v>
      </c>
      <c r="H277" s="188">
        <v>266</v>
      </c>
      <c r="I277" s="189"/>
      <c r="J277" s="190">
        <f>ROUND(I277*H277,2)</f>
        <v>0</v>
      </c>
      <c r="K277" s="186" t="s">
        <v>158</v>
      </c>
      <c r="L277" s="58"/>
      <c r="M277" s="191" t="s">
        <v>22</v>
      </c>
      <c r="N277" s="192" t="s">
        <v>47</v>
      </c>
      <c r="O277" s="39"/>
      <c r="P277" s="193">
        <f>O277*H277</f>
        <v>0</v>
      </c>
      <c r="Q277" s="193">
        <v>0.01838</v>
      </c>
      <c r="R277" s="193">
        <f>Q277*H277</f>
        <v>4.88908</v>
      </c>
      <c r="S277" s="193">
        <v>0</v>
      </c>
      <c r="T277" s="194">
        <f>S277*H277</f>
        <v>0</v>
      </c>
      <c r="AR277" s="21" t="s">
        <v>159</v>
      </c>
      <c r="AT277" s="21" t="s">
        <v>154</v>
      </c>
      <c r="AU277" s="21" t="s">
        <v>87</v>
      </c>
      <c r="AY277" s="21" t="s">
        <v>152</v>
      </c>
      <c r="BE277" s="195">
        <f>IF(N277="základní",J277,0)</f>
        <v>0</v>
      </c>
      <c r="BF277" s="195">
        <f>IF(N277="snížená",J277,0)</f>
        <v>0</v>
      </c>
      <c r="BG277" s="195">
        <f>IF(N277="zákl. přenesená",J277,0)</f>
        <v>0</v>
      </c>
      <c r="BH277" s="195">
        <f>IF(N277="sníž. přenesená",J277,0)</f>
        <v>0</v>
      </c>
      <c r="BI277" s="195">
        <f>IF(N277="nulová",J277,0)</f>
        <v>0</v>
      </c>
      <c r="BJ277" s="21" t="s">
        <v>24</v>
      </c>
      <c r="BK277" s="195">
        <f>ROUND(I277*H277,2)</f>
        <v>0</v>
      </c>
      <c r="BL277" s="21" t="s">
        <v>159</v>
      </c>
      <c r="BM277" s="21" t="s">
        <v>553</v>
      </c>
    </row>
    <row r="278" spans="2:47" s="1" customFormat="1" ht="67.5">
      <c r="B278" s="38"/>
      <c r="C278" s="60"/>
      <c r="D278" s="196" t="s">
        <v>161</v>
      </c>
      <c r="E278" s="60"/>
      <c r="F278" s="197" t="s">
        <v>537</v>
      </c>
      <c r="G278" s="60"/>
      <c r="H278" s="60"/>
      <c r="I278" s="155"/>
      <c r="J278" s="60"/>
      <c r="K278" s="60"/>
      <c r="L278" s="58"/>
      <c r="M278" s="198"/>
      <c r="N278" s="39"/>
      <c r="O278" s="39"/>
      <c r="P278" s="39"/>
      <c r="Q278" s="39"/>
      <c r="R278" s="39"/>
      <c r="S278" s="39"/>
      <c r="T278" s="75"/>
      <c r="AT278" s="21" t="s">
        <v>161</v>
      </c>
      <c r="AU278" s="21" t="s">
        <v>87</v>
      </c>
    </row>
    <row r="279" spans="2:65" s="1" customFormat="1" ht="25.5" customHeight="1">
      <c r="B279" s="38"/>
      <c r="C279" s="184" t="s">
        <v>554</v>
      </c>
      <c r="D279" s="184" t="s">
        <v>154</v>
      </c>
      <c r="E279" s="185" t="s">
        <v>555</v>
      </c>
      <c r="F279" s="186" t="s">
        <v>556</v>
      </c>
      <c r="G279" s="187" t="s">
        <v>384</v>
      </c>
      <c r="H279" s="188">
        <v>17</v>
      </c>
      <c r="I279" s="189"/>
      <c r="J279" s="190">
        <f>ROUND(I279*H279,2)</f>
        <v>0</v>
      </c>
      <c r="K279" s="186" t="s">
        <v>158</v>
      </c>
      <c r="L279" s="58"/>
      <c r="M279" s="191" t="s">
        <v>22</v>
      </c>
      <c r="N279" s="192" t="s">
        <v>47</v>
      </c>
      <c r="O279" s="39"/>
      <c r="P279" s="193">
        <f>O279*H279</f>
        <v>0</v>
      </c>
      <c r="Q279" s="193">
        <v>0.0415</v>
      </c>
      <c r="R279" s="193">
        <f>Q279*H279</f>
        <v>0.7055</v>
      </c>
      <c r="S279" s="193">
        <v>0</v>
      </c>
      <c r="T279" s="194">
        <f>S279*H279</f>
        <v>0</v>
      </c>
      <c r="AR279" s="21" t="s">
        <v>159</v>
      </c>
      <c r="AT279" s="21" t="s">
        <v>154</v>
      </c>
      <c r="AU279" s="21" t="s">
        <v>87</v>
      </c>
      <c r="AY279" s="21" t="s">
        <v>152</v>
      </c>
      <c r="BE279" s="195">
        <f>IF(N279="základní",J279,0)</f>
        <v>0</v>
      </c>
      <c r="BF279" s="195">
        <f>IF(N279="snížená",J279,0)</f>
        <v>0</v>
      </c>
      <c r="BG279" s="195">
        <f>IF(N279="zákl. přenesená",J279,0)</f>
        <v>0</v>
      </c>
      <c r="BH279" s="195">
        <f>IF(N279="sníž. přenesená",J279,0)</f>
        <v>0</v>
      </c>
      <c r="BI279" s="195">
        <f>IF(N279="nulová",J279,0)</f>
        <v>0</v>
      </c>
      <c r="BJ279" s="21" t="s">
        <v>24</v>
      </c>
      <c r="BK279" s="195">
        <f>ROUND(I279*H279,2)</f>
        <v>0</v>
      </c>
      <c r="BL279" s="21" t="s">
        <v>159</v>
      </c>
      <c r="BM279" s="21" t="s">
        <v>557</v>
      </c>
    </row>
    <row r="280" spans="2:65" s="1" customFormat="1" ht="16.5" customHeight="1">
      <c r="B280" s="38"/>
      <c r="C280" s="184" t="s">
        <v>558</v>
      </c>
      <c r="D280" s="184" t="s">
        <v>154</v>
      </c>
      <c r="E280" s="185" t="s">
        <v>559</v>
      </c>
      <c r="F280" s="186" t="s">
        <v>560</v>
      </c>
      <c r="G280" s="187" t="s">
        <v>157</v>
      </c>
      <c r="H280" s="188">
        <v>20</v>
      </c>
      <c r="I280" s="189"/>
      <c r="J280" s="190">
        <f>ROUND(I280*H280,2)</f>
        <v>0</v>
      </c>
      <c r="K280" s="186" t="s">
        <v>158</v>
      </c>
      <c r="L280" s="58"/>
      <c r="M280" s="191" t="s">
        <v>22</v>
      </c>
      <c r="N280" s="192" t="s">
        <v>47</v>
      </c>
      <c r="O280" s="39"/>
      <c r="P280" s="193">
        <f>O280*H280</f>
        <v>0</v>
      </c>
      <c r="Q280" s="193">
        <v>0.03358</v>
      </c>
      <c r="R280" s="193">
        <f>Q280*H280</f>
        <v>0.6716</v>
      </c>
      <c r="S280" s="193">
        <v>0</v>
      </c>
      <c r="T280" s="194">
        <f>S280*H280</f>
        <v>0</v>
      </c>
      <c r="AR280" s="21" t="s">
        <v>159</v>
      </c>
      <c r="AT280" s="21" t="s">
        <v>154</v>
      </c>
      <c r="AU280" s="21" t="s">
        <v>87</v>
      </c>
      <c r="AY280" s="21" t="s">
        <v>152</v>
      </c>
      <c r="BE280" s="195">
        <f>IF(N280="základní",J280,0)</f>
        <v>0</v>
      </c>
      <c r="BF280" s="195">
        <f>IF(N280="snížená",J280,0)</f>
        <v>0</v>
      </c>
      <c r="BG280" s="195">
        <f>IF(N280="zákl. přenesená",J280,0)</f>
        <v>0</v>
      </c>
      <c r="BH280" s="195">
        <f>IF(N280="sníž. přenesená",J280,0)</f>
        <v>0</v>
      </c>
      <c r="BI280" s="195">
        <f>IF(N280="nulová",J280,0)</f>
        <v>0</v>
      </c>
      <c r="BJ280" s="21" t="s">
        <v>24</v>
      </c>
      <c r="BK280" s="195">
        <f>ROUND(I280*H280,2)</f>
        <v>0</v>
      </c>
      <c r="BL280" s="21" t="s">
        <v>159</v>
      </c>
      <c r="BM280" s="21" t="s">
        <v>561</v>
      </c>
    </row>
    <row r="281" spans="2:47" s="1" customFormat="1" ht="40.5">
      <c r="B281" s="38"/>
      <c r="C281" s="60"/>
      <c r="D281" s="196" t="s">
        <v>161</v>
      </c>
      <c r="E281" s="60"/>
      <c r="F281" s="197" t="s">
        <v>562</v>
      </c>
      <c r="G281" s="60"/>
      <c r="H281" s="60"/>
      <c r="I281" s="155"/>
      <c r="J281" s="60"/>
      <c r="K281" s="60"/>
      <c r="L281" s="58"/>
      <c r="M281" s="198"/>
      <c r="N281" s="39"/>
      <c r="O281" s="39"/>
      <c r="P281" s="39"/>
      <c r="Q281" s="39"/>
      <c r="R281" s="39"/>
      <c r="S281" s="39"/>
      <c r="T281" s="75"/>
      <c r="AT281" s="21" t="s">
        <v>161</v>
      </c>
      <c r="AU281" s="21" t="s">
        <v>87</v>
      </c>
    </row>
    <row r="282" spans="2:65" s="1" customFormat="1" ht="25.5" customHeight="1">
      <c r="B282" s="38"/>
      <c r="C282" s="184" t="s">
        <v>563</v>
      </c>
      <c r="D282" s="184" t="s">
        <v>154</v>
      </c>
      <c r="E282" s="185" t="s">
        <v>564</v>
      </c>
      <c r="F282" s="186" t="s">
        <v>565</v>
      </c>
      <c r="G282" s="187" t="s">
        <v>157</v>
      </c>
      <c r="H282" s="188">
        <v>187</v>
      </c>
      <c r="I282" s="189"/>
      <c r="J282" s="190">
        <f>ROUND(I282*H282,2)</f>
        <v>0</v>
      </c>
      <c r="K282" s="186" t="s">
        <v>158</v>
      </c>
      <c r="L282" s="58"/>
      <c r="M282" s="191" t="s">
        <v>22</v>
      </c>
      <c r="N282" s="192" t="s">
        <v>47</v>
      </c>
      <c r="O282" s="39"/>
      <c r="P282" s="193">
        <f>O282*H282</f>
        <v>0</v>
      </c>
      <c r="Q282" s="193">
        <v>0.0425</v>
      </c>
      <c r="R282" s="193">
        <f>Q282*H282</f>
        <v>7.947500000000001</v>
      </c>
      <c r="S282" s="193">
        <v>0</v>
      </c>
      <c r="T282" s="194">
        <f>S282*H282</f>
        <v>0</v>
      </c>
      <c r="AR282" s="21" t="s">
        <v>159</v>
      </c>
      <c r="AT282" s="21" t="s">
        <v>154</v>
      </c>
      <c r="AU282" s="21" t="s">
        <v>87</v>
      </c>
      <c r="AY282" s="21" t="s">
        <v>152</v>
      </c>
      <c r="BE282" s="195">
        <f>IF(N282="základní",J282,0)</f>
        <v>0</v>
      </c>
      <c r="BF282" s="195">
        <f>IF(N282="snížená",J282,0)</f>
        <v>0</v>
      </c>
      <c r="BG282" s="195">
        <f>IF(N282="zákl. přenesená",J282,0)</f>
        <v>0</v>
      </c>
      <c r="BH282" s="195">
        <f>IF(N282="sníž. přenesená",J282,0)</f>
        <v>0</v>
      </c>
      <c r="BI282" s="195">
        <f>IF(N282="nulová",J282,0)</f>
        <v>0</v>
      </c>
      <c r="BJ282" s="21" t="s">
        <v>24</v>
      </c>
      <c r="BK282" s="195">
        <f>ROUND(I282*H282,2)</f>
        <v>0</v>
      </c>
      <c r="BL282" s="21" t="s">
        <v>159</v>
      </c>
      <c r="BM282" s="21" t="s">
        <v>566</v>
      </c>
    </row>
    <row r="283" spans="2:47" s="1" customFormat="1" ht="175.5">
      <c r="B283" s="38"/>
      <c r="C283" s="60"/>
      <c r="D283" s="196" t="s">
        <v>161</v>
      </c>
      <c r="E283" s="60"/>
      <c r="F283" s="197" t="s">
        <v>567</v>
      </c>
      <c r="G283" s="60"/>
      <c r="H283" s="60"/>
      <c r="I283" s="155"/>
      <c r="J283" s="60"/>
      <c r="K283" s="60"/>
      <c r="L283" s="58"/>
      <c r="M283" s="198"/>
      <c r="N283" s="39"/>
      <c r="O283" s="39"/>
      <c r="P283" s="39"/>
      <c r="Q283" s="39"/>
      <c r="R283" s="39"/>
      <c r="S283" s="39"/>
      <c r="T283" s="75"/>
      <c r="AT283" s="21" t="s">
        <v>161</v>
      </c>
      <c r="AU283" s="21" t="s">
        <v>87</v>
      </c>
    </row>
    <row r="284" spans="2:65" s="1" customFormat="1" ht="16.5" customHeight="1">
      <c r="B284" s="38"/>
      <c r="C284" s="184" t="s">
        <v>568</v>
      </c>
      <c r="D284" s="184" t="s">
        <v>154</v>
      </c>
      <c r="E284" s="185" t="s">
        <v>569</v>
      </c>
      <c r="F284" s="186" t="s">
        <v>570</v>
      </c>
      <c r="G284" s="187" t="s">
        <v>201</v>
      </c>
      <c r="H284" s="188">
        <v>55</v>
      </c>
      <c r="I284" s="189"/>
      <c r="J284" s="190">
        <f>ROUND(I284*H284,2)</f>
        <v>0</v>
      </c>
      <c r="K284" s="186" t="s">
        <v>158</v>
      </c>
      <c r="L284" s="58"/>
      <c r="M284" s="191" t="s">
        <v>22</v>
      </c>
      <c r="N284" s="192" t="s">
        <v>47</v>
      </c>
      <c r="O284" s="39"/>
      <c r="P284" s="193">
        <f>O284*H284</f>
        <v>0</v>
      </c>
      <c r="Q284" s="193">
        <v>0.0015</v>
      </c>
      <c r="R284" s="193">
        <f>Q284*H284</f>
        <v>0.0825</v>
      </c>
      <c r="S284" s="193">
        <v>0</v>
      </c>
      <c r="T284" s="194">
        <f>S284*H284</f>
        <v>0</v>
      </c>
      <c r="AR284" s="21" t="s">
        <v>159</v>
      </c>
      <c r="AT284" s="21" t="s">
        <v>154</v>
      </c>
      <c r="AU284" s="21" t="s">
        <v>87</v>
      </c>
      <c r="AY284" s="21" t="s">
        <v>152</v>
      </c>
      <c r="BE284" s="195">
        <f>IF(N284="základní",J284,0)</f>
        <v>0</v>
      </c>
      <c r="BF284" s="195">
        <f>IF(N284="snížená",J284,0)</f>
        <v>0</v>
      </c>
      <c r="BG284" s="195">
        <f>IF(N284="zákl. přenesená",J284,0)</f>
        <v>0</v>
      </c>
      <c r="BH284" s="195">
        <f>IF(N284="sníž. přenesená",J284,0)</f>
        <v>0</v>
      </c>
      <c r="BI284" s="195">
        <f>IF(N284="nulová",J284,0)</f>
        <v>0</v>
      </c>
      <c r="BJ284" s="21" t="s">
        <v>24</v>
      </c>
      <c r="BK284" s="195">
        <f>ROUND(I284*H284,2)</f>
        <v>0</v>
      </c>
      <c r="BL284" s="21" t="s">
        <v>159</v>
      </c>
      <c r="BM284" s="21" t="s">
        <v>571</v>
      </c>
    </row>
    <row r="285" spans="2:47" s="1" customFormat="1" ht="54">
      <c r="B285" s="38"/>
      <c r="C285" s="60"/>
      <c r="D285" s="196" t="s">
        <v>161</v>
      </c>
      <c r="E285" s="60"/>
      <c r="F285" s="197" t="s">
        <v>572</v>
      </c>
      <c r="G285" s="60"/>
      <c r="H285" s="60"/>
      <c r="I285" s="155"/>
      <c r="J285" s="60"/>
      <c r="K285" s="60"/>
      <c r="L285" s="58"/>
      <c r="M285" s="198"/>
      <c r="N285" s="39"/>
      <c r="O285" s="39"/>
      <c r="P285" s="39"/>
      <c r="Q285" s="39"/>
      <c r="R285" s="39"/>
      <c r="S285" s="39"/>
      <c r="T285" s="75"/>
      <c r="AT285" s="21" t="s">
        <v>161</v>
      </c>
      <c r="AU285" s="21" t="s">
        <v>87</v>
      </c>
    </row>
    <row r="286" spans="2:65" s="1" customFormat="1" ht="25.5" customHeight="1">
      <c r="B286" s="38"/>
      <c r="C286" s="184" t="s">
        <v>573</v>
      </c>
      <c r="D286" s="184" t="s">
        <v>154</v>
      </c>
      <c r="E286" s="185" t="s">
        <v>574</v>
      </c>
      <c r="F286" s="186" t="s">
        <v>575</v>
      </c>
      <c r="G286" s="187" t="s">
        <v>157</v>
      </c>
      <c r="H286" s="188">
        <v>12</v>
      </c>
      <c r="I286" s="189"/>
      <c r="J286" s="190">
        <f>ROUND(I286*H286,2)</f>
        <v>0</v>
      </c>
      <c r="K286" s="186" t="s">
        <v>158</v>
      </c>
      <c r="L286" s="58"/>
      <c r="M286" s="191" t="s">
        <v>22</v>
      </c>
      <c r="N286" s="192" t="s">
        <v>47</v>
      </c>
      <c r="O286" s="39"/>
      <c r="P286" s="193">
        <f>O286*H286</f>
        <v>0</v>
      </c>
      <c r="Q286" s="193">
        <v>0.00438</v>
      </c>
      <c r="R286" s="193">
        <f>Q286*H286</f>
        <v>0.05256</v>
      </c>
      <c r="S286" s="193">
        <v>0</v>
      </c>
      <c r="T286" s="194">
        <f>S286*H286</f>
        <v>0</v>
      </c>
      <c r="AR286" s="21" t="s">
        <v>159</v>
      </c>
      <c r="AT286" s="21" t="s">
        <v>154</v>
      </c>
      <c r="AU286" s="21" t="s">
        <v>87</v>
      </c>
      <c r="AY286" s="21" t="s">
        <v>152</v>
      </c>
      <c r="BE286" s="195">
        <f>IF(N286="základní",J286,0)</f>
        <v>0</v>
      </c>
      <c r="BF286" s="195">
        <f>IF(N286="snížená",J286,0)</f>
        <v>0</v>
      </c>
      <c r="BG286" s="195">
        <f>IF(N286="zákl. přenesená",J286,0)</f>
        <v>0</v>
      </c>
      <c r="BH286" s="195">
        <f>IF(N286="sníž. přenesená",J286,0)</f>
        <v>0</v>
      </c>
      <c r="BI286" s="195">
        <f>IF(N286="nulová",J286,0)</f>
        <v>0</v>
      </c>
      <c r="BJ286" s="21" t="s">
        <v>24</v>
      </c>
      <c r="BK286" s="195">
        <f>ROUND(I286*H286,2)</f>
        <v>0</v>
      </c>
      <c r="BL286" s="21" t="s">
        <v>159</v>
      </c>
      <c r="BM286" s="21" t="s">
        <v>576</v>
      </c>
    </row>
    <row r="287" spans="2:47" s="1" customFormat="1" ht="27">
      <c r="B287" s="38"/>
      <c r="C287" s="60"/>
      <c r="D287" s="196" t="s">
        <v>161</v>
      </c>
      <c r="E287" s="60"/>
      <c r="F287" s="197" t="s">
        <v>532</v>
      </c>
      <c r="G287" s="60"/>
      <c r="H287" s="60"/>
      <c r="I287" s="155"/>
      <c r="J287" s="60"/>
      <c r="K287" s="60"/>
      <c r="L287" s="58"/>
      <c r="M287" s="198"/>
      <c r="N287" s="39"/>
      <c r="O287" s="39"/>
      <c r="P287" s="39"/>
      <c r="Q287" s="39"/>
      <c r="R287" s="39"/>
      <c r="S287" s="39"/>
      <c r="T287" s="75"/>
      <c r="AT287" s="21" t="s">
        <v>161</v>
      </c>
      <c r="AU287" s="21" t="s">
        <v>87</v>
      </c>
    </row>
    <row r="288" spans="2:65" s="1" customFormat="1" ht="25.5" customHeight="1">
      <c r="B288" s="38"/>
      <c r="C288" s="184" t="s">
        <v>577</v>
      </c>
      <c r="D288" s="184" t="s">
        <v>154</v>
      </c>
      <c r="E288" s="185" t="s">
        <v>578</v>
      </c>
      <c r="F288" s="186" t="s">
        <v>579</v>
      </c>
      <c r="G288" s="187" t="s">
        <v>157</v>
      </c>
      <c r="H288" s="188">
        <v>229.4</v>
      </c>
      <c r="I288" s="189"/>
      <c r="J288" s="190">
        <f>ROUND(I288*H288,2)</f>
        <v>0</v>
      </c>
      <c r="K288" s="186" t="s">
        <v>158</v>
      </c>
      <c r="L288" s="58"/>
      <c r="M288" s="191" t="s">
        <v>22</v>
      </c>
      <c r="N288" s="192" t="s">
        <v>47</v>
      </c>
      <c r="O288" s="39"/>
      <c r="P288" s="193">
        <f>O288*H288</f>
        <v>0</v>
      </c>
      <c r="Q288" s="193">
        <v>0.00832</v>
      </c>
      <c r="R288" s="193">
        <f>Q288*H288</f>
        <v>1.9086079999999999</v>
      </c>
      <c r="S288" s="193">
        <v>0</v>
      </c>
      <c r="T288" s="194">
        <f>S288*H288</f>
        <v>0</v>
      </c>
      <c r="AR288" s="21" t="s">
        <v>159</v>
      </c>
      <c r="AT288" s="21" t="s">
        <v>154</v>
      </c>
      <c r="AU288" s="21" t="s">
        <v>87</v>
      </c>
      <c r="AY288" s="21" t="s">
        <v>152</v>
      </c>
      <c r="BE288" s="195">
        <f>IF(N288="základní",J288,0)</f>
        <v>0</v>
      </c>
      <c r="BF288" s="195">
        <f>IF(N288="snížená",J288,0)</f>
        <v>0</v>
      </c>
      <c r="BG288" s="195">
        <f>IF(N288="zákl. přenesená",J288,0)</f>
        <v>0</v>
      </c>
      <c r="BH288" s="195">
        <f>IF(N288="sníž. přenesená",J288,0)</f>
        <v>0</v>
      </c>
      <c r="BI288" s="195">
        <f>IF(N288="nulová",J288,0)</f>
        <v>0</v>
      </c>
      <c r="BJ288" s="21" t="s">
        <v>24</v>
      </c>
      <c r="BK288" s="195">
        <f>ROUND(I288*H288,2)</f>
        <v>0</v>
      </c>
      <c r="BL288" s="21" t="s">
        <v>159</v>
      </c>
      <c r="BM288" s="21" t="s">
        <v>580</v>
      </c>
    </row>
    <row r="289" spans="2:47" s="1" customFormat="1" ht="175.5">
      <c r="B289" s="38"/>
      <c r="C289" s="60"/>
      <c r="D289" s="196" t="s">
        <v>161</v>
      </c>
      <c r="E289" s="60"/>
      <c r="F289" s="197" t="s">
        <v>581</v>
      </c>
      <c r="G289" s="60"/>
      <c r="H289" s="60"/>
      <c r="I289" s="155"/>
      <c r="J289" s="60"/>
      <c r="K289" s="60"/>
      <c r="L289" s="58"/>
      <c r="M289" s="198"/>
      <c r="N289" s="39"/>
      <c r="O289" s="39"/>
      <c r="P289" s="39"/>
      <c r="Q289" s="39"/>
      <c r="R289" s="39"/>
      <c r="S289" s="39"/>
      <c r="T289" s="75"/>
      <c r="AT289" s="21" t="s">
        <v>161</v>
      </c>
      <c r="AU289" s="21" t="s">
        <v>87</v>
      </c>
    </row>
    <row r="290" spans="2:65" s="1" customFormat="1" ht="16.5" customHeight="1">
      <c r="B290" s="38"/>
      <c r="C290" s="184" t="s">
        <v>582</v>
      </c>
      <c r="D290" s="184" t="s">
        <v>154</v>
      </c>
      <c r="E290" s="185" t="s">
        <v>583</v>
      </c>
      <c r="F290" s="186" t="s">
        <v>584</v>
      </c>
      <c r="G290" s="187" t="s">
        <v>157</v>
      </c>
      <c r="H290" s="188">
        <v>3</v>
      </c>
      <c r="I290" s="189"/>
      <c r="J290" s="190">
        <f>ROUND(I290*H290,2)</f>
        <v>0</v>
      </c>
      <c r="K290" s="186" t="s">
        <v>158</v>
      </c>
      <c r="L290" s="58"/>
      <c r="M290" s="191" t="s">
        <v>22</v>
      </c>
      <c r="N290" s="192" t="s">
        <v>47</v>
      </c>
      <c r="O290" s="39"/>
      <c r="P290" s="193">
        <f>O290*H290</f>
        <v>0</v>
      </c>
      <c r="Q290" s="193">
        <v>0.00273</v>
      </c>
      <c r="R290" s="193">
        <f>Q290*H290</f>
        <v>0.00819</v>
      </c>
      <c r="S290" s="193">
        <v>0</v>
      </c>
      <c r="T290" s="194">
        <f>S290*H290</f>
        <v>0</v>
      </c>
      <c r="AR290" s="21" t="s">
        <v>159</v>
      </c>
      <c r="AT290" s="21" t="s">
        <v>154</v>
      </c>
      <c r="AU290" s="21" t="s">
        <v>87</v>
      </c>
      <c r="AY290" s="21" t="s">
        <v>152</v>
      </c>
      <c r="BE290" s="195">
        <f>IF(N290="základní",J290,0)</f>
        <v>0</v>
      </c>
      <c r="BF290" s="195">
        <f>IF(N290="snížená",J290,0)</f>
        <v>0</v>
      </c>
      <c r="BG290" s="195">
        <f>IF(N290="zákl. přenesená",J290,0)</f>
        <v>0</v>
      </c>
      <c r="BH290" s="195">
        <f>IF(N290="sníž. přenesená",J290,0)</f>
        <v>0</v>
      </c>
      <c r="BI290" s="195">
        <f>IF(N290="nulová",J290,0)</f>
        <v>0</v>
      </c>
      <c r="BJ290" s="21" t="s">
        <v>24</v>
      </c>
      <c r="BK290" s="195">
        <f>ROUND(I290*H290,2)</f>
        <v>0</v>
      </c>
      <c r="BL290" s="21" t="s">
        <v>159</v>
      </c>
      <c r="BM290" s="21" t="s">
        <v>585</v>
      </c>
    </row>
    <row r="291" spans="2:65" s="1" customFormat="1" ht="25.5" customHeight="1">
      <c r="B291" s="38"/>
      <c r="C291" s="184" t="s">
        <v>586</v>
      </c>
      <c r="D291" s="184" t="s">
        <v>154</v>
      </c>
      <c r="E291" s="185" t="s">
        <v>587</v>
      </c>
      <c r="F291" s="186" t="s">
        <v>588</v>
      </c>
      <c r="G291" s="187" t="s">
        <v>157</v>
      </c>
      <c r="H291" s="188">
        <v>5</v>
      </c>
      <c r="I291" s="189"/>
      <c r="J291" s="190">
        <f>ROUND(I291*H291,2)</f>
        <v>0</v>
      </c>
      <c r="K291" s="186" t="s">
        <v>158</v>
      </c>
      <c r="L291" s="58"/>
      <c r="M291" s="191" t="s">
        <v>22</v>
      </c>
      <c r="N291" s="192" t="s">
        <v>47</v>
      </c>
      <c r="O291" s="39"/>
      <c r="P291" s="193">
        <f>O291*H291</f>
        <v>0</v>
      </c>
      <c r="Q291" s="193">
        <v>0.02636</v>
      </c>
      <c r="R291" s="193">
        <f>Q291*H291</f>
        <v>0.1318</v>
      </c>
      <c r="S291" s="193">
        <v>0</v>
      </c>
      <c r="T291" s="194">
        <f>S291*H291</f>
        <v>0</v>
      </c>
      <c r="AR291" s="21" t="s">
        <v>159</v>
      </c>
      <c r="AT291" s="21" t="s">
        <v>154</v>
      </c>
      <c r="AU291" s="21" t="s">
        <v>87</v>
      </c>
      <c r="AY291" s="21" t="s">
        <v>152</v>
      </c>
      <c r="BE291" s="195">
        <f>IF(N291="základní",J291,0)</f>
        <v>0</v>
      </c>
      <c r="BF291" s="195">
        <f>IF(N291="snížená",J291,0)</f>
        <v>0</v>
      </c>
      <c r="BG291" s="195">
        <f>IF(N291="zákl. přenesená",J291,0)</f>
        <v>0</v>
      </c>
      <c r="BH291" s="195">
        <f>IF(N291="sníž. přenesená",J291,0)</f>
        <v>0</v>
      </c>
      <c r="BI291" s="195">
        <f>IF(N291="nulová",J291,0)</f>
        <v>0</v>
      </c>
      <c r="BJ291" s="21" t="s">
        <v>24</v>
      </c>
      <c r="BK291" s="195">
        <f>ROUND(I291*H291,2)</f>
        <v>0</v>
      </c>
      <c r="BL291" s="21" t="s">
        <v>159</v>
      </c>
      <c r="BM291" s="21" t="s">
        <v>589</v>
      </c>
    </row>
    <row r="292" spans="2:47" s="1" customFormat="1" ht="54">
      <c r="B292" s="38"/>
      <c r="C292" s="60"/>
      <c r="D292" s="196" t="s">
        <v>161</v>
      </c>
      <c r="E292" s="60"/>
      <c r="F292" s="197" t="s">
        <v>590</v>
      </c>
      <c r="G292" s="60"/>
      <c r="H292" s="60"/>
      <c r="I292" s="155"/>
      <c r="J292" s="60"/>
      <c r="K292" s="60"/>
      <c r="L292" s="58"/>
      <c r="M292" s="198"/>
      <c r="N292" s="39"/>
      <c r="O292" s="39"/>
      <c r="P292" s="39"/>
      <c r="Q292" s="39"/>
      <c r="R292" s="39"/>
      <c r="S292" s="39"/>
      <c r="T292" s="75"/>
      <c r="AT292" s="21" t="s">
        <v>161</v>
      </c>
      <c r="AU292" s="21" t="s">
        <v>87</v>
      </c>
    </row>
    <row r="293" spans="2:65" s="1" customFormat="1" ht="25.5" customHeight="1">
      <c r="B293" s="38"/>
      <c r="C293" s="184" t="s">
        <v>591</v>
      </c>
      <c r="D293" s="184" t="s">
        <v>154</v>
      </c>
      <c r="E293" s="185" t="s">
        <v>592</v>
      </c>
      <c r="F293" s="186" t="s">
        <v>593</v>
      </c>
      <c r="G293" s="187" t="s">
        <v>157</v>
      </c>
      <c r="H293" s="188">
        <v>682</v>
      </c>
      <c r="I293" s="189"/>
      <c r="J293" s="190">
        <f>ROUND(I293*H293,2)</f>
        <v>0</v>
      </c>
      <c r="K293" s="186" t="s">
        <v>158</v>
      </c>
      <c r="L293" s="58"/>
      <c r="M293" s="191" t="s">
        <v>22</v>
      </c>
      <c r="N293" s="192" t="s">
        <v>47</v>
      </c>
      <c r="O293" s="39"/>
      <c r="P293" s="193">
        <f>O293*H293</f>
        <v>0</v>
      </c>
      <c r="Q293" s="193">
        <v>0.01146</v>
      </c>
      <c r="R293" s="193">
        <f>Q293*H293</f>
        <v>7.81572</v>
      </c>
      <c r="S293" s="193">
        <v>0</v>
      </c>
      <c r="T293" s="194">
        <f>S293*H293</f>
        <v>0</v>
      </c>
      <c r="AR293" s="21" t="s">
        <v>159</v>
      </c>
      <c r="AT293" s="21" t="s">
        <v>154</v>
      </c>
      <c r="AU293" s="21" t="s">
        <v>87</v>
      </c>
      <c r="AY293" s="21" t="s">
        <v>152</v>
      </c>
      <c r="BE293" s="195">
        <f>IF(N293="základní",J293,0)</f>
        <v>0</v>
      </c>
      <c r="BF293" s="195">
        <f>IF(N293="snížená",J293,0)</f>
        <v>0</v>
      </c>
      <c r="BG293" s="195">
        <f>IF(N293="zákl. přenesená",J293,0)</f>
        <v>0</v>
      </c>
      <c r="BH293" s="195">
        <f>IF(N293="sníž. přenesená",J293,0)</f>
        <v>0</v>
      </c>
      <c r="BI293" s="195">
        <f>IF(N293="nulová",J293,0)</f>
        <v>0</v>
      </c>
      <c r="BJ293" s="21" t="s">
        <v>24</v>
      </c>
      <c r="BK293" s="195">
        <f>ROUND(I293*H293,2)</f>
        <v>0</v>
      </c>
      <c r="BL293" s="21" t="s">
        <v>159</v>
      </c>
      <c r="BM293" s="21" t="s">
        <v>594</v>
      </c>
    </row>
    <row r="294" spans="2:65" s="1" customFormat="1" ht="25.5" customHeight="1">
      <c r="B294" s="38"/>
      <c r="C294" s="184" t="s">
        <v>595</v>
      </c>
      <c r="D294" s="184" t="s">
        <v>154</v>
      </c>
      <c r="E294" s="185" t="s">
        <v>596</v>
      </c>
      <c r="F294" s="186" t="s">
        <v>597</v>
      </c>
      <c r="G294" s="187" t="s">
        <v>157</v>
      </c>
      <c r="H294" s="188">
        <v>26.65</v>
      </c>
      <c r="I294" s="189"/>
      <c r="J294" s="190">
        <f>ROUND(I294*H294,2)</f>
        <v>0</v>
      </c>
      <c r="K294" s="186" t="s">
        <v>158</v>
      </c>
      <c r="L294" s="58"/>
      <c r="M294" s="191" t="s">
        <v>22</v>
      </c>
      <c r="N294" s="192" t="s">
        <v>47</v>
      </c>
      <c r="O294" s="39"/>
      <c r="P294" s="193">
        <f>O294*H294</f>
        <v>0</v>
      </c>
      <c r="Q294" s="193">
        <v>0.00628</v>
      </c>
      <c r="R294" s="193">
        <f>Q294*H294</f>
        <v>0.16736199999999998</v>
      </c>
      <c r="S294" s="193">
        <v>0</v>
      </c>
      <c r="T294" s="194">
        <f>S294*H294</f>
        <v>0</v>
      </c>
      <c r="AR294" s="21" t="s">
        <v>159</v>
      </c>
      <c r="AT294" s="21" t="s">
        <v>154</v>
      </c>
      <c r="AU294" s="21" t="s">
        <v>87</v>
      </c>
      <c r="AY294" s="21" t="s">
        <v>152</v>
      </c>
      <c r="BE294" s="195">
        <f>IF(N294="základní",J294,0)</f>
        <v>0</v>
      </c>
      <c r="BF294" s="195">
        <f>IF(N294="snížená",J294,0)</f>
        <v>0</v>
      </c>
      <c r="BG294" s="195">
        <f>IF(N294="zákl. přenesená",J294,0)</f>
        <v>0</v>
      </c>
      <c r="BH294" s="195">
        <f>IF(N294="sníž. přenesená",J294,0)</f>
        <v>0</v>
      </c>
      <c r="BI294" s="195">
        <f>IF(N294="nulová",J294,0)</f>
        <v>0</v>
      </c>
      <c r="BJ294" s="21" t="s">
        <v>24</v>
      </c>
      <c r="BK294" s="195">
        <f>ROUND(I294*H294,2)</f>
        <v>0</v>
      </c>
      <c r="BL294" s="21" t="s">
        <v>159</v>
      </c>
      <c r="BM294" s="21" t="s">
        <v>598</v>
      </c>
    </row>
    <row r="295" spans="2:65" s="1" customFormat="1" ht="25.5" customHeight="1">
      <c r="B295" s="38"/>
      <c r="C295" s="184" t="s">
        <v>599</v>
      </c>
      <c r="D295" s="184" t="s">
        <v>154</v>
      </c>
      <c r="E295" s="185" t="s">
        <v>600</v>
      </c>
      <c r="F295" s="186" t="s">
        <v>601</v>
      </c>
      <c r="G295" s="187" t="s">
        <v>157</v>
      </c>
      <c r="H295" s="188">
        <v>3</v>
      </c>
      <c r="I295" s="189"/>
      <c r="J295" s="190">
        <f>ROUND(I295*H295,2)</f>
        <v>0</v>
      </c>
      <c r="K295" s="186" t="s">
        <v>158</v>
      </c>
      <c r="L295" s="58"/>
      <c r="M295" s="191" t="s">
        <v>22</v>
      </c>
      <c r="N295" s="192" t="s">
        <v>47</v>
      </c>
      <c r="O295" s="39"/>
      <c r="P295" s="193">
        <f>O295*H295</f>
        <v>0</v>
      </c>
      <c r="Q295" s="193">
        <v>0.00288</v>
      </c>
      <c r="R295" s="193">
        <f>Q295*H295</f>
        <v>0.00864</v>
      </c>
      <c r="S295" s="193">
        <v>0</v>
      </c>
      <c r="T295" s="194">
        <f>S295*H295</f>
        <v>0</v>
      </c>
      <c r="AR295" s="21" t="s">
        <v>159</v>
      </c>
      <c r="AT295" s="21" t="s">
        <v>154</v>
      </c>
      <c r="AU295" s="21" t="s">
        <v>87</v>
      </c>
      <c r="AY295" s="21" t="s">
        <v>152</v>
      </c>
      <c r="BE295" s="195">
        <f>IF(N295="základní",J295,0)</f>
        <v>0</v>
      </c>
      <c r="BF295" s="195">
        <f>IF(N295="snížená",J295,0)</f>
        <v>0</v>
      </c>
      <c r="BG295" s="195">
        <f>IF(N295="zákl. přenesená",J295,0)</f>
        <v>0</v>
      </c>
      <c r="BH295" s="195">
        <f>IF(N295="sníž. přenesená",J295,0)</f>
        <v>0</v>
      </c>
      <c r="BI295" s="195">
        <f>IF(N295="nulová",J295,0)</f>
        <v>0</v>
      </c>
      <c r="BJ295" s="21" t="s">
        <v>24</v>
      </c>
      <c r="BK295" s="195">
        <f>ROUND(I295*H295,2)</f>
        <v>0</v>
      </c>
      <c r="BL295" s="21" t="s">
        <v>159</v>
      </c>
      <c r="BM295" s="21" t="s">
        <v>602</v>
      </c>
    </row>
    <row r="296" spans="2:65" s="1" customFormat="1" ht="38.25" customHeight="1">
      <c r="B296" s="38"/>
      <c r="C296" s="184" t="s">
        <v>603</v>
      </c>
      <c r="D296" s="184" t="s">
        <v>154</v>
      </c>
      <c r="E296" s="185" t="s">
        <v>604</v>
      </c>
      <c r="F296" s="186" t="s">
        <v>605</v>
      </c>
      <c r="G296" s="187" t="s">
        <v>157</v>
      </c>
      <c r="H296" s="188">
        <v>25</v>
      </c>
      <c r="I296" s="189"/>
      <c r="J296" s="190">
        <f>ROUND(I296*H296,2)</f>
        <v>0</v>
      </c>
      <c r="K296" s="186" t="s">
        <v>158</v>
      </c>
      <c r="L296" s="58"/>
      <c r="M296" s="191" t="s">
        <v>22</v>
      </c>
      <c r="N296" s="192" t="s">
        <v>47</v>
      </c>
      <c r="O296" s="39"/>
      <c r="P296" s="193">
        <f>O296*H296</f>
        <v>0</v>
      </c>
      <c r="Q296" s="193">
        <v>0.00042</v>
      </c>
      <c r="R296" s="193">
        <f>Q296*H296</f>
        <v>0.0105</v>
      </c>
      <c r="S296" s="193">
        <v>0</v>
      </c>
      <c r="T296" s="194">
        <f>S296*H296</f>
        <v>0</v>
      </c>
      <c r="AR296" s="21" t="s">
        <v>159</v>
      </c>
      <c r="AT296" s="21" t="s">
        <v>154</v>
      </c>
      <c r="AU296" s="21" t="s">
        <v>87</v>
      </c>
      <c r="AY296" s="21" t="s">
        <v>152</v>
      </c>
      <c r="BE296" s="195">
        <f>IF(N296="základní",J296,0)</f>
        <v>0</v>
      </c>
      <c r="BF296" s="195">
        <f>IF(N296="snížená",J296,0)</f>
        <v>0</v>
      </c>
      <c r="BG296" s="195">
        <f>IF(N296="zákl. přenesená",J296,0)</f>
        <v>0</v>
      </c>
      <c r="BH296" s="195">
        <f>IF(N296="sníž. přenesená",J296,0)</f>
        <v>0</v>
      </c>
      <c r="BI296" s="195">
        <f>IF(N296="nulová",J296,0)</f>
        <v>0</v>
      </c>
      <c r="BJ296" s="21" t="s">
        <v>24</v>
      </c>
      <c r="BK296" s="195">
        <f>ROUND(I296*H296,2)</f>
        <v>0</v>
      </c>
      <c r="BL296" s="21" t="s">
        <v>159</v>
      </c>
      <c r="BM296" s="21" t="s">
        <v>606</v>
      </c>
    </row>
    <row r="297" spans="2:65" s="1" customFormat="1" ht="16.5" customHeight="1">
      <c r="B297" s="38"/>
      <c r="C297" s="184" t="s">
        <v>607</v>
      </c>
      <c r="D297" s="184" t="s">
        <v>154</v>
      </c>
      <c r="E297" s="185" t="s">
        <v>608</v>
      </c>
      <c r="F297" s="186" t="s">
        <v>609</v>
      </c>
      <c r="G297" s="187" t="s">
        <v>221</v>
      </c>
      <c r="H297" s="188">
        <v>3.9</v>
      </c>
      <c r="I297" s="189"/>
      <c r="J297" s="190">
        <f>ROUND(I297*H297,2)</f>
        <v>0</v>
      </c>
      <c r="K297" s="186" t="s">
        <v>158</v>
      </c>
      <c r="L297" s="58"/>
      <c r="M297" s="191" t="s">
        <v>22</v>
      </c>
      <c r="N297" s="192" t="s">
        <v>47</v>
      </c>
      <c r="O297" s="39"/>
      <c r="P297" s="193">
        <f>O297*H297</f>
        <v>0</v>
      </c>
      <c r="Q297" s="193">
        <v>2.25634</v>
      </c>
      <c r="R297" s="193">
        <f>Q297*H297</f>
        <v>8.799726</v>
      </c>
      <c r="S297" s="193">
        <v>0</v>
      </c>
      <c r="T297" s="194">
        <f>S297*H297</f>
        <v>0</v>
      </c>
      <c r="AR297" s="21" t="s">
        <v>159</v>
      </c>
      <c r="AT297" s="21" t="s">
        <v>154</v>
      </c>
      <c r="AU297" s="21" t="s">
        <v>87</v>
      </c>
      <c r="AY297" s="21" t="s">
        <v>152</v>
      </c>
      <c r="BE297" s="195">
        <f>IF(N297="základní",J297,0)</f>
        <v>0</v>
      </c>
      <c r="BF297" s="195">
        <f>IF(N297="snížená",J297,0)</f>
        <v>0</v>
      </c>
      <c r="BG297" s="195">
        <f>IF(N297="zákl. přenesená",J297,0)</f>
        <v>0</v>
      </c>
      <c r="BH297" s="195">
        <f>IF(N297="sníž. přenesená",J297,0)</f>
        <v>0</v>
      </c>
      <c r="BI297" s="195">
        <f>IF(N297="nulová",J297,0)</f>
        <v>0</v>
      </c>
      <c r="BJ297" s="21" t="s">
        <v>24</v>
      </c>
      <c r="BK297" s="195">
        <f>ROUND(I297*H297,2)</f>
        <v>0</v>
      </c>
      <c r="BL297" s="21" t="s">
        <v>159</v>
      </c>
      <c r="BM297" s="21" t="s">
        <v>610</v>
      </c>
    </row>
    <row r="298" spans="2:47" s="1" customFormat="1" ht="175.5">
      <c r="B298" s="38"/>
      <c r="C298" s="60"/>
      <c r="D298" s="196" t="s">
        <v>161</v>
      </c>
      <c r="E298" s="60"/>
      <c r="F298" s="197" t="s">
        <v>611</v>
      </c>
      <c r="G298" s="60"/>
      <c r="H298" s="60"/>
      <c r="I298" s="155"/>
      <c r="J298" s="60"/>
      <c r="K298" s="60"/>
      <c r="L298" s="58"/>
      <c r="M298" s="198"/>
      <c r="N298" s="39"/>
      <c r="O298" s="39"/>
      <c r="P298" s="39"/>
      <c r="Q298" s="39"/>
      <c r="R298" s="39"/>
      <c r="S298" s="39"/>
      <c r="T298" s="75"/>
      <c r="AT298" s="21" t="s">
        <v>161</v>
      </c>
      <c r="AU298" s="21" t="s">
        <v>87</v>
      </c>
    </row>
    <row r="299" spans="2:65" s="1" customFormat="1" ht="16.5" customHeight="1">
      <c r="B299" s="38"/>
      <c r="C299" s="184" t="s">
        <v>612</v>
      </c>
      <c r="D299" s="184" t="s">
        <v>154</v>
      </c>
      <c r="E299" s="185" t="s">
        <v>613</v>
      </c>
      <c r="F299" s="186" t="s">
        <v>614</v>
      </c>
      <c r="G299" s="187" t="s">
        <v>221</v>
      </c>
      <c r="H299" s="188">
        <v>0.33</v>
      </c>
      <c r="I299" s="189"/>
      <c r="J299" s="190">
        <f>ROUND(I299*H299,2)</f>
        <v>0</v>
      </c>
      <c r="K299" s="186" t="s">
        <v>158</v>
      </c>
      <c r="L299" s="58"/>
      <c r="M299" s="191" t="s">
        <v>22</v>
      </c>
      <c r="N299" s="192" t="s">
        <v>47</v>
      </c>
      <c r="O299" s="39"/>
      <c r="P299" s="193">
        <f>O299*H299</f>
        <v>0</v>
      </c>
      <c r="Q299" s="193">
        <v>2.25634</v>
      </c>
      <c r="R299" s="193">
        <f>Q299*H299</f>
        <v>0.7445921999999999</v>
      </c>
      <c r="S299" s="193">
        <v>0</v>
      </c>
      <c r="T299" s="194">
        <f>S299*H299</f>
        <v>0</v>
      </c>
      <c r="AR299" s="21" t="s">
        <v>159</v>
      </c>
      <c r="AT299" s="21" t="s">
        <v>154</v>
      </c>
      <c r="AU299" s="21" t="s">
        <v>87</v>
      </c>
      <c r="AY299" s="21" t="s">
        <v>152</v>
      </c>
      <c r="BE299" s="195">
        <f>IF(N299="základní",J299,0)</f>
        <v>0</v>
      </c>
      <c r="BF299" s="195">
        <f>IF(N299="snížená",J299,0)</f>
        <v>0</v>
      </c>
      <c r="BG299" s="195">
        <f>IF(N299="zákl. přenesená",J299,0)</f>
        <v>0</v>
      </c>
      <c r="BH299" s="195">
        <f>IF(N299="sníž. přenesená",J299,0)</f>
        <v>0</v>
      </c>
      <c r="BI299" s="195">
        <f>IF(N299="nulová",J299,0)</f>
        <v>0</v>
      </c>
      <c r="BJ299" s="21" t="s">
        <v>24</v>
      </c>
      <c r="BK299" s="195">
        <f>ROUND(I299*H299,2)</f>
        <v>0</v>
      </c>
      <c r="BL299" s="21" t="s">
        <v>159</v>
      </c>
      <c r="BM299" s="21" t="s">
        <v>615</v>
      </c>
    </row>
    <row r="300" spans="2:47" s="1" customFormat="1" ht="175.5">
      <c r="B300" s="38"/>
      <c r="C300" s="60"/>
      <c r="D300" s="196" t="s">
        <v>161</v>
      </c>
      <c r="E300" s="60"/>
      <c r="F300" s="197" t="s">
        <v>611</v>
      </c>
      <c r="G300" s="60"/>
      <c r="H300" s="60"/>
      <c r="I300" s="155"/>
      <c r="J300" s="60"/>
      <c r="K300" s="60"/>
      <c r="L300" s="58"/>
      <c r="M300" s="198"/>
      <c r="N300" s="39"/>
      <c r="O300" s="39"/>
      <c r="P300" s="39"/>
      <c r="Q300" s="39"/>
      <c r="R300" s="39"/>
      <c r="S300" s="39"/>
      <c r="T300" s="75"/>
      <c r="AT300" s="21" t="s">
        <v>161</v>
      </c>
      <c r="AU300" s="21" t="s">
        <v>87</v>
      </c>
    </row>
    <row r="301" spans="2:65" s="1" customFormat="1" ht="25.5" customHeight="1">
      <c r="B301" s="38"/>
      <c r="C301" s="184" t="s">
        <v>30</v>
      </c>
      <c r="D301" s="184" t="s">
        <v>154</v>
      </c>
      <c r="E301" s="185" t="s">
        <v>616</v>
      </c>
      <c r="F301" s="186" t="s">
        <v>617</v>
      </c>
      <c r="G301" s="187" t="s">
        <v>221</v>
      </c>
      <c r="H301" s="188">
        <v>2.6</v>
      </c>
      <c r="I301" s="189"/>
      <c r="J301" s="190">
        <f>ROUND(I301*H301,2)</f>
        <v>0</v>
      </c>
      <c r="K301" s="186" t="s">
        <v>158</v>
      </c>
      <c r="L301" s="58"/>
      <c r="M301" s="191" t="s">
        <v>22</v>
      </c>
      <c r="N301" s="192" t="s">
        <v>47</v>
      </c>
      <c r="O301" s="39"/>
      <c r="P301" s="193">
        <f>O301*H301</f>
        <v>0</v>
      </c>
      <c r="Q301" s="193">
        <v>2.25634</v>
      </c>
      <c r="R301" s="193">
        <f>Q301*H301</f>
        <v>5.866484</v>
      </c>
      <c r="S301" s="193">
        <v>0</v>
      </c>
      <c r="T301" s="194">
        <f>S301*H301</f>
        <v>0</v>
      </c>
      <c r="AR301" s="21" t="s">
        <v>159</v>
      </c>
      <c r="AT301" s="21" t="s">
        <v>154</v>
      </c>
      <c r="AU301" s="21" t="s">
        <v>87</v>
      </c>
      <c r="AY301" s="21" t="s">
        <v>152</v>
      </c>
      <c r="BE301" s="195">
        <f>IF(N301="základní",J301,0)</f>
        <v>0</v>
      </c>
      <c r="BF301" s="195">
        <f>IF(N301="snížená",J301,0)</f>
        <v>0</v>
      </c>
      <c r="BG301" s="195">
        <f>IF(N301="zákl. přenesená",J301,0)</f>
        <v>0</v>
      </c>
      <c r="BH301" s="195">
        <f>IF(N301="sníž. přenesená",J301,0)</f>
        <v>0</v>
      </c>
      <c r="BI301" s="195">
        <f>IF(N301="nulová",J301,0)</f>
        <v>0</v>
      </c>
      <c r="BJ301" s="21" t="s">
        <v>24</v>
      </c>
      <c r="BK301" s="195">
        <f>ROUND(I301*H301,2)</f>
        <v>0</v>
      </c>
      <c r="BL301" s="21" t="s">
        <v>159</v>
      </c>
      <c r="BM301" s="21" t="s">
        <v>618</v>
      </c>
    </row>
    <row r="302" spans="2:65" s="1" customFormat="1" ht="16.5" customHeight="1">
      <c r="B302" s="38"/>
      <c r="C302" s="184" t="s">
        <v>619</v>
      </c>
      <c r="D302" s="184" t="s">
        <v>154</v>
      </c>
      <c r="E302" s="185" t="s">
        <v>620</v>
      </c>
      <c r="F302" s="186" t="s">
        <v>621</v>
      </c>
      <c r="G302" s="187" t="s">
        <v>310</v>
      </c>
      <c r="H302" s="188">
        <v>0.34</v>
      </c>
      <c r="I302" s="189"/>
      <c r="J302" s="190">
        <f>ROUND(I302*H302,2)</f>
        <v>0</v>
      </c>
      <c r="K302" s="186" t="s">
        <v>158</v>
      </c>
      <c r="L302" s="58"/>
      <c r="M302" s="191" t="s">
        <v>22</v>
      </c>
      <c r="N302" s="192" t="s">
        <v>47</v>
      </c>
      <c r="O302" s="39"/>
      <c r="P302" s="193">
        <f>O302*H302</f>
        <v>0</v>
      </c>
      <c r="Q302" s="193">
        <v>1.06277</v>
      </c>
      <c r="R302" s="193">
        <f>Q302*H302</f>
        <v>0.36134180000000005</v>
      </c>
      <c r="S302" s="193">
        <v>0</v>
      </c>
      <c r="T302" s="194">
        <f>S302*H302</f>
        <v>0</v>
      </c>
      <c r="AR302" s="21" t="s">
        <v>159</v>
      </c>
      <c r="AT302" s="21" t="s">
        <v>154</v>
      </c>
      <c r="AU302" s="21" t="s">
        <v>87</v>
      </c>
      <c r="AY302" s="21" t="s">
        <v>152</v>
      </c>
      <c r="BE302" s="195">
        <f>IF(N302="základní",J302,0)</f>
        <v>0</v>
      </c>
      <c r="BF302" s="195">
        <f>IF(N302="snížená",J302,0)</f>
        <v>0</v>
      </c>
      <c r="BG302" s="195">
        <f>IF(N302="zákl. přenesená",J302,0)</f>
        <v>0</v>
      </c>
      <c r="BH302" s="195">
        <f>IF(N302="sníž. přenesená",J302,0)</f>
        <v>0</v>
      </c>
      <c r="BI302" s="195">
        <f>IF(N302="nulová",J302,0)</f>
        <v>0</v>
      </c>
      <c r="BJ302" s="21" t="s">
        <v>24</v>
      </c>
      <c r="BK302" s="195">
        <f>ROUND(I302*H302,2)</f>
        <v>0</v>
      </c>
      <c r="BL302" s="21" t="s">
        <v>159</v>
      </c>
      <c r="BM302" s="21" t="s">
        <v>622</v>
      </c>
    </row>
    <row r="303" spans="2:65" s="1" customFormat="1" ht="25.5" customHeight="1">
      <c r="B303" s="38"/>
      <c r="C303" s="184" t="s">
        <v>623</v>
      </c>
      <c r="D303" s="184" t="s">
        <v>154</v>
      </c>
      <c r="E303" s="185" t="s">
        <v>624</v>
      </c>
      <c r="F303" s="186" t="s">
        <v>625</v>
      </c>
      <c r="G303" s="187" t="s">
        <v>157</v>
      </c>
      <c r="H303" s="188">
        <v>14</v>
      </c>
      <c r="I303" s="189"/>
      <c r="J303" s="190">
        <f>ROUND(I303*H303,2)</f>
        <v>0</v>
      </c>
      <c r="K303" s="186" t="s">
        <v>158</v>
      </c>
      <c r="L303" s="58"/>
      <c r="M303" s="191" t="s">
        <v>22</v>
      </c>
      <c r="N303" s="192" t="s">
        <v>47</v>
      </c>
      <c r="O303" s="39"/>
      <c r="P303" s="193">
        <f>O303*H303</f>
        <v>0</v>
      </c>
      <c r="Q303" s="193">
        <v>0.105</v>
      </c>
      <c r="R303" s="193">
        <f>Q303*H303</f>
        <v>1.47</v>
      </c>
      <c r="S303" s="193">
        <v>0</v>
      </c>
      <c r="T303" s="194">
        <f>S303*H303</f>
        <v>0</v>
      </c>
      <c r="AR303" s="21" t="s">
        <v>159</v>
      </c>
      <c r="AT303" s="21" t="s">
        <v>154</v>
      </c>
      <c r="AU303" s="21" t="s">
        <v>87</v>
      </c>
      <c r="AY303" s="21" t="s">
        <v>152</v>
      </c>
      <c r="BE303" s="195">
        <f>IF(N303="základní",J303,0)</f>
        <v>0</v>
      </c>
      <c r="BF303" s="195">
        <f>IF(N303="snížená",J303,0)</f>
        <v>0</v>
      </c>
      <c r="BG303" s="195">
        <f>IF(N303="zákl. přenesená",J303,0)</f>
        <v>0</v>
      </c>
      <c r="BH303" s="195">
        <f>IF(N303="sníž. přenesená",J303,0)</f>
        <v>0</v>
      </c>
      <c r="BI303" s="195">
        <f>IF(N303="nulová",J303,0)</f>
        <v>0</v>
      </c>
      <c r="BJ303" s="21" t="s">
        <v>24</v>
      </c>
      <c r="BK303" s="195">
        <f>ROUND(I303*H303,2)</f>
        <v>0</v>
      </c>
      <c r="BL303" s="21" t="s">
        <v>159</v>
      </c>
      <c r="BM303" s="21" t="s">
        <v>626</v>
      </c>
    </row>
    <row r="304" spans="2:47" s="1" customFormat="1" ht="135">
      <c r="B304" s="38"/>
      <c r="C304" s="60"/>
      <c r="D304" s="196" t="s">
        <v>161</v>
      </c>
      <c r="E304" s="60"/>
      <c r="F304" s="197" t="s">
        <v>627</v>
      </c>
      <c r="G304" s="60"/>
      <c r="H304" s="60"/>
      <c r="I304" s="155"/>
      <c r="J304" s="60"/>
      <c r="K304" s="60"/>
      <c r="L304" s="58"/>
      <c r="M304" s="198"/>
      <c r="N304" s="39"/>
      <c r="O304" s="39"/>
      <c r="P304" s="39"/>
      <c r="Q304" s="39"/>
      <c r="R304" s="39"/>
      <c r="S304" s="39"/>
      <c r="T304" s="75"/>
      <c r="AT304" s="21" t="s">
        <v>161</v>
      </c>
      <c r="AU304" s="21" t="s">
        <v>87</v>
      </c>
    </row>
    <row r="305" spans="2:65" s="1" customFormat="1" ht="25.5" customHeight="1">
      <c r="B305" s="38"/>
      <c r="C305" s="184" t="s">
        <v>628</v>
      </c>
      <c r="D305" s="184" t="s">
        <v>154</v>
      </c>
      <c r="E305" s="185" t="s">
        <v>629</v>
      </c>
      <c r="F305" s="186" t="s">
        <v>630</v>
      </c>
      <c r="G305" s="187" t="s">
        <v>157</v>
      </c>
      <c r="H305" s="188">
        <v>4</v>
      </c>
      <c r="I305" s="189"/>
      <c r="J305" s="190">
        <f>ROUND(I305*H305,2)</f>
        <v>0</v>
      </c>
      <c r="K305" s="186" t="s">
        <v>158</v>
      </c>
      <c r="L305" s="58"/>
      <c r="M305" s="191" t="s">
        <v>22</v>
      </c>
      <c r="N305" s="192" t="s">
        <v>47</v>
      </c>
      <c r="O305" s="39"/>
      <c r="P305" s="193">
        <f>O305*H305</f>
        <v>0</v>
      </c>
      <c r="Q305" s="193">
        <v>0.1231</v>
      </c>
      <c r="R305" s="193">
        <f>Q305*H305</f>
        <v>0.4924</v>
      </c>
      <c r="S305" s="193">
        <v>0</v>
      </c>
      <c r="T305" s="194">
        <f>S305*H305</f>
        <v>0</v>
      </c>
      <c r="AR305" s="21" t="s">
        <v>159</v>
      </c>
      <c r="AT305" s="21" t="s">
        <v>154</v>
      </c>
      <c r="AU305" s="21" t="s">
        <v>87</v>
      </c>
      <c r="AY305" s="21" t="s">
        <v>152</v>
      </c>
      <c r="BE305" s="195">
        <f>IF(N305="základní",J305,0)</f>
        <v>0</v>
      </c>
      <c r="BF305" s="195">
        <f>IF(N305="snížená",J305,0)</f>
        <v>0</v>
      </c>
      <c r="BG305" s="195">
        <f>IF(N305="zákl. přenesená",J305,0)</f>
        <v>0</v>
      </c>
      <c r="BH305" s="195">
        <f>IF(N305="sníž. přenesená",J305,0)</f>
        <v>0</v>
      </c>
      <c r="BI305" s="195">
        <f>IF(N305="nulová",J305,0)</f>
        <v>0</v>
      </c>
      <c r="BJ305" s="21" t="s">
        <v>24</v>
      </c>
      <c r="BK305" s="195">
        <f>ROUND(I305*H305,2)</f>
        <v>0</v>
      </c>
      <c r="BL305" s="21" t="s">
        <v>159</v>
      </c>
      <c r="BM305" s="21" t="s">
        <v>631</v>
      </c>
    </row>
    <row r="306" spans="2:47" s="1" customFormat="1" ht="54">
      <c r="B306" s="38"/>
      <c r="C306" s="60"/>
      <c r="D306" s="196" t="s">
        <v>161</v>
      </c>
      <c r="E306" s="60"/>
      <c r="F306" s="197" t="s">
        <v>632</v>
      </c>
      <c r="G306" s="60"/>
      <c r="H306" s="60"/>
      <c r="I306" s="155"/>
      <c r="J306" s="60"/>
      <c r="K306" s="60"/>
      <c r="L306" s="58"/>
      <c r="M306" s="198"/>
      <c r="N306" s="39"/>
      <c r="O306" s="39"/>
      <c r="P306" s="39"/>
      <c r="Q306" s="39"/>
      <c r="R306" s="39"/>
      <c r="S306" s="39"/>
      <c r="T306" s="75"/>
      <c r="AT306" s="21" t="s">
        <v>161</v>
      </c>
      <c r="AU306" s="21" t="s">
        <v>87</v>
      </c>
    </row>
    <row r="307" spans="2:65" s="1" customFormat="1" ht="38.25" customHeight="1">
      <c r="B307" s="38"/>
      <c r="C307" s="184" t="s">
        <v>633</v>
      </c>
      <c r="D307" s="184" t="s">
        <v>154</v>
      </c>
      <c r="E307" s="185" t="s">
        <v>634</v>
      </c>
      <c r="F307" s="186" t="s">
        <v>635</v>
      </c>
      <c r="G307" s="187" t="s">
        <v>157</v>
      </c>
      <c r="H307" s="188">
        <v>18</v>
      </c>
      <c r="I307" s="189"/>
      <c r="J307" s="190">
        <f>ROUND(I307*H307,2)</f>
        <v>0</v>
      </c>
      <c r="K307" s="186" t="s">
        <v>158</v>
      </c>
      <c r="L307" s="58"/>
      <c r="M307" s="191" t="s">
        <v>22</v>
      </c>
      <c r="N307" s="192" t="s">
        <v>47</v>
      </c>
      <c r="O307" s="39"/>
      <c r="P307" s="193">
        <f>O307*H307</f>
        <v>0</v>
      </c>
      <c r="Q307" s="193">
        <v>0.07102</v>
      </c>
      <c r="R307" s="193">
        <f>Q307*H307</f>
        <v>1.27836</v>
      </c>
      <c r="S307" s="193">
        <v>0</v>
      </c>
      <c r="T307" s="194">
        <f>S307*H307</f>
        <v>0</v>
      </c>
      <c r="AR307" s="21" t="s">
        <v>159</v>
      </c>
      <c r="AT307" s="21" t="s">
        <v>154</v>
      </c>
      <c r="AU307" s="21" t="s">
        <v>87</v>
      </c>
      <c r="AY307" s="21" t="s">
        <v>152</v>
      </c>
      <c r="BE307" s="195">
        <f>IF(N307="základní",J307,0)</f>
        <v>0</v>
      </c>
      <c r="BF307" s="195">
        <f>IF(N307="snížená",J307,0)</f>
        <v>0</v>
      </c>
      <c r="BG307" s="195">
        <f>IF(N307="zákl. přenesená",J307,0)</f>
        <v>0</v>
      </c>
      <c r="BH307" s="195">
        <f>IF(N307="sníž. přenesená",J307,0)</f>
        <v>0</v>
      </c>
      <c r="BI307" s="195">
        <f>IF(N307="nulová",J307,0)</f>
        <v>0</v>
      </c>
      <c r="BJ307" s="21" t="s">
        <v>24</v>
      </c>
      <c r="BK307" s="195">
        <f>ROUND(I307*H307,2)</f>
        <v>0</v>
      </c>
      <c r="BL307" s="21" t="s">
        <v>159</v>
      </c>
      <c r="BM307" s="21" t="s">
        <v>636</v>
      </c>
    </row>
    <row r="308" spans="2:65" s="1" customFormat="1" ht="16.5" customHeight="1">
      <c r="B308" s="38"/>
      <c r="C308" s="184" t="s">
        <v>637</v>
      </c>
      <c r="D308" s="184" t="s">
        <v>154</v>
      </c>
      <c r="E308" s="185" t="s">
        <v>638</v>
      </c>
      <c r="F308" s="186" t="s">
        <v>639</v>
      </c>
      <c r="G308" s="187" t="s">
        <v>157</v>
      </c>
      <c r="H308" s="188">
        <v>15</v>
      </c>
      <c r="I308" s="189"/>
      <c r="J308" s="190">
        <f>ROUND(I308*H308,2)</f>
        <v>0</v>
      </c>
      <c r="K308" s="186" t="s">
        <v>158</v>
      </c>
      <c r="L308" s="58"/>
      <c r="M308" s="191" t="s">
        <v>22</v>
      </c>
      <c r="N308" s="192" t="s">
        <v>47</v>
      </c>
      <c r="O308" s="39"/>
      <c r="P308" s="193">
        <f>O308*H308</f>
        <v>0</v>
      </c>
      <c r="Q308" s="193">
        <v>0.33512</v>
      </c>
      <c r="R308" s="193">
        <f>Q308*H308</f>
        <v>5.0268</v>
      </c>
      <c r="S308" s="193">
        <v>0</v>
      </c>
      <c r="T308" s="194">
        <f>S308*H308</f>
        <v>0</v>
      </c>
      <c r="AR308" s="21" t="s">
        <v>159</v>
      </c>
      <c r="AT308" s="21" t="s">
        <v>154</v>
      </c>
      <c r="AU308" s="21" t="s">
        <v>87</v>
      </c>
      <c r="AY308" s="21" t="s">
        <v>152</v>
      </c>
      <c r="BE308" s="195">
        <f>IF(N308="základní",J308,0)</f>
        <v>0</v>
      </c>
      <c r="BF308" s="195">
        <f>IF(N308="snížená",J308,0)</f>
        <v>0</v>
      </c>
      <c r="BG308" s="195">
        <f>IF(N308="zákl. přenesená",J308,0)</f>
        <v>0</v>
      </c>
      <c r="BH308" s="195">
        <f>IF(N308="sníž. přenesená",J308,0)</f>
        <v>0</v>
      </c>
      <c r="BI308" s="195">
        <f>IF(N308="nulová",J308,0)</f>
        <v>0</v>
      </c>
      <c r="BJ308" s="21" t="s">
        <v>24</v>
      </c>
      <c r="BK308" s="195">
        <f>ROUND(I308*H308,2)</f>
        <v>0</v>
      </c>
      <c r="BL308" s="21" t="s">
        <v>159</v>
      </c>
      <c r="BM308" s="21" t="s">
        <v>640</v>
      </c>
    </row>
    <row r="309" spans="2:47" s="1" customFormat="1" ht="54">
      <c r="B309" s="38"/>
      <c r="C309" s="60"/>
      <c r="D309" s="196" t="s">
        <v>161</v>
      </c>
      <c r="E309" s="60"/>
      <c r="F309" s="197" t="s">
        <v>641</v>
      </c>
      <c r="G309" s="60"/>
      <c r="H309" s="60"/>
      <c r="I309" s="155"/>
      <c r="J309" s="60"/>
      <c r="K309" s="60"/>
      <c r="L309" s="58"/>
      <c r="M309" s="198"/>
      <c r="N309" s="39"/>
      <c r="O309" s="39"/>
      <c r="P309" s="39"/>
      <c r="Q309" s="39"/>
      <c r="R309" s="39"/>
      <c r="S309" s="39"/>
      <c r="T309" s="75"/>
      <c r="AT309" s="21" t="s">
        <v>161</v>
      </c>
      <c r="AU309" s="21" t="s">
        <v>87</v>
      </c>
    </row>
    <row r="310" spans="2:65" s="1" customFormat="1" ht="38.25" customHeight="1">
      <c r="B310" s="38"/>
      <c r="C310" s="184" t="s">
        <v>642</v>
      </c>
      <c r="D310" s="184" t="s">
        <v>154</v>
      </c>
      <c r="E310" s="185" t="s">
        <v>643</v>
      </c>
      <c r="F310" s="186" t="s">
        <v>644</v>
      </c>
      <c r="G310" s="187" t="s">
        <v>384</v>
      </c>
      <c r="H310" s="188">
        <v>1</v>
      </c>
      <c r="I310" s="189"/>
      <c r="J310" s="190">
        <f>ROUND(I310*H310,2)</f>
        <v>0</v>
      </c>
      <c r="K310" s="186" t="s">
        <v>158</v>
      </c>
      <c r="L310" s="58"/>
      <c r="M310" s="191" t="s">
        <v>22</v>
      </c>
      <c r="N310" s="192" t="s">
        <v>47</v>
      </c>
      <c r="O310" s="39"/>
      <c r="P310" s="193">
        <f>O310*H310</f>
        <v>0</v>
      </c>
      <c r="Q310" s="193">
        <v>0.05607</v>
      </c>
      <c r="R310" s="193">
        <f>Q310*H310</f>
        <v>0.05607</v>
      </c>
      <c r="S310" s="193">
        <v>0</v>
      </c>
      <c r="T310" s="194">
        <f>S310*H310</f>
        <v>0</v>
      </c>
      <c r="AR310" s="21" t="s">
        <v>159</v>
      </c>
      <c r="AT310" s="21" t="s">
        <v>154</v>
      </c>
      <c r="AU310" s="21" t="s">
        <v>87</v>
      </c>
      <c r="AY310" s="21" t="s">
        <v>152</v>
      </c>
      <c r="BE310" s="195">
        <f>IF(N310="základní",J310,0)</f>
        <v>0</v>
      </c>
      <c r="BF310" s="195">
        <f>IF(N310="snížená",J310,0)</f>
        <v>0</v>
      </c>
      <c r="BG310" s="195">
        <f>IF(N310="zákl. přenesená",J310,0)</f>
        <v>0</v>
      </c>
      <c r="BH310" s="195">
        <f>IF(N310="sníž. přenesená",J310,0)</f>
        <v>0</v>
      </c>
      <c r="BI310" s="195">
        <f>IF(N310="nulová",J310,0)</f>
        <v>0</v>
      </c>
      <c r="BJ310" s="21" t="s">
        <v>24</v>
      </c>
      <c r="BK310" s="195">
        <f>ROUND(I310*H310,2)</f>
        <v>0</v>
      </c>
      <c r="BL310" s="21" t="s">
        <v>159</v>
      </c>
      <c r="BM310" s="21" t="s">
        <v>645</v>
      </c>
    </row>
    <row r="311" spans="2:47" s="1" customFormat="1" ht="135">
      <c r="B311" s="38"/>
      <c r="C311" s="60"/>
      <c r="D311" s="196" t="s">
        <v>161</v>
      </c>
      <c r="E311" s="60"/>
      <c r="F311" s="197" t="s">
        <v>646</v>
      </c>
      <c r="G311" s="60"/>
      <c r="H311" s="60"/>
      <c r="I311" s="155"/>
      <c r="J311" s="60"/>
      <c r="K311" s="60"/>
      <c r="L311" s="58"/>
      <c r="M311" s="198"/>
      <c r="N311" s="39"/>
      <c r="O311" s="39"/>
      <c r="P311" s="39"/>
      <c r="Q311" s="39"/>
      <c r="R311" s="39"/>
      <c r="S311" s="39"/>
      <c r="T311" s="75"/>
      <c r="AT311" s="21" t="s">
        <v>161</v>
      </c>
      <c r="AU311" s="21" t="s">
        <v>87</v>
      </c>
    </row>
    <row r="312" spans="2:63" s="10" customFormat="1" ht="29.85" customHeight="1">
      <c r="B312" s="168"/>
      <c r="C312" s="169"/>
      <c r="D312" s="170" t="s">
        <v>75</v>
      </c>
      <c r="E312" s="182" t="s">
        <v>186</v>
      </c>
      <c r="F312" s="182" t="s">
        <v>647</v>
      </c>
      <c r="G312" s="169"/>
      <c r="H312" s="169"/>
      <c r="I312" s="172"/>
      <c r="J312" s="183">
        <f>BK312</f>
        <v>0</v>
      </c>
      <c r="K312" s="169"/>
      <c r="L312" s="174"/>
      <c r="M312" s="175"/>
      <c r="N312" s="176"/>
      <c r="O312" s="176"/>
      <c r="P312" s="177">
        <f>SUM(P313:P320)</f>
        <v>0</v>
      </c>
      <c r="Q312" s="176"/>
      <c r="R312" s="177">
        <f>SUM(R313:R320)</f>
        <v>8.16658</v>
      </c>
      <c r="S312" s="176"/>
      <c r="T312" s="178">
        <f>SUM(T313:T320)</f>
        <v>0</v>
      </c>
      <c r="AR312" s="179" t="s">
        <v>24</v>
      </c>
      <c r="AT312" s="180" t="s">
        <v>75</v>
      </c>
      <c r="AU312" s="180" t="s">
        <v>24</v>
      </c>
      <c r="AY312" s="179" t="s">
        <v>152</v>
      </c>
      <c r="BK312" s="181">
        <f>SUM(BK313:BK320)</f>
        <v>0</v>
      </c>
    </row>
    <row r="313" spans="2:65" s="1" customFormat="1" ht="25.5" customHeight="1">
      <c r="B313" s="38"/>
      <c r="C313" s="184" t="s">
        <v>648</v>
      </c>
      <c r="D313" s="184" t="s">
        <v>154</v>
      </c>
      <c r="E313" s="185" t="s">
        <v>649</v>
      </c>
      <c r="F313" s="186" t="s">
        <v>650</v>
      </c>
      <c r="G313" s="187" t="s">
        <v>201</v>
      </c>
      <c r="H313" s="188">
        <v>3</v>
      </c>
      <c r="I313" s="189"/>
      <c r="J313" s="190">
        <f>ROUND(I313*H313,2)</f>
        <v>0</v>
      </c>
      <c r="K313" s="186" t="s">
        <v>158</v>
      </c>
      <c r="L313" s="58"/>
      <c r="M313" s="191" t="s">
        <v>22</v>
      </c>
      <c r="N313" s="192" t="s">
        <v>47</v>
      </c>
      <c r="O313" s="39"/>
      <c r="P313" s="193">
        <f>O313*H313</f>
        <v>0</v>
      </c>
      <c r="Q313" s="193">
        <v>0.00206</v>
      </c>
      <c r="R313" s="193">
        <f>Q313*H313</f>
        <v>0.006180000000000001</v>
      </c>
      <c r="S313" s="193">
        <v>0</v>
      </c>
      <c r="T313" s="194">
        <f>S313*H313</f>
        <v>0</v>
      </c>
      <c r="AR313" s="21" t="s">
        <v>159</v>
      </c>
      <c r="AT313" s="21" t="s">
        <v>154</v>
      </c>
      <c r="AU313" s="21" t="s">
        <v>87</v>
      </c>
      <c r="AY313" s="21" t="s">
        <v>152</v>
      </c>
      <c r="BE313" s="195">
        <f>IF(N313="základní",J313,0)</f>
        <v>0</v>
      </c>
      <c r="BF313" s="195">
        <f>IF(N313="snížená",J313,0)</f>
        <v>0</v>
      </c>
      <c r="BG313" s="195">
        <f>IF(N313="zákl. přenesená",J313,0)</f>
        <v>0</v>
      </c>
      <c r="BH313" s="195">
        <f>IF(N313="sníž. přenesená",J313,0)</f>
        <v>0</v>
      </c>
      <c r="BI313" s="195">
        <f>IF(N313="nulová",J313,0)</f>
        <v>0</v>
      </c>
      <c r="BJ313" s="21" t="s">
        <v>24</v>
      </c>
      <c r="BK313" s="195">
        <f>ROUND(I313*H313,2)</f>
        <v>0</v>
      </c>
      <c r="BL313" s="21" t="s">
        <v>159</v>
      </c>
      <c r="BM313" s="21" t="s">
        <v>651</v>
      </c>
    </row>
    <row r="314" spans="2:47" s="1" customFormat="1" ht="54">
      <c r="B314" s="38"/>
      <c r="C314" s="60"/>
      <c r="D314" s="196" t="s">
        <v>161</v>
      </c>
      <c r="E314" s="60"/>
      <c r="F314" s="197" t="s">
        <v>652</v>
      </c>
      <c r="G314" s="60"/>
      <c r="H314" s="60"/>
      <c r="I314" s="155"/>
      <c r="J314" s="60"/>
      <c r="K314" s="60"/>
      <c r="L314" s="58"/>
      <c r="M314" s="198"/>
      <c r="N314" s="39"/>
      <c r="O314" s="39"/>
      <c r="P314" s="39"/>
      <c r="Q314" s="39"/>
      <c r="R314" s="39"/>
      <c r="S314" s="39"/>
      <c r="T314" s="75"/>
      <c r="AT314" s="21" t="s">
        <v>161</v>
      </c>
      <c r="AU314" s="21" t="s">
        <v>87</v>
      </c>
    </row>
    <row r="315" spans="2:65" s="1" customFormat="1" ht="38.25" customHeight="1">
      <c r="B315" s="38"/>
      <c r="C315" s="184" t="s">
        <v>653</v>
      </c>
      <c r="D315" s="184" t="s">
        <v>154</v>
      </c>
      <c r="E315" s="185" t="s">
        <v>654</v>
      </c>
      <c r="F315" s="186" t="s">
        <v>655</v>
      </c>
      <c r="G315" s="187" t="s">
        <v>384</v>
      </c>
      <c r="H315" s="188">
        <v>4</v>
      </c>
      <c r="I315" s="189"/>
      <c r="J315" s="190">
        <f>ROUND(I315*H315,2)</f>
        <v>0</v>
      </c>
      <c r="K315" s="186" t="s">
        <v>158</v>
      </c>
      <c r="L315" s="58"/>
      <c r="M315" s="191" t="s">
        <v>22</v>
      </c>
      <c r="N315" s="192" t="s">
        <v>47</v>
      </c>
      <c r="O315" s="39"/>
      <c r="P315" s="193">
        <f>O315*H315</f>
        <v>0</v>
      </c>
      <c r="Q315" s="193">
        <v>0</v>
      </c>
      <c r="R315" s="193">
        <f>Q315*H315</f>
        <v>0</v>
      </c>
      <c r="S315" s="193">
        <v>0</v>
      </c>
      <c r="T315" s="194">
        <f>S315*H315</f>
        <v>0</v>
      </c>
      <c r="AR315" s="21" t="s">
        <v>159</v>
      </c>
      <c r="AT315" s="21" t="s">
        <v>154</v>
      </c>
      <c r="AU315" s="21" t="s">
        <v>87</v>
      </c>
      <c r="AY315" s="21" t="s">
        <v>152</v>
      </c>
      <c r="BE315" s="195">
        <f>IF(N315="základní",J315,0)</f>
        <v>0</v>
      </c>
      <c r="BF315" s="195">
        <f>IF(N315="snížená",J315,0)</f>
        <v>0</v>
      </c>
      <c r="BG315" s="195">
        <f>IF(N315="zákl. přenesená",J315,0)</f>
        <v>0</v>
      </c>
      <c r="BH315" s="195">
        <f>IF(N315="sníž. přenesená",J315,0)</f>
        <v>0</v>
      </c>
      <c r="BI315" s="195">
        <f>IF(N315="nulová",J315,0)</f>
        <v>0</v>
      </c>
      <c r="BJ315" s="21" t="s">
        <v>24</v>
      </c>
      <c r="BK315" s="195">
        <f>ROUND(I315*H315,2)</f>
        <v>0</v>
      </c>
      <c r="BL315" s="21" t="s">
        <v>159</v>
      </c>
      <c r="BM315" s="21" t="s">
        <v>656</v>
      </c>
    </row>
    <row r="316" spans="2:47" s="1" customFormat="1" ht="27">
      <c r="B316" s="38"/>
      <c r="C316" s="60"/>
      <c r="D316" s="196" t="s">
        <v>161</v>
      </c>
      <c r="E316" s="60"/>
      <c r="F316" s="197" t="s">
        <v>657</v>
      </c>
      <c r="G316" s="60"/>
      <c r="H316" s="60"/>
      <c r="I316" s="155"/>
      <c r="J316" s="60"/>
      <c r="K316" s="60"/>
      <c r="L316" s="58"/>
      <c r="M316" s="198"/>
      <c r="N316" s="39"/>
      <c r="O316" s="39"/>
      <c r="P316" s="39"/>
      <c r="Q316" s="39"/>
      <c r="R316" s="39"/>
      <c r="S316" s="39"/>
      <c r="T316" s="75"/>
      <c r="AT316" s="21" t="s">
        <v>161</v>
      </c>
      <c r="AU316" s="21" t="s">
        <v>87</v>
      </c>
    </row>
    <row r="317" spans="2:65" s="1" customFormat="1" ht="16.5" customHeight="1">
      <c r="B317" s="38"/>
      <c r="C317" s="184" t="s">
        <v>658</v>
      </c>
      <c r="D317" s="184" t="s">
        <v>154</v>
      </c>
      <c r="E317" s="185" t="s">
        <v>659</v>
      </c>
      <c r="F317" s="186" t="s">
        <v>660</v>
      </c>
      <c r="G317" s="187" t="s">
        <v>384</v>
      </c>
      <c r="H317" s="188">
        <v>12</v>
      </c>
      <c r="I317" s="189"/>
      <c r="J317" s="190">
        <f>ROUND(I317*H317,2)</f>
        <v>0</v>
      </c>
      <c r="K317" s="186" t="s">
        <v>158</v>
      </c>
      <c r="L317" s="58"/>
      <c r="M317" s="191" t="s">
        <v>22</v>
      </c>
      <c r="N317" s="192" t="s">
        <v>47</v>
      </c>
      <c r="O317" s="39"/>
      <c r="P317" s="193">
        <f>O317*H317</f>
        <v>0</v>
      </c>
      <c r="Q317" s="193">
        <v>0.4208</v>
      </c>
      <c r="R317" s="193">
        <f>Q317*H317</f>
        <v>5.0496</v>
      </c>
      <c r="S317" s="193">
        <v>0</v>
      </c>
      <c r="T317" s="194">
        <f>S317*H317</f>
        <v>0</v>
      </c>
      <c r="AR317" s="21" t="s">
        <v>159</v>
      </c>
      <c r="AT317" s="21" t="s">
        <v>154</v>
      </c>
      <c r="AU317" s="21" t="s">
        <v>87</v>
      </c>
      <c r="AY317" s="21" t="s">
        <v>152</v>
      </c>
      <c r="BE317" s="195">
        <f>IF(N317="základní",J317,0)</f>
        <v>0</v>
      </c>
      <c r="BF317" s="195">
        <f>IF(N317="snížená",J317,0)</f>
        <v>0</v>
      </c>
      <c r="BG317" s="195">
        <f>IF(N317="zákl. přenesená",J317,0)</f>
        <v>0</v>
      </c>
      <c r="BH317" s="195">
        <f>IF(N317="sníž. přenesená",J317,0)</f>
        <v>0</v>
      </c>
      <c r="BI317" s="195">
        <f>IF(N317="nulová",J317,0)</f>
        <v>0</v>
      </c>
      <c r="BJ317" s="21" t="s">
        <v>24</v>
      </c>
      <c r="BK317" s="195">
        <f>ROUND(I317*H317,2)</f>
        <v>0</v>
      </c>
      <c r="BL317" s="21" t="s">
        <v>159</v>
      </c>
      <c r="BM317" s="21" t="s">
        <v>661</v>
      </c>
    </row>
    <row r="318" spans="2:47" s="1" customFormat="1" ht="108">
      <c r="B318" s="38"/>
      <c r="C318" s="60"/>
      <c r="D318" s="196" t="s">
        <v>161</v>
      </c>
      <c r="E318" s="60"/>
      <c r="F318" s="197" t="s">
        <v>662</v>
      </c>
      <c r="G318" s="60"/>
      <c r="H318" s="60"/>
      <c r="I318" s="155"/>
      <c r="J318" s="60"/>
      <c r="K318" s="60"/>
      <c r="L318" s="58"/>
      <c r="M318" s="198"/>
      <c r="N318" s="39"/>
      <c r="O318" s="39"/>
      <c r="P318" s="39"/>
      <c r="Q318" s="39"/>
      <c r="R318" s="39"/>
      <c r="S318" s="39"/>
      <c r="T318" s="75"/>
      <c r="AT318" s="21" t="s">
        <v>161</v>
      </c>
      <c r="AU318" s="21" t="s">
        <v>87</v>
      </c>
    </row>
    <row r="319" spans="2:65" s="1" customFormat="1" ht="25.5" customHeight="1">
      <c r="B319" s="38"/>
      <c r="C319" s="184" t="s">
        <v>663</v>
      </c>
      <c r="D319" s="184" t="s">
        <v>154</v>
      </c>
      <c r="E319" s="185" t="s">
        <v>664</v>
      </c>
      <c r="F319" s="186" t="s">
        <v>665</v>
      </c>
      <c r="G319" s="187" t="s">
        <v>384</v>
      </c>
      <c r="H319" s="188">
        <v>10</v>
      </c>
      <c r="I319" s="189"/>
      <c r="J319" s="190">
        <f>ROUND(I319*H319,2)</f>
        <v>0</v>
      </c>
      <c r="K319" s="186" t="s">
        <v>158</v>
      </c>
      <c r="L319" s="58"/>
      <c r="M319" s="191" t="s">
        <v>22</v>
      </c>
      <c r="N319" s="192" t="s">
        <v>47</v>
      </c>
      <c r="O319" s="39"/>
      <c r="P319" s="193">
        <f>O319*H319</f>
        <v>0</v>
      </c>
      <c r="Q319" s="193">
        <v>0.31108</v>
      </c>
      <c r="R319" s="193">
        <f>Q319*H319</f>
        <v>3.1108000000000002</v>
      </c>
      <c r="S319" s="193">
        <v>0</v>
      </c>
      <c r="T319" s="194">
        <f>S319*H319</f>
        <v>0</v>
      </c>
      <c r="AR319" s="21" t="s">
        <v>159</v>
      </c>
      <c r="AT319" s="21" t="s">
        <v>154</v>
      </c>
      <c r="AU319" s="21" t="s">
        <v>87</v>
      </c>
      <c r="AY319" s="21" t="s">
        <v>152</v>
      </c>
      <c r="BE319" s="195">
        <f>IF(N319="základní",J319,0)</f>
        <v>0</v>
      </c>
      <c r="BF319" s="195">
        <f>IF(N319="snížená",J319,0)</f>
        <v>0</v>
      </c>
      <c r="BG319" s="195">
        <f>IF(N319="zákl. přenesená",J319,0)</f>
        <v>0</v>
      </c>
      <c r="BH319" s="195">
        <f>IF(N319="sníž. přenesená",J319,0)</f>
        <v>0</v>
      </c>
      <c r="BI319" s="195">
        <f>IF(N319="nulová",J319,0)</f>
        <v>0</v>
      </c>
      <c r="BJ319" s="21" t="s">
        <v>24</v>
      </c>
      <c r="BK319" s="195">
        <f>ROUND(I319*H319,2)</f>
        <v>0</v>
      </c>
      <c r="BL319" s="21" t="s">
        <v>159</v>
      </c>
      <c r="BM319" s="21" t="s">
        <v>666</v>
      </c>
    </row>
    <row r="320" spans="2:47" s="1" customFormat="1" ht="108">
      <c r="B320" s="38"/>
      <c r="C320" s="60"/>
      <c r="D320" s="196" t="s">
        <v>161</v>
      </c>
      <c r="E320" s="60"/>
      <c r="F320" s="197" t="s">
        <v>662</v>
      </c>
      <c r="G320" s="60"/>
      <c r="H320" s="60"/>
      <c r="I320" s="155"/>
      <c r="J320" s="60"/>
      <c r="K320" s="60"/>
      <c r="L320" s="58"/>
      <c r="M320" s="198"/>
      <c r="N320" s="39"/>
      <c r="O320" s="39"/>
      <c r="P320" s="39"/>
      <c r="Q320" s="39"/>
      <c r="R320" s="39"/>
      <c r="S320" s="39"/>
      <c r="T320" s="75"/>
      <c r="AT320" s="21" t="s">
        <v>161</v>
      </c>
      <c r="AU320" s="21" t="s">
        <v>87</v>
      </c>
    </row>
    <row r="321" spans="2:63" s="10" customFormat="1" ht="29.85" customHeight="1">
      <c r="B321" s="168"/>
      <c r="C321" s="169"/>
      <c r="D321" s="170" t="s">
        <v>75</v>
      </c>
      <c r="E321" s="182" t="s">
        <v>190</v>
      </c>
      <c r="F321" s="182" t="s">
        <v>667</v>
      </c>
      <c r="G321" s="169"/>
      <c r="H321" s="169"/>
      <c r="I321" s="172"/>
      <c r="J321" s="183">
        <f>BK321</f>
        <v>0</v>
      </c>
      <c r="K321" s="169"/>
      <c r="L321" s="174"/>
      <c r="M321" s="175"/>
      <c r="N321" s="176"/>
      <c r="O321" s="176"/>
      <c r="P321" s="177">
        <f>SUM(P322:P349)</f>
        <v>0</v>
      </c>
      <c r="Q321" s="176"/>
      <c r="R321" s="177">
        <f>SUM(R322:R349)</f>
        <v>54.999039999999994</v>
      </c>
      <c r="S321" s="176"/>
      <c r="T321" s="178">
        <f>SUM(T322:T349)</f>
        <v>146.1245</v>
      </c>
      <c r="AR321" s="179" t="s">
        <v>24</v>
      </c>
      <c r="AT321" s="180" t="s">
        <v>75</v>
      </c>
      <c r="AU321" s="180" t="s">
        <v>24</v>
      </c>
      <c r="AY321" s="179" t="s">
        <v>152</v>
      </c>
      <c r="BK321" s="181">
        <f>SUM(BK322:BK349)</f>
        <v>0</v>
      </c>
    </row>
    <row r="322" spans="2:65" s="1" customFormat="1" ht="38.25" customHeight="1">
      <c r="B322" s="38"/>
      <c r="C322" s="184" t="s">
        <v>668</v>
      </c>
      <c r="D322" s="184" t="s">
        <v>154</v>
      </c>
      <c r="E322" s="185" t="s">
        <v>669</v>
      </c>
      <c r="F322" s="186" t="s">
        <v>670</v>
      </c>
      <c r="G322" s="187" t="s">
        <v>201</v>
      </c>
      <c r="H322" s="188">
        <v>45</v>
      </c>
      <c r="I322" s="189"/>
      <c r="J322" s="190">
        <f>ROUND(I322*H322,2)</f>
        <v>0</v>
      </c>
      <c r="K322" s="186" t="s">
        <v>158</v>
      </c>
      <c r="L322" s="58"/>
      <c r="M322" s="191" t="s">
        <v>22</v>
      </c>
      <c r="N322" s="192" t="s">
        <v>47</v>
      </c>
      <c r="O322" s="39"/>
      <c r="P322" s="193">
        <f>O322*H322</f>
        <v>0</v>
      </c>
      <c r="Q322" s="193">
        <v>0.1295</v>
      </c>
      <c r="R322" s="193">
        <f>Q322*H322</f>
        <v>5.827500000000001</v>
      </c>
      <c r="S322" s="193">
        <v>0</v>
      </c>
      <c r="T322" s="194">
        <f>S322*H322</f>
        <v>0</v>
      </c>
      <c r="AR322" s="21" t="s">
        <v>159</v>
      </c>
      <c r="AT322" s="21" t="s">
        <v>154</v>
      </c>
      <c r="AU322" s="21" t="s">
        <v>87</v>
      </c>
      <c r="AY322" s="21" t="s">
        <v>152</v>
      </c>
      <c r="BE322" s="195">
        <f>IF(N322="základní",J322,0)</f>
        <v>0</v>
      </c>
      <c r="BF322" s="195">
        <f>IF(N322="snížená",J322,0)</f>
        <v>0</v>
      </c>
      <c r="BG322" s="195">
        <f>IF(N322="zákl. přenesená",J322,0)</f>
        <v>0</v>
      </c>
      <c r="BH322" s="195">
        <f>IF(N322="sníž. přenesená",J322,0)</f>
        <v>0</v>
      </c>
      <c r="BI322" s="195">
        <f>IF(N322="nulová",J322,0)</f>
        <v>0</v>
      </c>
      <c r="BJ322" s="21" t="s">
        <v>24</v>
      </c>
      <c r="BK322" s="195">
        <f>ROUND(I322*H322,2)</f>
        <v>0</v>
      </c>
      <c r="BL322" s="21" t="s">
        <v>159</v>
      </c>
      <c r="BM322" s="21" t="s">
        <v>671</v>
      </c>
    </row>
    <row r="323" spans="2:47" s="1" customFormat="1" ht="94.5">
      <c r="B323" s="38"/>
      <c r="C323" s="60"/>
      <c r="D323" s="196" t="s">
        <v>161</v>
      </c>
      <c r="E323" s="60"/>
      <c r="F323" s="197" t="s">
        <v>672</v>
      </c>
      <c r="G323" s="60"/>
      <c r="H323" s="60"/>
      <c r="I323" s="155"/>
      <c r="J323" s="60"/>
      <c r="K323" s="60"/>
      <c r="L323" s="58"/>
      <c r="M323" s="198"/>
      <c r="N323" s="39"/>
      <c r="O323" s="39"/>
      <c r="P323" s="39"/>
      <c r="Q323" s="39"/>
      <c r="R323" s="39"/>
      <c r="S323" s="39"/>
      <c r="T323" s="75"/>
      <c r="AT323" s="21" t="s">
        <v>161</v>
      </c>
      <c r="AU323" s="21" t="s">
        <v>87</v>
      </c>
    </row>
    <row r="324" spans="2:65" s="1" customFormat="1" ht="25.5" customHeight="1">
      <c r="B324" s="38"/>
      <c r="C324" s="209" t="s">
        <v>673</v>
      </c>
      <c r="D324" s="209" t="s">
        <v>509</v>
      </c>
      <c r="E324" s="210" t="s">
        <v>674</v>
      </c>
      <c r="F324" s="211" t="s">
        <v>675</v>
      </c>
      <c r="G324" s="212" t="s">
        <v>384</v>
      </c>
      <c r="H324" s="213">
        <v>54</v>
      </c>
      <c r="I324" s="214"/>
      <c r="J324" s="215">
        <f>ROUND(I324*H324,2)</f>
        <v>0</v>
      </c>
      <c r="K324" s="211" t="s">
        <v>158</v>
      </c>
      <c r="L324" s="216"/>
      <c r="M324" s="217" t="s">
        <v>22</v>
      </c>
      <c r="N324" s="218" t="s">
        <v>47</v>
      </c>
      <c r="O324" s="39"/>
      <c r="P324" s="193">
        <f>O324*H324</f>
        <v>0</v>
      </c>
      <c r="Q324" s="193">
        <v>0.058</v>
      </c>
      <c r="R324" s="193">
        <f>Q324*H324</f>
        <v>3.132</v>
      </c>
      <c r="S324" s="193">
        <v>0</v>
      </c>
      <c r="T324" s="194">
        <f>S324*H324</f>
        <v>0</v>
      </c>
      <c r="AR324" s="21" t="s">
        <v>186</v>
      </c>
      <c r="AT324" s="21" t="s">
        <v>509</v>
      </c>
      <c r="AU324" s="21" t="s">
        <v>87</v>
      </c>
      <c r="AY324" s="21" t="s">
        <v>152</v>
      </c>
      <c r="BE324" s="195">
        <f>IF(N324="základní",J324,0)</f>
        <v>0</v>
      </c>
      <c r="BF324" s="195">
        <f>IF(N324="snížená",J324,0)</f>
        <v>0</v>
      </c>
      <c r="BG324" s="195">
        <f>IF(N324="zákl. přenesená",J324,0)</f>
        <v>0</v>
      </c>
      <c r="BH324" s="195">
        <f>IF(N324="sníž. přenesená",J324,0)</f>
        <v>0</v>
      </c>
      <c r="BI324" s="195">
        <f>IF(N324="nulová",J324,0)</f>
        <v>0</v>
      </c>
      <c r="BJ324" s="21" t="s">
        <v>24</v>
      </c>
      <c r="BK324" s="195">
        <f>ROUND(I324*H324,2)</f>
        <v>0</v>
      </c>
      <c r="BL324" s="21" t="s">
        <v>159</v>
      </c>
      <c r="BM324" s="21" t="s">
        <v>676</v>
      </c>
    </row>
    <row r="325" spans="2:65" s="1" customFormat="1" ht="38.25" customHeight="1">
      <c r="B325" s="38"/>
      <c r="C325" s="184" t="s">
        <v>677</v>
      </c>
      <c r="D325" s="184" t="s">
        <v>154</v>
      </c>
      <c r="E325" s="185" t="s">
        <v>678</v>
      </c>
      <c r="F325" s="186" t="s">
        <v>679</v>
      </c>
      <c r="G325" s="187" t="s">
        <v>201</v>
      </c>
      <c r="H325" s="188">
        <v>362</v>
      </c>
      <c r="I325" s="189"/>
      <c r="J325" s="190">
        <f>ROUND(I325*H325,2)</f>
        <v>0</v>
      </c>
      <c r="K325" s="186" t="s">
        <v>158</v>
      </c>
      <c r="L325" s="58"/>
      <c r="M325" s="191" t="s">
        <v>22</v>
      </c>
      <c r="N325" s="192" t="s">
        <v>47</v>
      </c>
      <c r="O325" s="39"/>
      <c r="P325" s="193">
        <f>O325*H325</f>
        <v>0</v>
      </c>
      <c r="Q325" s="193">
        <v>0.10095</v>
      </c>
      <c r="R325" s="193">
        <f>Q325*H325</f>
        <v>36.5439</v>
      </c>
      <c r="S325" s="193">
        <v>0</v>
      </c>
      <c r="T325" s="194">
        <f>S325*H325</f>
        <v>0</v>
      </c>
      <c r="AR325" s="21" t="s">
        <v>159</v>
      </c>
      <c r="AT325" s="21" t="s">
        <v>154</v>
      </c>
      <c r="AU325" s="21" t="s">
        <v>87</v>
      </c>
      <c r="AY325" s="21" t="s">
        <v>152</v>
      </c>
      <c r="BE325" s="195">
        <f>IF(N325="základní",J325,0)</f>
        <v>0</v>
      </c>
      <c r="BF325" s="195">
        <f>IF(N325="snížená",J325,0)</f>
        <v>0</v>
      </c>
      <c r="BG325" s="195">
        <f>IF(N325="zákl. přenesená",J325,0)</f>
        <v>0</v>
      </c>
      <c r="BH325" s="195">
        <f>IF(N325="sníž. přenesená",J325,0)</f>
        <v>0</v>
      </c>
      <c r="BI325" s="195">
        <f>IF(N325="nulová",J325,0)</f>
        <v>0</v>
      </c>
      <c r="BJ325" s="21" t="s">
        <v>24</v>
      </c>
      <c r="BK325" s="195">
        <f>ROUND(I325*H325,2)</f>
        <v>0</v>
      </c>
      <c r="BL325" s="21" t="s">
        <v>159</v>
      </c>
      <c r="BM325" s="21" t="s">
        <v>680</v>
      </c>
    </row>
    <row r="326" spans="2:47" s="1" customFormat="1" ht="67.5">
      <c r="B326" s="38"/>
      <c r="C326" s="60"/>
      <c r="D326" s="196" t="s">
        <v>161</v>
      </c>
      <c r="E326" s="60"/>
      <c r="F326" s="197" t="s">
        <v>681</v>
      </c>
      <c r="G326" s="60"/>
      <c r="H326" s="60"/>
      <c r="I326" s="155"/>
      <c r="J326" s="60"/>
      <c r="K326" s="60"/>
      <c r="L326" s="58"/>
      <c r="M326" s="198"/>
      <c r="N326" s="39"/>
      <c r="O326" s="39"/>
      <c r="P326" s="39"/>
      <c r="Q326" s="39"/>
      <c r="R326" s="39"/>
      <c r="S326" s="39"/>
      <c r="T326" s="75"/>
      <c r="AT326" s="21" t="s">
        <v>161</v>
      </c>
      <c r="AU326" s="21" t="s">
        <v>87</v>
      </c>
    </row>
    <row r="327" spans="2:65" s="1" customFormat="1" ht="25.5" customHeight="1">
      <c r="B327" s="38"/>
      <c r="C327" s="209" t="s">
        <v>682</v>
      </c>
      <c r="D327" s="209" t="s">
        <v>509</v>
      </c>
      <c r="E327" s="210" t="s">
        <v>683</v>
      </c>
      <c r="F327" s="211" t="s">
        <v>684</v>
      </c>
      <c r="G327" s="212" t="s">
        <v>384</v>
      </c>
      <c r="H327" s="213">
        <v>389</v>
      </c>
      <c r="I327" s="214"/>
      <c r="J327" s="215">
        <f>ROUND(I327*H327,2)</f>
        <v>0</v>
      </c>
      <c r="K327" s="211" t="s">
        <v>158</v>
      </c>
      <c r="L327" s="216"/>
      <c r="M327" s="217" t="s">
        <v>22</v>
      </c>
      <c r="N327" s="218" t="s">
        <v>47</v>
      </c>
      <c r="O327" s="39"/>
      <c r="P327" s="193">
        <f>O327*H327</f>
        <v>0</v>
      </c>
      <c r="Q327" s="193">
        <v>0.024</v>
      </c>
      <c r="R327" s="193">
        <f>Q327*H327</f>
        <v>9.336</v>
      </c>
      <c r="S327" s="193">
        <v>0</v>
      </c>
      <c r="T327" s="194">
        <f>S327*H327</f>
        <v>0</v>
      </c>
      <c r="AR327" s="21" t="s">
        <v>186</v>
      </c>
      <c r="AT327" s="21" t="s">
        <v>509</v>
      </c>
      <c r="AU327" s="21" t="s">
        <v>87</v>
      </c>
      <c r="AY327" s="21" t="s">
        <v>152</v>
      </c>
      <c r="BE327" s="195">
        <f>IF(N327="základní",J327,0)</f>
        <v>0</v>
      </c>
      <c r="BF327" s="195">
        <f>IF(N327="snížená",J327,0)</f>
        <v>0</v>
      </c>
      <c r="BG327" s="195">
        <f>IF(N327="zákl. přenesená",J327,0)</f>
        <v>0</v>
      </c>
      <c r="BH327" s="195">
        <f>IF(N327="sníž. přenesená",J327,0)</f>
        <v>0</v>
      </c>
      <c r="BI327" s="195">
        <f>IF(N327="nulová",J327,0)</f>
        <v>0</v>
      </c>
      <c r="BJ327" s="21" t="s">
        <v>24</v>
      </c>
      <c r="BK327" s="195">
        <f>ROUND(I327*H327,2)</f>
        <v>0</v>
      </c>
      <c r="BL327" s="21" t="s">
        <v>159</v>
      </c>
      <c r="BM327" s="21" t="s">
        <v>685</v>
      </c>
    </row>
    <row r="328" spans="2:65" s="1" customFormat="1" ht="25.5" customHeight="1">
      <c r="B328" s="38"/>
      <c r="C328" s="184" t="s">
        <v>686</v>
      </c>
      <c r="D328" s="184" t="s">
        <v>154</v>
      </c>
      <c r="E328" s="185" t="s">
        <v>687</v>
      </c>
      <c r="F328" s="186" t="s">
        <v>688</v>
      </c>
      <c r="G328" s="187" t="s">
        <v>201</v>
      </c>
      <c r="H328" s="188">
        <v>11</v>
      </c>
      <c r="I328" s="189"/>
      <c r="J328" s="190">
        <f>ROUND(I328*H328,2)</f>
        <v>0</v>
      </c>
      <c r="K328" s="186" t="s">
        <v>158</v>
      </c>
      <c r="L328" s="58"/>
      <c r="M328" s="191" t="s">
        <v>22</v>
      </c>
      <c r="N328" s="192" t="s">
        <v>47</v>
      </c>
      <c r="O328" s="39"/>
      <c r="P328" s="193">
        <f>O328*H328</f>
        <v>0</v>
      </c>
      <c r="Q328" s="193">
        <v>0</v>
      </c>
      <c r="R328" s="193">
        <f>Q328*H328</f>
        <v>0</v>
      </c>
      <c r="S328" s="193">
        <v>0</v>
      </c>
      <c r="T328" s="194">
        <f>S328*H328</f>
        <v>0</v>
      </c>
      <c r="AR328" s="21" t="s">
        <v>159</v>
      </c>
      <c r="AT328" s="21" t="s">
        <v>154</v>
      </c>
      <c r="AU328" s="21" t="s">
        <v>87</v>
      </c>
      <c r="AY328" s="21" t="s">
        <v>152</v>
      </c>
      <c r="BE328" s="195">
        <f>IF(N328="základní",J328,0)</f>
        <v>0</v>
      </c>
      <c r="BF328" s="195">
        <f>IF(N328="snížená",J328,0)</f>
        <v>0</v>
      </c>
      <c r="BG328" s="195">
        <f>IF(N328="zákl. přenesená",J328,0)</f>
        <v>0</v>
      </c>
      <c r="BH328" s="195">
        <f>IF(N328="sníž. přenesená",J328,0)</f>
        <v>0</v>
      </c>
      <c r="BI328" s="195">
        <f>IF(N328="nulová",J328,0)</f>
        <v>0</v>
      </c>
      <c r="BJ328" s="21" t="s">
        <v>24</v>
      </c>
      <c r="BK328" s="195">
        <f>ROUND(I328*H328,2)</f>
        <v>0</v>
      </c>
      <c r="BL328" s="21" t="s">
        <v>159</v>
      </c>
      <c r="BM328" s="21" t="s">
        <v>689</v>
      </c>
    </row>
    <row r="329" spans="2:47" s="1" customFormat="1" ht="27">
      <c r="B329" s="38"/>
      <c r="C329" s="60"/>
      <c r="D329" s="196" t="s">
        <v>161</v>
      </c>
      <c r="E329" s="60"/>
      <c r="F329" s="197" t="s">
        <v>690</v>
      </c>
      <c r="G329" s="60"/>
      <c r="H329" s="60"/>
      <c r="I329" s="155"/>
      <c r="J329" s="60"/>
      <c r="K329" s="60"/>
      <c r="L329" s="58"/>
      <c r="M329" s="198"/>
      <c r="N329" s="39"/>
      <c r="O329" s="39"/>
      <c r="P329" s="39"/>
      <c r="Q329" s="39"/>
      <c r="R329" s="39"/>
      <c r="S329" s="39"/>
      <c r="T329" s="75"/>
      <c r="AT329" s="21" t="s">
        <v>161</v>
      </c>
      <c r="AU329" s="21" t="s">
        <v>87</v>
      </c>
    </row>
    <row r="330" spans="2:65" s="1" customFormat="1" ht="25.5" customHeight="1">
      <c r="B330" s="38"/>
      <c r="C330" s="184" t="s">
        <v>691</v>
      </c>
      <c r="D330" s="184" t="s">
        <v>154</v>
      </c>
      <c r="E330" s="185" t="s">
        <v>692</v>
      </c>
      <c r="F330" s="186" t="s">
        <v>693</v>
      </c>
      <c r="G330" s="187" t="s">
        <v>201</v>
      </c>
      <c r="H330" s="188">
        <v>88</v>
      </c>
      <c r="I330" s="189"/>
      <c r="J330" s="190">
        <f>ROUND(I330*H330,2)</f>
        <v>0</v>
      </c>
      <c r="K330" s="186" t="s">
        <v>158</v>
      </c>
      <c r="L330" s="58"/>
      <c r="M330" s="191" t="s">
        <v>22</v>
      </c>
      <c r="N330" s="192" t="s">
        <v>47</v>
      </c>
      <c r="O330" s="39"/>
      <c r="P330" s="193">
        <f>O330*H330</f>
        <v>0</v>
      </c>
      <c r="Q330" s="193">
        <v>0</v>
      </c>
      <c r="R330" s="193">
        <f>Q330*H330</f>
        <v>0</v>
      </c>
      <c r="S330" s="193">
        <v>0</v>
      </c>
      <c r="T330" s="194">
        <f>S330*H330</f>
        <v>0</v>
      </c>
      <c r="AR330" s="21" t="s">
        <v>159</v>
      </c>
      <c r="AT330" s="21" t="s">
        <v>154</v>
      </c>
      <c r="AU330" s="21" t="s">
        <v>87</v>
      </c>
      <c r="AY330" s="21" t="s">
        <v>152</v>
      </c>
      <c r="BE330" s="195">
        <f>IF(N330="základní",J330,0)</f>
        <v>0</v>
      </c>
      <c r="BF330" s="195">
        <f>IF(N330="snížená",J330,0)</f>
        <v>0</v>
      </c>
      <c r="BG330" s="195">
        <f>IF(N330="zákl. přenesená",J330,0)</f>
        <v>0</v>
      </c>
      <c r="BH330" s="195">
        <f>IF(N330="sníž. přenesená",J330,0)</f>
        <v>0</v>
      </c>
      <c r="BI330" s="195">
        <f>IF(N330="nulová",J330,0)</f>
        <v>0</v>
      </c>
      <c r="BJ330" s="21" t="s">
        <v>24</v>
      </c>
      <c r="BK330" s="195">
        <f>ROUND(I330*H330,2)</f>
        <v>0</v>
      </c>
      <c r="BL330" s="21" t="s">
        <v>159</v>
      </c>
      <c r="BM330" s="21" t="s">
        <v>694</v>
      </c>
    </row>
    <row r="331" spans="2:47" s="1" customFormat="1" ht="27">
      <c r="B331" s="38"/>
      <c r="C331" s="60"/>
      <c r="D331" s="196" t="s">
        <v>161</v>
      </c>
      <c r="E331" s="60"/>
      <c r="F331" s="197" t="s">
        <v>690</v>
      </c>
      <c r="G331" s="60"/>
      <c r="H331" s="60"/>
      <c r="I331" s="155"/>
      <c r="J331" s="60"/>
      <c r="K331" s="60"/>
      <c r="L331" s="58"/>
      <c r="M331" s="198"/>
      <c r="N331" s="39"/>
      <c r="O331" s="39"/>
      <c r="P331" s="39"/>
      <c r="Q331" s="39"/>
      <c r="R331" s="39"/>
      <c r="S331" s="39"/>
      <c r="T331" s="75"/>
      <c r="AT331" s="21" t="s">
        <v>161</v>
      </c>
      <c r="AU331" s="21" t="s">
        <v>87</v>
      </c>
    </row>
    <row r="332" spans="2:65" s="1" customFormat="1" ht="25.5" customHeight="1">
      <c r="B332" s="38"/>
      <c r="C332" s="184" t="s">
        <v>695</v>
      </c>
      <c r="D332" s="184" t="s">
        <v>154</v>
      </c>
      <c r="E332" s="185" t="s">
        <v>696</v>
      </c>
      <c r="F332" s="186" t="s">
        <v>697</v>
      </c>
      <c r="G332" s="187" t="s">
        <v>201</v>
      </c>
      <c r="H332" s="188">
        <v>148</v>
      </c>
      <c r="I332" s="189"/>
      <c r="J332" s="190">
        <f>ROUND(I332*H332,2)</f>
        <v>0</v>
      </c>
      <c r="K332" s="186" t="s">
        <v>158</v>
      </c>
      <c r="L332" s="58"/>
      <c r="M332" s="191" t="s">
        <v>22</v>
      </c>
      <c r="N332" s="192" t="s">
        <v>47</v>
      </c>
      <c r="O332" s="39"/>
      <c r="P332" s="193">
        <f>O332*H332</f>
        <v>0</v>
      </c>
      <c r="Q332" s="193">
        <v>3E-05</v>
      </c>
      <c r="R332" s="193">
        <f>Q332*H332</f>
        <v>0.00444</v>
      </c>
      <c r="S332" s="193">
        <v>0</v>
      </c>
      <c r="T332" s="194">
        <f>S332*H332</f>
        <v>0</v>
      </c>
      <c r="AR332" s="21" t="s">
        <v>159</v>
      </c>
      <c r="AT332" s="21" t="s">
        <v>154</v>
      </c>
      <c r="AU332" s="21" t="s">
        <v>87</v>
      </c>
      <c r="AY332" s="21" t="s">
        <v>152</v>
      </c>
      <c r="BE332" s="195">
        <f>IF(N332="základní",J332,0)</f>
        <v>0</v>
      </c>
      <c r="BF332" s="195">
        <f>IF(N332="snížená",J332,0)</f>
        <v>0</v>
      </c>
      <c r="BG332" s="195">
        <f>IF(N332="zákl. přenesená",J332,0)</f>
        <v>0</v>
      </c>
      <c r="BH332" s="195">
        <f>IF(N332="sníž. přenesená",J332,0)</f>
        <v>0</v>
      </c>
      <c r="BI332" s="195">
        <f>IF(N332="nulová",J332,0)</f>
        <v>0</v>
      </c>
      <c r="BJ332" s="21" t="s">
        <v>24</v>
      </c>
      <c r="BK332" s="195">
        <f>ROUND(I332*H332,2)</f>
        <v>0</v>
      </c>
      <c r="BL332" s="21" t="s">
        <v>159</v>
      </c>
      <c r="BM332" s="21" t="s">
        <v>698</v>
      </c>
    </row>
    <row r="333" spans="2:47" s="1" customFormat="1" ht="27">
      <c r="B333" s="38"/>
      <c r="C333" s="60"/>
      <c r="D333" s="196" t="s">
        <v>161</v>
      </c>
      <c r="E333" s="60"/>
      <c r="F333" s="197" t="s">
        <v>690</v>
      </c>
      <c r="G333" s="60"/>
      <c r="H333" s="60"/>
      <c r="I333" s="155"/>
      <c r="J333" s="60"/>
      <c r="K333" s="60"/>
      <c r="L333" s="58"/>
      <c r="M333" s="198"/>
      <c r="N333" s="39"/>
      <c r="O333" s="39"/>
      <c r="P333" s="39"/>
      <c r="Q333" s="39"/>
      <c r="R333" s="39"/>
      <c r="S333" s="39"/>
      <c r="T333" s="75"/>
      <c r="AT333" s="21" t="s">
        <v>161</v>
      </c>
      <c r="AU333" s="21" t="s">
        <v>87</v>
      </c>
    </row>
    <row r="334" spans="2:65" s="1" customFormat="1" ht="63.75" customHeight="1">
      <c r="B334" s="38"/>
      <c r="C334" s="184" t="s">
        <v>699</v>
      </c>
      <c r="D334" s="184" t="s">
        <v>154</v>
      </c>
      <c r="E334" s="185" t="s">
        <v>700</v>
      </c>
      <c r="F334" s="186" t="s">
        <v>701</v>
      </c>
      <c r="G334" s="187" t="s">
        <v>157</v>
      </c>
      <c r="H334" s="188">
        <v>692</v>
      </c>
      <c r="I334" s="189"/>
      <c r="J334" s="190">
        <f>ROUND(I334*H334,2)</f>
        <v>0</v>
      </c>
      <c r="K334" s="186" t="s">
        <v>158</v>
      </c>
      <c r="L334" s="58"/>
      <c r="M334" s="191" t="s">
        <v>22</v>
      </c>
      <c r="N334" s="192" t="s">
        <v>47</v>
      </c>
      <c r="O334" s="39"/>
      <c r="P334" s="193">
        <f>O334*H334</f>
        <v>0</v>
      </c>
      <c r="Q334" s="193">
        <v>4E-05</v>
      </c>
      <c r="R334" s="193">
        <f>Q334*H334</f>
        <v>0.027680000000000003</v>
      </c>
      <c r="S334" s="193">
        <v>0</v>
      </c>
      <c r="T334" s="194">
        <f>S334*H334</f>
        <v>0</v>
      </c>
      <c r="AR334" s="21" t="s">
        <v>159</v>
      </c>
      <c r="AT334" s="21" t="s">
        <v>154</v>
      </c>
      <c r="AU334" s="21" t="s">
        <v>87</v>
      </c>
      <c r="AY334" s="21" t="s">
        <v>152</v>
      </c>
      <c r="BE334" s="195">
        <f>IF(N334="základní",J334,0)</f>
        <v>0</v>
      </c>
      <c r="BF334" s="195">
        <f>IF(N334="snížená",J334,0)</f>
        <v>0</v>
      </c>
      <c r="BG334" s="195">
        <f>IF(N334="zákl. přenesená",J334,0)</f>
        <v>0</v>
      </c>
      <c r="BH334" s="195">
        <f>IF(N334="sníž. přenesená",J334,0)</f>
        <v>0</v>
      </c>
      <c r="BI334" s="195">
        <f>IF(N334="nulová",J334,0)</f>
        <v>0</v>
      </c>
      <c r="BJ334" s="21" t="s">
        <v>24</v>
      </c>
      <c r="BK334" s="195">
        <f>ROUND(I334*H334,2)</f>
        <v>0</v>
      </c>
      <c r="BL334" s="21" t="s">
        <v>159</v>
      </c>
      <c r="BM334" s="21" t="s">
        <v>702</v>
      </c>
    </row>
    <row r="335" spans="2:47" s="1" customFormat="1" ht="94.5">
      <c r="B335" s="38"/>
      <c r="C335" s="60"/>
      <c r="D335" s="196" t="s">
        <v>161</v>
      </c>
      <c r="E335" s="60"/>
      <c r="F335" s="197" t="s">
        <v>703</v>
      </c>
      <c r="G335" s="60"/>
      <c r="H335" s="60"/>
      <c r="I335" s="155"/>
      <c r="J335" s="60"/>
      <c r="K335" s="60"/>
      <c r="L335" s="58"/>
      <c r="M335" s="198"/>
      <c r="N335" s="39"/>
      <c r="O335" s="39"/>
      <c r="P335" s="39"/>
      <c r="Q335" s="39"/>
      <c r="R335" s="39"/>
      <c r="S335" s="39"/>
      <c r="T335" s="75"/>
      <c r="AT335" s="21" t="s">
        <v>161</v>
      </c>
      <c r="AU335" s="21" t="s">
        <v>87</v>
      </c>
    </row>
    <row r="336" spans="2:65" s="1" customFormat="1" ht="25.5" customHeight="1">
      <c r="B336" s="38"/>
      <c r="C336" s="184" t="s">
        <v>704</v>
      </c>
      <c r="D336" s="184" t="s">
        <v>154</v>
      </c>
      <c r="E336" s="185" t="s">
        <v>705</v>
      </c>
      <c r="F336" s="186" t="s">
        <v>706</v>
      </c>
      <c r="G336" s="187" t="s">
        <v>157</v>
      </c>
      <c r="H336" s="188">
        <v>17.5</v>
      </c>
      <c r="I336" s="189"/>
      <c r="J336" s="190">
        <f>ROUND(I336*H336,2)</f>
        <v>0</v>
      </c>
      <c r="K336" s="186" t="s">
        <v>158</v>
      </c>
      <c r="L336" s="58"/>
      <c r="M336" s="191" t="s">
        <v>22</v>
      </c>
      <c r="N336" s="192" t="s">
        <v>47</v>
      </c>
      <c r="O336" s="39"/>
      <c r="P336" s="193">
        <f>O336*H336</f>
        <v>0</v>
      </c>
      <c r="Q336" s="193">
        <v>0</v>
      </c>
      <c r="R336" s="193">
        <f>Q336*H336</f>
        <v>0</v>
      </c>
      <c r="S336" s="193">
        <v>0</v>
      </c>
      <c r="T336" s="194">
        <f>S336*H336</f>
        <v>0</v>
      </c>
      <c r="AR336" s="21" t="s">
        <v>159</v>
      </c>
      <c r="AT336" s="21" t="s">
        <v>154</v>
      </c>
      <c r="AU336" s="21" t="s">
        <v>87</v>
      </c>
      <c r="AY336" s="21" t="s">
        <v>152</v>
      </c>
      <c r="BE336" s="195">
        <f>IF(N336="základní",J336,0)</f>
        <v>0</v>
      </c>
      <c r="BF336" s="195">
        <f>IF(N336="snížená",J336,0)</f>
        <v>0</v>
      </c>
      <c r="BG336" s="195">
        <f>IF(N336="zákl. přenesená",J336,0)</f>
        <v>0</v>
      </c>
      <c r="BH336" s="195">
        <f>IF(N336="sníž. přenesená",J336,0)</f>
        <v>0</v>
      </c>
      <c r="BI336" s="195">
        <f>IF(N336="nulová",J336,0)</f>
        <v>0</v>
      </c>
      <c r="BJ336" s="21" t="s">
        <v>24</v>
      </c>
      <c r="BK336" s="195">
        <f>ROUND(I336*H336,2)</f>
        <v>0</v>
      </c>
      <c r="BL336" s="21" t="s">
        <v>159</v>
      </c>
      <c r="BM336" s="21" t="s">
        <v>707</v>
      </c>
    </row>
    <row r="337" spans="2:47" s="1" customFormat="1" ht="243">
      <c r="B337" s="38"/>
      <c r="C337" s="60"/>
      <c r="D337" s="196" t="s">
        <v>161</v>
      </c>
      <c r="E337" s="60"/>
      <c r="F337" s="197" t="s">
        <v>708</v>
      </c>
      <c r="G337" s="60"/>
      <c r="H337" s="60"/>
      <c r="I337" s="155"/>
      <c r="J337" s="60"/>
      <c r="K337" s="60"/>
      <c r="L337" s="58"/>
      <c r="M337" s="198"/>
      <c r="N337" s="39"/>
      <c r="O337" s="39"/>
      <c r="P337" s="39"/>
      <c r="Q337" s="39"/>
      <c r="R337" s="39"/>
      <c r="S337" s="39"/>
      <c r="T337" s="75"/>
      <c r="AT337" s="21" t="s">
        <v>161</v>
      </c>
      <c r="AU337" s="21" t="s">
        <v>87</v>
      </c>
    </row>
    <row r="338" spans="2:65" s="1" customFormat="1" ht="38.25" customHeight="1">
      <c r="B338" s="38"/>
      <c r="C338" s="184" t="s">
        <v>709</v>
      </c>
      <c r="D338" s="184" t="s">
        <v>154</v>
      </c>
      <c r="E338" s="185" t="s">
        <v>710</v>
      </c>
      <c r="F338" s="186" t="s">
        <v>711</v>
      </c>
      <c r="G338" s="187" t="s">
        <v>384</v>
      </c>
      <c r="H338" s="188">
        <v>12</v>
      </c>
      <c r="I338" s="189"/>
      <c r="J338" s="190">
        <f>ROUND(I338*H338,2)</f>
        <v>0</v>
      </c>
      <c r="K338" s="186" t="s">
        <v>158</v>
      </c>
      <c r="L338" s="58"/>
      <c r="M338" s="191" t="s">
        <v>22</v>
      </c>
      <c r="N338" s="192" t="s">
        <v>47</v>
      </c>
      <c r="O338" s="39"/>
      <c r="P338" s="193">
        <f>O338*H338</f>
        <v>0</v>
      </c>
      <c r="Q338" s="193">
        <v>0.0105</v>
      </c>
      <c r="R338" s="193">
        <f>Q338*H338</f>
        <v>0.126</v>
      </c>
      <c r="S338" s="193">
        <v>0</v>
      </c>
      <c r="T338" s="194">
        <f>S338*H338</f>
        <v>0</v>
      </c>
      <c r="AR338" s="21" t="s">
        <v>159</v>
      </c>
      <c r="AT338" s="21" t="s">
        <v>154</v>
      </c>
      <c r="AU338" s="21" t="s">
        <v>87</v>
      </c>
      <c r="AY338" s="21" t="s">
        <v>152</v>
      </c>
      <c r="BE338" s="195">
        <f>IF(N338="základní",J338,0)</f>
        <v>0</v>
      </c>
      <c r="BF338" s="195">
        <f>IF(N338="snížená",J338,0)</f>
        <v>0</v>
      </c>
      <c r="BG338" s="195">
        <f>IF(N338="zákl. přenesená",J338,0)</f>
        <v>0</v>
      </c>
      <c r="BH338" s="195">
        <f>IF(N338="sníž. přenesená",J338,0)</f>
        <v>0</v>
      </c>
      <c r="BI338" s="195">
        <f>IF(N338="nulová",J338,0)</f>
        <v>0</v>
      </c>
      <c r="BJ338" s="21" t="s">
        <v>24</v>
      </c>
      <c r="BK338" s="195">
        <f>ROUND(I338*H338,2)</f>
        <v>0</v>
      </c>
      <c r="BL338" s="21" t="s">
        <v>159</v>
      </c>
      <c r="BM338" s="21" t="s">
        <v>712</v>
      </c>
    </row>
    <row r="339" spans="2:47" s="1" customFormat="1" ht="27">
      <c r="B339" s="38"/>
      <c r="C339" s="60"/>
      <c r="D339" s="196" t="s">
        <v>161</v>
      </c>
      <c r="E339" s="60"/>
      <c r="F339" s="197" t="s">
        <v>713</v>
      </c>
      <c r="G339" s="60"/>
      <c r="H339" s="60"/>
      <c r="I339" s="155"/>
      <c r="J339" s="60"/>
      <c r="K339" s="60"/>
      <c r="L339" s="58"/>
      <c r="M339" s="198"/>
      <c r="N339" s="39"/>
      <c r="O339" s="39"/>
      <c r="P339" s="39"/>
      <c r="Q339" s="39"/>
      <c r="R339" s="39"/>
      <c r="S339" s="39"/>
      <c r="T339" s="75"/>
      <c r="AT339" s="21" t="s">
        <v>161</v>
      </c>
      <c r="AU339" s="21" t="s">
        <v>87</v>
      </c>
    </row>
    <row r="340" spans="2:65" s="1" customFormat="1" ht="25.5" customHeight="1">
      <c r="B340" s="38"/>
      <c r="C340" s="184" t="s">
        <v>714</v>
      </c>
      <c r="D340" s="184" t="s">
        <v>154</v>
      </c>
      <c r="E340" s="185" t="s">
        <v>715</v>
      </c>
      <c r="F340" s="186" t="s">
        <v>716</v>
      </c>
      <c r="G340" s="187" t="s">
        <v>384</v>
      </c>
      <c r="H340" s="188">
        <v>8</v>
      </c>
      <c r="I340" s="189"/>
      <c r="J340" s="190">
        <f>ROUND(I340*H340,2)</f>
        <v>0</v>
      </c>
      <c r="K340" s="186" t="s">
        <v>158</v>
      </c>
      <c r="L340" s="58"/>
      <c r="M340" s="191" t="s">
        <v>22</v>
      </c>
      <c r="N340" s="192" t="s">
        <v>47</v>
      </c>
      <c r="O340" s="39"/>
      <c r="P340" s="193">
        <f>O340*H340</f>
        <v>0</v>
      </c>
      <c r="Q340" s="193">
        <v>4E-05</v>
      </c>
      <c r="R340" s="193">
        <f>Q340*H340</f>
        <v>0.00032</v>
      </c>
      <c r="S340" s="193">
        <v>0</v>
      </c>
      <c r="T340" s="194">
        <f>S340*H340</f>
        <v>0</v>
      </c>
      <c r="AR340" s="21" t="s">
        <v>159</v>
      </c>
      <c r="AT340" s="21" t="s">
        <v>154</v>
      </c>
      <c r="AU340" s="21" t="s">
        <v>87</v>
      </c>
      <c r="AY340" s="21" t="s">
        <v>152</v>
      </c>
      <c r="BE340" s="195">
        <f>IF(N340="základní",J340,0)</f>
        <v>0</v>
      </c>
      <c r="BF340" s="195">
        <f>IF(N340="snížená",J340,0)</f>
        <v>0</v>
      </c>
      <c r="BG340" s="195">
        <f>IF(N340="zákl. přenesená",J340,0)</f>
        <v>0</v>
      </c>
      <c r="BH340" s="195">
        <f>IF(N340="sníž. přenesená",J340,0)</f>
        <v>0</v>
      </c>
      <c r="BI340" s="195">
        <f>IF(N340="nulová",J340,0)</f>
        <v>0</v>
      </c>
      <c r="BJ340" s="21" t="s">
        <v>24</v>
      </c>
      <c r="BK340" s="195">
        <f>ROUND(I340*H340,2)</f>
        <v>0</v>
      </c>
      <c r="BL340" s="21" t="s">
        <v>159</v>
      </c>
      <c r="BM340" s="21" t="s">
        <v>717</v>
      </c>
    </row>
    <row r="341" spans="2:47" s="1" customFormat="1" ht="94.5">
      <c r="B341" s="38"/>
      <c r="C341" s="60"/>
      <c r="D341" s="196" t="s">
        <v>161</v>
      </c>
      <c r="E341" s="60"/>
      <c r="F341" s="197" t="s">
        <v>718</v>
      </c>
      <c r="G341" s="60"/>
      <c r="H341" s="60"/>
      <c r="I341" s="155"/>
      <c r="J341" s="60"/>
      <c r="K341" s="60"/>
      <c r="L341" s="58"/>
      <c r="M341" s="198"/>
      <c r="N341" s="39"/>
      <c r="O341" s="39"/>
      <c r="P341" s="39"/>
      <c r="Q341" s="39"/>
      <c r="R341" s="39"/>
      <c r="S341" s="39"/>
      <c r="T341" s="75"/>
      <c r="AT341" s="21" t="s">
        <v>161</v>
      </c>
      <c r="AU341" s="21" t="s">
        <v>87</v>
      </c>
    </row>
    <row r="342" spans="2:65" s="1" customFormat="1" ht="25.5" customHeight="1">
      <c r="B342" s="38"/>
      <c r="C342" s="184" t="s">
        <v>719</v>
      </c>
      <c r="D342" s="184" t="s">
        <v>154</v>
      </c>
      <c r="E342" s="185" t="s">
        <v>720</v>
      </c>
      <c r="F342" s="186" t="s">
        <v>721</v>
      </c>
      <c r="G342" s="187" t="s">
        <v>384</v>
      </c>
      <c r="H342" s="188">
        <v>8</v>
      </c>
      <c r="I342" s="189"/>
      <c r="J342" s="190">
        <f>ROUND(I342*H342,2)</f>
        <v>0</v>
      </c>
      <c r="K342" s="186" t="s">
        <v>158</v>
      </c>
      <c r="L342" s="58"/>
      <c r="M342" s="191" t="s">
        <v>22</v>
      </c>
      <c r="N342" s="192" t="s">
        <v>47</v>
      </c>
      <c r="O342" s="39"/>
      <c r="P342" s="193">
        <f>O342*H342</f>
        <v>0</v>
      </c>
      <c r="Q342" s="193">
        <v>0.00015</v>
      </c>
      <c r="R342" s="193">
        <f>Q342*H342</f>
        <v>0.0012</v>
      </c>
      <c r="S342" s="193">
        <v>0</v>
      </c>
      <c r="T342" s="194">
        <f>S342*H342</f>
        <v>0</v>
      </c>
      <c r="AR342" s="21" t="s">
        <v>159</v>
      </c>
      <c r="AT342" s="21" t="s">
        <v>154</v>
      </c>
      <c r="AU342" s="21" t="s">
        <v>87</v>
      </c>
      <c r="AY342" s="21" t="s">
        <v>152</v>
      </c>
      <c r="BE342" s="195">
        <f>IF(N342="základní",J342,0)</f>
        <v>0</v>
      </c>
      <c r="BF342" s="195">
        <f>IF(N342="snížená",J342,0)</f>
        <v>0</v>
      </c>
      <c r="BG342" s="195">
        <f>IF(N342="zákl. přenesená",J342,0)</f>
        <v>0</v>
      </c>
      <c r="BH342" s="195">
        <f>IF(N342="sníž. přenesená",J342,0)</f>
        <v>0</v>
      </c>
      <c r="BI342" s="195">
        <f>IF(N342="nulová",J342,0)</f>
        <v>0</v>
      </c>
      <c r="BJ342" s="21" t="s">
        <v>24</v>
      </c>
      <c r="BK342" s="195">
        <f>ROUND(I342*H342,2)</f>
        <v>0</v>
      </c>
      <c r="BL342" s="21" t="s">
        <v>159</v>
      </c>
      <c r="BM342" s="21" t="s">
        <v>722</v>
      </c>
    </row>
    <row r="343" spans="2:47" s="1" customFormat="1" ht="94.5">
      <c r="B343" s="38"/>
      <c r="C343" s="60"/>
      <c r="D343" s="196" t="s">
        <v>161</v>
      </c>
      <c r="E343" s="60"/>
      <c r="F343" s="197" t="s">
        <v>718</v>
      </c>
      <c r="G343" s="60"/>
      <c r="H343" s="60"/>
      <c r="I343" s="155"/>
      <c r="J343" s="60"/>
      <c r="K343" s="60"/>
      <c r="L343" s="58"/>
      <c r="M343" s="198"/>
      <c r="N343" s="39"/>
      <c r="O343" s="39"/>
      <c r="P343" s="39"/>
      <c r="Q343" s="39"/>
      <c r="R343" s="39"/>
      <c r="S343" s="39"/>
      <c r="T343" s="75"/>
      <c r="AT343" s="21" t="s">
        <v>161</v>
      </c>
      <c r="AU343" s="21" t="s">
        <v>87</v>
      </c>
    </row>
    <row r="344" spans="2:65" s="1" customFormat="1" ht="16.5" customHeight="1">
      <c r="B344" s="38"/>
      <c r="C344" s="184" t="s">
        <v>723</v>
      </c>
      <c r="D344" s="184" t="s">
        <v>154</v>
      </c>
      <c r="E344" s="185" t="s">
        <v>724</v>
      </c>
      <c r="F344" s="186" t="s">
        <v>725</v>
      </c>
      <c r="G344" s="187" t="s">
        <v>221</v>
      </c>
      <c r="H344" s="188">
        <v>22.35</v>
      </c>
      <c r="I344" s="189"/>
      <c r="J344" s="190">
        <f>ROUND(I344*H344,2)</f>
        <v>0</v>
      </c>
      <c r="K344" s="186" t="s">
        <v>158</v>
      </c>
      <c r="L344" s="58"/>
      <c r="M344" s="191" t="s">
        <v>22</v>
      </c>
      <c r="N344" s="192" t="s">
        <v>47</v>
      </c>
      <c r="O344" s="39"/>
      <c r="P344" s="193">
        <f>O344*H344</f>
        <v>0</v>
      </c>
      <c r="Q344" s="193">
        <v>0</v>
      </c>
      <c r="R344" s="193">
        <f>Q344*H344</f>
        <v>0</v>
      </c>
      <c r="S344" s="193">
        <v>2.4</v>
      </c>
      <c r="T344" s="194">
        <f>S344*H344</f>
        <v>53.64</v>
      </c>
      <c r="AR344" s="21" t="s">
        <v>159</v>
      </c>
      <c r="AT344" s="21" t="s">
        <v>154</v>
      </c>
      <c r="AU344" s="21" t="s">
        <v>87</v>
      </c>
      <c r="AY344" s="21" t="s">
        <v>152</v>
      </c>
      <c r="BE344" s="195">
        <f>IF(N344="základní",J344,0)</f>
        <v>0</v>
      </c>
      <c r="BF344" s="195">
        <f>IF(N344="snížená",J344,0)</f>
        <v>0</v>
      </c>
      <c r="BG344" s="195">
        <f>IF(N344="zákl. přenesená",J344,0)</f>
        <v>0</v>
      </c>
      <c r="BH344" s="195">
        <f>IF(N344="sníž. přenesená",J344,0)</f>
        <v>0</v>
      </c>
      <c r="BI344" s="195">
        <f>IF(N344="nulová",J344,0)</f>
        <v>0</v>
      </c>
      <c r="BJ344" s="21" t="s">
        <v>24</v>
      </c>
      <c r="BK344" s="195">
        <f>ROUND(I344*H344,2)</f>
        <v>0</v>
      </c>
      <c r="BL344" s="21" t="s">
        <v>159</v>
      </c>
      <c r="BM344" s="21" t="s">
        <v>726</v>
      </c>
    </row>
    <row r="345" spans="2:47" s="1" customFormat="1" ht="40.5">
      <c r="B345" s="38"/>
      <c r="C345" s="60"/>
      <c r="D345" s="196" t="s">
        <v>161</v>
      </c>
      <c r="E345" s="60"/>
      <c r="F345" s="197" t="s">
        <v>727</v>
      </c>
      <c r="G345" s="60"/>
      <c r="H345" s="60"/>
      <c r="I345" s="155"/>
      <c r="J345" s="60"/>
      <c r="K345" s="60"/>
      <c r="L345" s="58"/>
      <c r="M345" s="198"/>
      <c r="N345" s="39"/>
      <c r="O345" s="39"/>
      <c r="P345" s="39"/>
      <c r="Q345" s="39"/>
      <c r="R345" s="39"/>
      <c r="S345" s="39"/>
      <c r="T345" s="75"/>
      <c r="AT345" s="21" t="s">
        <v>161</v>
      </c>
      <c r="AU345" s="21" t="s">
        <v>87</v>
      </c>
    </row>
    <row r="346" spans="2:65" s="1" customFormat="1" ht="25.5" customHeight="1">
      <c r="B346" s="38"/>
      <c r="C346" s="184" t="s">
        <v>728</v>
      </c>
      <c r="D346" s="184" t="s">
        <v>154</v>
      </c>
      <c r="E346" s="185" t="s">
        <v>729</v>
      </c>
      <c r="F346" s="186" t="s">
        <v>730</v>
      </c>
      <c r="G346" s="187" t="s">
        <v>384</v>
      </c>
      <c r="H346" s="188">
        <v>116</v>
      </c>
      <c r="I346" s="189"/>
      <c r="J346" s="190">
        <f>ROUND(I346*H346,2)</f>
        <v>0</v>
      </c>
      <c r="K346" s="186" t="s">
        <v>158</v>
      </c>
      <c r="L346" s="58"/>
      <c r="M346" s="191" t="s">
        <v>22</v>
      </c>
      <c r="N346" s="192" t="s">
        <v>47</v>
      </c>
      <c r="O346" s="39"/>
      <c r="P346" s="193">
        <f>O346*H346</f>
        <v>0</v>
      </c>
      <c r="Q346" s="193">
        <v>0</v>
      </c>
      <c r="R346" s="193">
        <f>Q346*H346</f>
        <v>0</v>
      </c>
      <c r="S346" s="193">
        <v>0.086</v>
      </c>
      <c r="T346" s="194">
        <f>S346*H346</f>
        <v>9.975999999999999</v>
      </c>
      <c r="AR346" s="21" t="s">
        <v>159</v>
      </c>
      <c r="AT346" s="21" t="s">
        <v>154</v>
      </c>
      <c r="AU346" s="21" t="s">
        <v>87</v>
      </c>
      <c r="AY346" s="21" t="s">
        <v>152</v>
      </c>
      <c r="BE346" s="195">
        <f>IF(N346="základní",J346,0)</f>
        <v>0</v>
      </c>
      <c r="BF346" s="195">
        <f>IF(N346="snížená",J346,0)</f>
        <v>0</v>
      </c>
      <c r="BG346" s="195">
        <f>IF(N346="zákl. přenesená",J346,0)</f>
        <v>0</v>
      </c>
      <c r="BH346" s="195">
        <f>IF(N346="sníž. přenesená",J346,0)</f>
        <v>0</v>
      </c>
      <c r="BI346" s="195">
        <f>IF(N346="nulová",J346,0)</f>
        <v>0</v>
      </c>
      <c r="BJ346" s="21" t="s">
        <v>24</v>
      </c>
      <c r="BK346" s="195">
        <f>ROUND(I346*H346,2)</f>
        <v>0</v>
      </c>
      <c r="BL346" s="21" t="s">
        <v>159</v>
      </c>
      <c r="BM346" s="21" t="s">
        <v>731</v>
      </c>
    </row>
    <row r="347" spans="2:47" s="1" customFormat="1" ht="81">
      <c r="B347" s="38"/>
      <c r="C347" s="60"/>
      <c r="D347" s="196" t="s">
        <v>161</v>
      </c>
      <c r="E347" s="60"/>
      <c r="F347" s="197" t="s">
        <v>732</v>
      </c>
      <c r="G347" s="60"/>
      <c r="H347" s="60"/>
      <c r="I347" s="155"/>
      <c r="J347" s="60"/>
      <c r="K347" s="60"/>
      <c r="L347" s="58"/>
      <c r="M347" s="198"/>
      <c r="N347" s="39"/>
      <c r="O347" s="39"/>
      <c r="P347" s="39"/>
      <c r="Q347" s="39"/>
      <c r="R347" s="39"/>
      <c r="S347" s="39"/>
      <c r="T347" s="75"/>
      <c r="AT347" s="21" t="s">
        <v>161</v>
      </c>
      <c r="AU347" s="21" t="s">
        <v>87</v>
      </c>
    </row>
    <row r="348" spans="2:65" s="1" customFormat="1" ht="25.5" customHeight="1">
      <c r="B348" s="38"/>
      <c r="C348" s="184" t="s">
        <v>733</v>
      </c>
      <c r="D348" s="184" t="s">
        <v>154</v>
      </c>
      <c r="E348" s="185" t="s">
        <v>734</v>
      </c>
      <c r="F348" s="186" t="s">
        <v>735</v>
      </c>
      <c r="G348" s="187" t="s">
        <v>221</v>
      </c>
      <c r="H348" s="188">
        <v>175.55</v>
      </c>
      <c r="I348" s="189"/>
      <c r="J348" s="190">
        <f>ROUND(I348*H348,2)</f>
        <v>0</v>
      </c>
      <c r="K348" s="186" t="s">
        <v>158</v>
      </c>
      <c r="L348" s="58"/>
      <c r="M348" s="191" t="s">
        <v>22</v>
      </c>
      <c r="N348" s="192" t="s">
        <v>47</v>
      </c>
      <c r="O348" s="39"/>
      <c r="P348" s="193">
        <f>O348*H348</f>
        <v>0</v>
      </c>
      <c r="Q348" s="193">
        <v>0</v>
      </c>
      <c r="R348" s="193">
        <f>Q348*H348</f>
        <v>0</v>
      </c>
      <c r="S348" s="193">
        <v>0.47</v>
      </c>
      <c r="T348" s="194">
        <f>S348*H348</f>
        <v>82.5085</v>
      </c>
      <c r="AR348" s="21" t="s">
        <v>159</v>
      </c>
      <c r="AT348" s="21" t="s">
        <v>154</v>
      </c>
      <c r="AU348" s="21" t="s">
        <v>87</v>
      </c>
      <c r="AY348" s="21" t="s">
        <v>152</v>
      </c>
      <c r="BE348" s="195">
        <f>IF(N348="základní",J348,0)</f>
        <v>0</v>
      </c>
      <c r="BF348" s="195">
        <f>IF(N348="snížená",J348,0)</f>
        <v>0</v>
      </c>
      <c r="BG348" s="195">
        <f>IF(N348="zákl. přenesená",J348,0)</f>
        <v>0</v>
      </c>
      <c r="BH348" s="195">
        <f>IF(N348="sníž. přenesená",J348,0)</f>
        <v>0</v>
      </c>
      <c r="BI348" s="195">
        <f>IF(N348="nulová",J348,0)</f>
        <v>0</v>
      </c>
      <c r="BJ348" s="21" t="s">
        <v>24</v>
      </c>
      <c r="BK348" s="195">
        <f>ROUND(I348*H348,2)</f>
        <v>0</v>
      </c>
      <c r="BL348" s="21" t="s">
        <v>159</v>
      </c>
      <c r="BM348" s="21" t="s">
        <v>736</v>
      </c>
    </row>
    <row r="349" spans="2:47" s="1" customFormat="1" ht="189">
      <c r="B349" s="38"/>
      <c r="C349" s="60"/>
      <c r="D349" s="196" t="s">
        <v>161</v>
      </c>
      <c r="E349" s="60"/>
      <c r="F349" s="197" t="s">
        <v>737</v>
      </c>
      <c r="G349" s="60"/>
      <c r="H349" s="60"/>
      <c r="I349" s="155"/>
      <c r="J349" s="60"/>
      <c r="K349" s="60"/>
      <c r="L349" s="58"/>
      <c r="M349" s="198"/>
      <c r="N349" s="39"/>
      <c r="O349" s="39"/>
      <c r="P349" s="39"/>
      <c r="Q349" s="39"/>
      <c r="R349" s="39"/>
      <c r="S349" s="39"/>
      <c r="T349" s="75"/>
      <c r="AT349" s="21" t="s">
        <v>161</v>
      </c>
      <c r="AU349" s="21" t="s">
        <v>87</v>
      </c>
    </row>
    <row r="350" spans="2:63" s="10" customFormat="1" ht="29.85" customHeight="1">
      <c r="B350" s="168"/>
      <c r="C350" s="169"/>
      <c r="D350" s="170" t="s">
        <v>75</v>
      </c>
      <c r="E350" s="182" t="s">
        <v>599</v>
      </c>
      <c r="F350" s="182" t="s">
        <v>738</v>
      </c>
      <c r="G350" s="169"/>
      <c r="H350" s="169"/>
      <c r="I350" s="172"/>
      <c r="J350" s="183">
        <f>BK350</f>
        <v>0</v>
      </c>
      <c r="K350" s="169"/>
      <c r="L350" s="174"/>
      <c r="M350" s="175"/>
      <c r="N350" s="176"/>
      <c r="O350" s="176"/>
      <c r="P350" s="177">
        <f>SUM(P351:P364)</f>
        <v>0</v>
      </c>
      <c r="Q350" s="176"/>
      <c r="R350" s="177">
        <f>SUM(R351:R364)</f>
        <v>0</v>
      </c>
      <c r="S350" s="176"/>
      <c r="T350" s="178">
        <f>SUM(T351:T364)</f>
        <v>21.948340000000005</v>
      </c>
      <c r="AR350" s="179" t="s">
        <v>24</v>
      </c>
      <c r="AT350" s="180" t="s">
        <v>75</v>
      </c>
      <c r="AU350" s="180" t="s">
        <v>24</v>
      </c>
      <c r="AY350" s="179" t="s">
        <v>152</v>
      </c>
      <c r="BK350" s="181">
        <f>SUM(BK351:BK364)</f>
        <v>0</v>
      </c>
    </row>
    <row r="351" spans="2:65" s="1" customFormat="1" ht="25.5" customHeight="1">
      <c r="B351" s="38"/>
      <c r="C351" s="184" t="s">
        <v>739</v>
      </c>
      <c r="D351" s="184" t="s">
        <v>154</v>
      </c>
      <c r="E351" s="185" t="s">
        <v>740</v>
      </c>
      <c r="F351" s="186" t="s">
        <v>741</v>
      </c>
      <c r="G351" s="187" t="s">
        <v>221</v>
      </c>
      <c r="H351" s="188">
        <v>1.8</v>
      </c>
      <c r="I351" s="189"/>
      <c r="J351" s="190">
        <f>ROUND(I351*H351,2)</f>
        <v>0</v>
      </c>
      <c r="K351" s="186" t="s">
        <v>158</v>
      </c>
      <c r="L351" s="58"/>
      <c r="M351" s="191" t="s">
        <v>22</v>
      </c>
      <c r="N351" s="192" t="s">
        <v>47</v>
      </c>
      <c r="O351" s="39"/>
      <c r="P351" s="193">
        <f>O351*H351</f>
        <v>0</v>
      </c>
      <c r="Q351" s="193">
        <v>0</v>
      </c>
      <c r="R351" s="193">
        <f>Q351*H351</f>
        <v>0</v>
      </c>
      <c r="S351" s="193">
        <v>1.95</v>
      </c>
      <c r="T351" s="194">
        <f>S351*H351</f>
        <v>3.51</v>
      </c>
      <c r="AR351" s="21" t="s">
        <v>159</v>
      </c>
      <c r="AT351" s="21" t="s">
        <v>154</v>
      </c>
      <c r="AU351" s="21" t="s">
        <v>87</v>
      </c>
      <c r="AY351" s="21" t="s">
        <v>152</v>
      </c>
      <c r="BE351" s="195">
        <f>IF(N351="základní",J351,0)</f>
        <v>0</v>
      </c>
      <c r="BF351" s="195">
        <f>IF(N351="snížená",J351,0)</f>
        <v>0</v>
      </c>
      <c r="BG351" s="195">
        <f>IF(N351="zákl. přenesená",J351,0)</f>
        <v>0</v>
      </c>
      <c r="BH351" s="195">
        <f>IF(N351="sníž. přenesená",J351,0)</f>
        <v>0</v>
      </c>
      <c r="BI351" s="195">
        <f>IF(N351="nulová",J351,0)</f>
        <v>0</v>
      </c>
      <c r="BJ351" s="21" t="s">
        <v>24</v>
      </c>
      <c r="BK351" s="195">
        <f>ROUND(I351*H351,2)</f>
        <v>0</v>
      </c>
      <c r="BL351" s="21" t="s">
        <v>159</v>
      </c>
      <c r="BM351" s="21" t="s">
        <v>742</v>
      </c>
    </row>
    <row r="352" spans="2:47" s="1" customFormat="1" ht="40.5">
      <c r="B352" s="38"/>
      <c r="C352" s="60"/>
      <c r="D352" s="196" t="s">
        <v>161</v>
      </c>
      <c r="E352" s="60"/>
      <c r="F352" s="197" t="s">
        <v>743</v>
      </c>
      <c r="G352" s="60"/>
      <c r="H352" s="60"/>
      <c r="I352" s="155"/>
      <c r="J352" s="60"/>
      <c r="K352" s="60"/>
      <c r="L352" s="58"/>
      <c r="M352" s="198"/>
      <c r="N352" s="39"/>
      <c r="O352" s="39"/>
      <c r="P352" s="39"/>
      <c r="Q352" s="39"/>
      <c r="R352" s="39"/>
      <c r="S352" s="39"/>
      <c r="T352" s="75"/>
      <c r="AT352" s="21" t="s">
        <v>161</v>
      </c>
      <c r="AU352" s="21" t="s">
        <v>87</v>
      </c>
    </row>
    <row r="353" spans="2:65" s="1" customFormat="1" ht="25.5" customHeight="1">
      <c r="B353" s="38"/>
      <c r="C353" s="184" t="s">
        <v>744</v>
      </c>
      <c r="D353" s="184" t="s">
        <v>154</v>
      </c>
      <c r="E353" s="185" t="s">
        <v>745</v>
      </c>
      <c r="F353" s="186" t="s">
        <v>746</v>
      </c>
      <c r="G353" s="187" t="s">
        <v>157</v>
      </c>
      <c r="H353" s="188">
        <v>12</v>
      </c>
      <c r="I353" s="189"/>
      <c r="J353" s="190">
        <f>ROUND(I353*H353,2)</f>
        <v>0</v>
      </c>
      <c r="K353" s="186" t="s">
        <v>158</v>
      </c>
      <c r="L353" s="58"/>
      <c r="M353" s="191" t="s">
        <v>22</v>
      </c>
      <c r="N353" s="192" t="s">
        <v>47</v>
      </c>
      <c r="O353" s="39"/>
      <c r="P353" s="193">
        <f>O353*H353</f>
        <v>0</v>
      </c>
      <c r="Q353" s="193">
        <v>0</v>
      </c>
      <c r="R353" s="193">
        <f>Q353*H353</f>
        <v>0</v>
      </c>
      <c r="S353" s="193">
        <v>0.261</v>
      </c>
      <c r="T353" s="194">
        <f>S353*H353</f>
        <v>3.132</v>
      </c>
      <c r="AR353" s="21" t="s">
        <v>159</v>
      </c>
      <c r="AT353" s="21" t="s">
        <v>154</v>
      </c>
      <c r="AU353" s="21" t="s">
        <v>87</v>
      </c>
      <c r="AY353" s="21" t="s">
        <v>152</v>
      </c>
      <c r="BE353" s="195">
        <f>IF(N353="základní",J353,0)</f>
        <v>0</v>
      </c>
      <c r="BF353" s="195">
        <f>IF(N353="snížená",J353,0)</f>
        <v>0</v>
      </c>
      <c r="BG353" s="195">
        <f>IF(N353="zákl. přenesená",J353,0)</f>
        <v>0</v>
      </c>
      <c r="BH353" s="195">
        <f>IF(N353="sníž. přenesená",J353,0)</f>
        <v>0</v>
      </c>
      <c r="BI353" s="195">
        <f>IF(N353="nulová",J353,0)</f>
        <v>0</v>
      </c>
      <c r="BJ353" s="21" t="s">
        <v>24</v>
      </c>
      <c r="BK353" s="195">
        <f>ROUND(I353*H353,2)</f>
        <v>0</v>
      </c>
      <c r="BL353" s="21" t="s">
        <v>159</v>
      </c>
      <c r="BM353" s="21" t="s">
        <v>747</v>
      </c>
    </row>
    <row r="354" spans="2:65" s="1" customFormat="1" ht="38.25" customHeight="1">
      <c r="B354" s="38"/>
      <c r="C354" s="184" t="s">
        <v>748</v>
      </c>
      <c r="D354" s="184" t="s">
        <v>154</v>
      </c>
      <c r="E354" s="185" t="s">
        <v>749</v>
      </c>
      <c r="F354" s="186" t="s">
        <v>750</v>
      </c>
      <c r="G354" s="187" t="s">
        <v>157</v>
      </c>
      <c r="H354" s="188">
        <v>326</v>
      </c>
      <c r="I354" s="189"/>
      <c r="J354" s="190">
        <f>ROUND(I354*H354,2)</f>
        <v>0</v>
      </c>
      <c r="K354" s="186" t="s">
        <v>158</v>
      </c>
      <c r="L354" s="58"/>
      <c r="M354" s="191" t="s">
        <v>22</v>
      </c>
      <c r="N354" s="192" t="s">
        <v>47</v>
      </c>
      <c r="O354" s="39"/>
      <c r="P354" s="193">
        <f>O354*H354</f>
        <v>0</v>
      </c>
      <c r="Q354" s="193">
        <v>0</v>
      </c>
      <c r="R354" s="193">
        <f>Q354*H354</f>
        <v>0</v>
      </c>
      <c r="S354" s="193">
        <v>0.035</v>
      </c>
      <c r="T354" s="194">
        <f>S354*H354</f>
        <v>11.410000000000002</v>
      </c>
      <c r="AR354" s="21" t="s">
        <v>159</v>
      </c>
      <c r="AT354" s="21" t="s">
        <v>154</v>
      </c>
      <c r="AU354" s="21" t="s">
        <v>87</v>
      </c>
      <c r="AY354" s="21" t="s">
        <v>152</v>
      </c>
      <c r="BE354" s="195">
        <f>IF(N354="základní",J354,0)</f>
        <v>0</v>
      </c>
      <c r="BF354" s="195">
        <f>IF(N354="snížená",J354,0)</f>
        <v>0</v>
      </c>
      <c r="BG354" s="195">
        <f>IF(N354="zákl. přenesená",J354,0)</f>
        <v>0</v>
      </c>
      <c r="BH354" s="195">
        <f>IF(N354="sníž. přenesená",J354,0)</f>
        <v>0</v>
      </c>
      <c r="BI354" s="195">
        <f>IF(N354="nulová",J354,0)</f>
        <v>0</v>
      </c>
      <c r="BJ354" s="21" t="s">
        <v>24</v>
      </c>
      <c r="BK354" s="195">
        <f>ROUND(I354*H354,2)</f>
        <v>0</v>
      </c>
      <c r="BL354" s="21" t="s">
        <v>159</v>
      </c>
      <c r="BM354" s="21" t="s">
        <v>751</v>
      </c>
    </row>
    <row r="355" spans="2:47" s="1" customFormat="1" ht="27">
      <c r="B355" s="38"/>
      <c r="C355" s="60"/>
      <c r="D355" s="196" t="s">
        <v>161</v>
      </c>
      <c r="E355" s="60"/>
      <c r="F355" s="197" t="s">
        <v>752</v>
      </c>
      <c r="G355" s="60"/>
      <c r="H355" s="60"/>
      <c r="I355" s="155"/>
      <c r="J355" s="60"/>
      <c r="K355" s="60"/>
      <c r="L355" s="58"/>
      <c r="M355" s="198"/>
      <c r="N355" s="39"/>
      <c r="O355" s="39"/>
      <c r="P355" s="39"/>
      <c r="Q355" s="39"/>
      <c r="R355" s="39"/>
      <c r="S355" s="39"/>
      <c r="T355" s="75"/>
      <c r="AT355" s="21" t="s">
        <v>161</v>
      </c>
      <c r="AU355" s="21" t="s">
        <v>87</v>
      </c>
    </row>
    <row r="356" spans="2:65" s="1" customFormat="1" ht="38.25" customHeight="1">
      <c r="B356" s="38"/>
      <c r="C356" s="184" t="s">
        <v>753</v>
      </c>
      <c r="D356" s="184" t="s">
        <v>154</v>
      </c>
      <c r="E356" s="185" t="s">
        <v>754</v>
      </c>
      <c r="F356" s="186" t="s">
        <v>755</v>
      </c>
      <c r="G356" s="187" t="s">
        <v>157</v>
      </c>
      <c r="H356" s="188">
        <v>4.2</v>
      </c>
      <c r="I356" s="189"/>
      <c r="J356" s="190">
        <f>ROUND(I356*H356,2)</f>
        <v>0</v>
      </c>
      <c r="K356" s="186" t="s">
        <v>158</v>
      </c>
      <c r="L356" s="58"/>
      <c r="M356" s="191" t="s">
        <v>22</v>
      </c>
      <c r="N356" s="192" t="s">
        <v>47</v>
      </c>
      <c r="O356" s="39"/>
      <c r="P356" s="193">
        <f>O356*H356</f>
        <v>0</v>
      </c>
      <c r="Q356" s="193">
        <v>0</v>
      </c>
      <c r="R356" s="193">
        <f>Q356*H356</f>
        <v>0</v>
      </c>
      <c r="S356" s="193">
        <v>0.059</v>
      </c>
      <c r="T356" s="194">
        <f>S356*H356</f>
        <v>0.2478</v>
      </c>
      <c r="AR356" s="21" t="s">
        <v>159</v>
      </c>
      <c r="AT356" s="21" t="s">
        <v>154</v>
      </c>
      <c r="AU356" s="21" t="s">
        <v>87</v>
      </c>
      <c r="AY356" s="21" t="s">
        <v>152</v>
      </c>
      <c r="BE356" s="195">
        <f>IF(N356="základní",J356,0)</f>
        <v>0</v>
      </c>
      <c r="BF356" s="195">
        <f>IF(N356="snížená",J356,0)</f>
        <v>0</v>
      </c>
      <c r="BG356" s="195">
        <f>IF(N356="zákl. přenesená",J356,0)</f>
        <v>0</v>
      </c>
      <c r="BH356" s="195">
        <f>IF(N356="sníž. přenesená",J356,0)</f>
        <v>0</v>
      </c>
      <c r="BI356" s="195">
        <f>IF(N356="nulová",J356,0)</f>
        <v>0</v>
      </c>
      <c r="BJ356" s="21" t="s">
        <v>24</v>
      </c>
      <c r="BK356" s="195">
        <f>ROUND(I356*H356,2)</f>
        <v>0</v>
      </c>
      <c r="BL356" s="21" t="s">
        <v>159</v>
      </c>
      <c r="BM356" s="21" t="s">
        <v>756</v>
      </c>
    </row>
    <row r="357" spans="2:65" s="1" customFormat="1" ht="25.5" customHeight="1">
      <c r="B357" s="38"/>
      <c r="C357" s="184" t="s">
        <v>757</v>
      </c>
      <c r="D357" s="184" t="s">
        <v>154</v>
      </c>
      <c r="E357" s="185" t="s">
        <v>758</v>
      </c>
      <c r="F357" s="186" t="s">
        <v>759</v>
      </c>
      <c r="G357" s="187" t="s">
        <v>157</v>
      </c>
      <c r="H357" s="188">
        <v>1.8</v>
      </c>
      <c r="I357" s="189"/>
      <c r="J357" s="190">
        <f>ROUND(I357*H357,2)</f>
        <v>0</v>
      </c>
      <c r="K357" s="186" t="s">
        <v>158</v>
      </c>
      <c r="L357" s="58"/>
      <c r="M357" s="191" t="s">
        <v>22</v>
      </c>
      <c r="N357" s="192" t="s">
        <v>47</v>
      </c>
      <c r="O357" s="39"/>
      <c r="P357" s="193">
        <f>O357*H357</f>
        <v>0</v>
      </c>
      <c r="Q357" s="193">
        <v>0</v>
      </c>
      <c r="R357" s="193">
        <f>Q357*H357</f>
        <v>0</v>
      </c>
      <c r="S357" s="193">
        <v>0.076</v>
      </c>
      <c r="T357" s="194">
        <f>S357*H357</f>
        <v>0.1368</v>
      </c>
      <c r="AR357" s="21" t="s">
        <v>159</v>
      </c>
      <c r="AT357" s="21" t="s">
        <v>154</v>
      </c>
      <c r="AU357" s="21" t="s">
        <v>87</v>
      </c>
      <c r="AY357" s="21" t="s">
        <v>152</v>
      </c>
      <c r="BE357" s="195">
        <f>IF(N357="základní",J357,0)</f>
        <v>0</v>
      </c>
      <c r="BF357" s="195">
        <f>IF(N357="snížená",J357,0)</f>
        <v>0</v>
      </c>
      <c r="BG357" s="195">
        <f>IF(N357="zákl. přenesená",J357,0)</f>
        <v>0</v>
      </c>
      <c r="BH357" s="195">
        <f>IF(N357="sníž. přenesená",J357,0)</f>
        <v>0</v>
      </c>
      <c r="BI357" s="195">
        <f>IF(N357="nulová",J357,0)</f>
        <v>0</v>
      </c>
      <c r="BJ357" s="21" t="s">
        <v>24</v>
      </c>
      <c r="BK357" s="195">
        <f>ROUND(I357*H357,2)</f>
        <v>0</v>
      </c>
      <c r="BL357" s="21" t="s">
        <v>159</v>
      </c>
      <c r="BM357" s="21" t="s">
        <v>760</v>
      </c>
    </row>
    <row r="358" spans="2:47" s="1" customFormat="1" ht="40.5">
      <c r="B358" s="38"/>
      <c r="C358" s="60"/>
      <c r="D358" s="196" t="s">
        <v>161</v>
      </c>
      <c r="E358" s="60"/>
      <c r="F358" s="197" t="s">
        <v>761</v>
      </c>
      <c r="G358" s="60"/>
      <c r="H358" s="60"/>
      <c r="I358" s="155"/>
      <c r="J358" s="60"/>
      <c r="K358" s="60"/>
      <c r="L358" s="58"/>
      <c r="M358" s="198"/>
      <c r="N358" s="39"/>
      <c r="O358" s="39"/>
      <c r="P358" s="39"/>
      <c r="Q358" s="39"/>
      <c r="R358" s="39"/>
      <c r="S358" s="39"/>
      <c r="T358" s="75"/>
      <c r="AT358" s="21" t="s">
        <v>161</v>
      </c>
      <c r="AU358" s="21" t="s">
        <v>87</v>
      </c>
    </row>
    <row r="359" spans="2:65" s="1" customFormat="1" ht="25.5" customHeight="1">
      <c r="B359" s="38"/>
      <c r="C359" s="184" t="s">
        <v>762</v>
      </c>
      <c r="D359" s="184" t="s">
        <v>154</v>
      </c>
      <c r="E359" s="185" t="s">
        <v>763</v>
      </c>
      <c r="F359" s="186" t="s">
        <v>764</v>
      </c>
      <c r="G359" s="187" t="s">
        <v>157</v>
      </c>
      <c r="H359" s="188">
        <v>20.97</v>
      </c>
      <c r="I359" s="189"/>
      <c r="J359" s="190">
        <f>ROUND(I359*H359,2)</f>
        <v>0</v>
      </c>
      <c r="K359" s="186" t="s">
        <v>158</v>
      </c>
      <c r="L359" s="58"/>
      <c r="M359" s="191" t="s">
        <v>22</v>
      </c>
      <c r="N359" s="192" t="s">
        <v>47</v>
      </c>
      <c r="O359" s="39"/>
      <c r="P359" s="193">
        <f>O359*H359</f>
        <v>0</v>
      </c>
      <c r="Q359" s="193">
        <v>0</v>
      </c>
      <c r="R359" s="193">
        <f>Q359*H359</f>
        <v>0</v>
      </c>
      <c r="S359" s="193">
        <v>0.063</v>
      </c>
      <c r="T359" s="194">
        <f>S359*H359</f>
        <v>1.32111</v>
      </c>
      <c r="AR359" s="21" t="s">
        <v>159</v>
      </c>
      <c r="AT359" s="21" t="s">
        <v>154</v>
      </c>
      <c r="AU359" s="21" t="s">
        <v>87</v>
      </c>
      <c r="AY359" s="21" t="s">
        <v>152</v>
      </c>
      <c r="BE359" s="195">
        <f>IF(N359="základní",J359,0)</f>
        <v>0</v>
      </c>
      <c r="BF359" s="195">
        <f>IF(N359="snížená",J359,0)</f>
        <v>0</v>
      </c>
      <c r="BG359" s="195">
        <f>IF(N359="zákl. přenesená",J359,0)</f>
        <v>0</v>
      </c>
      <c r="BH359" s="195">
        <f>IF(N359="sníž. přenesená",J359,0)</f>
        <v>0</v>
      </c>
      <c r="BI359" s="195">
        <f>IF(N359="nulová",J359,0)</f>
        <v>0</v>
      </c>
      <c r="BJ359" s="21" t="s">
        <v>24</v>
      </c>
      <c r="BK359" s="195">
        <f>ROUND(I359*H359,2)</f>
        <v>0</v>
      </c>
      <c r="BL359" s="21" t="s">
        <v>159</v>
      </c>
      <c r="BM359" s="21" t="s">
        <v>765</v>
      </c>
    </row>
    <row r="360" spans="2:47" s="1" customFormat="1" ht="40.5">
      <c r="B360" s="38"/>
      <c r="C360" s="60"/>
      <c r="D360" s="196" t="s">
        <v>161</v>
      </c>
      <c r="E360" s="60"/>
      <c r="F360" s="197" t="s">
        <v>761</v>
      </c>
      <c r="G360" s="60"/>
      <c r="H360" s="60"/>
      <c r="I360" s="155"/>
      <c r="J360" s="60"/>
      <c r="K360" s="60"/>
      <c r="L360" s="58"/>
      <c r="M360" s="198"/>
      <c r="N360" s="39"/>
      <c r="O360" s="39"/>
      <c r="P360" s="39"/>
      <c r="Q360" s="39"/>
      <c r="R360" s="39"/>
      <c r="S360" s="39"/>
      <c r="T360" s="75"/>
      <c r="AT360" s="21" t="s">
        <v>161</v>
      </c>
      <c r="AU360" s="21" t="s">
        <v>87</v>
      </c>
    </row>
    <row r="361" spans="2:65" s="1" customFormat="1" ht="25.5" customHeight="1">
      <c r="B361" s="38"/>
      <c r="C361" s="184" t="s">
        <v>766</v>
      </c>
      <c r="D361" s="184" t="s">
        <v>154</v>
      </c>
      <c r="E361" s="185" t="s">
        <v>767</v>
      </c>
      <c r="F361" s="186" t="s">
        <v>768</v>
      </c>
      <c r="G361" s="187" t="s">
        <v>157</v>
      </c>
      <c r="H361" s="188">
        <v>3.43</v>
      </c>
      <c r="I361" s="189"/>
      <c r="J361" s="190">
        <f>ROUND(I361*H361,2)</f>
        <v>0</v>
      </c>
      <c r="K361" s="186" t="s">
        <v>158</v>
      </c>
      <c r="L361" s="58"/>
      <c r="M361" s="191" t="s">
        <v>22</v>
      </c>
      <c r="N361" s="192" t="s">
        <v>47</v>
      </c>
      <c r="O361" s="39"/>
      <c r="P361" s="193">
        <f>O361*H361</f>
        <v>0</v>
      </c>
      <c r="Q361" s="193">
        <v>0</v>
      </c>
      <c r="R361" s="193">
        <f>Q361*H361</f>
        <v>0</v>
      </c>
      <c r="S361" s="193">
        <v>0.041</v>
      </c>
      <c r="T361" s="194">
        <f>S361*H361</f>
        <v>0.14063</v>
      </c>
      <c r="AR361" s="21" t="s">
        <v>159</v>
      </c>
      <c r="AT361" s="21" t="s">
        <v>154</v>
      </c>
      <c r="AU361" s="21" t="s">
        <v>87</v>
      </c>
      <c r="AY361" s="21" t="s">
        <v>152</v>
      </c>
      <c r="BE361" s="195">
        <f>IF(N361="základní",J361,0)</f>
        <v>0</v>
      </c>
      <c r="BF361" s="195">
        <f>IF(N361="snížená",J361,0)</f>
        <v>0</v>
      </c>
      <c r="BG361" s="195">
        <f>IF(N361="zákl. přenesená",J361,0)</f>
        <v>0</v>
      </c>
      <c r="BH361" s="195">
        <f>IF(N361="sníž. přenesená",J361,0)</f>
        <v>0</v>
      </c>
      <c r="BI361" s="195">
        <f>IF(N361="nulová",J361,0)</f>
        <v>0</v>
      </c>
      <c r="BJ361" s="21" t="s">
        <v>24</v>
      </c>
      <c r="BK361" s="195">
        <f>ROUND(I361*H361,2)</f>
        <v>0</v>
      </c>
      <c r="BL361" s="21" t="s">
        <v>159</v>
      </c>
      <c r="BM361" s="21" t="s">
        <v>769</v>
      </c>
    </row>
    <row r="362" spans="2:47" s="1" customFormat="1" ht="40.5">
      <c r="B362" s="38"/>
      <c r="C362" s="60"/>
      <c r="D362" s="196" t="s">
        <v>161</v>
      </c>
      <c r="E362" s="60"/>
      <c r="F362" s="197" t="s">
        <v>761</v>
      </c>
      <c r="G362" s="60"/>
      <c r="H362" s="60"/>
      <c r="I362" s="155"/>
      <c r="J362" s="60"/>
      <c r="K362" s="60"/>
      <c r="L362" s="58"/>
      <c r="M362" s="198"/>
      <c r="N362" s="39"/>
      <c r="O362" s="39"/>
      <c r="P362" s="39"/>
      <c r="Q362" s="39"/>
      <c r="R362" s="39"/>
      <c r="S362" s="39"/>
      <c r="T362" s="75"/>
      <c r="AT362" s="21" t="s">
        <v>161</v>
      </c>
      <c r="AU362" s="21" t="s">
        <v>87</v>
      </c>
    </row>
    <row r="363" spans="2:65" s="1" customFormat="1" ht="25.5" customHeight="1">
      <c r="B363" s="38"/>
      <c r="C363" s="184" t="s">
        <v>770</v>
      </c>
      <c r="D363" s="184" t="s">
        <v>154</v>
      </c>
      <c r="E363" s="185" t="s">
        <v>771</v>
      </c>
      <c r="F363" s="186" t="s">
        <v>772</v>
      </c>
      <c r="G363" s="187" t="s">
        <v>157</v>
      </c>
      <c r="H363" s="188">
        <v>205</v>
      </c>
      <c r="I363" s="189"/>
      <c r="J363" s="190">
        <f>ROUND(I363*H363,2)</f>
        <v>0</v>
      </c>
      <c r="K363" s="186" t="s">
        <v>158</v>
      </c>
      <c r="L363" s="58"/>
      <c r="M363" s="191" t="s">
        <v>22</v>
      </c>
      <c r="N363" s="192" t="s">
        <v>47</v>
      </c>
      <c r="O363" s="39"/>
      <c r="P363" s="193">
        <f>O363*H363</f>
        <v>0</v>
      </c>
      <c r="Q363" s="193">
        <v>0</v>
      </c>
      <c r="R363" s="193">
        <f>Q363*H363</f>
        <v>0</v>
      </c>
      <c r="S363" s="193">
        <v>0.01</v>
      </c>
      <c r="T363" s="194">
        <f>S363*H363</f>
        <v>2.05</v>
      </c>
      <c r="AR363" s="21" t="s">
        <v>159</v>
      </c>
      <c r="AT363" s="21" t="s">
        <v>154</v>
      </c>
      <c r="AU363" s="21" t="s">
        <v>87</v>
      </c>
      <c r="AY363" s="21" t="s">
        <v>152</v>
      </c>
      <c r="BE363" s="195">
        <f>IF(N363="základní",J363,0)</f>
        <v>0</v>
      </c>
      <c r="BF363" s="195">
        <f>IF(N363="snížená",J363,0)</f>
        <v>0</v>
      </c>
      <c r="BG363" s="195">
        <f>IF(N363="zákl. přenesená",J363,0)</f>
        <v>0</v>
      </c>
      <c r="BH363" s="195">
        <f>IF(N363="sníž. přenesená",J363,0)</f>
        <v>0</v>
      </c>
      <c r="BI363" s="195">
        <f>IF(N363="nulová",J363,0)</f>
        <v>0</v>
      </c>
      <c r="BJ363" s="21" t="s">
        <v>24</v>
      </c>
      <c r="BK363" s="195">
        <f>ROUND(I363*H363,2)</f>
        <v>0</v>
      </c>
      <c r="BL363" s="21" t="s">
        <v>159</v>
      </c>
      <c r="BM363" s="21" t="s">
        <v>773</v>
      </c>
    </row>
    <row r="364" spans="2:47" s="1" customFormat="1" ht="27">
      <c r="B364" s="38"/>
      <c r="C364" s="60"/>
      <c r="D364" s="196" t="s">
        <v>161</v>
      </c>
      <c r="E364" s="60"/>
      <c r="F364" s="197" t="s">
        <v>774</v>
      </c>
      <c r="G364" s="60"/>
      <c r="H364" s="60"/>
      <c r="I364" s="155"/>
      <c r="J364" s="60"/>
      <c r="K364" s="60"/>
      <c r="L364" s="58"/>
      <c r="M364" s="198"/>
      <c r="N364" s="39"/>
      <c r="O364" s="39"/>
      <c r="P364" s="39"/>
      <c r="Q364" s="39"/>
      <c r="R364" s="39"/>
      <c r="S364" s="39"/>
      <c r="T364" s="75"/>
      <c r="AT364" s="21" t="s">
        <v>161</v>
      </c>
      <c r="AU364" s="21" t="s">
        <v>87</v>
      </c>
    </row>
    <row r="365" spans="2:63" s="10" customFormat="1" ht="29.85" customHeight="1">
      <c r="B365" s="168"/>
      <c r="C365" s="169"/>
      <c r="D365" s="170" t="s">
        <v>75</v>
      </c>
      <c r="E365" s="182" t="s">
        <v>591</v>
      </c>
      <c r="F365" s="182" t="s">
        <v>775</v>
      </c>
      <c r="G365" s="169"/>
      <c r="H365" s="169"/>
      <c r="I365" s="172"/>
      <c r="J365" s="183">
        <f>BK365</f>
        <v>0</v>
      </c>
      <c r="K365" s="169"/>
      <c r="L365" s="174"/>
      <c r="M365" s="175"/>
      <c r="N365" s="176"/>
      <c r="O365" s="176"/>
      <c r="P365" s="177">
        <f>SUM(P366:P394)</f>
        <v>0</v>
      </c>
      <c r="Q365" s="176"/>
      <c r="R365" s="177">
        <f>SUM(R366:R394)</f>
        <v>0.00034</v>
      </c>
      <c r="S365" s="176"/>
      <c r="T365" s="178">
        <f>SUM(T366:T394)</f>
        <v>0</v>
      </c>
      <c r="AR365" s="179" t="s">
        <v>24</v>
      </c>
      <c r="AT365" s="180" t="s">
        <v>75</v>
      </c>
      <c r="AU365" s="180" t="s">
        <v>24</v>
      </c>
      <c r="AY365" s="179" t="s">
        <v>152</v>
      </c>
      <c r="BK365" s="181">
        <f>SUM(BK366:BK394)</f>
        <v>0</v>
      </c>
    </row>
    <row r="366" spans="2:65" s="1" customFormat="1" ht="38.25" customHeight="1">
      <c r="B366" s="38"/>
      <c r="C366" s="184" t="s">
        <v>776</v>
      </c>
      <c r="D366" s="184" t="s">
        <v>154</v>
      </c>
      <c r="E366" s="185" t="s">
        <v>777</v>
      </c>
      <c r="F366" s="186" t="s">
        <v>778</v>
      </c>
      <c r="G366" s="187" t="s">
        <v>157</v>
      </c>
      <c r="H366" s="188">
        <v>1580</v>
      </c>
      <c r="I366" s="189"/>
      <c r="J366" s="190">
        <f>ROUND(I366*H366,2)</f>
        <v>0</v>
      </c>
      <c r="K366" s="186" t="s">
        <v>158</v>
      </c>
      <c r="L366" s="58"/>
      <c r="M366" s="191" t="s">
        <v>22</v>
      </c>
      <c r="N366" s="192" t="s">
        <v>47</v>
      </c>
      <c r="O366" s="39"/>
      <c r="P366" s="193">
        <f>O366*H366</f>
        <v>0</v>
      </c>
      <c r="Q366" s="193">
        <v>0</v>
      </c>
      <c r="R366" s="193">
        <f>Q366*H366</f>
        <v>0</v>
      </c>
      <c r="S366" s="193">
        <v>0</v>
      </c>
      <c r="T366" s="194">
        <f>S366*H366</f>
        <v>0</v>
      </c>
      <c r="AR366" s="21" t="s">
        <v>159</v>
      </c>
      <c r="AT366" s="21" t="s">
        <v>154</v>
      </c>
      <c r="AU366" s="21" t="s">
        <v>87</v>
      </c>
      <c r="AY366" s="21" t="s">
        <v>152</v>
      </c>
      <c r="BE366" s="195">
        <f>IF(N366="základní",J366,0)</f>
        <v>0</v>
      </c>
      <c r="BF366" s="195">
        <f>IF(N366="snížená",J366,0)</f>
        <v>0</v>
      </c>
      <c r="BG366" s="195">
        <f>IF(N366="zákl. přenesená",J366,0)</f>
        <v>0</v>
      </c>
      <c r="BH366" s="195">
        <f>IF(N366="sníž. přenesená",J366,0)</f>
        <v>0</v>
      </c>
      <c r="BI366" s="195">
        <f>IF(N366="nulová",J366,0)</f>
        <v>0</v>
      </c>
      <c r="BJ366" s="21" t="s">
        <v>24</v>
      </c>
      <c r="BK366" s="195">
        <f>ROUND(I366*H366,2)</f>
        <v>0</v>
      </c>
      <c r="BL366" s="21" t="s">
        <v>159</v>
      </c>
      <c r="BM366" s="21" t="s">
        <v>779</v>
      </c>
    </row>
    <row r="367" spans="2:47" s="1" customFormat="1" ht="67.5">
      <c r="B367" s="38"/>
      <c r="C367" s="60"/>
      <c r="D367" s="196" t="s">
        <v>161</v>
      </c>
      <c r="E367" s="60"/>
      <c r="F367" s="197" t="s">
        <v>780</v>
      </c>
      <c r="G367" s="60"/>
      <c r="H367" s="60"/>
      <c r="I367" s="155"/>
      <c r="J367" s="60"/>
      <c r="K367" s="60"/>
      <c r="L367" s="58"/>
      <c r="M367" s="198"/>
      <c r="N367" s="39"/>
      <c r="O367" s="39"/>
      <c r="P367" s="39"/>
      <c r="Q367" s="39"/>
      <c r="R367" s="39"/>
      <c r="S367" s="39"/>
      <c r="T367" s="75"/>
      <c r="AT367" s="21" t="s">
        <v>161</v>
      </c>
      <c r="AU367" s="21" t="s">
        <v>87</v>
      </c>
    </row>
    <row r="368" spans="2:65" s="1" customFormat="1" ht="38.25" customHeight="1">
      <c r="B368" s="38"/>
      <c r="C368" s="184" t="s">
        <v>781</v>
      </c>
      <c r="D368" s="184" t="s">
        <v>154</v>
      </c>
      <c r="E368" s="185" t="s">
        <v>782</v>
      </c>
      <c r="F368" s="186" t="s">
        <v>783</v>
      </c>
      <c r="G368" s="187" t="s">
        <v>157</v>
      </c>
      <c r="H368" s="188">
        <v>1580</v>
      </c>
      <c r="I368" s="189"/>
      <c r="J368" s="190">
        <f>ROUND(I368*H368,2)</f>
        <v>0</v>
      </c>
      <c r="K368" s="186" t="s">
        <v>158</v>
      </c>
      <c r="L368" s="58"/>
      <c r="M368" s="191" t="s">
        <v>22</v>
      </c>
      <c r="N368" s="192" t="s">
        <v>47</v>
      </c>
      <c r="O368" s="39"/>
      <c r="P368" s="193">
        <f>O368*H368</f>
        <v>0</v>
      </c>
      <c r="Q368" s="193">
        <v>0</v>
      </c>
      <c r="R368" s="193">
        <f>Q368*H368</f>
        <v>0</v>
      </c>
      <c r="S368" s="193">
        <v>0</v>
      </c>
      <c r="T368" s="194">
        <f>S368*H368</f>
        <v>0</v>
      </c>
      <c r="AR368" s="21" t="s">
        <v>159</v>
      </c>
      <c r="AT368" s="21" t="s">
        <v>154</v>
      </c>
      <c r="AU368" s="21" t="s">
        <v>87</v>
      </c>
      <c r="AY368" s="21" t="s">
        <v>152</v>
      </c>
      <c r="BE368" s="195">
        <f>IF(N368="základní",J368,0)</f>
        <v>0</v>
      </c>
      <c r="BF368" s="195">
        <f>IF(N368="snížená",J368,0)</f>
        <v>0</v>
      </c>
      <c r="BG368" s="195">
        <f>IF(N368="zákl. přenesená",J368,0)</f>
        <v>0</v>
      </c>
      <c r="BH368" s="195">
        <f>IF(N368="sníž. přenesená",J368,0)</f>
        <v>0</v>
      </c>
      <c r="BI368" s="195">
        <f>IF(N368="nulová",J368,0)</f>
        <v>0</v>
      </c>
      <c r="BJ368" s="21" t="s">
        <v>24</v>
      </c>
      <c r="BK368" s="195">
        <f>ROUND(I368*H368,2)</f>
        <v>0</v>
      </c>
      <c r="BL368" s="21" t="s">
        <v>159</v>
      </c>
      <c r="BM368" s="21" t="s">
        <v>784</v>
      </c>
    </row>
    <row r="369" spans="2:47" s="1" customFormat="1" ht="67.5">
      <c r="B369" s="38"/>
      <c r="C369" s="60"/>
      <c r="D369" s="196" t="s">
        <v>161</v>
      </c>
      <c r="E369" s="60"/>
      <c r="F369" s="197" t="s">
        <v>780</v>
      </c>
      <c r="G369" s="60"/>
      <c r="H369" s="60"/>
      <c r="I369" s="155"/>
      <c r="J369" s="60"/>
      <c r="K369" s="60"/>
      <c r="L369" s="58"/>
      <c r="M369" s="198"/>
      <c r="N369" s="39"/>
      <c r="O369" s="39"/>
      <c r="P369" s="39"/>
      <c r="Q369" s="39"/>
      <c r="R369" s="39"/>
      <c r="S369" s="39"/>
      <c r="T369" s="75"/>
      <c r="AT369" s="21" t="s">
        <v>161</v>
      </c>
      <c r="AU369" s="21" t="s">
        <v>87</v>
      </c>
    </row>
    <row r="370" spans="2:65" s="1" customFormat="1" ht="38.25" customHeight="1">
      <c r="B370" s="38"/>
      <c r="C370" s="184" t="s">
        <v>785</v>
      </c>
      <c r="D370" s="184" t="s">
        <v>154</v>
      </c>
      <c r="E370" s="185" t="s">
        <v>786</v>
      </c>
      <c r="F370" s="186" t="s">
        <v>787</v>
      </c>
      <c r="G370" s="187" t="s">
        <v>157</v>
      </c>
      <c r="H370" s="188">
        <v>1580</v>
      </c>
      <c r="I370" s="189"/>
      <c r="J370" s="190">
        <f>ROUND(I370*H370,2)</f>
        <v>0</v>
      </c>
      <c r="K370" s="186" t="s">
        <v>158</v>
      </c>
      <c r="L370" s="58"/>
      <c r="M370" s="191" t="s">
        <v>22</v>
      </c>
      <c r="N370" s="192" t="s">
        <v>47</v>
      </c>
      <c r="O370" s="39"/>
      <c r="P370" s="193">
        <f>O370*H370</f>
        <v>0</v>
      </c>
      <c r="Q370" s="193">
        <v>0</v>
      </c>
      <c r="R370" s="193">
        <f>Q370*H370</f>
        <v>0</v>
      </c>
      <c r="S370" s="193">
        <v>0</v>
      </c>
      <c r="T370" s="194">
        <f>S370*H370</f>
        <v>0</v>
      </c>
      <c r="AR370" s="21" t="s">
        <v>159</v>
      </c>
      <c r="AT370" s="21" t="s">
        <v>154</v>
      </c>
      <c r="AU370" s="21" t="s">
        <v>87</v>
      </c>
      <c r="AY370" s="21" t="s">
        <v>152</v>
      </c>
      <c r="BE370" s="195">
        <f>IF(N370="základní",J370,0)</f>
        <v>0</v>
      </c>
      <c r="BF370" s="195">
        <f>IF(N370="snížená",J370,0)</f>
        <v>0</v>
      </c>
      <c r="BG370" s="195">
        <f>IF(N370="zákl. přenesená",J370,0)</f>
        <v>0</v>
      </c>
      <c r="BH370" s="195">
        <f>IF(N370="sníž. přenesená",J370,0)</f>
        <v>0</v>
      </c>
      <c r="BI370" s="195">
        <f>IF(N370="nulová",J370,0)</f>
        <v>0</v>
      </c>
      <c r="BJ370" s="21" t="s">
        <v>24</v>
      </c>
      <c r="BK370" s="195">
        <f>ROUND(I370*H370,2)</f>
        <v>0</v>
      </c>
      <c r="BL370" s="21" t="s">
        <v>159</v>
      </c>
      <c r="BM370" s="21" t="s">
        <v>788</v>
      </c>
    </row>
    <row r="371" spans="2:47" s="1" customFormat="1" ht="67.5">
      <c r="B371" s="38"/>
      <c r="C371" s="60"/>
      <c r="D371" s="196" t="s">
        <v>161</v>
      </c>
      <c r="E371" s="60"/>
      <c r="F371" s="197" t="s">
        <v>780</v>
      </c>
      <c r="G371" s="60"/>
      <c r="H371" s="60"/>
      <c r="I371" s="155"/>
      <c r="J371" s="60"/>
      <c r="K371" s="60"/>
      <c r="L371" s="58"/>
      <c r="M371" s="198"/>
      <c r="N371" s="39"/>
      <c r="O371" s="39"/>
      <c r="P371" s="39"/>
      <c r="Q371" s="39"/>
      <c r="R371" s="39"/>
      <c r="S371" s="39"/>
      <c r="T371" s="75"/>
      <c r="AT371" s="21" t="s">
        <v>161</v>
      </c>
      <c r="AU371" s="21" t="s">
        <v>87</v>
      </c>
    </row>
    <row r="372" spans="2:65" s="1" customFormat="1" ht="38.25" customHeight="1">
      <c r="B372" s="38"/>
      <c r="C372" s="184" t="s">
        <v>789</v>
      </c>
      <c r="D372" s="184" t="s">
        <v>154</v>
      </c>
      <c r="E372" s="185" t="s">
        <v>790</v>
      </c>
      <c r="F372" s="186" t="s">
        <v>791</v>
      </c>
      <c r="G372" s="187" t="s">
        <v>157</v>
      </c>
      <c r="H372" s="188">
        <v>1580</v>
      </c>
      <c r="I372" s="189"/>
      <c r="J372" s="190">
        <f>ROUND(I372*H372,2)</f>
        <v>0</v>
      </c>
      <c r="K372" s="186" t="s">
        <v>158</v>
      </c>
      <c r="L372" s="58"/>
      <c r="M372" s="191" t="s">
        <v>22</v>
      </c>
      <c r="N372" s="192" t="s">
        <v>47</v>
      </c>
      <c r="O372" s="39"/>
      <c r="P372" s="193">
        <f>O372*H372</f>
        <v>0</v>
      </c>
      <c r="Q372" s="193">
        <v>0</v>
      </c>
      <c r="R372" s="193">
        <f>Q372*H372</f>
        <v>0</v>
      </c>
      <c r="S372" s="193">
        <v>0</v>
      </c>
      <c r="T372" s="194">
        <f>S372*H372</f>
        <v>0</v>
      </c>
      <c r="AR372" s="21" t="s">
        <v>159</v>
      </c>
      <c r="AT372" s="21" t="s">
        <v>154</v>
      </c>
      <c r="AU372" s="21" t="s">
        <v>87</v>
      </c>
      <c r="AY372" s="21" t="s">
        <v>152</v>
      </c>
      <c r="BE372" s="195">
        <f>IF(N372="základní",J372,0)</f>
        <v>0</v>
      </c>
      <c r="BF372" s="195">
        <f>IF(N372="snížená",J372,0)</f>
        <v>0</v>
      </c>
      <c r="BG372" s="195">
        <f>IF(N372="zákl. přenesená",J372,0)</f>
        <v>0</v>
      </c>
      <c r="BH372" s="195">
        <f>IF(N372="sníž. přenesená",J372,0)</f>
        <v>0</v>
      </c>
      <c r="BI372" s="195">
        <f>IF(N372="nulová",J372,0)</f>
        <v>0</v>
      </c>
      <c r="BJ372" s="21" t="s">
        <v>24</v>
      </c>
      <c r="BK372" s="195">
        <f>ROUND(I372*H372,2)</f>
        <v>0</v>
      </c>
      <c r="BL372" s="21" t="s">
        <v>159</v>
      </c>
      <c r="BM372" s="21" t="s">
        <v>792</v>
      </c>
    </row>
    <row r="373" spans="2:47" s="1" customFormat="1" ht="67.5">
      <c r="B373" s="38"/>
      <c r="C373" s="60"/>
      <c r="D373" s="196" t="s">
        <v>161</v>
      </c>
      <c r="E373" s="60"/>
      <c r="F373" s="197" t="s">
        <v>780</v>
      </c>
      <c r="G373" s="60"/>
      <c r="H373" s="60"/>
      <c r="I373" s="155"/>
      <c r="J373" s="60"/>
      <c r="K373" s="60"/>
      <c r="L373" s="58"/>
      <c r="M373" s="198"/>
      <c r="N373" s="39"/>
      <c r="O373" s="39"/>
      <c r="P373" s="39"/>
      <c r="Q373" s="39"/>
      <c r="R373" s="39"/>
      <c r="S373" s="39"/>
      <c r="T373" s="75"/>
      <c r="AT373" s="21" t="s">
        <v>161</v>
      </c>
      <c r="AU373" s="21" t="s">
        <v>87</v>
      </c>
    </row>
    <row r="374" spans="2:65" s="1" customFormat="1" ht="38.25" customHeight="1">
      <c r="B374" s="38"/>
      <c r="C374" s="184" t="s">
        <v>793</v>
      </c>
      <c r="D374" s="184" t="s">
        <v>154</v>
      </c>
      <c r="E374" s="185" t="s">
        <v>794</v>
      </c>
      <c r="F374" s="186" t="s">
        <v>795</v>
      </c>
      <c r="G374" s="187" t="s">
        <v>157</v>
      </c>
      <c r="H374" s="188">
        <v>1580</v>
      </c>
      <c r="I374" s="189"/>
      <c r="J374" s="190">
        <f>ROUND(I374*H374,2)</f>
        <v>0</v>
      </c>
      <c r="K374" s="186" t="s">
        <v>158</v>
      </c>
      <c r="L374" s="58"/>
      <c r="M374" s="191" t="s">
        <v>22</v>
      </c>
      <c r="N374" s="192" t="s">
        <v>47</v>
      </c>
      <c r="O374" s="39"/>
      <c r="P374" s="193">
        <f>O374*H374</f>
        <v>0</v>
      </c>
      <c r="Q374" s="193">
        <v>0</v>
      </c>
      <c r="R374" s="193">
        <f>Q374*H374</f>
        <v>0</v>
      </c>
      <c r="S374" s="193">
        <v>0</v>
      </c>
      <c r="T374" s="194">
        <f>S374*H374</f>
        <v>0</v>
      </c>
      <c r="AR374" s="21" t="s">
        <v>159</v>
      </c>
      <c r="AT374" s="21" t="s">
        <v>154</v>
      </c>
      <c r="AU374" s="21" t="s">
        <v>87</v>
      </c>
      <c r="AY374" s="21" t="s">
        <v>152</v>
      </c>
      <c r="BE374" s="195">
        <f>IF(N374="základní",J374,0)</f>
        <v>0</v>
      </c>
      <c r="BF374" s="195">
        <f>IF(N374="snížená",J374,0)</f>
        <v>0</v>
      </c>
      <c r="BG374" s="195">
        <f>IF(N374="zákl. přenesená",J374,0)</f>
        <v>0</v>
      </c>
      <c r="BH374" s="195">
        <f>IF(N374="sníž. přenesená",J374,0)</f>
        <v>0</v>
      </c>
      <c r="BI374" s="195">
        <f>IF(N374="nulová",J374,0)</f>
        <v>0</v>
      </c>
      <c r="BJ374" s="21" t="s">
        <v>24</v>
      </c>
      <c r="BK374" s="195">
        <f>ROUND(I374*H374,2)</f>
        <v>0</v>
      </c>
      <c r="BL374" s="21" t="s">
        <v>159</v>
      </c>
      <c r="BM374" s="21" t="s">
        <v>796</v>
      </c>
    </row>
    <row r="375" spans="2:47" s="1" customFormat="1" ht="67.5">
      <c r="B375" s="38"/>
      <c r="C375" s="60"/>
      <c r="D375" s="196" t="s">
        <v>161</v>
      </c>
      <c r="E375" s="60"/>
      <c r="F375" s="197" t="s">
        <v>780</v>
      </c>
      <c r="G375" s="60"/>
      <c r="H375" s="60"/>
      <c r="I375" s="155"/>
      <c r="J375" s="60"/>
      <c r="K375" s="60"/>
      <c r="L375" s="58"/>
      <c r="M375" s="198"/>
      <c r="N375" s="39"/>
      <c r="O375" s="39"/>
      <c r="P375" s="39"/>
      <c r="Q375" s="39"/>
      <c r="R375" s="39"/>
      <c r="S375" s="39"/>
      <c r="T375" s="75"/>
      <c r="AT375" s="21" t="s">
        <v>161</v>
      </c>
      <c r="AU375" s="21" t="s">
        <v>87</v>
      </c>
    </row>
    <row r="376" spans="2:65" s="1" customFormat="1" ht="38.25" customHeight="1">
      <c r="B376" s="38"/>
      <c r="C376" s="184" t="s">
        <v>797</v>
      </c>
      <c r="D376" s="184" t="s">
        <v>154</v>
      </c>
      <c r="E376" s="185" t="s">
        <v>798</v>
      </c>
      <c r="F376" s="186" t="s">
        <v>799</v>
      </c>
      <c r="G376" s="187" t="s">
        <v>157</v>
      </c>
      <c r="H376" s="188">
        <v>1580</v>
      </c>
      <c r="I376" s="189"/>
      <c r="J376" s="190">
        <f>ROUND(I376*H376,2)</f>
        <v>0</v>
      </c>
      <c r="K376" s="186" t="s">
        <v>158</v>
      </c>
      <c r="L376" s="58"/>
      <c r="M376" s="191" t="s">
        <v>22</v>
      </c>
      <c r="N376" s="192" t="s">
        <v>47</v>
      </c>
      <c r="O376" s="39"/>
      <c r="P376" s="193">
        <f>O376*H376</f>
        <v>0</v>
      </c>
      <c r="Q376" s="193">
        <v>0</v>
      </c>
      <c r="R376" s="193">
        <f>Q376*H376</f>
        <v>0</v>
      </c>
      <c r="S376" s="193">
        <v>0</v>
      </c>
      <c r="T376" s="194">
        <f>S376*H376</f>
        <v>0</v>
      </c>
      <c r="AR376" s="21" t="s">
        <v>159</v>
      </c>
      <c r="AT376" s="21" t="s">
        <v>154</v>
      </c>
      <c r="AU376" s="21" t="s">
        <v>87</v>
      </c>
      <c r="AY376" s="21" t="s">
        <v>152</v>
      </c>
      <c r="BE376" s="195">
        <f>IF(N376="základní",J376,0)</f>
        <v>0</v>
      </c>
      <c r="BF376" s="195">
        <f>IF(N376="snížená",J376,0)</f>
        <v>0</v>
      </c>
      <c r="BG376" s="195">
        <f>IF(N376="zákl. přenesená",J376,0)</f>
        <v>0</v>
      </c>
      <c r="BH376" s="195">
        <f>IF(N376="sníž. přenesená",J376,0)</f>
        <v>0</v>
      </c>
      <c r="BI376" s="195">
        <f>IF(N376="nulová",J376,0)</f>
        <v>0</v>
      </c>
      <c r="BJ376" s="21" t="s">
        <v>24</v>
      </c>
      <c r="BK376" s="195">
        <f>ROUND(I376*H376,2)</f>
        <v>0</v>
      </c>
      <c r="BL376" s="21" t="s">
        <v>159</v>
      </c>
      <c r="BM376" s="21" t="s">
        <v>800</v>
      </c>
    </row>
    <row r="377" spans="2:47" s="1" customFormat="1" ht="67.5">
      <c r="B377" s="38"/>
      <c r="C377" s="60"/>
      <c r="D377" s="196" t="s">
        <v>161</v>
      </c>
      <c r="E377" s="60"/>
      <c r="F377" s="197" t="s">
        <v>780</v>
      </c>
      <c r="G377" s="60"/>
      <c r="H377" s="60"/>
      <c r="I377" s="155"/>
      <c r="J377" s="60"/>
      <c r="K377" s="60"/>
      <c r="L377" s="58"/>
      <c r="M377" s="198"/>
      <c r="N377" s="39"/>
      <c r="O377" s="39"/>
      <c r="P377" s="39"/>
      <c r="Q377" s="39"/>
      <c r="R377" s="39"/>
      <c r="S377" s="39"/>
      <c r="T377" s="75"/>
      <c r="AT377" s="21" t="s">
        <v>161</v>
      </c>
      <c r="AU377" s="21" t="s">
        <v>87</v>
      </c>
    </row>
    <row r="378" spans="2:65" s="1" customFormat="1" ht="38.25" customHeight="1">
      <c r="B378" s="38"/>
      <c r="C378" s="184" t="s">
        <v>801</v>
      </c>
      <c r="D378" s="184" t="s">
        <v>154</v>
      </c>
      <c r="E378" s="185" t="s">
        <v>802</v>
      </c>
      <c r="F378" s="186" t="s">
        <v>803</v>
      </c>
      <c r="G378" s="187" t="s">
        <v>157</v>
      </c>
      <c r="H378" s="188">
        <v>1580</v>
      </c>
      <c r="I378" s="189"/>
      <c r="J378" s="190">
        <f>ROUND(I378*H378,2)</f>
        <v>0</v>
      </c>
      <c r="K378" s="186" t="s">
        <v>158</v>
      </c>
      <c r="L378" s="58"/>
      <c r="M378" s="191" t="s">
        <v>22</v>
      </c>
      <c r="N378" s="192" t="s">
        <v>47</v>
      </c>
      <c r="O378" s="39"/>
      <c r="P378" s="193">
        <f>O378*H378</f>
        <v>0</v>
      </c>
      <c r="Q378" s="193">
        <v>0</v>
      </c>
      <c r="R378" s="193">
        <f>Q378*H378</f>
        <v>0</v>
      </c>
      <c r="S378" s="193">
        <v>0</v>
      </c>
      <c r="T378" s="194">
        <f>S378*H378</f>
        <v>0</v>
      </c>
      <c r="AR378" s="21" t="s">
        <v>159</v>
      </c>
      <c r="AT378" s="21" t="s">
        <v>154</v>
      </c>
      <c r="AU378" s="21" t="s">
        <v>87</v>
      </c>
      <c r="AY378" s="21" t="s">
        <v>152</v>
      </c>
      <c r="BE378" s="195">
        <f>IF(N378="základní",J378,0)</f>
        <v>0</v>
      </c>
      <c r="BF378" s="195">
        <f>IF(N378="snížená",J378,0)</f>
        <v>0</v>
      </c>
      <c r="BG378" s="195">
        <f>IF(N378="zákl. přenesená",J378,0)</f>
        <v>0</v>
      </c>
      <c r="BH378" s="195">
        <f>IF(N378="sníž. přenesená",J378,0)</f>
        <v>0</v>
      </c>
      <c r="BI378" s="195">
        <f>IF(N378="nulová",J378,0)</f>
        <v>0</v>
      </c>
      <c r="BJ378" s="21" t="s">
        <v>24</v>
      </c>
      <c r="BK378" s="195">
        <f>ROUND(I378*H378,2)</f>
        <v>0</v>
      </c>
      <c r="BL378" s="21" t="s">
        <v>159</v>
      </c>
      <c r="BM378" s="21" t="s">
        <v>804</v>
      </c>
    </row>
    <row r="379" spans="2:47" s="1" customFormat="1" ht="27">
      <c r="B379" s="38"/>
      <c r="C379" s="60"/>
      <c r="D379" s="196" t="s">
        <v>161</v>
      </c>
      <c r="E379" s="60"/>
      <c r="F379" s="197" t="s">
        <v>805</v>
      </c>
      <c r="G379" s="60"/>
      <c r="H379" s="60"/>
      <c r="I379" s="155"/>
      <c r="J379" s="60"/>
      <c r="K379" s="60"/>
      <c r="L379" s="58"/>
      <c r="M379" s="198"/>
      <c r="N379" s="39"/>
      <c r="O379" s="39"/>
      <c r="P379" s="39"/>
      <c r="Q379" s="39"/>
      <c r="R379" s="39"/>
      <c r="S379" s="39"/>
      <c r="T379" s="75"/>
      <c r="AT379" s="21" t="s">
        <v>161</v>
      </c>
      <c r="AU379" s="21" t="s">
        <v>87</v>
      </c>
    </row>
    <row r="380" spans="2:65" s="1" customFormat="1" ht="38.25" customHeight="1">
      <c r="B380" s="38"/>
      <c r="C380" s="184" t="s">
        <v>806</v>
      </c>
      <c r="D380" s="184" t="s">
        <v>154</v>
      </c>
      <c r="E380" s="185" t="s">
        <v>807</v>
      </c>
      <c r="F380" s="186" t="s">
        <v>808</v>
      </c>
      <c r="G380" s="187" t="s">
        <v>157</v>
      </c>
      <c r="H380" s="188">
        <v>1580</v>
      </c>
      <c r="I380" s="189"/>
      <c r="J380" s="190">
        <f>ROUND(I380*H380,2)</f>
        <v>0</v>
      </c>
      <c r="K380" s="186" t="s">
        <v>158</v>
      </c>
      <c r="L380" s="58"/>
      <c r="M380" s="191" t="s">
        <v>22</v>
      </c>
      <c r="N380" s="192" t="s">
        <v>47</v>
      </c>
      <c r="O380" s="39"/>
      <c r="P380" s="193">
        <f>O380*H380</f>
        <v>0</v>
      </c>
      <c r="Q380" s="193">
        <v>0</v>
      </c>
      <c r="R380" s="193">
        <f>Q380*H380</f>
        <v>0</v>
      </c>
      <c r="S380" s="193">
        <v>0</v>
      </c>
      <c r="T380" s="194">
        <f>S380*H380</f>
        <v>0</v>
      </c>
      <c r="AR380" s="21" t="s">
        <v>159</v>
      </c>
      <c r="AT380" s="21" t="s">
        <v>154</v>
      </c>
      <c r="AU380" s="21" t="s">
        <v>87</v>
      </c>
      <c r="AY380" s="21" t="s">
        <v>152</v>
      </c>
      <c r="BE380" s="195">
        <f>IF(N380="základní",J380,0)</f>
        <v>0</v>
      </c>
      <c r="BF380" s="195">
        <f>IF(N380="snížená",J380,0)</f>
        <v>0</v>
      </c>
      <c r="BG380" s="195">
        <f>IF(N380="zákl. přenesená",J380,0)</f>
        <v>0</v>
      </c>
      <c r="BH380" s="195">
        <f>IF(N380="sníž. přenesená",J380,0)</f>
        <v>0</v>
      </c>
      <c r="BI380" s="195">
        <f>IF(N380="nulová",J380,0)</f>
        <v>0</v>
      </c>
      <c r="BJ380" s="21" t="s">
        <v>24</v>
      </c>
      <c r="BK380" s="195">
        <f>ROUND(I380*H380,2)</f>
        <v>0</v>
      </c>
      <c r="BL380" s="21" t="s">
        <v>159</v>
      </c>
      <c r="BM380" s="21" t="s">
        <v>809</v>
      </c>
    </row>
    <row r="381" spans="2:47" s="1" customFormat="1" ht="27">
      <c r="B381" s="38"/>
      <c r="C381" s="60"/>
      <c r="D381" s="196" t="s">
        <v>161</v>
      </c>
      <c r="E381" s="60"/>
      <c r="F381" s="197" t="s">
        <v>805</v>
      </c>
      <c r="G381" s="60"/>
      <c r="H381" s="60"/>
      <c r="I381" s="155"/>
      <c r="J381" s="60"/>
      <c r="K381" s="60"/>
      <c r="L381" s="58"/>
      <c r="M381" s="198"/>
      <c r="N381" s="39"/>
      <c r="O381" s="39"/>
      <c r="P381" s="39"/>
      <c r="Q381" s="39"/>
      <c r="R381" s="39"/>
      <c r="S381" s="39"/>
      <c r="T381" s="75"/>
      <c r="AT381" s="21" t="s">
        <v>161</v>
      </c>
      <c r="AU381" s="21" t="s">
        <v>87</v>
      </c>
    </row>
    <row r="382" spans="2:65" s="1" customFormat="1" ht="38.25" customHeight="1">
      <c r="B382" s="38"/>
      <c r="C382" s="184" t="s">
        <v>810</v>
      </c>
      <c r="D382" s="184" t="s">
        <v>154</v>
      </c>
      <c r="E382" s="185" t="s">
        <v>811</v>
      </c>
      <c r="F382" s="186" t="s">
        <v>812</v>
      </c>
      <c r="G382" s="187" t="s">
        <v>157</v>
      </c>
      <c r="H382" s="188">
        <v>1580</v>
      </c>
      <c r="I382" s="189"/>
      <c r="J382" s="190">
        <f>ROUND(I382*H382,2)</f>
        <v>0</v>
      </c>
      <c r="K382" s="186" t="s">
        <v>158</v>
      </c>
      <c r="L382" s="58"/>
      <c r="M382" s="191" t="s">
        <v>22</v>
      </c>
      <c r="N382" s="192" t="s">
        <v>47</v>
      </c>
      <c r="O382" s="39"/>
      <c r="P382" s="193">
        <f>O382*H382</f>
        <v>0</v>
      </c>
      <c r="Q382" s="193">
        <v>0</v>
      </c>
      <c r="R382" s="193">
        <f>Q382*H382</f>
        <v>0</v>
      </c>
      <c r="S382" s="193">
        <v>0</v>
      </c>
      <c r="T382" s="194">
        <f>S382*H382</f>
        <v>0</v>
      </c>
      <c r="AR382" s="21" t="s">
        <v>159</v>
      </c>
      <c r="AT382" s="21" t="s">
        <v>154</v>
      </c>
      <c r="AU382" s="21" t="s">
        <v>87</v>
      </c>
      <c r="AY382" s="21" t="s">
        <v>152</v>
      </c>
      <c r="BE382" s="195">
        <f>IF(N382="základní",J382,0)</f>
        <v>0</v>
      </c>
      <c r="BF382" s="195">
        <f>IF(N382="snížená",J382,0)</f>
        <v>0</v>
      </c>
      <c r="BG382" s="195">
        <f>IF(N382="zákl. přenesená",J382,0)</f>
        <v>0</v>
      </c>
      <c r="BH382" s="195">
        <f>IF(N382="sníž. přenesená",J382,0)</f>
        <v>0</v>
      </c>
      <c r="BI382" s="195">
        <f>IF(N382="nulová",J382,0)</f>
        <v>0</v>
      </c>
      <c r="BJ382" s="21" t="s">
        <v>24</v>
      </c>
      <c r="BK382" s="195">
        <f>ROUND(I382*H382,2)</f>
        <v>0</v>
      </c>
      <c r="BL382" s="21" t="s">
        <v>159</v>
      </c>
      <c r="BM382" s="21" t="s">
        <v>813</v>
      </c>
    </row>
    <row r="383" spans="2:47" s="1" customFormat="1" ht="27">
      <c r="B383" s="38"/>
      <c r="C383" s="60"/>
      <c r="D383" s="196" t="s">
        <v>161</v>
      </c>
      <c r="E383" s="60"/>
      <c r="F383" s="197" t="s">
        <v>805</v>
      </c>
      <c r="G383" s="60"/>
      <c r="H383" s="60"/>
      <c r="I383" s="155"/>
      <c r="J383" s="60"/>
      <c r="K383" s="60"/>
      <c r="L383" s="58"/>
      <c r="M383" s="198"/>
      <c r="N383" s="39"/>
      <c r="O383" s="39"/>
      <c r="P383" s="39"/>
      <c r="Q383" s="39"/>
      <c r="R383" s="39"/>
      <c r="S383" s="39"/>
      <c r="T383" s="75"/>
      <c r="AT383" s="21" t="s">
        <v>161</v>
      </c>
      <c r="AU383" s="21" t="s">
        <v>87</v>
      </c>
    </row>
    <row r="384" spans="2:65" s="1" customFormat="1" ht="25.5" customHeight="1">
      <c r="B384" s="38"/>
      <c r="C384" s="184" t="s">
        <v>814</v>
      </c>
      <c r="D384" s="184" t="s">
        <v>154</v>
      </c>
      <c r="E384" s="185" t="s">
        <v>815</v>
      </c>
      <c r="F384" s="186" t="s">
        <v>816</v>
      </c>
      <c r="G384" s="187" t="s">
        <v>817</v>
      </c>
      <c r="H384" s="188">
        <v>1</v>
      </c>
      <c r="I384" s="189"/>
      <c r="J384" s="190">
        <f>ROUND(I384*H384,2)</f>
        <v>0</v>
      </c>
      <c r="K384" s="186" t="s">
        <v>158</v>
      </c>
      <c r="L384" s="58"/>
      <c r="M384" s="191" t="s">
        <v>22</v>
      </c>
      <c r="N384" s="192" t="s">
        <v>47</v>
      </c>
      <c r="O384" s="39"/>
      <c r="P384" s="193">
        <f>O384*H384</f>
        <v>0</v>
      </c>
      <c r="Q384" s="193">
        <v>0</v>
      </c>
      <c r="R384" s="193">
        <f>Q384*H384</f>
        <v>0</v>
      </c>
      <c r="S384" s="193">
        <v>0</v>
      </c>
      <c r="T384" s="194">
        <f>S384*H384</f>
        <v>0</v>
      </c>
      <c r="AR384" s="21" t="s">
        <v>159</v>
      </c>
      <c r="AT384" s="21" t="s">
        <v>154</v>
      </c>
      <c r="AU384" s="21" t="s">
        <v>87</v>
      </c>
      <c r="AY384" s="21" t="s">
        <v>152</v>
      </c>
      <c r="BE384" s="195">
        <f>IF(N384="základní",J384,0)</f>
        <v>0</v>
      </c>
      <c r="BF384" s="195">
        <f>IF(N384="snížená",J384,0)</f>
        <v>0</v>
      </c>
      <c r="BG384" s="195">
        <f>IF(N384="zákl. přenesená",J384,0)</f>
        <v>0</v>
      </c>
      <c r="BH384" s="195">
        <f>IF(N384="sníž. přenesená",J384,0)</f>
        <v>0</v>
      </c>
      <c r="BI384" s="195">
        <f>IF(N384="nulová",J384,0)</f>
        <v>0</v>
      </c>
      <c r="BJ384" s="21" t="s">
        <v>24</v>
      </c>
      <c r="BK384" s="195">
        <f>ROUND(I384*H384,2)</f>
        <v>0</v>
      </c>
      <c r="BL384" s="21" t="s">
        <v>159</v>
      </c>
      <c r="BM384" s="21" t="s">
        <v>818</v>
      </c>
    </row>
    <row r="385" spans="2:47" s="1" customFormat="1" ht="40.5">
      <c r="B385" s="38"/>
      <c r="C385" s="60"/>
      <c r="D385" s="196" t="s">
        <v>161</v>
      </c>
      <c r="E385" s="60"/>
      <c r="F385" s="197" t="s">
        <v>819</v>
      </c>
      <c r="G385" s="60"/>
      <c r="H385" s="60"/>
      <c r="I385" s="155"/>
      <c r="J385" s="60"/>
      <c r="K385" s="60"/>
      <c r="L385" s="58"/>
      <c r="M385" s="198"/>
      <c r="N385" s="39"/>
      <c r="O385" s="39"/>
      <c r="P385" s="39"/>
      <c r="Q385" s="39"/>
      <c r="R385" s="39"/>
      <c r="S385" s="39"/>
      <c r="T385" s="75"/>
      <c r="AT385" s="21" t="s">
        <v>161</v>
      </c>
      <c r="AU385" s="21" t="s">
        <v>87</v>
      </c>
    </row>
    <row r="386" spans="2:65" s="1" customFormat="1" ht="25.5" customHeight="1">
      <c r="B386" s="38"/>
      <c r="C386" s="184" t="s">
        <v>820</v>
      </c>
      <c r="D386" s="184" t="s">
        <v>154</v>
      </c>
      <c r="E386" s="185" t="s">
        <v>821</v>
      </c>
      <c r="F386" s="186" t="s">
        <v>822</v>
      </c>
      <c r="G386" s="187" t="s">
        <v>817</v>
      </c>
      <c r="H386" s="188">
        <v>1</v>
      </c>
      <c r="I386" s="189"/>
      <c r="J386" s="190">
        <f>ROUND(I386*H386,2)</f>
        <v>0</v>
      </c>
      <c r="K386" s="186" t="s">
        <v>158</v>
      </c>
      <c r="L386" s="58"/>
      <c r="M386" s="191" t="s">
        <v>22</v>
      </c>
      <c r="N386" s="192" t="s">
        <v>47</v>
      </c>
      <c r="O386" s="39"/>
      <c r="P386" s="193">
        <f>O386*H386</f>
        <v>0</v>
      </c>
      <c r="Q386" s="193">
        <v>0</v>
      </c>
      <c r="R386" s="193">
        <f>Q386*H386</f>
        <v>0</v>
      </c>
      <c r="S386" s="193">
        <v>0</v>
      </c>
      <c r="T386" s="194">
        <f>S386*H386</f>
        <v>0</v>
      </c>
      <c r="AR386" s="21" t="s">
        <v>159</v>
      </c>
      <c r="AT386" s="21" t="s">
        <v>154</v>
      </c>
      <c r="AU386" s="21" t="s">
        <v>87</v>
      </c>
      <c r="AY386" s="21" t="s">
        <v>152</v>
      </c>
      <c r="BE386" s="195">
        <f>IF(N386="základní",J386,0)</f>
        <v>0</v>
      </c>
      <c r="BF386" s="195">
        <f>IF(N386="snížená",J386,0)</f>
        <v>0</v>
      </c>
      <c r="BG386" s="195">
        <f>IF(N386="zákl. přenesená",J386,0)</f>
        <v>0</v>
      </c>
      <c r="BH386" s="195">
        <f>IF(N386="sníž. přenesená",J386,0)</f>
        <v>0</v>
      </c>
      <c r="BI386" s="195">
        <f>IF(N386="nulová",J386,0)</f>
        <v>0</v>
      </c>
      <c r="BJ386" s="21" t="s">
        <v>24</v>
      </c>
      <c r="BK386" s="195">
        <f>ROUND(I386*H386,2)</f>
        <v>0</v>
      </c>
      <c r="BL386" s="21" t="s">
        <v>159</v>
      </c>
      <c r="BM386" s="21" t="s">
        <v>823</v>
      </c>
    </row>
    <row r="387" spans="2:65" s="1" customFormat="1" ht="25.5" customHeight="1">
      <c r="B387" s="38"/>
      <c r="C387" s="184" t="s">
        <v>824</v>
      </c>
      <c r="D387" s="184" t="s">
        <v>154</v>
      </c>
      <c r="E387" s="185" t="s">
        <v>825</v>
      </c>
      <c r="F387" s="186" t="s">
        <v>826</v>
      </c>
      <c r="G387" s="187" t="s">
        <v>211</v>
      </c>
      <c r="H387" s="188">
        <v>1</v>
      </c>
      <c r="I387" s="189"/>
      <c r="J387" s="190">
        <f>ROUND(I387*H387,2)</f>
        <v>0</v>
      </c>
      <c r="K387" s="186" t="s">
        <v>158</v>
      </c>
      <c r="L387" s="58"/>
      <c r="M387" s="191" t="s">
        <v>22</v>
      </c>
      <c r="N387" s="192" t="s">
        <v>47</v>
      </c>
      <c r="O387" s="39"/>
      <c r="P387" s="193">
        <f>O387*H387</f>
        <v>0</v>
      </c>
      <c r="Q387" s="193">
        <v>0</v>
      </c>
      <c r="R387" s="193">
        <f>Q387*H387</f>
        <v>0</v>
      </c>
      <c r="S387" s="193">
        <v>0</v>
      </c>
      <c r="T387" s="194">
        <f>S387*H387</f>
        <v>0</v>
      </c>
      <c r="AR387" s="21" t="s">
        <v>159</v>
      </c>
      <c r="AT387" s="21" t="s">
        <v>154</v>
      </c>
      <c r="AU387" s="21" t="s">
        <v>87</v>
      </c>
      <c r="AY387" s="21" t="s">
        <v>152</v>
      </c>
      <c r="BE387" s="195">
        <f>IF(N387="základní",J387,0)</f>
        <v>0</v>
      </c>
      <c r="BF387" s="195">
        <f>IF(N387="snížená",J387,0)</f>
        <v>0</v>
      </c>
      <c r="BG387" s="195">
        <f>IF(N387="zákl. přenesená",J387,0)</f>
        <v>0</v>
      </c>
      <c r="BH387" s="195">
        <f>IF(N387="sníž. přenesená",J387,0)</f>
        <v>0</v>
      </c>
      <c r="BI387" s="195">
        <f>IF(N387="nulová",J387,0)</f>
        <v>0</v>
      </c>
      <c r="BJ387" s="21" t="s">
        <v>24</v>
      </c>
      <c r="BK387" s="195">
        <f>ROUND(I387*H387,2)</f>
        <v>0</v>
      </c>
      <c r="BL387" s="21" t="s">
        <v>159</v>
      </c>
      <c r="BM387" s="21" t="s">
        <v>827</v>
      </c>
    </row>
    <row r="388" spans="2:47" s="1" customFormat="1" ht="54">
      <c r="B388" s="38"/>
      <c r="C388" s="60"/>
      <c r="D388" s="196" t="s">
        <v>161</v>
      </c>
      <c r="E388" s="60"/>
      <c r="F388" s="197" t="s">
        <v>828</v>
      </c>
      <c r="G388" s="60"/>
      <c r="H388" s="60"/>
      <c r="I388" s="155"/>
      <c r="J388" s="60"/>
      <c r="K388" s="60"/>
      <c r="L388" s="58"/>
      <c r="M388" s="198"/>
      <c r="N388" s="39"/>
      <c r="O388" s="39"/>
      <c r="P388" s="39"/>
      <c r="Q388" s="39"/>
      <c r="R388" s="39"/>
      <c r="S388" s="39"/>
      <c r="T388" s="75"/>
      <c r="AT388" s="21" t="s">
        <v>161</v>
      </c>
      <c r="AU388" s="21" t="s">
        <v>87</v>
      </c>
    </row>
    <row r="389" spans="2:65" s="1" customFormat="1" ht="25.5" customHeight="1">
      <c r="B389" s="38"/>
      <c r="C389" s="184" t="s">
        <v>829</v>
      </c>
      <c r="D389" s="184" t="s">
        <v>154</v>
      </c>
      <c r="E389" s="185" t="s">
        <v>830</v>
      </c>
      <c r="F389" s="186" t="s">
        <v>831</v>
      </c>
      <c r="G389" s="187" t="s">
        <v>211</v>
      </c>
      <c r="H389" s="188">
        <v>1</v>
      </c>
      <c r="I389" s="189"/>
      <c r="J389" s="190">
        <f>ROUND(I389*H389,2)</f>
        <v>0</v>
      </c>
      <c r="K389" s="186" t="s">
        <v>158</v>
      </c>
      <c r="L389" s="58"/>
      <c r="M389" s="191" t="s">
        <v>22</v>
      </c>
      <c r="N389" s="192" t="s">
        <v>47</v>
      </c>
      <c r="O389" s="39"/>
      <c r="P389" s="193">
        <f>O389*H389</f>
        <v>0</v>
      </c>
      <c r="Q389" s="193">
        <v>0</v>
      </c>
      <c r="R389" s="193">
        <f>Q389*H389</f>
        <v>0</v>
      </c>
      <c r="S389" s="193">
        <v>0</v>
      </c>
      <c r="T389" s="194">
        <f>S389*H389</f>
        <v>0</v>
      </c>
      <c r="AR389" s="21" t="s">
        <v>159</v>
      </c>
      <c r="AT389" s="21" t="s">
        <v>154</v>
      </c>
      <c r="AU389" s="21" t="s">
        <v>87</v>
      </c>
      <c r="AY389" s="21" t="s">
        <v>152</v>
      </c>
      <c r="BE389" s="195">
        <f>IF(N389="základní",J389,0)</f>
        <v>0</v>
      </c>
      <c r="BF389" s="195">
        <f>IF(N389="snížená",J389,0)</f>
        <v>0</v>
      </c>
      <c r="BG389" s="195">
        <f>IF(N389="zákl. přenesená",J389,0)</f>
        <v>0</v>
      </c>
      <c r="BH389" s="195">
        <f>IF(N389="sníž. přenesená",J389,0)</f>
        <v>0</v>
      </c>
      <c r="BI389" s="195">
        <f>IF(N389="nulová",J389,0)</f>
        <v>0</v>
      </c>
      <c r="BJ389" s="21" t="s">
        <v>24</v>
      </c>
      <c r="BK389" s="195">
        <f>ROUND(I389*H389,2)</f>
        <v>0</v>
      </c>
      <c r="BL389" s="21" t="s">
        <v>159</v>
      </c>
      <c r="BM389" s="21" t="s">
        <v>832</v>
      </c>
    </row>
    <row r="390" spans="2:47" s="1" customFormat="1" ht="54">
      <c r="B390" s="38"/>
      <c r="C390" s="60"/>
      <c r="D390" s="196" t="s">
        <v>161</v>
      </c>
      <c r="E390" s="60"/>
      <c r="F390" s="197" t="s">
        <v>828</v>
      </c>
      <c r="G390" s="60"/>
      <c r="H390" s="60"/>
      <c r="I390" s="155"/>
      <c r="J390" s="60"/>
      <c r="K390" s="60"/>
      <c r="L390" s="58"/>
      <c r="M390" s="198"/>
      <c r="N390" s="39"/>
      <c r="O390" s="39"/>
      <c r="P390" s="39"/>
      <c r="Q390" s="39"/>
      <c r="R390" s="39"/>
      <c r="S390" s="39"/>
      <c r="T390" s="75"/>
      <c r="AT390" s="21" t="s">
        <v>161</v>
      </c>
      <c r="AU390" s="21" t="s">
        <v>87</v>
      </c>
    </row>
    <row r="391" spans="2:65" s="1" customFormat="1" ht="25.5" customHeight="1">
      <c r="B391" s="38"/>
      <c r="C391" s="184" t="s">
        <v>833</v>
      </c>
      <c r="D391" s="184" t="s">
        <v>154</v>
      </c>
      <c r="E391" s="185" t="s">
        <v>834</v>
      </c>
      <c r="F391" s="186" t="s">
        <v>835</v>
      </c>
      <c r="G391" s="187" t="s">
        <v>157</v>
      </c>
      <c r="H391" s="188">
        <v>1</v>
      </c>
      <c r="I391" s="189"/>
      <c r="J391" s="190">
        <f>ROUND(I391*H391,2)</f>
        <v>0</v>
      </c>
      <c r="K391" s="186" t="s">
        <v>158</v>
      </c>
      <c r="L391" s="58"/>
      <c r="M391" s="191" t="s">
        <v>22</v>
      </c>
      <c r="N391" s="192" t="s">
        <v>47</v>
      </c>
      <c r="O391" s="39"/>
      <c r="P391" s="193">
        <f>O391*H391</f>
        <v>0</v>
      </c>
      <c r="Q391" s="193">
        <v>0.00013</v>
      </c>
      <c r="R391" s="193">
        <f>Q391*H391</f>
        <v>0.00013</v>
      </c>
      <c r="S391" s="193">
        <v>0</v>
      </c>
      <c r="T391" s="194">
        <f>S391*H391</f>
        <v>0</v>
      </c>
      <c r="AR391" s="21" t="s">
        <v>159</v>
      </c>
      <c r="AT391" s="21" t="s">
        <v>154</v>
      </c>
      <c r="AU391" s="21" t="s">
        <v>87</v>
      </c>
      <c r="AY391" s="21" t="s">
        <v>152</v>
      </c>
      <c r="BE391" s="195">
        <f>IF(N391="základní",J391,0)</f>
        <v>0</v>
      </c>
      <c r="BF391" s="195">
        <f>IF(N391="snížená",J391,0)</f>
        <v>0</v>
      </c>
      <c r="BG391" s="195">
        <f>IF(N391="zákl. přenesená",J391,0)</f>
        <v>0</v>
      </c>
      <c r="BH391" s="195">
        <f>IF(N391="sníž. přenesená",J391,0)</f>
        <v>0</v>
      </c>
      <c r="BI391" s="195">
        <f>IF(N391="nulová",J391,0)</f>
        <v>0</v>
      </c>
      <c r="BJ391" s="21" t="s">
        <v>24</v>
      </c>
      <c r="BK391" s="195">
        <f>ROUND(I391*H391,2)</f>
        <v>0</v>
      </c>
      <c r="BL391" s="21" t="s">
        <v>159</v>
      </c>
      <c r="BM391" s="21" t="s">
        <v>836</v>
      </c>
    </row>
    <row r="392" spans="2:47" s="1" customFormat="1" ht="54">
      <c r="B392" s="38"/>
      <c r="C392" s="60"/>
      <c r="D392" s="196" t="s">
        <v>161</v>
      </c>
      <c r="E392" s="60"/>
      <c r="F392" s="197" t="s">
        <v>837</v>
      </c>
      <c r="G392" s="60"/>
      <c r="H392" s="60"/>
      <c r="I392" s="155"/>
      <c r="J392" s="60"/>
      <c r="K392" s="60"/>
      <c r="L392" s="58"/>
      <c r="M392" s="198"/>
      <c r="N392" s="39"/>
      <c r="O392" s="39"/>
      <c r="P392" s="39"/>
      <c r="Q392" s="39"/>
      <c r="R392" s="39"/>
      <c r="S392" s="39"/>
      <c r="T392" s="75"/>
      <c r="AT392" s="21" t="s">
        <v>161</v>
      </c>
      <c r="AU392" s="21" t="s">
        <v>87</v>
      </c>
    </row>
    <row r="393" spans="2:65" s="1" customFormat="1" ht="25.5" customHeight="1">
      <c r="B393" s="38"/>
      <c r="C393" s="184" t="s">
        <v>838</v>
      </c>
      <c r="D393" s="184" t="s">
        <v>154</v>
      </c>
      <c r="E393" s="185" t="s">
        <v>839</v>
      </c>
      <c r="F393" s="186" t="s">
        <v>840</v>
      </c>
      <c r="G393" s="187" t="s">
        <v>157</v>
      </c>
      <c r="H393" s="188">
        <v>1</v>
      </c>
      <c r="I393" s="189"/>
      <c r="J393" s="190">
        <f>ROUND(I393*H393,2)</f>
        <v>0</v>
      </c>
      <c r="K393" s="186" t="s">
        <v>158</v>
      </c>
      <c r="L393" s="58"/>
      <c r="M393" s="191" t="s">
        <v>22</v>
      </c>
      <c r="N393" s="192" t="s">
        <v>47</v>
      </c>
      <c r="O393" s="39"/>
      <c r="P393" s="193">
        <f>O393*H393</f>
        <v>0</v>
      </c>
      <c r="Q393" s="193">
        <v>0.00021</v>
      </c>
      <c r="R393" s="193">
        <f>Q393*H393</f>
        <v>0.00021</v>
      </c>
      <c r="S393" s="193">
        <v>0</v>
      </c>
      <c r="T393" s="194">
        <f>S393*H393</f>
        <v>0</v>
      </c>
      <c r="AR393" s="21" t="s">
        <v>159</v>
      </c>
      <c r="AT393" s="21" t="s">
        <v>154</v>
      </c>
      <c r="AU393" s="21" t="s">
        <v>87</v>
      </c>
      <c r="AY393" s="21" t="s">
        <v>152</v>
      </c>
      <c r="BE393" s="195">
        <f>IF(N393="základní",J393,0)</f>
        <v>0</v>
      </c>
      <c r="BF393" s="195">
        <f>IF(N393="snížená",J393,0)</f>
        <v>0</v>
      </c>
      <c r="BG393" s="195">
        <f>IF(N393="zákl. přenesená",J393,0)</f>
        <v>0</v>
      </c>
      <c r="BH393" s="195">
        <f>IF(N393="sníž. přenesená",J393,0)</f>
        <v>0</v>
      </c>
      <c r="BI393" s="195">
        <f>IF(N393="nulová",J393,0)</f>
        <v>0</v>
      </c>
      <c r="BJ393" s="21" t="s">
        <v>24</v>
      </c>
      <c r="BK393" s="195">
        <f>ROUND(I393*H393,2)</f>
        <v>0</v>
      </c>
      <c r="BL393" s="21" t="s">
        <v>159</v>
      </c>
      <c r="BM393" s="21" t="s">
        <v>841</v>
      </c>
    </row>
    <row r="394" spans="2:47" s="1" customFormat="1" ht="54">
      <c r="B394" s="38"/>
      <c r="C394" s="60"/>
      <c r="D394" s="196" t="s">
        <v>161</v>
      </c>
      <c r="E394" s="60"/>
      <c r="F394" s="197" t="s">
        <v>837</v>
      </c>
      <c r="G394" s="60"/>
      <c r="H394" s="60"/>
      <c r="I394" s="155"/>
      <c r="J394" s="60"/>
      <c r="K394" s="60"/>
      <c r="L394" s="58"/>
      <c r="M394" s="198"/>
      <c r="N394" s="39"/>
      <c r="O394" s="39"/>
      <c r="P394" s="39"/>
      <c r="Q394" s="39"/>
      <c r="R394" s="39"/>
      <c r="S394" s="39"/>
      <c r="T394" s="75"/>
      <c r="AT394" s="21" t="s">
        <v>161</v>
      </c>
      <c r="AU394" s="21" t="s">
        <v>87</v>
      </c>
    </row>
    <row r="395" spans="2:63" s="10" customFormat="1" ht="29.85" customHeight="1">
      <c r="B395" s="168"/>
      <c r="C395" s="169"/>
      <c r="D395" s="170" t="s">
        <v>75</v>
      </c>
      <c r="E395" s="182" t="s">
        <v>842</v>
      </c>
      <c r="F395" s="182" t="s">
        <v>843</v>
      </c>
      <c r="G395" s="169"/>
      <c r="H395" s="169"/>
      <c r="I395" s="172"/>
      <c r="J395" s="183">
        <f>BK395</f>
        <v>0</v>
      </c>
      <c r="K395" s="169"/>
      <c r="L395" s="174"/>
      <c r="M395" s="175"/>
      <c r="N395" s="176"/>
      <c r="O395" s="176"/>
      <c r="P395" s="177">
        <f>SUM(P396:P437)</f>
        <v>0</v>
      </c>
      <c r="Q395" s="176"/>
      <c r="R395" s="177">
        <f>SUM(R396:R437)</f>
        <v>0</v>
      </c>
      <c r="S395" s="176"/>
      <c r="T395" s="178">
        <f>SUM(T396:T437)</f>
        <v>0</v>
      </c>
      <c r="AR395" s="179" t="s">
        <v>24</v>
      </c>
      <c r="AT395" s="180" t="s">
        <v>75</v>
      </c>
      <c r="AU395" s="180" t="s">
        <v>24</v>
      </c>
      <c r="AY395" s="179" t="s">
        <v>152</v>
      </c>
      <c r="BK395" s="181">
        <f>SUM(BK396:BK437)</f>
        <v>0</v>
      </c>
    </row>
    <row r="396" spans="2:65" s="1" customFormat="1" ht="25.5" customHeight="1">
      <c r="B396" s="38"/>
      <c r="C396" s="184" t="s">
        <v>844</v>
      </c>
      <c r="D396" s="184" t="s">
        <v>154</v>
      </c>
      <c r="E396" s="185" t="s">
        <v>845</v>
      </c>
      <c r="F396" s="186" t="s">
        <v>846</v>
      </c>
      <c r="G396" s="187" t="s">
        <v>310</v>
      </c>
      <c r="H396" s="188">
        <v>1</v>
      </c>
      <c r="I396" s="189"/>
      <c r="J396" s="190">
        <f>ROUND(I396*H396,2)</f>
        <v>0</v>
      </c>
      <c r="K396" s="186" t="s">
        <v>158</v>
      </c>
      <c r="L396" s="58"/>
      <c r="M396" s="191" t="s">
        <v>22</v>
      </c>
      <c r="N396" s="192" t="s">
        <v>47</v>
      </c>
      <c r="O396" s="39"/>
      <c r="P396" s="193">
        <f>O396*H396</f>
        <v>0</v>
      </c>
      <c r="Q396" s="193">
        <v>0</v>
      </c>
      <c r="R396" s="193">
        <f>Q396*H396</f>
        <v>0</v>
      </c>
      <c r="S396" s="193">
        <v>0</v>
      </c>
      <c r="T396" s="194">
        <f>S396*H396</f>
        <v>0</v>
      </c>
      <c r="AR396" s="21" t="s">
        <v>159</v>
      </c>
      <c r="AT396" s="21" t="s">
        <v>154</v>
      </c>
      <c r="AU396" s="21" t="s">
        <v>87</v>
      </c>
      <c r="AY396" s="21" t="s">
        <v>152</v>
      </c>
      <c r="BE396" s="195">
        <f>IF(N396="základní",J396,0)</f>
        <v>0</v>
      </c>
      <c r="BF396" s="195">
        <f>IF(N396="snížená",J396,0)</f>
        <v>0</v>
      </c>
      <c r="BG396" s="195">
        <f>IF(N396="zákl. přenesená",J396,0)</f>
        <v>0</v>
      </c>
      <c r="BH396" s="195">
        <f>IF(N396="sníž. přenesená",J396,0)</f>
        <v>0</v>
      </c>
      <c r="BI396" s="195">
        <f>IF(N396="nulová",J396,0)</f>
        <v>0</v>
      </c>
      <c r="BJ396" s="21" t="s">
        <v>24</v>
      </c>
      <c r="BK396" s="195">
        <f>ROUND(I396*H396,2)</f>
        <v>0</v>
      </c>
      <c r="BL396" s="21" t="s">
        <v>159</v>
      </c>
      <c r="BM396" s="21" t="s">
        <v>847</v>
      </c>
    </row>
    <row r="397" spans="2:47" s="1" customFormat="1" ht="94.5">
      <c r="B397" s="38"/>
      <c r="C397" s="60"/>
      <c r="D397" s="196" t="s">
        <v>161</v>
      </c>
      <c r="E397" s="60"/>
      <c r="F397" s="197" t="s">
        <v>848</v>
      </c>
      <c r="G397" s="60"/>
      <c r="H397" s="60"/>
      <c r="I397" s="155"/>
      <c r="J397" s="60"/>
      <c r="K397" s="60"/>
      <c r="L397" s="58"/>
      <c r="M397" s="198"/>
      <c r="N397" s="39"/>
      <c r="O397" s="39"/>
      <c r="P397" s="39"/>
      <c r="Q397" s="39"/>
      <c r="R397" s="39"/>
      <c r="S397" s="39"/>
      <c r="T397" s="75"/>
      <c r="AT397" s="21" t="s">
        <v>161</v>
      </c>
      <c r="AU397" s="21" t="s">
        <v>87</v>
      </c>
    </row>
    <row r="398" spans="2:65" s="1" customFormat="1" ht="25.5" customHeight="1">
      <c r="B398" s="38"/>
      <c r="C398" s="184" t="s">
        <v>849</v>
      </c>
      <c r="D398" s="184" t="s">
        <v>154</v>
      </c>
      <c r="E398" s="185" t="s">
        <v>850</v>
      </c>
      <c r="F398" s="186" t="s">
        <v>851</v>
      </c>
      <c r="G398" s="187" t="s">
        <v>310</v>
      </c>
      <c r="H398" s="188">
        <v>1</v>
      </c>
      <c r="I398" s="189"/>
      <c r="J398" s="190">
        <f>ROUND(I398*H398,2)</f>
        <v>0</v>
      </c>
      <c r="K398" s="186" t="s">
        <v>158</v>
      </c>
      <c r="L398" s="58"/>
      <c r="M398" s="191" t="s">
        <v>22</v>
      </c>
      <c r="N398" s="192" t="s">
        <v>47</v>
      </c>
      <c r="O398" s="39"/>
      <c r="P398" s="193">
        <f>O398*H398</f>
        <v>0</v>
      </c>
      <c r="Q398" s="193">
        <v>0</v>
      </c>
      <c r="R398" s="193">
        <f>Q398*H398</f>
        <v>0</v>
      </c>
      <c r="S398" s="193">
        <v>0</v>
      </c>
      <c r="T398" s="194">
        <f>S398*H398</f>
        <v>0</v>
      </c>
      <c r="AR398" s="21" t="s">
        <v>159</v>
      </c>
      <c r="AT398" s="21" t="s">
        <v>154</v>
      </c>
      <c r="AU398" s="21" t="s">
        <v>87</v>
      </c>
      <c r="AY398" s="21" t="s">
        <v>152</v>
      </c>
      <c r="BE398" s="195">
        <f>IF(N398="základní",J398,0)</f>
        <v>0</v>
      </c>
      <c r="BF398" s="195">
        <f>IF(N398="snížená",J398,0)</f>
        <v>0</v>
      </c>
      <c r="BG398" s="195">
        <f>IF(N398="zákl. přenesená",J398,0)</f>
        <v>0</v>
      </c>
      <c r="BH398" s="195">
        <f>IF(N398="sníž. přenesená",J398,0)</f>
        <v>0</v>
      </c>
      <c r="BI398" s="195">
        <f>IF(N398="nulová",J398,0)</f>
        <v>0</v>
      </c>
      <c r="BJ398" s="21" t="s">
        <v>24</v>
      </c>
      <c r="BK398" s="195">
        <f>ROUND(I398*H398,2)</f>
        <v>0</v>
      </c>
      <c r="BL398" s="21" t="s">
        <v>159</v>
      </c>
      <c r="BM398" s="21" t="s">
        <v>852</v>
      </c>
    </row>
    <row r="399" spans="2:47" s="1" customFormat="1" ht="94.5">
      <c r="B399" s="38"/>
      <c r="C399" s="60"/>
      <c r="D399" s="196" t="s">
        <v>161</v>
      </c>
      <c r="E399" s="60"/>
      <c r="F399" s="197" t="s">
        <v>848</v>
      </c>
      <c r="G399" s="60"/>
      <c r="H399" s="60"/>
      <c r="I399" s="155"/>
      <c r="J399" s="60"/>
      <c r="K399" s="60"/>
      <c r="L399" s="58"/>
      <c r="M399" s="198"/>
      <c r="N399" s="39"/>
      <c r="O399" s="39"/>
      <c r="P399" s="39"/>
      <c r="Q399" s="39"/>
      <c r="R399" s="39"/>
      <c r="S399" s="39"/>
      <c r="T399" s="75"/>
      <c r="AT399" s="21" t="s">
        <v>161</v>
      </c>
      <c r="AU399" s="21" t="s">
        <v>87</v>
      </c>
    </row>
    <row r="400" spans="2:65" s="1" customFormat="1" ht="25.5" customHeight="1">
      <c r="B400" s="38"/>
      <c r="C400" s="184" t="s">
        <v>853</v>
      </c>
      <c r="D400" s="184" t="s">
        <v>154</v>
      </c>
      <c r="E400" s="185" t="s">
        <v>854</v>
      </c>
      <c r="F400" s="186" t="s">
        <v>855</v>
      </c>
      <c r="G400" s="187" t="s">
        <v>310</v>
      </c>
      <c r="H400" s="188">
        <v>1</v>
      </c>
      <c r="I400" s="189"/>
      <c r="J400" s="190">
        <f>ROUND(I400*H400,2)</f>
        <v>0</v>
      </c>
      <c r="K400" s="186" t="s">
        <v>158</v>
      </c>
      <c r="L400" s="58"/>
      <c r="M400" s="191" t="s">
        <v>22</v>
      </c>
      <c r="N400" s="192" t="s">
        <v>47</v>
      </c>
      <c r="O400" s="39"/>
      <c r="P400" s="193">
        <f>O400*H400</f>
        <v>0</v>
      </c>
      <c r="Q400" s="193">
        <v>0</v>
      </c>
      <c r="R400" s="193">
        <f>Q400*H400</f>
        <v>0</v>
      </c>
      <c r="S400" s="193">
        <v>0</v>
      </c>
      <c r="T400" s="194">
        <f>S400*H400</f>
        <v>0</v>
      </c>
      <c r="AR400" s="21" t="s">
        <v>159</v>
      </c>
      <c r="AT400" s="21" t="s">
        <v>154</v>
      </c>
      <c r="AU400" s="21" t="s">
        <v>87</v>
      </c>
      <c r="AY400" s="21" t="s">
        <v>152</v>
      </c>
      <c r="BE400" s="195">
        <f>IF(N400="základní",J400,0)</f>
        <v>0</v>
      </c>
      <c r="BF400" s="195">
        <f>IF(N400="snížená",J400,0)</f>
        <v>0</v>
      </c>
      <c r="BG400" s="195">
        <f>IF(N400="zákl. přenesená",J400,0)</f>
        <v>0</v>
      </c>
      <c r="BH400" s="195">
        <f>IF(N400="sníž. přenesená",J400,0)</f>
        <v>0</v>
      </c>
      <c r="BI400" s="195">
        <f>IF(N400="nulová",J400,0)</f>
        <v>0</v>
      </c>
      <c r="BJ400" s="21" t="s">
        <v>24</v>
      </c>
      <c r="BK400" s="195">
        <f>ROUND(I400*H400,2)</f>
        <v>0</v>
      </c>
      <c r="BL400" s="21" t="s">
        <v>159</v>
      </c>
      <c r="BM400" s="21" t="s">
        <v>856</v>
      </c>
    </row>
    <row r="401" spans="2:47" s="1" customFormat="1" ht="94.5">
      <c r="B401" s="38"/>
      <c r="C401" s="60"/>
      <c r="D401" s="196" t="s">
        <v>161</v>
      </c>
      <c r="E401" s="60"/>
      <c r="F401" s="197" t="s">
        <v>848</v>
      </c>
      <c r="G401" s="60"/>
      <c r="H401" s="60"/>
      <c r="I401" s="155"/>
      <c r="J401" s="60"/>
      <c r="K401" s="60"/>
      <c r="L401" s="58"/>
      <c r="M401" s="198"/>
      <c r="N401" s="39"/>
      <c r="O401" s="39"/>
      <c r="P401" s="39"/>
      <c r="Q401" s="39"/>
      <c r="R401" s="39"/>
      <c r="S401" s="39"/>
      <c r="T401" s="75"/>
      <c r="AT401" s="21" t="s">
        <v>161</v>
      </c>
      <c r="AU401" s="21" t="s">
        <v>87</v>
      </c>
    </row>
    <row r="402" spans="2:65" s="1" customFormat="1" ht="25.5" customHeight="1">
      <c r="B402" s="38"/>
      <c r="C402" s="184" t="s">
        <v>857</v>
      </c>
      <c r="D402" s="184" t="s">
        <v>154</v>
      </c>
      <c r="E402" s="185" t="s">
        <v>858</v>
      </c>
      <c r="F402" s="186" t="s">
        <v>859</v>
      </c>
      <c r="G402" s="187" t="s">
        <v>310</v>
      </c>
      <c r="H402" s="188">
        <v>1</v>
      </c>
      <c r="I402" s="189"/>
      <c r="J402" s="190">
        <f>ROUND(I402*H402,2)</f>
        <v>0</v>
      </c>
      <c r="K402" s="186" t="s">
        <v>158</v>
      </c>
      <c r="L402" s="58"/>
      <c r="M402" s="191" t="s">
        <v>22</v>
      </c>
      <c r="N402" s="192" t="s">
        <v>47</v>
      </c>
      <c r="O402" s="39"/>
      <c r="P402" s="193">
        <f>O402*H402</f>
        <v>0</v>
      </c>
      <c r="Q402" s="193">
        <v>0</v>
      </c>
      <c r="R402" s="193">
        <f>Q402*H402</f>
        <v>0</v>
      </c>
      <c r="S402" s="193">
        <v>0</v>
      </c>
      <c r="T402" s="194">
        <f>S402*H402</f>
        <v>0</v>
      </c>
      <c r="AR402" s="21" t="s">
        <v>159</v>
      </c>
      <c r="AT402" s="21" t="s">
        <v>154</v>
      </c>
      <c r="AU402" s="21" t="s">
        <v>87</v>
      </c>
      <c r="AY402" s="21" t="s">
        <v>152</v>
      </c>
      <c r="BE402" s="195">
        <f>IF(N402="základní",J402,0)</f>
        <v>0</v>
      </c>
      <c r="BF402" s="195">
        <f>IF(N402="snížená",J402,0)</f>
        <v>0</v>
      </c>
      <c r="BG402" s="195">
        <f>IF(N402="zákl. přenesená",J402,0)</f>
        <v>0</v>
      </c>
      <c r="BH402" s="195">
        <f>IF(N402="sníž. přenesená",J402,0)</f>
        <v>0</v>
      </c>
      <c r="BI402" s="195">
        <f>IF(N402="nulová",J402,0)</f>
        <v>0</v>
      </c>
      <c r="BJ402" s="21" t="s">
        <v>24</v>
      </c>
      <c r="BK402" s="195">
        <f>ROUND(I402*H402,2)</f>
        <v>0</v>
      </c>
      <c r="BL402" s="21" t="s">
        <v>159</v>
      </c>
      <c r="BM402" s="21" t="s">
        <v>860</v>
      </c>
    </row>
    <row r="403" spans="2:47" s="1" customFormat="1" ht="94.5">
      <c r="B403" s="38"/>
      <c r="C403" s="60"/>
      <c r="D403" s="196" t="s">
        <v>161</v>
      </c>
      <c r="E403" s="60"/>
      <c r="F403" s="197" t="s">
        <v>848</v>
      </c>
      <c r="G403" s="60"/>
      <c r="H403" s="60"/>
      <c r="I403" s="155"/>
      <c r="J403" s="60"/>
      <c r="K403" s="60"/>
      <c r="L403" s="58"/>
      <c r="M403" s="198"/>
      <c r="N403" s="39"/>
      <c r="O403" s="39"/>
      <c r="P403" s="39"/>
      <c r="Q403" s="39"/>
      <c r="R403" s="39"/>
      <c r="S403" s="39"/>
      <c r="T403" s="75"/>
      <c r="AT403" s="21" t="s">
        <v>161</v>
      </c>
      <c r="AU403" s="21" t="s">
        <v>87</v>
      </c>
    </row>
    <row r="404" spans="2:65" s="1" customFormat="1" ht="16.5" customHeight="1">
      <c r="B404" s="38"/>
      <c r="C404" s="184" t="s">
        <v>861</v>
      </c>
      <c r="D404" s="184" t="s">
        <v>154</v>
      </c>
      <c r="E404" s="185" t="s">
        <v>862</v>
      </c>
      <c r="F404" s="186" t="s">
        <v>863</v>
      </c>
      <c r="G404" s="187" t="s">
        <v>201</v>
      </c>
      <c r="H404" s="188">
        <v>1</v>
      </c>
      <c r="I404" s="189"/>
      <c r="J404" s="190">
        <f>ROUND(I404*H404,2)</f>
        <v>0</v>
      </c>
      <c r="K404" s="186" t="s">
        <v>158</v>
      </c>
      <c r="L404" s="58"/>
      <c r="M404" s="191" t="s">
        <v>22</v>
      </c>
      <c r="N404" s="192" t="s">
        <v>47</v>
      </c>
      <c r="O404" s="39"/>
      <c r="P404" s="193">
        <f>O404*H404</f>
        <v>0</v>
      </c>
      <c r="Q404" s="193">
        <v>0</v>
      </c>
      <c r="R404" s="193">
        <f>Q404*H404</f>
        <v>0</v>
      </c>
      <c r="S404" s="193">
        <v>0</v>
      </c>
      <c r="T404" s="194">
        <f>S404*H404</f>
        <v>0</v>
      </c>
      <c r="AR404" s="21" t="s">
        <v>159</v>
      </c>
      <c r="AT404" s="21" t="s">
        <v>154</v>
      </c>
      <c r="AU404" s="21" t="s">
        <v>87</v>
      </c>
      <c r="AY404" s="21" t="s">
        <v>152</v>
      </c>
      <c r="BE404" s="195">
        <f>IF(N404="základní",J404,0)</f>
        <v>0</v>
      </c>
      <c r="BF404" s="195">
        <f>IF(N404="snížená",J404,0)</f>
        <v>0</v>
      </c>
      <c r="BG404" s="195">
        <f>IF(N404="zákl. přenesená",J404,0)</f>
        <v>0</v>
      </c>
      <c r="BH404" s="195">
        <f>IF(N404="sníž. přenesená",J404,0)</f>
        <v>0</v>
      </c>
      <c r="BI404" s="195">
        <f>IF(N404="nulová",J404,0)</f>
        <v>0</v>
      </c>
      <c r="BJ404" s="21" t="s">
        <v>24</v>
      </c>
      <c r="BK404" s="195">
        <f>ROUND(I404*H404,2)</f>
        <v>0</v>
      </c>
      <c r="BL404" s="21" t="s">
        <v>159</v>
      </c>
      <c r="BM404" s="21" t="s">
        <v>864</v>
      </c>
    </row>
    <row r="405" spans="2:47" s="1" customFormat="1" ht="40.5">
      <c r="B405" s="38"/>
      <c r="C405" s="60"/>
      <c r="D405" s="196" t="s">
        <v>161</v>
      </c>
      <c r="E405" s="60"/>
      <c r="F405" s="197" t="s">
        <v>865</v>
      </c>
      <c r="G405" s="60"/>
      <c r="H405" s="60"/>
      <c r="I405" s="155"/>
      <c r="J405" s="60"/>
      <c r="K405" s="60"/>
      <c r="L405" s="58"/>
      <c r="M405" s="198"/>
      <c r="N405" s="39"/>
      <c r="O405" s="39"/>
      <c r="P405" s="39"/>
      <c r="Q405" s="39"/>
      <c r="R405" s="39"/>
      <c r="S405" s="39"/>
      <c r="T405" s="75"/>
      <c r="AT405" s="21" t="s">
        <v>161</v>
      </c>
      <c r="AU405" s="21" t="s">
        <v>87</v>
      </c>
    </row>
    <row r="406" spans="2:65" s="1" customFormat="1" ht="16.5" customHeight="1">
      <c r="B406" s="38"/>
      <c r="C406" s="184" t="s">
        <v>866</v>
      </c>
      <c r="D406" s="184" t="s">
        <v>154</v>
      </c>
      <c r="E406" s="185" t="s">
        <v>867</v>
      </c>
      <c r="F406" s="186" t="s">
        <v>868</v>
      </c>
      <c r="G406" s="187" t="s">
        <v>201</v>
      </c>
      <c r="H406" s="188">
        <v>1</v>
      </c>
      <c r="I406" s="189"/>
      <c r="J406" s="190">
        <f>ROUND(I406*H406,2)</f>
        <v>0</v>
      </c>
      <c r="K406" s="186" t="s">
        <v>158</v>
      </c>
      <c r="L406" s="58"/>
      <c r="M406" s="191" t="s">
        <v>22</v>
      </c>
      <c r="N406" s="192" t="s">
        <v>47</v>
      </c>
      <c r="O406" s="39"/>
      <c r="P406" s="193">
        <f>O406*H406</f>
        <v>0</v>
      </c>
      <c r="Q406" s="193">
        <v>0</v>
      </c>
      <c r="R406" s="193">
        <f>Q406*H406</f>
        <v>0</v>
      </c>
      <c r="S406" s="193">
        <v>0</v>
      </c>
      <c r="T406" s="194">
        <f>S406*H406</f>
        <v>0</v>
      </c>
      <c r="AR406" s="21" t="s">
        <v>159</v>
      </c>
      <c r="AT406" s="21" t="s">
        <v>154</v>
      </c>
      <c r="AU406" s="21" t="s">
        <v>87</v>
      </c>
      <c r="AY406" s="21" t="s">
        <v>152</v>
      </c>
      <c r="BE406" s="195">
        <f>IF(N406="základní",J406,0)</f>
        <v>0</v>
      </c>
      <c r="BF406" s="195">
        <f>IF(N406="snížená",J406,0)</f>
        <v>0</v>
      </c>
      <c r="BG406" s="195">
        <f>IF(N406="zákl. přenesená",J406,0)</f>
        <v>0</v>
      </c>
      <c r="BH406" s="195">
        <f>IF(N406="sníž. přenesená",J406,0)</f>
        <v>0</v>
      </c>
      <c r="BI406" s="195">
        <f>IF(N406="nulová",J406,0)</f>
        <v>0</v>
      </c>
      <c r="BJ406" s="21" t="s">
        <v>24</v>
      </c>
      <c r="BK406" s="195">
        <f>ROUND(I406*H406,2)</f>
        <v>0</v>
      </c>
      <c r="BL406" s="21" t="s">
        <v>159</v>
      </c>
      <c r="BM406" s="21" t="s">
        <v>869</v>
      </c>
    </row>
    <row r="407" spans="2:47" s="1" customFormat="1" ht="40.5">
      <c r="B407" s="38"/>
      <c r="C407" s="60"/>
      <c r="D407" s="196" t="s">
        <v>161</v>
      </c>
      <c r="E407" s="60"/>
      <c r="F407" s="197" t="s">
        <v>865</v>
      </c>
      <c r="G407" s="60"/>
      <c r="H407" s="60"/>
      <c r="I407" s="155"/>
      <c r="J407" s="60"/>
      <c r="K407" s="60"/>
      <c r="L407" s="58"/>
      <c r="M407" s="198"/>
      <c r="N407" s="39"/>
      <c r="O407" s="39"/>
      <c r="P407" s="39"/>
      <c r="Q407" s="39"/>
      <c r="R407" s="39"/>
      <c r="S407" s="39"/>
      <c r="T407" s="75"/>
      <c r="AT407" s="21" t="s">
        <v>161</v>
      </c>
      <c r="AU407" s="21" t="s">
        <v>87</v>
      </c>
    </row>
    <row r="408" spans="2:65" s="1" customFormat="1" ht="25.5" customHeight="1">
      <c r="B408" s="38"/>
      <c r="C408" s="184" t="s">
        <v>870</v>
      </c>
      <c r="D408" s="184" t="s">
        <v>154</v>
      </c>
      <c r="E408" s="185" t="s">
        <v>871</v>
      </c>
      <c r="F408" s="186" t="s">
        <v>872</v>
      </c>
      <c r="G408" s="187" t="s">
        <v>201</v>
      </c>
      <c r="H408" s="188">
        <v>1</v>
      </c>
      <c r="I408" s="189"/>
      <c r="J408" s="190">
        <f>ROUND(I408*H408,2)</f>
        <v>0</v>
      </c>
      <c r="K408" s="186" t="s">
        <v>158</v>
      </c>
      <c r="L408" s="58"/>
      <c r="M408" s="191" t="s">
        <v>22</v>
      </c>
      <c r="N408" s="192" t="s">
        <v>47</v>
      </c>
      <c r="O408" s="39"/>
      <c r="P408" s="193">
        <f>O408*H408</f>
        <v>0</v>
      </c>
      <c r="Q408" s="193">
        <v>0</v>
      </c>
      <c r="R408" s="193">
        <f>Q408*H408</f>
        <v>0</v>
      </c>
      <c r="S408" s="193">
        <v>0</v>
      </c>
      <c r="T408" s="194">
        <f>S408*H408</f>
        <v>0</v>
      </c>
      <c r="AR408" s="21" t="s">
        <v>159</v>
      </c>
      <c r="AT408" s="21" t="s">
        <v>154</v>
      </c>
      <c r="AU408" s="21" t="s">
        <v>87</v>
      </c>
      <c r="AY408" s="21" t="s">
        <v>152</v>
      </c>
      <c r="BE408" s="195">
        <f>IF(N408="základní",J408,0)</f>
        <v>0</v>
      </c>
      <c r="BF408" s="195">
        <f>IF(N408="snížená",J408,0)</f>
        <v>0</v>
      </c>
      <c r="BG408" s="195">
        <f>IF(N408="zákl. přenesená",J408,0)</f>
        <v>0</v>
      </c>
      <c r="BH408" s="195">
        <f>IF(N408="sníž. přenesená",J408,0)</f>
        <v>0</v>
      </c>
      <c r="BI408" s="195">
        <f>IF(N408="nulová",J408,0)</f>
        <v>0</v>
      </c>
      <c r="BJ408" s="21" t="s">
        <v>24</v>
      </c>
      <c r="BK408" s="195">
        <f>ROUND(I408*H408,2)</f>
        <v>0</v>
      </c>
      <c r="BL408" s="21" t="s">
        <v>159</v>
      </c>
      <c r="BM408" s="21" t="s">
        <v>873</v>
      </c>
    </row>
    <row r="409" spans="2:47" s="1" customFormat="1" ht="40.5">
      <c r="B409" s="38"/>
      <c r="C409" s="60"/>
      <c r="D409" s="196" t="s">
        <v>161</v>
      </c>
      <c r="E409" s="60"/>
      <c r="F409" s="197" t="s">
        <v>865</v>
      </c>
      <c r="G409" s="60"/>
      <c r="H409" s="60"/>
      <c r="I409" s="155"/>
      <c r="J409" s="60"/>
      <c r="K409" s="60"/>
      <c r="L409" s="58"/>
      <c r="M409" s="198"/>
      <c r="N409" s="39"/>
      <c r="O409" s="39"/>
      <c r="P409" s="39"/>
      <c r="Q409" s="39"/>
      <c r="R409" s="39"/>
      <c r="S409" s="39"/>
      <c r="T409" s="75"/>
      <c r="AT409" s="21" t="s">
        <v>161</v>
      </c>
      <c r="AU409" s="21" t="s">
        <v>87</v>
      </c>
    </row>
    <row r="410" spans="2:65" s="1" customFormat="1" ht="25.5" customHeight="1">
      <c r="B410" s="38"/>
      <c r="C410" s="184" t="s">
        <v>874</v>
      </c>
      <c r="D410" s="184" t="s">
        <v>154</v>
      </c>
      <c r="E410" s="185" t="s">
        <v>875</v>
      </c>
      <c r="F410" s="186" t="s">
        <v>876</v>
      </c>
      <c r="G410" s="187" t="s">
        <v>201</v>
      </c>
      <c r="H410" s="188">
        <v>1</v>
      </c>
      <c r="I410" s="189"/>
      <c r="J410" s="190">
        <f>ROUND(I410*H410,2)</f>
        <v>0</v>
      </c>
      <c r="K410" s="186" t="s">
        <v>158</v>
      </c>
      <c r="L410" s="58"/>
      <c r="M410" s="191" t="s">
        <v>22</v>
      </c>
      <c r="N410" s="192" t="s">
        <v>47</v>
      </c>
      <c r="O410" s="39"/>
      <c r="P410" s="193">
        <f>O410*H410</f>
        <v>0</v>
      </c>
      <c r="Q410" s="193">
        <v>0</v>
      </c>
      <c r="R410" s="193">
        <f>Q410*H410</f>
        <v>0</v>
      </c>
      <c r="S410" s="193">
        <v>0</v>
      </c>
      <c r="T410" s="194">
        <f>S410*H410</f>
        <v>0</v>
      </c>
      <c r="AR410" s="21" t="s">
        <v>159</v>
      </c>
      <c r="AT410" s="21" t="s">
        <v>154</v>
      </c>
      <c r="AU410" s="21" t="s">
        <v>87</v>
      </c>
      <c r="AY410" s="21" t="s">
        <v>152</v>
      </c>
      <c r="BE410" s="195">
        <f>IF(N410="základní",J410,0)</f>
        <v>0</v>
      </c>
      <c r="BF410" s="195">
        <f>IF(N410="snížená",J410,0)</f>
        <v>0</v>
      </c>
      <c r="BG410" s="195">
        <f>IF(N410="zákl. přenesená",J410,0)</f>
        <v>0</v>
      </c>
      <c r="BH410" s="195">
        <f>IF(N410="sníž. přenesená",J410,0)</f>
        <v>0</v>
      </c>
      <c r="BI410" s="195">
        <f>IF(N410="nulová",J410,0)</f>
        <v>0</v>
      </c>
      <c r="BJ410" s="21" t="s">
        <v>24</v>
      </c>
      <c r="BK410" s="195">
        <f>ROUND(I410*H410,2)</f>
        <v>0</v>
      </c>
      <c r="BL410" s="21" t="s">
        <v>159</v>
      </c>
      <c r="BM410" s="21" t="s">
        <v>877</v>
      </c>
    </row>
    <row r="411" spans="2:47" s="1" customFormat="1" ht="40.5">
      <c r="B411" s="38"/>
      <c r="C411" s="60"/>
      <c r="D411" s="196" t="s">
        <v>161</v>
      </c>
      <c r="E411" s="60"/>
      <c r="F411" s="197" t="s">
        <v>865</v>
      </c>
      <c r="G411" s="60"/>
      <c r="H411" s="60"/>
      <c r="I411" s="155"/>
      <c r="J411" s="60"/>
      <c r="K411" s="60"/>
      <c r="L411" s="58"/>
      <c r="M411" s="198"/>
      <c r="N411" s="39"/>
      <c r="O411" s="39"/>
      <c r="P411" s="39"/>
      <c r="Q411" s="39"/>
      <c r="R411" s="39"/>
      <c r="S411" s="39"/>
      <c r="T411" s="75"/>
      <c r="AT411" s="21" t="s">
        <v>161</v>
      </c>
      <c r="AU411" s="21" t="s">
        <v>87</v>
      </c>
    </row>
    <row r="412" spans="2:65" s="1" customFormat="1" ht="25.5" customHeight="1">
      <c r="B412" s="38"/>
      <c r="C412" s="184" t="s">
        <v>878</v>
      </c>
      <c r="D412" s="184" t="s">
        <v>154</v>
      </c>
      <c r="E412" s="185" t="s">
        <v>879</v>
      </c>
      <c r="F412" s="186" t="s">
        <v>880</v>
      </c>
      <c r="G412" s="187" t="s">
        <v>310</v>
      </c>
      <c r="H412" s="188">
        <v>2.68</v>
      </c>
      <c r="I412" s="189"/>
      <c r="J412" s="190">
        <f>ROUND(I412*H412,2)</f>
        <v>0</v>
      </c>
      <c r="K412" s="186" t="s">
        <v>158</v>
      </c>
      <c r="L412" s="58"/>
      <c r="M412" s="191" t="s">
        <v>22</v>
      </c>
      <c r="N412" s="192" t="s">
        <v>47</v>
      </c>
      <c r="O412" s="39"/>
      <c r="P412" s="193">
        <f>O412*H412</f>
        <v>0</v>
      </c>
      <c r="Q412" s="193">
        <v>0</v>
      </c>
      <c r="R412" s="193">
        <f>Q412*H412</f>
        <v>0</v>
      </c>
      <c r="S412" s="193">
        <v>0</v>
      </c>
      <c r="T412" s="194">
        <f>S412*H412</f>
        <v>0</v>
      </c>
      <c r="AR412" s="21" t="s">
        <v>159</v>
      </c>
      <c r="AT412" s="21" t="s">
        <v>154</v>
      </c>
      <c r="AU412" s="21" t="s">
        <v>87</v>
      </c>
      <c r="AY412" s="21" t="s">
        <v>152</v>
      </c>
      <c r="BE412" s="195">
        <f>IF(N412="základní",J412,0)</f>
        <v>0</v>
      </c>
      <c r="BF412" s="195">
        <f>IF(N412="snížená",J412,0)</f>
        <v>0</v>
      </c>
      <c r="BG412" s="195">
        <f>IF(N412="zákl. přenesená",J412,0)</f>
        <v>0</v>
      </c>
      <c r="BH412" s="195">
        <f>IF(N412="sníž. přenesená",J412,0)</f>
        <v>0</v>
      </c>
      <c r="BI412" s="195">
        <f>IF(N412="nulová",J412,0)</f>
        <v>0</v>
      </c>
      <c r="BJ412" s="21" t="s">
        <v>24</v>
      </c>
      <c r="BK412" s="195">
        <f>ROUND(I412*H412,2)</f>
        <v>0</v>
      </c>
      <c r="BL412" s="21" t="s">
        <v>159</v>
      </c>
      <c r="BM412" s="21" t="s">
        <v>881</v>
      </c>
    </row>
    <row r="413" spans="2:47" s="1" customFormat="1" ht="81">
      <c r="B413" s="38"/>
      <c r="C413" s="60"/>
      <c r="D413" s="196" t="s">
        <v>161</v>
      </c>
      <c r="E413" s="60"/>
      <c r="F413" s="197" t="s">
        <v>882</v>
      </c>
      <c r="G413" s="60"/>
      <c r="H413" s="60"/>
      <c r="I413" s="155"/>
      <c r="J413" s="60"/>
      <c r="K413" s="60"/>
      <c r="L413" s="58"/>
      <c r="M413" s="198"/>
      <c r="N413" s="39"/>
      <c r="O413" s="39"/>
      <c r="P413" s="39"/>
      <c r="Q413" s="39"/>
      <c r="R413" s="39"/>
      <c r="S413" s="39"/>
      <c r="T413" s="75"/>
      <c r="AT413" s="21" t="s">
        <v>161</v>
      </c>
      <c r="AU413" s="21" t="s">
        <v>87</v>
      </c>
    </row>
    <row r="414" spans="2:65" s="1" customFormat="1" ht="25.5" customHeight="1">
      <c r="B414" s="38"/>
      <c r="C414" s="184" t="s">
        <v>883</v>
      </c>
      <c r="D414" s="184" t="s">
        <v>154</v>
      </c>
      <c r="E414" s="185" t="s">
        <v>884</v>
      </c>
      <c r="F414" s="186" t="s">
        <v>885</v>
      </c>
      <c r="G414" s="187" t="s">
        <v>310</v>
      </c>
      <c r="H414" s="188">
        <v>1</v>
      </c>
      <c r="I414" s="189"/>
      <c r="J414" s="190">
        <f>ROUND(I414*H414,2)</f>
        <v>0</v>
      </c>
      <c r="K414" s="186" t="s">
        <v>158</v>
      </c>
      <c r="L414" s="58"/>
      <c r="M414" s="191" t="s">
        <v>22</v>
      </c>
      <c r="N414" s="192" t="s">
        <v>47</v>
      </c>
      <c r="O414" s="39"/>
      <c r="P414" s="193">
        <f>O414*H414</f>
        <v>0</v>
      </c>
      <c r="Q414" s="193">
        <v>0</v>
      </c>
      <c r="R414" s="193">
        <f>Q414*H414</f>
        <v>0</v>
      </c>
      <c r="S414" s="193">
        <v>0</v>
      </c>
      <c r="T414" s="194">
        <f>S414*H414</f>
        <v>0</v>
      </c>
      <c r="AR414" s="21" t="s">
        <v>159</v>
      </c>
      <c r="AT414" s="21" t="s">
        <v>154</v>
      </c>
      <c r="AU414" s="21" t="s">
        <v>87</v>
      </c>
      <c r="AY414" s="21" t="s">
        <v>152</v>
      </c>
      <c r="BE414" s="195">
        <f>IF(N414="základní",J414,0)</f>
        <v>0</v>
      </c>
      <c r="BF414" s="195">
        <f>IF(N414="snížená",J414,0)</f>
        <v>0</v>
      </c>
      <c r="BG414" s="195">
        <f>IF(N414="zákl. přenesená",J414,0)</f>
        <v>0</v>
      </c>
      <c r="BH414" s="195">
        <f>IF(N414="sníž. přenesená",J414,0)</f>
        <v>0</v>
      </c>
      <c r="BI414" s="195">
        <f>IF(N414="nulová",J414,0)</f>
        <v>0</v>
      </c>
      <c r="BJ414" s="21" t="s">
        <v>24</v>
      </c>
      <c r="BK414" s="195">
        <f>ROUND(I414*H414,2)</f>
        <v>0</v>
      </c>
      <c r="BL414" s="21" t="s">
        <v>159</v>
      </c>
      <c r="BM414" s="21" t="s">
        <v>886</v>
      </c>
    </row>
    <row r="415" spans="2:47" s="1" customFormat="1" ht="81">
      <c r="B415" s="38"/>
      <c r="C415" s="60"/>
      <c r="D415" s="196" t="s">
        <v>161</v>
      </c>
      <c r="E415" s="60"/>
      <c r="F415" s="197" t="s">
        <v>882</v>
      </c>
      <c r="G415" s="60"/>
      <c r="H415" s="60"/>
      <c r="I415" s="155"/>
      <c r="J415" s="60"/>
      <c r="K415" s="60"/>
      <c r="L415" s="58"/>
      <c r="M415" s="198"/>
      <c r="N415" s="39"/>
      <c r="O415" s="39"/>
      <c r="P415" s="39"/>
      <c r="Q415" s="39"/>
      <c r="R415" s="39"/>
      <c r="S415" s="39"/>
      <c r="T415" s="75"/>
      <c r="AT415" s="21" t="s">
        <v>161</v>
      </c>
      <c r="AU415" s="21" t="s">
        <v>87</v>
      </c>
    </row>
    <row r="416" spans="2:65" s="1" customFormat="1" ht="16.5" customHeight="1">
      <c r="B416" s="38"/>
      <c r="C416" s="184" t="s">
        <v>887</v>
      </c>
      <c r="D416" s="184" t="s">
        <v>154</v>
      </c>
      <c r="E416" s="185" t="s">
        <v>888</v>
      </c>
      <c r="F416" s="186" t="s">
        <v>889</v>
      </c>
      <c r="G416" s="187" t="s">
        <v>310</v>
      </c>
      <c r="H416" s="188">
        <v>1</v>
      </c>
      <c r="I416" s="189"/>
      <c r="J416" s="190">
        <f>ROUND(I416*H416,2)</f>
        <v>0</v>
      </c>
      <c r="K416" s="186" t="s">
        <v>158</v>
      </c>
      <c r="L416" s="58"/>
      <c r="M416" s="191" t="s">
        <v>22</v>
      </c>
      <c r="N416" s="192" t="s">
        <v>47</v>
      </c>
      <c r="O416" s="39"/>
      <c r="P416" s="193">
        <f>O416*H416</f>
        <v>0</v>
      </c>
      <c r="Q416" s="193">
        <v>0</v>
      </c>
      <c r="R416" s="193">
        <f>Q416*H416</f>
        <v>0</v>
      </c>
      <c r="S416" s="193">
        <v>0</v>
      </c>
      <c r="T416" s="194">
        <f>S416*H416</f>
        <v>0</v>
      </c>
      <c r="AR416" s="21" t="s">
        <v>159</v>
      </c>
      <c r="AT416" s="21" t="s">
        <v>154</v>
      </c>
      <c r="AU416" s="21" t="s">
        <v>87</v>
      </c>
      <c r="AY416" s="21" t="s">
        <v>152</v>
      </c>
      <c r="BE416" s="195">
        <f>IF(N416="základní",J416,0)</f>
        <v>0</v>
      </c>
      <c r="BF416" s="195">
        <f>IF(N416="snížená",J416,0)</f>
        <v>0</v>
      </c>
      <c r="BG416" s="195">
        <f>IF(N416="zákl. přenesená",J416,0)</f>
        <v>0</v>
      </c>
      <c r="BH416" s="195">
        <f>IF(N416="sníž. přenesená",J416,0)</f>
        <v>0</v>
      </c>
      <c r="BI416" s="195">
        <f>IF(N416="nulová",J416,0)</f>
        <v>0</v>
      </c>
      <c r="BJ416" s="21" t="s">
        <v>24</v>
      </c>
      <c r="BK416" s="195">
        <f>ROUND(I416*H416,2)</f>
        <v>0</v>
      </c>
      <c r="BL416" s="21" t="s">
        <v>159</v>
      </c>
      <c r="BM416" s="21" t="s">
        <v>890</v>
      </c>
    </row>
    <row r="417" spans="2:47" s="1" customFormat="1" ht="67.5">
      <c r="B417" s="38"/>
      <c r="C417" s="60"/>
      <c r="D417" s="196" t="s">
        <v>161</v>
      </c>
      <c r="E417" s="60"/>
      <c r="F417" s="197" t="s">
        <v>891</v>
      </c>
      <c r="G417" s="60"/>
      <c r="H417" s="60"/>
      <c r="I417" s="155"/>
      <c r="J417" s="60"/>
      <c r="K417" s="60"/>
      <c r="L417" s="58"/>
      <c r="M417" s="198"/>
      <c r="N417" s="39"/>
      <c r="O417" s="39"/>
      <c r="P417" s="39"/>
      <c r="Q417" s="39"/>
      <c r="R417" s="39"/>
      <c r="S417" s="39"/>
      <c r="T417" s="75"/>
      <c r="AT417" s="21" t="s">
        <v>161</v>
      </c>
      <c r="AU417" s="21" t="s">
        <v>87</v>
      </c>
    </row>
    <row r="418" spans="2:65" s="1" customFormat="1" ht="25.5" customHeight="1">
      <c r="B418" s="38"/>
      <c r="C418" s="184" t="s">
        <v>892</v>
      </c>
      <c r="D418" s="184" t="s">
        <v>154</v>
      </c>
      <c r="E418" s="185" t="s">
        <v>893</v>
      </c>
      <c r="F418" s="186" t="s">
        <v>894</v>
      </c>
      <c r="G418" s="187" t="s">
        <v>310</v>
      </c>
      <c r="H418" s="188">
        <v>1</v>
      </c>
      <c r="I418" s="189"/>
      <c r="J418" s="190">
        <f>ROUND(I418*H418,2)</f>
        <v>0</v>
      </c>
      <c r="K418" s="186" t="s">
        <v>158</v>
      </c>
      <c r="L418" s="58"/>
      <c r="M418" s="191" t="s">
        <v>22</v>
      </c>
      <c r="N418" s="192" t="s">
        <v>47</v>
      </c>
      <c r="O418" s="39"/>
      <c r="P418" s="193">
        <f>O418*H418</f>
        <v>0</v>
      </c>
      <c r="Q418" s="193">
        <v>0</v>
      </c>
      <c r="R418" s="193">
        <f>Q418*H418</f>
        <v>0</v>
      </c>
      <c r="S418" s="193">
        <v>0</v>
      </c>
      <c r="T418" s="194">
        <f>S418*H418</f>
        <v>0</v>
      </c>
      <c r="AR418" s="21" t="s">
        <v>159</v>
      </c>
      <c r="AT418" s="21" t="s">
        <v>154</v>
      </c>
      <c r="AU418" s="21" t="s">
        <v>87</v>
      </c>
      <c r="AY418" s="21" t="s">
        <v>152</v>
      </c>
      <c r="BE418" s="195">
        <f>IF(N418="základní",J418,0)</f>
        <v>0</v>
      </c>
      <c r="BF418" s="195">
        <f>IF(N418="snížená",J418,0)</f>
        <v>0</v>
      </c>
      <c r="BG418" s="195">
        <f>IF(N418="zákl. přenesená",J418,0)</f>
        <v>0</v>
      </c>
      <c r="BH418" s="195">
        <f>IF(N418="sníž. přenesená",J418,0)</f>
        <v>0</v>
      </c>
      <c r="BI418" s="195">
        <f>IF(N418="nulová",J418,0)</f>
        <v>0</v>
      </c>
      <c r="BJ418" s="21" t="s">
        <v>24</v>
      </c>
      <c r="BK418" s="195">
        <f>ROUND(I418*H418,2)</f>
        <v>0</v>
      </c>
      <c r="BL418" s="21" t="s">
        <v>159</v>
      </c>
      <c r="BM418" s="21" t="s">
        <v>895</v>
      </c>
    </row>
    <row r="419" spans="2:47" s="1" customFormat="1" ht="67.5">
      <c r="B419" s="38"/>
      <c r="C419" s="60"/>
      <c r="D419" s="196" t="s">
        <v>161</v>
      </c>
      <c r="E419" s="60"/>
      <c r="F419" s="197" t="s">
        <v>891</v>
      </c>
      <c r="G419" s="60"/>
      <c r="H419" s="60"/>
      <c r="I419" s="155"/>
      <c r="J419" s="60"/>
      <c r="K419" s="60"/>
      <c r="L419" s="58"/>
      <c r="M419" s="198"/>
      <c r="N419" s="39"/>
      <c r="O419" s="39"/>
      <c r="P419" s="39"/>
      <c r="Q419" s="39"/>
      <c r="R419" s="39"/>
      <c r="S419" s="39"/>
      <c r="T419" s="75"/>
      <c r="AT419" s="21" t="s">
        <v>161</v>
      </c>
      <c r="AU419" s="21" t="s">
        <v>87</v>
      </c>
    </row>
    <row r="420" spans="2:65" s="1" customFormat="1" ht="25.5" customHeight="1">
      <c r="B420" s="38"/>
      <c r="C420" s="184" t="s">
        <v>896</v>
      </c>
      <c r="D420" s="184" t="s">
        <v>154</v>
      </c>
      <c r="E420" s="185" t="s">
        <v>897</v>
      </c>
      <c r="F420" s="186" t="s">
        <v>898</v>
      </c>
      <c r="G420" s="187" t="s">
        <v>310</v>
      </c>
      <c r="H420" s="188">
        <v>1</v>
      </c>
      <c r="I420" s="189"/>
      <c r="J420" s="190">
        <f>ROUND(I420*H420,2)</f>
        <v>0</v>
      </c>
      <c r="K420" s="186" t="s">
        <v>158</v>
      </c>
      <c r="L420" s="58"/>
      <c r="M420" s="191" t="s">
        <v>22</v>
      </c>
      <c r="N420" s="192" t="s">
        <v>47</v>
      </c>
      <c r="O420" s="39"/>
      <c r="P420" s="193">
        <f>O420*H420</f>
        <v>0</v>
      </c>
      <c r="Q420" s="193">
        <v>0</v>
      </c>
      <c r="R420" s="193">
        <f>Q420*H420</f>
        <v>0</v>
      </c>
      <c r="S420" s="193">
        <v>0</v>
      </c>
      <c r="T420" s="194">
        <f>S420*H420</f>
        <v>0</v>
      </c>
      <c r="AR420" s="21" t="s">
        <v>159</v>
      </c>
      <c r="AT420" s="21" t="s">
        <v>154</v>
      </c>
      <c r="AU420" s="21" t="s">
        <v>87</v>
      </c>
      <c r="AY420" s="21" t="s">
        <v>152</v>
      </c>
      <c r="BE420" s="195">
        <f>IF(N420="základní",J420,0)</f>
        <v>0</v>
      </c>
      <c r="BF420" s="195">
        <f>IF(N420="snížená",J420,0)</f>
        <v>0</v>
      </c>
      <c r="BG420" s="195">
        <f>IF(N420="zákl. přenesená",J420,0)</f>
        <v>0</v>
      </c>
      <c r="BH420" s="195">
        <f>IF(N420="sníž. přenesená",J420,0)</f>
        <v>0</v>
      </c>
      <c r="BI420" s="195">
        <f>IF(N420="nulová",J420,0)</f>
        <v>0</v>
      </c>
      <c r="BJ420" s="21" t="s">
        <v>24</v>
      </c>
      <c r="BK420" s="195">
        <f>ROUND(I420*H420,2)</f>
        <v>0</v>
      </c>
      <c r="BL420" s="21" t="s">
        <v>159</v>
      </c>
      <c r="BM420" s="21" t="s">
        <v>899</v>
      </c>
    </row>
    <row r="421" spans="2:47" s="1" customFormat="1" ht="67.5">
      <c r="B421" s="38"/>
      <c r="C421" s="60"/>
      <c r="D421" s="196" t="s">
        <v>161</v>
      </c>
      <c r="E421" s="60"/>
      <c r="F421" s="197" t="s">
        <v>891</v>
      </c>
      <c r="G421" s="60"/>
      <c r="H421" s="60"/>
      <c r="I421" s="155"/>
      <c r="J421" s="60"/>
      <c r="K421" s="60"/>
      <c r="L421" s="58"/>
      <c r="M421" s="198"/>
      <c r="N421" s="39"/>
      <c r="O421" s="39"/>
      <c r="P421" s="39"/>
      <c r="Q421" s="39"/>
      <c r="R421" s="39"/>
      <c r="S421" s="39"/>
      <c r="T421" s="75"/>
      <c r="AT421" s="21" t="s">
        <v>161</v>
      </c>
      <c r="AU421" s="21" t="s">
        <v>87</v>
      </c>
    </row>
    <row r="422" spans="2:65" s="1" customFormat="1" ht="16.5" customHeight="1">
      <c r="B422" s="38"/>
      <c r="C422" s="184" t="s">
        <v>900</v>
      </c>
      <c r="D422" s="184" t="s">
        <v>154</v>
      </c>
      <c r="E422" s="185" t="s">
        <v>901</v>
      </c>
      <c r="F422" s="186" t="s">
        <v>902</v>
      </c>
      <c r="G422" s="187" t="s">
        <v>310</v>
      </c>
      <c r="H422" s="188">
        <v>1</v>
      </c>
      <c r="I422" s="189"/>
      <c r="J422" s="190">
        <f>ROUND(I422*H422,2)</f>
        <v>0</v>
      </c>
      <c r="K422" s="186" t="s">
        <v>158</v>
      </c>
      <c r="L422" s="58"/>
      <c r="M422" s="191" t="s">
        <v>22</v>
      </c>
      <c r="N422" s="192" t="s">
        <v>47</v>
      </c>
      <c r="O422" s="39"/>
      <c r="P422" s="193">
        <f>O422*H422</f>
        <v>0</v>
      </c>
      <c r="Q422" s="193">
        <v>0</v>
      </c>
      <c r="R422" s="193">
        <f>Q422*H422</f>
        <v>0</v>
      </c>
      <c r="S422" s="193">
        <v>0</v>
      </c>
      <c r="T422" s="194">
        <f>S422*H422</f>
        <v>0</v>
      </c>
      <c r="AR422" s="21" t="s">
        <v>159</v>
      </c>
      <c r="AT422" s="21" t="s">
        <v>154</v>
      </c>
      <c r="AU422" s="21" t="s">
        <v>87</v>
      </c>
      <c r="AY422" s="21" t="s">
        <v>152</v>
      </c>
      <c r="BE422" s="195">
        <f>IF(N422="základní",J422,0)</f>
        <v>0</v>
      </c>
      <c r="BF422" s="195">
        <f>IF(N422="snížená",J422,0)</f>
        <v>0</v>
      </c>
      <c r="BG422" s="195">
        <f>IF(N422="zákl. přenesená",J422,0)</f>
        <v>0</v>
      </c>
      <c r="BH422" s="195">
        <f>IF(N422="sníž. přenesená",J422,0)</f>
        <v>0</v>
      </c>
      <c r="BI422" s="195">
        <f>IF(N422="nulová",J422,0)</f>
        <v>0</v>
      </c>
      <c r="BJ422" s="21" t="s">
        <v>24</v>
      </c>
      <c r="BK422" s="195">
        <f>ROUND(I422*H422,2)</f>
        <v>0</v>
      </c>
      <c r="BL422" s="21" t="s">
        <v>159</v>
      </c>
      <c r="BM422" s="21" t="s">
        <v>903</v>
      </c>
    </row>
    <row r="423" spans="2:47" s="1" customFormat="1" ht="67.5">
      <c r="B423" s="38"/>
      <c r="C423" s="60"/>
      <c r="D423" s="196" t="s">
        <v>161</v>
      </c>
      <c r="E423" s="60"/>
      <c r="F423" s="197" t="s">
        <v>891</v>
      </c>
      <c r="G423" s="60"/>
      <c r="H423" s="60"/>
      <c r="I423" s="155"/>
      <c r="J423" s="60"/>
      <c r="K423" s="60"/>
      <c r="L423" s="58"/>
      <c r="M423" s="198"/>
      <c r="N423" s="39"/>
      <c r="O423" s="39"/>
      <c r="P423" s="39"/>
      <c r="Q423" s="39"/>
      <c r="R423" s="39"/>
      <c r="S423" s="39"/>
      <c r="T423" s="75"/>
      <c r="AT423" s="21" t="s">
        <v>161</v>
      </c>
      <c r="AU423" s="21" t="s">
        <v>87</v>
      </c>
    </row>
    <row r="424" spans="2:65" s="1" customFormat="1" ht="16.5" customHeight="1">
      <c r="B424" s="38"/>
      <c r="C424" s="184" t="s">
        <v>904</v>
      </c>
      <c r="D424" s="184" t="s">
        <v>154</v>
      </c>
      <c r="E424" s="185" t="s">
        <v>905</v>
      </c>
      <c r="F424" s="186" t="s">
        <v>906</v>
      </c>
      <c r="G424" s="187" t="s">
        <v>310</v>
      </c>
      <c r="H424" s="188">
        <v>1</v>
      </c>
      <c r="I424" s="189"/>
      <c r="J424" s="190">
        <f>ROUND(I424*H424,2)</f>
        <v>0</v>
      </c>
      <c r="K424" s="186" t="s">
        <v>158</v>
      </c>
      <c r="L424" s="58"/>
      <c r="M424" s="191" t="s">
        <v>22</v>
      </c>
      <c r="N424" s="192" t="s">
        <v>47</v>
      </c>
      <c r="O424" s="39"/>
      <c r="P424" s="193">
        <f>O424*H424</f>
        <v>0</v>
      </c>
      <c r="Q424" s="193">
        <v>0</v>
      </c>
      <c r="R424" s="193">
        <f>Q424*H424</f>
        <v>0</v>
      </c>
      <c r="S424" s="193">
        <v>0</v>
      </c>
      <c r="T424" s="194">
        <f>S424*H424</f>
        <v>0</v>
      </c>
      <c r="AR424" s="21" t="s">
        <v>159</v>
      </c>
      <c r="AT424" s="21" t="s">
        <v>154</v>
      </c>
      <c r="AU424" s="21" t="s">
        <v>87</v>
      </c>
      <c r="AY424" s="21" t="s">
        <v>152</v>
      </c>
      <c r="BE424" s="195">
        <f>IF(N424="základní",J424,0)</f>
        <v>0</v>
      </c>
      <c r="BF424" s="195">
        <f>IF(N424="snížená",J424,0)</f>
        <v>0</v>
      </c>
      <c r="BG424" s="195">
        <f>IF(N424="zákl. přenesená",J424,0)</f>
        <v>0</v>
      </c>
      <c r="BH424" s="195">
        <f>IF(N424="sníž. přenesená",J424,0)</f>
        <v>0</v>
      </c>
      <c r="BI424" s="195">
        <f>IF(N424="nulová",J424,0)</f>
        <v>0</v>
      </c>
      <c r="BJ424" s="21" t="s">
        <v>24</v>
      </c>
      <c r="BK424" s="195">
        <f>ROUND(I424*H424,2)</f>
        <v>0</v>
      </c>
      <c r="BL424" s="21" t="s">
        <v>159</v>
      </c>
      <c r="BM424" s="21" t="s">
        <v>907</v>
      </c>
    </row>
    <row r="425" spans="2:47" s="1" customFormat="1" ht="67.5">
      <c r="B425" s="38"/>
      <c r="C425" s="60"/>
      <c r="D425" s="196" t="s">
        <v>161</v>
      </c>
      <c r="E425" s="60"/>
      <c r="F425" s="197" t="s">
        <v>891</v>
      </c>
      <c r="G425" s="60"/>
      <c r="H425" s="60"/>
      <c r="I425" s="155"/>
      <c r="J425" s="60"/>
      <c r="K425" s="60"/>
      <c r="L425" s="58"/>
      <c r="M425" s="198"/>
      <c r="N425" s="39"/>
      <c r="O425" s="39"/>
      <c r="P425" s="39"/>
      <c r="Q425" s="39"/>
      <c r="R425" s="39"/>
      <c r="S425" s="39"/>
      <c r="T425" s="75"/>
      <c r="AT425" s="21" t="s">
        <v>161</v>
      </c>
      <c r="AU425" s="21" t="s">
        <v>87</v>
      </c>
    </row>
    <row r="426" spans="2:65" s="1" customFormat="1" ht="25.5" customHeight="1">
      <c r="B426" s="38"/>
      <c r="C426" s="184" t="s">
        <v>908</v>
      </c>
      <c r="D426" s="184" t="s">
        <v>154</v>
      </c>
      <c r="E426" s="185" t="s">
        <v>909</v>
      </c>
      <c r="F426" s="186" t="s">
        <v>910</v>
      </c>
      <c r="G426" s="187" t="s">
        <v>310</v>
      </c>
      <c r="H426" s="188">
        <v>1</v>
      </c>
      <c r="I426" s="189"/>
      <c r="J426" s="190">
        <f>ROUND(I426*H426,2)</f>
        <v>0</v>
      </c>
      <c r="K426" s="186" t="s">
        <v>158</v>
      </c>
      <c r="L426" s="58"/>
      <c r="M426" s="191" t="s">
        <v>22</v>
      </c>
      <c r="N426" s="192" t="s">
        <v>47</v>
      </c>
      <c r="O426" s="39"/>
      <c r="P426" s="193">
        <f>O426*H426</f>
        <v>0</v>
      </c>
      <c r="Q426" s="193">
        <v>0</v>
      </c>
      <c r="R426" s="193">
        <f>Q426*H426</f>
        <v>0</v>
      </c>
      <c r="S426" s="193">
        <v>0</v>
      </c>
      <c r="T426" s="194">
        <f>S426*H426</f>
        <v>0</v>
      </c>
      <c r="AR426" s="21" t="s">
        <v>159</v>
      </c>
      <c r="AT426" s="21" t="s">
        <v>154</v>
      </c>
      <c r="AU426" s="21" t="s">
        <v>87</v>
      </c>
      <c r="AY426" s="21" t="s">
        <v>152</v>
      </c>
      <c r="BE426" s="195">
        <f>IF(N426="základní",J426,0)</f>
        <v>0</v>
      </c>
      <c r="BF426" s="195">
        <f>IF(N426="snížená",J426,0)</f>
        <v>0</v>
      </c>
      <c r="BG426" s="195">
        <f>IF(N426="zákl. přenesená",J426,0)</f>
        <v>0</v>
      </c>
      <c r="BH426" s="195">
        <f>IF(N426="sníž. přenesená",J426,0)</f>
        <v>0</v>
      </c>
      <c r="BI426" s="195">
        <f>IF(N426="nulová",J426,0)</f>
        <v>0</v>
      </c>
      <c r="BJ426" s="21" t="s">
        <v>24</v>
      </c>
      <c r="BK426" s="195">
        <f>ROUND(I426*H426,2)</f>
        <v>0</v>
      </c>
      <c r="BL426" s="21" t="s">
        <v>159</v>
      </c>
      <c r="BM426" s="21" t="s">
        <v>911</v>
      </c>
    </row>
    <row r="427" spans="2:47" s="1" customFormat="1" ht="67.5">
      <c r="B427" s="38"/>
      <c r="C427" s="60"/>
      <c r="D427" s="196" t="s">
        <v>161</v>
      </c>
      <c r="E427" s="60"/>
      <c r="F427" s="197" t="s">
        <v>891</v>
      </c>
      <c r="G427" s="60"/>
      <c r="H427" s="60"/>
      <c r="I427" s="155"/>
      <c r="J427" s="60"/>
      <c r="K427" s="60"/>
      <c r="L427" s="58"/>
      <c r="M427" s="198"/>
      <c r="N427" s="39"/>
      <c r="O427" s="39"/>
      <c r="P427" s="39"/>
      <c r="Q427" s="39"/>
      <c r="R427" s="39"/>
      <c r="S427" s="39"/>
      <c r="T427" s="75"/>
      <c r="AT427" s="21" t="s">
        <v>161</v>
      </c>
      <c r="AU427" s="21" t="s">
        <v>87</v>
      </c>
    </row>
    <row r="428" spans="2:65" s="1" customFormat="1" ht="25.5" customHeight="1">
      <c r="B428" s="38"/>
      <c r="C428" s="184" t="s">
        <v>912</v>
      </c>
      <c r="D428" s="184" t="s">
        <v>154</v>
      </c>
      <c r="E428" s="185" t="s">
        <v>913</v>
      </c>
      <c r="F428" s="186" t="s">
        <v>914</v>
      </c>
      <c r="G428" s="187" t="s">
        <v>310</v>
      </c>
      <c r="H428" s="188">
        <v>1</v>
      </c>
      <c r="I428" s="189"/>
      <c r="J428" s="190">
        <f>ROUND(I428*H428,2)</f>
        <v>0</v>
      </c>
      <c r="K428" s="186" t="s">
        <v>158</v>
      </c>
      <c r="L428" s="58"/>
      <c r="M428" s="191" t="s">
        <v>22</v>
      </c>
      <c r="N428" s="192" t="s">
        <v>47</v>
      </c>
      <c r="O428" s="39"/>
      <c r="P428" s="193">
        <f>O428*H428</f>
        <v>0</v>
      </c>
      <c r="Q428" s="193">
        <v>0</v>
      </c>
      <c r="R428" s="193">
        <f>Q428*H428</f>
        <v>0</v>
      </c>
      <c r="S428" s="193">
        <v>0</v>
      </c>
      <c r="T428" s="194">
        <f>S428*H428</f>
        <v>0</v>
      </c>
      <c r="AR428" s="21" t="s">
        <v>159</v>
      </c>
      <c r="AT428" s="21" t="s">
        <v>154</v>
      </c>
      <c r="AU428" s="21" t="s">
        <v>87</v>
      </c>
      <c r="AY428" s="21" t="s">
        <v>152</v>
      </c>
      <c r="BE428" s="195">
        <f>IF(N428="základní",J428,0)</f>
        <v>0</v>
      </c>
      <c r="BF428" s="195">
        <f>IF(N428="snížená",J428,0)</f>
        <v>0</v>
      </c>
      <c r="BG428" s="195">
        <f>IF(N428="zákl. přenesená",J428,0)</f>
        <v>0</v>
      </c>
      <c r="BH428" s="195">
        <f>IF(N428="sníž. přenesená",J428,0)</f>
        <v>0</v>
      </c>
      <c r="BI428" s="195">
        <f>IF(N428="nulová",J428,0)</f>
        <v>0</v>
      </c>
      <c r="BJ428" s="21" t="s">
        <v>24</v>
      </c>
      <c r="BK428" s="195">
        <f>ROUND(I428*H428,2)</f>
        <v>0</v>
      </c>
      <c r="BL428" s="21" t="s">
        <v>159</v>
      </c>
      <c r="BM428" s="21" t="s">
        <v>915</v>
      </c>
    </row>
    <row r="429" spans="2:47" s="1" customFormat="1" ht="67.5">
      <c r="B429" s="38"/>
      <c r="C429" s="60"/>
      <c r="D429" s="196" t="s">
        <v>161</v>
      </c>
      <c r="E429" s="60"/>
      <c r="F429" s="197" t="s">
        <v>891</v>
      </c>
      <c r="G429" s="60"/>
      <c r="H429" s="60"/>
      <c r="I429" s="155"/>
      <c r="J429" s="60"/>
      <c r="K429" s="60"/>
      <c r="L429" s="58"/>
      <c r="M429" s="198"/>
      <c r="N429" s="39"/>
      <c r="O429" s="39"/>
      <c r="P429" s="39"/>
      <c r="Q429" s="39"/>
      <c r="R429" s="39"/>
      <c r="S429" s="39"/>
      <c r="T429" s="75"/>
      <c r="AT429" s="21" t="s">
        <v>161</v>
      </c>
      <c r="AU429" s="21" t="s">
        <v>87</v>
      </c>
    </row>
    <row r="430" spans="2:65" s="1" customFormat="1" ht="25.5" customHeight="1">
      <c r="B430" s="38"/>
      <c r="C430" s="184" t="s">
        <v>916</v>
      </c>
      <c r="D430" s="184" t="s">
        <v>154</v>
      </c>
      <c r="E430" s="185" t="s">
        <v>917</v>
      </c>
      <c r="F430" s="186" t="s">
        <v>918</v>
      </c>
      <c r="G430" s="187" t="s">
        <v>310</v>
      </c>
      <c r="H430" s="188">
        <v>1</v>
      </c>
      <c r="I430" s="189"/>
      <c r="J430" s="190">
        <f>ROUND(I430*H430,2)</f>
        <v>0</v>
      </c>
      <c r="K430" s="186" t="s">
        <v>158</v>
      </c>
      <c r="L430" s="58"/>
      <c r="M430" s="191" t="s">
        <v>22</v>
      </c>
      <c r="N430" s="192" t="s">
        <v>47</v>
      </c>
      <c r="O430" s="39"/>
      <c r="P430" s="193">
        <f>O430*H430</f>
        <v>0</v>
      </c>
      <c r="Q430" s="193">
        <v>0</v>
      </c>
      <c r="R430" s="193">
        <f>Q430*H430</f>
        <v>0</v>
      </c>
      <c r="S430" s="193">
        <v>0</v>
      </c>
      <c r="T430" s="194">
        <f>S430*H430</f>
        <v>0</v>
      </c>
      <c r="AR430" s="21" t="s">
        <v>159</v>
      </c>
      <c r="AT430" s="21" t="s">
        <v>154</v>
      </c>
      <c r="AU430" s="21" t="s">
        <v>87</v>
      </c>
      <c r="AY430" s="21" t="s">
        <v>152</v>
      </c>
      <c r="BE430" s="195">
        <f>IF(N430="základní",J430,0)</f>
        <v>0</v>
      </c>
      <c r="BF430" s="195">
        <f>IF(N430="snížená",J430,0)</f>
        <v>0</v>
      </c>
      <c r="BG430" s="195">
        <f>IF(N430="zákl. přenesená",J430,0)</f>
        <v>0</v>
      </c>
      <c r="BH430" s="195">
        <f>IF(N430="sníž. přenesená",J430,0)</f>
        <v>0</v>
      </c>
      <c r="BI430" s="195">
        <f>IF(N430="nulová",J430,0)</f>
        <v>0</v>
      </c>
      <c r="BJ430" s="21" t="s">
        <v>24</v>
      </c>
      <c r="BK430" s="195">
        <f>ROUND(I430*H430,2)</f>
        <v>0</v>
      </c>
      <c r="BL430" s="21" t="s">
        <v>159</v>
      </c>
      <c r="BM430" s="21" t="s">
        <v>919</v>
      </c>
    </row>
    <row r="431" spans="2:47" s="1" customFormat="1" ht="67.5">
      <c r="B431" s="38"/>
      <c r="C431" s="60"/>
      <c r="D431" s="196" t="s">
        <v>161</v>
      </c>
      <c r="E431" s="60"/>
      <c r="F431" s="197" t="s">
        <v>891</v>
      </c>
      <c r="G431" s="60"/>
      <c r="H431" s="60"/>
      <c r="I431" s="155"/>
      <c r="J431" s="60"/>
      <c r="K431" s="60"/>
      <c r="L431" s="58"/>
      <c r="M431" s="198"/>
      <c r="N431" s="39"/>
      <c r="O431" s="39"/>
      <c r="P431" s="39"/>
      <c r="Q431" s="39"/>
      <c r="R431" s="39"/>
      <c r="S431" s="39"/>
      <c r="T431" s="75"/>
      <c r="AT431" s="21" t="s">
        <v>161</v>
      </c>
      <c r="AU431" s="21" t="s">
        <v>87</v>
      </c>
    </row>
    <row r="432" spans="2:65" s="1" customFormat="1" ht="16.5" customHeight="1">
      <c r="B432" s="38"/>
      <c r="C432" s="184" t="s">
        <v>920</v>
      </c>
      <c r="D432" s="184" t="s">
        <v>154</v>
      </c>
      <c r="E432" s="185" t="s">
        <v>921</v>
      </c>
      <c r="F432" s="186" t="s">
        <v>922</v>
      </c>
      <c r="G432" s="187" t="s">
        <v>310</v>
      </c>
      <c r="H432" s="188">
        <v>1</v>
      </c>
      <c r="I432" s="189"/>
      <c r="J432" s="190">
        <f>ROUND(I432*H432,2)</f>
        <v>0</v>
      </c>
      <c r="K432" s="186" t="s">
        <v>158</v>
      </c>
      <c r="L432" s="58"/>
      <c r="M432" s="191" t="s">
        <v>22</v>
      </c>
      <c r="N432" s="192" t="s">
        <v>47</v>
      </c>
      <c r="O432" s="39"/>
      <c r="P432" s="193">
        <f>O432*H432</f>
        <v>0</v>
      </c>
      <c r="Q432" s="193">
        <v>0</v>
      </c>
      <c r="R432" s="193">
        <f>Q432*H432</f>
        <v>0</v>
      </c>
      <c r="S432" s="193">
        <v>0</v>
      </c>
      <c r="T432" s="194">
        <f>S432*H432</f>
        <v>0</v>
      </c>
      <c r="AR432" s="21" t="s">
        <v>159</v>
      </c>
      <c r="AT432" s="21" t="s">
        <v>154</v>
      </c>
      <c r="AU432" s="21" t="s">
        <v>87</v>
      </c>
      <c r="AY432" s="21" t="s">
        <v>152</v>
      </c>
      <c r="BE432" s="195">
        <f>IF(N432="základní",J432,0)</f>
        <v>0</v>
      </c>
      <c r="BF432" s="195">
        <f>IF(N432="snížená",J432,0)</f>
        <v>0</v>
      </c>
      <c r="BG432" s="195">
        <f>IF(N432="zákl. přenesená",J432,0)</f>
        <v>0</v>
      </c>
      <c r="BH432" s="195">
        <f>IF(N432="sníž. přenesená",J432,0)</f>
        <v>0</v>
      </c>
      <c r="BI432" s="195">
        <f>IF(N432="nulová",J432,0)</f>
        <v>0</v>
      </c>
      <c r="BJ432" s="21" t="s">
        <v>24</v>
      </c>
      <c r="BK432" s="195">
        <f>ROUND(I432*H432,2)</f>
        <v>0</v>
      </c>
      <c r="BL432" s="21" t="s">
        <v>159</v>
      </c>
      <c r="BM432" s="21" t="s">
        <v>923</v>
      </c>
    </row>
    <row r="433" spans="2:47" s="1" customFormat="1" ht="67.5">
      <c r="B433" s="38"/>
      <c r="C433" s="60"/>
      <c r="D433" s="196" t="s">
        <v>161</v>
      </c>
      <c r="E433" s="60"/>
      <c r="F433" s="197" t="s">
        <v>891</v>
      </c>
      <c r="G433" s="60"/>
      <c r="H433" s="60"/>
      <c r="I433" s="155"/>
      <c r="J433" s="60"/>
      <c r="K433" s="60"/>
      <c r="L433" s="58"/>
      <c r="M433" s="198"/>
      <c r="N433" s="39"/>
      <c r="O433" s="39"/>
      <c r="P433" s="39"/>
      <c r="Q433" s="39"/>
      <c r="R433" s="39"/>
      <c r="S433" s="39"/>
      <c r="T433" s="75"/>
      <c r="AT433" s="21" t="s">
        <v>161</v>
      </c>
      <c r="AU433" s="21" t="s">
        <v>87</v>
      </c>
    </row>
    <row r="434" spans="2:65" s="1" customFormat="1" ht="25.5" customHeight="1">
      <c r="B434" s="38"/>
      <c r="C434" s="184" t="s">
        <v>924</v>
      </c>
      <c r="D434" s="184" t="s">
        <v>154</v>
      </c>
      <c r="E434" s="185" t="s">
        <v>925</v>
      </c>
      <c r="F434" s="186" t="s">
        <v>926</v>
      </c>
      <c r="G434" s="187" t="s">
        <v>310</v>
      </c>
      <c r="H434" s="188">
        <v>1</v>
      </c>
      <c r="I434" s="189"/>
      <c r="J434" s="190">
        <f>ROUND(I434*H434,2)</f>
        <v>0</v>
      </c>
      <c r="K434" s="186" t="s">
        <v>158</v>
      </c>
      <c r="L434" s="58"/>
      <c r="M434" s="191" t="s">
        <v>22</v>
      </c>
      <c r="N434" s="192" t="s">
        <v>47</v>
      </c>
      <c r="O434" s="39"/>
      <c r="P434" s="193">
        <f>O434*H434</f>
        <v>0</v>
      </c>
      <c r="Q434" s="193">
        <v>0</v>
      </c>
      <c r="R434" s="193">
        <f>Q434*H434</f>
        <v>0</v>
      </c>
      <c r="S434" s="193">
        <v>0</v>
      </c>
      <c r="T434" s="194">
        <f>S434*H434</f>
        <v>0</v>
      </c>
      <c r="AR434" s="21" t="s">
        <v>159</v>
      </c>
      <c r="AT434" s="21" t="s">
        <v>154</v>
      </c>
      <c r="AU434" s="21" t="s">
        <v>87</v>
      </c>
      <c r="AY434" s="21" t="s">
        <v>152</v>
      </c>
      <c r="BE434" s="195">
        <f>IF(N434="základní",J434,0)</f>
        <v>0</v>
      </c>
      <c r="BF434" s="195">
        <f>IF(N434="snížená",J434,0)</f>
        <v>0</v>
      </c>
      <c r="BG434" s="195">
        <f>IF(N434="zákl. přenesená",J434,0)</f>
        <v>0</v>
      </c>
      <c r="BH434" s="195">
        <f>IF(N434="sníž. přenesená",J434,0)</f>
        <v>0</v>
      </c>
      <c r="BI434" s="195">
        <f>IF(N434="nulová",J434,0)</f>
        <v>0</v>
      </c>
      <c r="BJ434" s="21" t="s">
        <v>24</v>
      </c>
      <c r="BK434" s="195">
        <f>ROUND(I434*H434,2)</f>
        <v>0</v>
      </c>
      <c r="BL434" s="21" t="s">
        <v>159</v>
      </c>
      <c r="BM434" s="21" t="s">
        <v>927</v>
      </c>
    </row>
    <row r="435" spans="2:47" s="1" customFormat="1" ht="67.5">
      <c r="B435" s="38"/>
      <c r="C435" s="60"/>
      <c r="D435" s="196" t="s">
        <v>161</v>
      </c>
      <c r="E435" s="60"/>
      <c r="F435" s="197" t="s">
        <v>891</v>
      </c>
      <c r="G435" s="60"/>
      <c r="H435" s="60"/>
      <c r="I435" s="155"/>
      <c r="J435" s="60"/>
      <c r="K435" s="60"/>
      <c r="L435" s="58"/>
      <c r="M435" s="198"/>
      <c r="N435" s="39"/>
      <c r="O435" s="39"/>
      <c r="P435" s="39"/>
      <c r="Q435" s="39"/>
      <c r="R435" s="39"/>
      <c r="S435" s="39"/>
      <c r="T435" s="75"/>
      <c r="AT435" s="21" t="s">
        <v>161</v>
      </c>
      <c r="AU435" s="21" t="s">
        <v>87</v>
      </c>
    </row>
    <row r="436" spans="2:65" s="1" customFormat="1" ht="16.5" customHeight="1">
      <c r="B436" s="38"/>
      <c r="C436" s="184" t="s">
        <v>928</v>
      </c>
      <c r="D436" s="184" t="s">
        <v>154</v>
      </c>
      <c r="E436" s="185" t="s">
        <v>929</v>
      </c>
      <c r="F436" s="186" t="s">
        <v>930</v>
      </c>
      <c r="G436" s="187" t="s">
        <v>310</v>
      </c>
      <c r="H436" s="188">
        <v>1</v>
      </c>
      <c r="I436" s="189"/>
      <c r="J436" s="190">
        <f>ROUND(I436*H436,2)</f>
        <v>0</v>
      </c>
      <c r="K436" s="186" t="s">
        <v>158</v>
      </c>
      <c r="L436" s="58"/>
      <c r="M436" s="191" t="s">
        <v>22</v>
      </c>
      <c r="N436" s="192" t="s">
        <v>47</v>
      </c>
      <c r="O436" s="39"/>
      <c r="P436" s="193">
        <f>O436*H436</f>
        <v>0</v>
      </c>
      <c r="Q436" s="193">
        <v>0</v>
      </c>
      <c r="R436" s="193">
        <f>Q436*H436</f>
        <v>0</v>
      </c>
      <c r="S436" s="193">
        <v>0</v>
      </c>
      <c r="T436" s="194">
        <f>S436*H436</f>
        <v>0</v>
      </c>
      <c r="AR436" s="21" t="s">
        <v>159</v>
      </c>
      <c r="AT436" s="21" t="s">
        <v>154</v>
      </c>
      <c r="AU436" s="21" t="s">
        <v>87</v>
      </c>
      <c r="AY436" s="21" t="s">
        <v>152</v>
      </c>
      <c r="BE436" s="195">
        <f>IF(N436="základní",J436,0)</f>
        <v>0</v>
      </c>
      <c r="BF436" s="195">
        <f>IF(N436="snížená",J436,0)</f>
        <v>0</v>
      </c>
      <c r="BG436" s="195">
        <f>IF(N436="zákl. přenesená",J436,0)</f>
        <v>0</v>
      </c>
      <c r="BH436" s="195">
        <f>IF(N436="sníž. přenesená",J436,0)</f>
        <v>0</v>
      </c>
      <c r="BI436" s="195">
        <f>IF(N436="nulová",J436,0)</f>
        <v>0</v>
      </c>
      <c r="BJ436" s="21" t="s">
        <v>24</v>
      </c>
      <c r="BK436" s="195">
        <f>ROUND(I436*H436,2)</f>
        <v>0</v>
      </c>
      <c r="BL436" s="21" t="s">
        <v>159</v>
      </c>
      <c r="BM436" s="21" t="s">
        <v>931</v>
      </c>
    </row>
    <row r="437" spans="2:47" s="1" customFormat="1" ht="67.5">
      <c r="B437" s="38"/>
      <c r="C437" s="60"/>
      <c r="D437" s="196" t="s">
        <v>161</v>
      </c>
      <c r="E437" s="60"/>
      <c r="F437" s="197" t="s">
        <v>891</v>
      </c>
      <c r="G437" s="60"/>
      <c r="H437" s="60"/>
      <c r="I437" s="155"/>
      <c r="J437" s="60"/>
      <c r="K437" s="60"/>
      <c r="L437" s="58"/>
      <c r="M437" s="198"/>
      <c r="N437" s="39"/>
      <c r="O437" s="39"/>
      <c r="P437" s="39"/>
      <c r="Q437" s="39"/>
      <c r="R437" s="39"/>
      <c r="S437" s="39"/>
      <c r="T437" s="75"/>
      <c r="AT437" s="21" t="s">
        <v>161</v>
      </c>
      <c r="AU437" s="21" t="s">
        <v>87</v>
      </c>
    </row>
    <row r="438" spans="2:63" s="10" customFormat="1" ht="29.85" customHeight="1">
      <c r="B438" s="168"/>
      <c r="C438" s="169"/>
      <c r="D438" s="170" t="s">
        <v>75</v>
      </c>
      <c r="E438" s="182" t="s">
        <v>932</v>
      </c>
      <c r="F438" s="182" t="s">
        <v>933</v>
      </c>
      <c r="G438" s="169"/>
      <c r="H438" s="169"/>
      <c r="I438" s="172"/>
      <c r="J438" s="183">
        <f>BK438</f>
        <v>0</v>
      </c>
      <c r="K438" s="169"/>
      <c r="L438" s="174"/>
      <c r="M438" s="175"/>
      <c r="N438" s="176"/>
      <c r="O438" s="176"/>
      <c r="P438" s="177">
        <f>SUM(P439:P447)</f>
        <v>0</v>
      </c>
      <c r="Q438" s="176"/>
      <c r="R438" s="177">
        <f>SUM(R439:R447)</f>
        <v>0</v>
      </c>
      <c r="S438" s="176"/>
      <c r="T438" s="178">
        <f>SUM(T439:T447)</f>
        <v>0</v>
      </c>
      <c r="AR438" s="179" t="s">
        <v>24</v>
      </c>
      <c r="AT438" s="180" t="s">
        <v>75</v>
      </c>
      <c r="AU438" s="180" t="s">
        <v>24</v>
      </c>
      <c r="AY438" s="179" t="s">
        <v>152</v>
      </c>
      <c r="BK438" s="181">
        <f>SUM(BK439:BK447)</f>
        <v>0</v>
      </c>
    </row>
    <row r="439" spans="2:65" s="1" customFormat="1" ht="38.25" customHeight="1">
      <c r="B439" s="38"/>
      <c r="C439" s="184" t="s">
        <v>934</v>
      </c>
      <c r="D439" s="184" t="s">
        <v>154</v>
      </c>
      <c r="E439" s="185" t="s">
        <v>935</v>
      </c>
      <c r="F439" s="186" t="s">
        <v>936</v>
      </c>
      <c r="G439" s="187" t="s">
        <v>310</v>
      </c>
      <c r="H439" s="188">
        <v>1</v>
      </c>
      <c r="I439" s="189"/>
      <c r="J439" s="190">
        <f>ROUND(I439*H439,2)</f>
        <v>0</v>
      </c>
      <c r="K439" s="186" t="s">
        <v>158</v>
      </c>
      <c r="L439" s="58"/>
      <c r="M439" s="191" t="s">
        <v>22</v>
      </c>
      <c r="N439" s="192" t="s">
        <v>47</v>
      </c>
      <c r="O439" s="39"/>
      <c r="P439" s="193">
        <f>O439*H439</f>
        <v>0</v>
      </c>
      <c r="Q439" s="193">
        <v>0</v>
      </c>
      <c r="R439" s="193">
        <f>Q439*H439</f>
        <v>0</v>
      </c>
      <c r="S439" s="193">
        <v>0</v>
      </c>
      <c r="T439" s="194">
        <f>S439*H439</f>
        <v>0</v>
      </c>
      <c r="AR439" s="21" t="s">
        <v>159</v>
      </c>
      <c r="AT439" s="21" t="s">
        <v>154</v>
      </c>
      <c r="AU439" s="21" t="s">
        <v>87</v>
      </c>
      <c r="AY439" s="21" t="s">
        <v>152</v>
      </c>
      <c r="BE439" s="195">
        <f>IF(N439="základní",J439,0)</f>
        <v>0</v>
      </c>
      <c r="BF439" s="195">
        <f>IF(N439="snížená",J439,0)</f>
        <v>0</v>
      </c>
      <c r="BG439" s="195">
        <f>IF(N439="zákl. přenesená",J439,0)</f>
        <v>0</v>
      </c>
      <c r="BH439" s="195">
        <f>IF(N439="sníž. přenesená",J439,0)</f>
        <v>0</v>
      </c>
      <c r="BI439" s="195">
        <f>IF(N439="nulová",J439,0)</f>
        <v>0</v>
      </c>
      <c r="BJ439" s="21" t="s">
        <v>24</v>
      </c>
      <c r="BK439" s="195">
        <f>ROUND(I439*H439,2)</f>
        <v>0</v>
      </c>
      <c r="BL439" s="21" t="s">
        <v>159</v>
      </c>
      <c r="BM439" s="21" t="s">
        <v>937</v>
      </c>
    </row>
    <row r="440" spans="2:47" s="1" customFormat="1" ht="81">
      <c r="B440" s="38"/>
      <c r="C440" s="60"/>
      <c r="D440" s="196" t="s">
        <v>161</v>
      </c>
      <c r="E440" s="60"/>
      <c r="F440" s="197" t="s">
        <v>938</v>
      </c>
      <c r="G440" s="60"/>
      <c r="H440" s="60"/>
      <c r="I440" s="155"/>
      <c r="J440" s="60"/>
      <c r="K440" s="60"/>
      <c r="L440" s="58"/>
      <c r="M440" s="198"/>
      <c r="N440" s="39"/>
      <c r="O440" s="39"/>
      <c r="P440" s="39"/>
      <c r="Q440" s="39"/>
      <c r="R440" s="39"/>
      <c r="S440" s="39"/>
      <c r="T440" s="75"/>
      <c r="AT440" s="21" t="s">
        <v>161</v>
      </c>
      <c r="AU440" s="21" t="s">
        <v>87</v>
      </c>
    </row>
    <row r="441" spans="2:65" s="1" customFormat="1" ht="38.25" customHeight="1">
      <c r="B441" s="38"/>
      <c r="C441" s="184" t="s">
        <v>939</v>
      </c>
      <c r="D441" s="184" t="s">
        <v>154</v>
      </c>
      <c r="E441" s="185" t="s">
        <v>940</v>
      </c>
      <c r="F441" s="186" t="s">
        <v>941</v>
      </c>
      <c r="G441" s="187" t="s">
        <v>310</v>
      </c>
      <c r="H441" s="188">
        <v>1</v>
      </c>
      <c r="I441" s="189"/>
      <c r="J441" s="190">
        <f>ROUND(I441*H441,2)</f>
        <v>0</v>
      </c>
      <c r="K441" s="186" t="s">
        <v>158</v>
      </c>
      <c r="L441" s="58"/>
      <c r="M441" s="191" t="s">
        <v>22</v>
      </c>
      <c r="N441" s="192" t="s">
        <v>47</v>
      </c>
      <c r="O441" s="39"/>
      <c r="P441" s="193">
        <f>O441*H441</f>
        <v>0</v>
      </c>
      <c r="Q441" s="193">
        <v>0</v>
      </c>
      <c r="R441" s="193">
        <f>Q441*H441</f>
        <v>0</v>
      </c>
      <c r="S441" s="193">
        <v>0</v>
      </c>
      <c r="T441" s="194">
        <f>S441*H441</f>
        <v>0</v>
      </c>
      <c r="AR441" s="21" t="s">
        <v>159</v>
      </c>
      <c r="AT441" s="21" t="s">
        <v>154</v>
      </c>
      <c r="AU441" s="21" t="s">
        <v>87</v>
      </c>
      <c r="AY441" s="21" t="s">
        <v>152</v>
      </c>
      <c r="BE441" s="195">
        <f>IF(N441="základní",J441,0)</f>
        <v>0</v>
      </c>
      <c r="BF441" s="195">
        <f>IF(N441="snížená",J441,0)</f>
        <v>0</v>
      </c>
      <c r="BG441" s="195">
        <f>IF(N441="zákl. přenesená",J441,0)</f>
        <v>0</v>
      </c>
      <c r="BH441" s="195">
        <f>IF(N441="sníž. přenesená",J441,0)</f>
        <v>0</v>
      </c>
      <c r="BI441" s="195">
        <f>IF(N441="nulová",J441,0)</f>
        <v>0</v>
      </c>
      <c r="BJ441" s="21" t="s">
        <v>24</v>
      </c>
      <c r="BK441" s="195">
        <f>ROUND(I441*H441,2)</f>
        <v>0</v>
      </c>
      <c r="BL441" s="21" t="s">
        <v>159</v>
      </c>
      <c r="BM441" s="21" t="s">
        <v>942</v>
      </c>
    </row>
    <row r="442" spans="2:47" s="1" customFormat="1" ht="81">
      <c r="B442" s="38"/>
      <c r="C442" s="60"/>
      <c r="D442" s="196" t="s">
        <v>161</v>
      </c>
      <c r="E442" s="60"/>
      <c r="F442" s="197" t="s">
        <v>938</v>
      </c>
      <c r="G442" s="60"/>
      <c r="H442" s="60"/>
      <c r="I442" s="155"/>
      <c r="J442" s="60"/>
      <c r="K442" s="60"/>
      <c r="L442" s="58"/>
      <c r="M442" s="198"/>
      <c r="N442" s="39"/>
      <c r="O442" s="39"/>
      <c r="P442" s="39"/>
      <c r="Q442" s="39"/>
      <c r="R442" s="39"/>
      <c r="S442" s="39"/>
      <c r="T442" s="75"/>
      <c r="AT442" s="21" t="s">
        <v>161</v>
      </c>
      <c r="AU442" s="21" t="s">
        <v>87</v>
      </c>
    </row>
    <row r="443" spans="2:65" s="1" customFormat="1" ht="38.25" customHeight="1">
      <c r="B443" s="38"/>
      <c r="C443" s="184" t="s">
        <v>943</v>
      </c>
      <c r="D443" s="184" t="s">
        <v>154</v>
      </c>
      <c r="E443" s="185" t="s">
        <v>944</v>
      </c>
      <c r="F443" s="186" t="s">
        <v>945</v>
      </c>
      <c r="G443" s="187" t="s">
        <v>310</v>
      </c>
      <c r="H443" s="188">
        <v>1</v>
      </c>
      <c r="I443" s="189"/>
      <c r="J443" s="190">
        <f>ROUND(I443*H443,2)</f>
        <v>0</v>
      </c>
      <c r="K443" s="186" t="s">
        <v>158</v>
      </c>
      <c r="L443" s="58"/>
      <c r="M443" s="191" t="s">
        <v>22</v>
      </c>
      <c r="N443" s="192" t="s">
        <v>47</v>
      </c>
      <c r="O443" s="39"/>
      <c r="P443" s="193">
        <f>O443*H443</f>
        <v>0</v>
      </c>
      <c r="Q443" s="193">
        <v>0</v>
      </c>
      <c r="R443" s="193">
        <f>Q443*H443</f>
        <v>0</v>
      </c>
      <c r="S443" s="193">
        <v>0</v>
      </c>
      <c r="T443" s="194">
        <f>S443*H443</f>
        <v>0</v>
      </c>
      <c r="AR443" s="21" t="s">
        <v>159</v>
      </c>
      <c r="AT443" s="21" t="s">
        <v>154</v>
      </c>
      <c r="AU443" s="21" t="s">
        <v>87</v>
      </c>
      <c r="AY443" s="21" t="s">
        <v>152</v>
      </c>
      <c r="BE443" s="195">
        <f>IF(N443="základní",J443,0)</f>
        <v>0</v>
      </c>
      <c r="BF443" s="195">
        <f>IF(N443="snížená",J443,0)</f>
        <v>0</v>
      </c>
      <c r="BG443" s="195">
        <f>IF(N443="zákl. přenesená",J443,0)</f>
        <v>0</v>
      </c>
      <c r="BH443" s="195">
        <f>IF(N443="sníž. přenesená",J443,0)</f>
        <v>0</v>
      </c>
      <c r="BI443" s="195">
        <f>IF(N443="nulová",J443,0)</f>
        <v>0</v>
      </c>
      <c r="BJ443" s="21" t="s">
        <v>24</v>
      </c>
      <c r="BK443" s="195">
        <f>ROUND(I443*H443,2)</f>
        <v>0</v>
      </c>
      <c r="BL443" s="21" t="s">
        <v>159</v>
      </c>
      <c r="BM443" s="21" t="s">
        <v>946</v>
      </c>
    </row>
    <row r="444" spans="2:47" s="1" customFormat="1" ht="81">
      <c r="B444" s="38"/>
      <c r="C444" s="60"/>
      <c r="D444" s="196" t="s">
        <v>161</v>
      </c>
      <c r="E444" s="60"/>
      <c r="F444" s="197" t="s">
        <v>938</v>
      </c>
      <c r="G444" s="60"/>
      <c r="H444" s="60"/>
      <c r="I444" s="155"/>
      <c r="J444" s="60"/>
      <c r="K444" s="60"/>
      <c r="L444" s="58"/>
      <c r="M444" s="198"/>
      <c r="N444" s="39"/>
      <c r="O444" s="39"/>
      <c r="P444" s="39"/>
      <c r="Q444" s="39"/>
      <c r="R444" s="39"/>
      <c r="S444" s="39"/>
      <c r="T444" s="75"/>
      <c r="AT444" s="21" t="s">
        <v>161</v>
      </c>
      <c r="AU444" s="21" t="s">
        <v>87</v>
      </c>
    </row>
    <row r="445" spans="2:65" s="1" customFormat="1" ht="38.25" customHeight="1">
      <c r="B445" s="38"/>
      <c r="C445" s="184" t="s">
        <v>947</v>
      </c>
      <c r="D445" s="184" t="s">
        <v>154</v>
      </c>
      <c r="E445" s="185" t="s">
        <v>948</v>
      </c>
      <c r="F445" s="186" t="s">
        <v>949</v>
      </c>
      <c r="G445" s="187" t="s">
        <v>310</v>
      </c>
      <c r="H445" s="188">
        <v>1</v>
      </c>
      <c r="I445" s="189"/>
      <c r="J445" s="190">
        <f>ROUND(I445*H445,2)</f>
        <v>0</v>
      </c>
      <c r="K445" s="186" t="s">
        <v>158</v>
      </c>
      <c r="L445" s="58"/>
      <c r="M445" s="191" t="s">
        <v>22</v>
      </c>
      <c r="N445" s="192" t="s">
        <v>47</v>
      </c>
      <c r="O445" s="39"/>
      <c r="P445" s="193">
        <f>O445*H445</f>
        <v>0</v>
      </c>
      <c r="Q445" s="193">
        <v>0</v>
      </c>
      <c r="R445" s="193">
        <f>Q445*H445</f>
        <v>0</v>
      </c>
      <c r="S445" s="193">
        <v>0</v>
      </c>
      <c r="T445" s="194">
        <f>S445*H445</f>
        <v>0</v>
      </c>
      <c r="AR445" s="21" t="s">
        <v>159</v>
      </c>
      <c r="AT445" s="21" t="s">
        <v>154</v>
      </c>
      <c r="AU445" s="21" t="s">
        <v>87</v>
      </c>
      <c r="AY445" s="21" t="s">
        <v>152</v>
      </c>
      <c r="BE445" s="195">
        <f>IF(N445="základní",J445,0)</f>
        <v>0</v>
      </c>
      <c r="BF445" s="195">
        <f>IF(N445="snížená",J445,0)</f>
        <v>0</v>
      </c>
      <c r="BG445" s="195">
        <f>IF(N445="zákl. přenesená",J445,0)</f>
        <v>0</v>
      </c>
      <c r="BH445" s="195">
        <f>IF(N445="sníž. přenesená",J445,0)</f>
        <v>0</v>
      </c>
      <c r="BI445" s="195">
        <f>IF(N445="nulová",J445,0)</f>
        <v>0</v>
      </c>
      <c r="BJ445" s="21" t="s">
        <v>24</v>
      </c>
      <c r="BK445" s="195">
        <f>ROUND(I445*H445,2)</f>
        <v>0</v>
      </c>
      <c r="BL445" s="21" t="s">
        <v>159</v>
      </c>
      <c r="BM445" s="21" t="s">
        <v>950</v>
      </c>
    </row>
    <row r="446" spans="2:47" s="1" customFormat="1" ht="81">
      <c r="B446" s="38"/>
      <c r="C446" s="60"/>
      <c r="D446" s="196" t="s">
        <v>161</v>
      </c>
      <c r="E446" s="60"/>
      <c r="F446" s="197" t="s">
        <v>938</v>
      </c>
      <c r="G446" s="60"/>
      <c r="H446" s="60"/>
      <c r="I446" s="155"/>
      <c r="J446" s="60"/>
      <c r="K446" s="60"/>
      <c r="L446" s="58"/>
      <c r="M446" s="198"/>
      <c r="N446" s="39"/>
      <c r="O446" s="39"/>
      <c r="P446" s="39"/>
      <c r="Q446" s="39"/>
      <c r="R446" s="39"/>
      <c r="S446" s="39"/>
      <c r="T446" s="75"/>
      <c r="AT446" s="21" t="s">
        <v>161</v>
      </c>
      <c r="AU446" s="21" t="s">
        <v>87</v>
      </c>
    </row>
    <row r="447" spans="2:65" s="1" customFormat="1" ht="25.5" customHeight="1">
      <c r="B447" s="38"/>
      <c r="C447" s="184" t="s">
        <v>951</v>
      </c>
      <c r="D447" s="184" t="s">
        <v>154</v>
      </c>
      <c r="E447" s="185" t="s">
        <v>952</v>
      </c>
      <c r="F447" s="186" t="s">
        <v>953</v>
      </c>
      <c r="G447" s="187" t="s">
        <v>310</v>
      </c>
      <c r="H447" s="188">
        <v>1</v>
      </c>
      <c r="I447" s="189"/>
      <c r="J447" s="190">
        <f>ROUND(I447*H447,2)</f>
        <v>0</v>
      </c>
      <c r="K447" s="186" t="s">
        <v>158</v>
      </c>
      <c r="L447" s="58"/>
      <c r="M447" s="191" t="s">
        <v>22</v>
      </c>
      <c r="N447" s="192" t="s">
        <v>47</v>
      </c>
      <c r="O447" s="39"/>
      <c r="P447" s="193">
        <f>O447*H447</f>
        <v>0</v>
      </c>
      <c r="Q447" s="193">
        <v>0</v>
      </c>
      <c r="R447" s="193">
        <f>Q447*H447</f>
        <v>0</v>
      </c>
      <c r="S447" s="193">
        <v>0</v>
      </c>
      <c r="T447" s="194">
        <f>S447*H447</f>
        <v>0</v>
      </c>
      <c r="AR447" s="21" t="s">
        <v>159</v>
      </c>
      <c r="AT447" s="21" t="s">
        <v>154</v>
      </c>
      <c r="AU447" s="21" t="s">
        <v>87</v>
      </c>
      <c r="AY447" s="21" t="s">
        <v>152</v>
      </c>
      <c r="BE447" s="195">
        <f>IF(N447="základní",J447,0)</f>
        <v>0</v>
      </c>
      <c r="BF447" s="195">
        <f>IF(N447="snížená",J447,0)</f>
        <v>0</v>
      </c>
      <c r="BG447" s="195">
        <f>IF(N447="zákl. přenesená",J447,0)</f>
        <v>0</v>
      </c>
      <c r="BH447" s="195">
        <f>IF(N447="sníž. přenesená",J447,0)</f>
        <v>0</v>
      </c>
      <c r="BI447" s="195">
        <f>IF(N447="nulová",J447,0)</f>
        <v>0</v>
      </c>
      <c r="BJ447" s="21" t="s">
        <v>24</v>
      </c>
      <c r="BK447" s="195">
        <f>ROUND(I447*H447,2)</f>
        <v>0</v>
      </c>
      <c r="BL447" s="21" t="s">
        <v>159</v>
      </c>
      <c r="BM447" s="21" t="s">
        <v>954</v>
      </c>
    </row>
    <row r="448" spans="2:63" s="10" customFormat="1" ht="37.35" customHeight="1">
      <c r="B448" s="168"/>
      <c r="C448" s="169"/>
      <c r="D448" s="170" t="s">
        <v>75</v>
      </c>
      <c r="E448" s="171" t="s">
        <v>955</v>
      </c>
      <c r="F448" s="171" t="s">
        <v>956</v>
      </c>
      <c r="G448" s="169"/>
      <c r="H448" s="169"/>
      <c r="I448" s="172"/>
      <c r="J448" s="173">
        <f>BK448</f>
        <v>0</v>
      </c>
      <c r="K448" s="169"/>
      <c r="L448" s="174"/>
      <c r="M448" s="175"/>
      <c r="N448" s="176"/>
      <c r="O448" s="176"/>
      <c r="P448" s="177">
        <f>P449+P454+P470+P474+P489+P514+P551+P559+P566+P568+P576+P587+P592+P612+P615+P634+P642+P661+P665+P667+P680+P691+P700+P713+P733</f>
        <v>0</v>
      </c>
      <c r="Q448" s="176"/>
      <c r="R448" s="177">
        <f>R449+R454+R470+R474+R489+R514+R551+R559+R566+R568+R576+R587+R592+R612+R615+R634+R642+R661+R665+R667+R680+R691+R700+R713+R733</f>
        <v>51.7154041</v>
      </c>
      <c r="S448" s="176"/>
      <c r="T448" s="178">
        <f>T449+T454+T470+T474+T489+T514+T551+T559+T566+T568+T576+T587+T592+T612+T615+T634+T642+T661+T665+T667+T680+T691+T700+T713+T733</f>
        <v>3.825926000000001</v>
      </c>
      <c r="AR448" s="179" t="s">
        <v>87</v>
      </c>
      <c r="AT448" s="180" t="s">
        <v>75</v>
      </c>
      <c r="AU448" s="180" t="s">
        <v>76</v>
      </c>
      <c r="AY448" s="179" t="s">
        <v>152</v>
      </c>
      <c r="BK448" s="181">
        <f>BK449+BK454+BK470+BK474+BK489+BK514+BK551+BK559+BK566+BK568+BK576+BK587+BK592+BK612+BK615+BK634+BK642+BK661+BK665+BK667+BK680+BK691+BK700+BK713+BK733</f>
        <v>0</v>
      </c>
    </row>
    <row r="449" spans="2:63" s="10" customFormat="1" ht="19.9" customHeight="1">
      <c r="B449" s="168"/>
      <c r="C449" s="169"/>
      <c r="D449" s="170" t="s">
        <v>75</v>
      </c>
      <c r="E449" s="182" t="s">
        <v>957</v>
      </c>
      <c r="F449" s="182" t="s">
        <v>958</v>
      </c>
      <c r="G449" s="169"/>
      <c r="H449" s="169"/>
      <c r="I449" s="172"/>
      <c r="J449" s="183">
        <f>BK449</f>
        <v>0</v>
      </c>
      <c r="K449" s="169"/>
      <c r="L449" s="174"/>
      <c r="M449" s="175"/>
      <c r="N449" s="176"/>
      <c r="O449" s="176"/>
      <c r="P449" s="177">
        <f>SUM(P450:P453)</f>
        <v>0</v>
      </c>
      <c r="Q449" s="176"/>
      <c r="R449" s="177">
        <f>SUM(R450:R453)</f>
        <v>0.05468</v>
      </c>
      <c r="S449" s="176"/>
      <c r="T449" s="178">
        <f>SUM(T450:T453)</f>
        <v>0</v>
      </c>
      <c r="AR449" s="179" t="s">
        <v>87</v>
      </c>
      <c r="AT449" s="180" t="s">
        <v>75</v>
      </c>
      <c r="AU449" s="180" t="s">
        <v>24</v>
      </c>
      <c r="AY449" s="179" t="s">
        <v>152</v>
      </c>
      <c r="BK449" s="181">
        <f>SUM(BK450:BK453)</f>
        <v>0</v>
      </c>
    </row>
    <row r="450" spans="2:65" s="1" customFormat="1" ht="25.5" customHeight="1">
      <c r="B450" s="38"/>
      <c r="C450" s="184" t="s">
        <v>959</v>
      </c>
      <c r="D450" s="184" t="s">
        <v>154</v>
      </c>
      <c r="E450" s="185" t="s">
        <v>960</v>
      </c>
      <c r="F450" s="186" t="s">
        <v>961</v>
      </c>
      <c r="G450" s="187" t="s">
        <v>157</v>
      </c>
      <c r="H450" s="188">
        <v>58.5</v>
      </c>
      <c r="I450" s="189"/>
      <c r="J450" s="190">
        <f>ROUND(I450*H450,2)</f>
        <v>0</v>
      </c>
      <c r="K450" s="186" t="s">
        <v>158</v>
      </c>
      <c r="L450" s="58"/>
      <c r="M450" s="191" t="s">
        <v>22</v>
      </c>
      <c r="N450" s="192" t="s">
        <v>47</v>
      </c>
      <c r="O450" s="39"/>
      <c r="P450" s="193">
        <f>O450*H450</f>
        <v>0</v>
      </c>
      <c r="Q450" s="193">
        <v>0</v>
      </c>
      <c r="R450" s="193">
        <f>Q450*H450</f>
        <v>0</v>
      </c>
      <c r="S450" s="193">
        <v>0</v>
      </c>
      <c r="T450" s="194">
        <f>S450*H450</f>
        <v>0</v>
      </c>
      <c r="AR450" s="21" t="s">
        <v>224</v>
      </c>
      <c r="AT450" s="21" t="s">
        <v>154</v>
      </c>
      <c r="AU450" s="21" t="s">
        <v>87</v>
      </c>
      <c r="AY450" s="21" t="s">
        <v>152</v>
      </c>
      <c r="BE450" s="195">
        <f>IF(N450="základní",J450,0)</f>
        <v>0</v>
      </c>
      <c r="BF450" s="195">
        <f>IF(N450="snížená",J450,0)</f>
        <v>0</v>
      </c>
      <c r="BG450" s="195">
        <f>IF(N450="zákl. přenesená",J450,0)</f>
        <v>0</v>
      </c>
      <c r="BH450" s="195">
        <f>IF(N450="sníž. přenesená",J450,0)</f>
        <v>0</v>
      </c>
      <c r="BI450" s="195">
        <f>IF(N450="nulová",J450,0)</f>
        <v>0</v>
      </c>
      <c r="BJ450" s="21" t="s">
        <v>24</v>
      </c>
      <c r="BK450" s="195">
        <f>ROUND(I450*H450,2)</f>
        <v>0</v>
      </c>
      <c r="BL450" s="21" t="s">
        <v>224</v>
      </c>
      <c r="BM450" s="21" t="s">
        <v>962</v>
      </c>
    </row>
    <row r="451" spans="2:47" s="1" customFormat="1" ht="40.5">
      <c r="B451" s="38"/>
      <c r="C451" s="60"/>
      <c r="D451" s="196" t="s">
        <v>161</v>
      </c>
      <c r="E451" s="60"/>
      <c r="F451" s="197" t="s">
        <v>963</v>
      </c>
      <c r="G451" s="60"/>
      <c r="H451" s="60"/>
      <c r="I451" s="155"/>
      <c r="J451" s="60"/>
      <c r="K451" s="60"/>
      <c r="L451" s="58"/>
      <c r="M451" s="198"/>
      <c r="N451" s="39"/>
      <c r="O451" s="39"/>
      <c r="P451" s="39"/>
      <c r="Q451" s="39"/>
      <c r="R451" s="39"/>
      <c r="S451" s="39"/>
      <c r="T451" s="75"/>
      <c r="AT451" s="21" t="s">
        <v>161</v>
      </c>
      <c r="AU451" s="21" t="s">
        <v>87</v>
      </c>
    </row>
    <row r="452" spans="2:65" s="1" customFormat="1" ht="25.5" customHeight="1">
      <c r="B452" s="38"/>
      <c r="C452" s="184" t="s">
        <v>964</v>
      </c>
      <c r="D452" s="184" t="s">
        <v>154</v>
      </c>
      <c r="E452" s="185" t="s">
        <v>965</v>
      </c>
      <c r="F452" s="186" t="s">
        <v>966</v>
      </c>
      <c r="G452" s="187" t="s">
        <v>157</v>
      </c>
      <c r="H452" s="188">
        <v>136.7</v>
      </c>
      <c r="I452" s="189"/>
      <c r="J452" s="190">
        <f>ROUND(I452*H452,2)</f>
        <v>0</v>
      </c>
      <c r="K452" s="186" t="s">
        <v>158</v>
      </c>
      <c r="L452" s="58"/>
      <c r="M452" s="191" t="s">
        <v>22</v>
      </c>
      <c r="N452" s="192" t="s">
        <v>47</v>
      </c>
      <c r="O452" s="39"/>
      <c r="P452" s="193">
        <f>O452*H452</f>
        <v>0</v>
      </c>
      <c r="Q452" s="193">
        <v>0.0004</v>
      </c>
      <c r="R452" s="193">
        <f>Q452*H452</f>
        <v>0.05468</v>
      </c>
      <c r="S452" s="193">
        <v>0</v>
      </c>
      <c r="T452" s="194">
        <f>S452*H452</f>
        <v>0</v>
      </c>
      <c r="AR452" s="21" t="s">
        <v>224</v>
      </c>
      <c r="AT452" s="21" t="s">
        <v>154</v>
      </c>
      <c r="AU452" s="21" t="s">
        <v>87</v>
      </c>
      <c r="AY452" s="21" t="s">
        <v>152</v>
      </c>
      <c r="BE452" s="195">
        <f>IF(N452="základní",J452,0)</f>
        <v>0</v>
      </c>
      <c r="BF452" s="195">
        <f>IF(N452="snížená",J452,0)</f>
        <v>0</v>
      </c>
      <c r="BG452" s="195">
        <f>IF(N452="zákl. přenesená",J452,0)</f>
        <v>0</v>
      </c>
      <c r="BH452" s="195">
        <f>IF(N452="sníž. přenesená",J452,0)</f>
        <v>0</v>
      </c>
      <c r="BI452" s="195">
        <f>IF(N452="nulová",J452,0)</f>
        <v>0</v>
      </c>
      <c r="BJ452" s="21" t="s">
        <v>24</v>
      </c>
      <c r="BK452" s="195">
        <f>ROUND(I452*H452,2)</f>
        <v>0</v>
      </c>
      <c r="BL452" s="21" t="s">
        <v>224</v>
      </c>
      <c r="BM452" s="21" t="s">
        <v>967</v>
      </c>
    </row>
    <row r="453" spans="2:47" s="1" customFormat="1" ht="40.5">
      <c r="B453" s="38"/>
      <c r="C453" s="60"/>
      <c r="D453" s="196" t="s">
        <v>161</v>
      </c>
      <c r="E453" s="60"/>
      <c r="F453" s="197" t="s">
        <v>968</v>
      </c>
      <c r="G453" s="60"/>
      <c r="H453" s="60"/>
      <c r="I453" s="155"/>
      <c r="J453" s="60"/>
      <c r="K453" s="60"/>
      <c r="L453" s="58"/>
      <c r="M453" s="198"/>
      <c r="N453" s="39"/>
      <c r="O453" s="39"/>
      <c r="P453" s="39"/>
      <c r="Q453" s="39"/>
      <c r="R453" s="39"/>
      <c r="S453" s="39"/>
      <c r="T453" s="75"/>
      <c r="AT453" s="21" t="s">
        <v>161</v>
      </c>
      <c r="AU453" s="21" t="s">
        <v>87</v>
      </c>
    </row>
    <row r="454" spans="2:63" s="10" customFormat="1" ht="29.85" customHeight="1">
      <c r="B454" s="168"/>
      <c r="C454" s="169"/>
      <c r="D454" s="170" t="s">
        <v>75</v>
      </c>
      <c r="E454" s="182" t="s">
        <v>969</v>
      </c>
      <c r="F454" s="182" t="s">
        <v>970</v>
      </c>
      <c r="G454" s="169"/>
      <c r="H454" s="169"/>
      <c r="I454" s="172"/>
      <c r="J454" s="183">
        <f>BK454</f>
        <v>0</v>
      </c>
      <c r="K454" s="169"/>
      <c r="L454" s="174"/>
      <c r="M454" s="175"/>
      <c r="N454" s="176"/>
      <c r="O454" s="176"/>
      <c r="P454" s="177">
        <f>SUM(P455:P469)</f>
        <v>0</v>
      </c>
      <c r="Q454" s="176"/>
      <c r="R454" s="177">
        <f>SUM(R455:R469)</f>
        <v>1.7069800000000002</v>
      </c>
      <c r="S454" s="176"/>
      <c r="T454" s="178">
        <f>SUM(T455:T469)</f>
        <v>0.083</v>
      </c>
      <c r="AR454" s="179" t="s">
        <v>87</v>
      </c>
      <c r="AT454" s="180" t="s">
        <v>75</v>
      </c>
      <c r="AU454" s="180" t="s">
        <v>24</v>
      </c>
      <c r="AY454" s="179" t="s">
        <v>152</v>
      </c>
      <c r="BK454" s="181">
        <f>SUM(BK455:BK469)</f>
        <v>0</v>
      </c>
    </row>
    <row r="455" spans="2:65" s="1" customFormat="1" ht="16.5" customHeight="1">
      <c r="B455" s="38"/>
      <c r="C455" s="184" t="s">
        <v>971</v>
      </c>
      <c r="D455" s="184" t="s">
        <v>154</v>
      </c>
      <c r="E455" s="185" t="s">
        <v>972</v>
      </c>
      <c r="F455" s="186" t="s">
        <v>973</v>
      </c>
      <c r="G455" s="187" t="s">
        <v>157</v>
      </c>
      <c r="H455" s="188">
        <v>8</v>
      </c>
      <c r="I455" s="189"/>
      <c r="J455" s="190">
        <f>ROUND(I455*H455,2)</f>
        <v>0</v>
      </c>
      <c r="K455" s="186" t="s">
        <v>158</v>
      </c>
      <c r="L455" s="58"/>
      <c r="M455" s="191" t="s">
        <v>22</v>
      </c>
      <c r="N455" s="192" t="s">
        <v>47</v>
      </c>
      <c r="O455" s="39"/>
      <c r="P455" s="193">
        <f>O455*H455</f>
        <v>0</v>
      </c>
      <c r="Q455" s="193">
        <v>0</v>
      </c>
      <c r="R455" s="193">
        <f>Q455*H455</f>
        <v>0</v>
      </c>
      <c r="S455" s="193">
        <v>0.006</v>
      </c>
      <c r="T455" s="194">
        <f>S455*H455</f>
        <v>0.048</v>
      </c>
      <c r="AR455" s="21" t="s">
        <v>224</v>
      </c>
      <c r="AT455" s="21" t="s">
        <v>154</v>
      </c>
      <c r="AU455" s="21" t="s">
        <v>87</v>
      </c>
      <c r="AY455" s="21" t="s">
        <v>152</v>
      </c>
      <c r="BE455" s="195">
        <f>IF(N455="základní",J455,0)</f>
        <v>0</v>
      </c>
      <c r="BF455" s="195">
        <f>IF(N455="snížená",J455,0)</f>
        <v>0</v>
      </c>
      <c r="BG455" s="195">
        <f>IF(N455="zákl. přenesená",J455,0)</f>
        <v>0</v>
      </c>
      <c r="BH455" s="195">
        <f>IF(N455="sníž. přenesená",J455,0)</f>
        <v>0</v>
      </c>
      <c r="BI455" s="195">
        <f>IF(N455="nulová",J455,0)</f>
        <v>0</v>
      </c>
      <c r="BJ455" s="21" t="s">
        <v>24</v>
      </c>
      <c r="BK455" s="195">
        <f>ROUND(I455*H455,2)</f>
        <v>0</v>
      </c>
      <c r="BL455" s="21" t="s">
        <v>224</v>
      </c>
      <c r="BM455" s="21" t="s">
        <v>974</v>
      </c>
    </row>
    <row r="456" spans="2:65" s="1" customFormat="1" ht="25.5" customHeight="1">
      <c r="B456" s="38"/>
      <c r="C456" s="184" t="s">
        <v>975</v>
      </c>
      <c r="D456" s="184" t="s">
        <v>154</v>
      </c>
      <c r="E456" s="185" t="s">
        <v>976</v>
      </c>
      <c r="F456" s="186" t="s">
        <v>977</v>
      </c>
      <c r="G456" s="187" t="s">
        <v>157</v>
      </c>
      <c r="H456" s="188">
        <v>17.5</v>
      </c>
      <c r="I456" s="189"/>
      <c r="J456" s="190">
        <f>ROUND(I456*H456,2)</f>
        <v>0</v>
      </c>
      <c r="K456" s="186" t="s">
        <v>158</v>
      </c>
      <c r="L456" s="58"/>
      <c r="M456" s="191" t="s">
        <v>22</v>
      </c>
      <c r="N456" s="192" t="s">
        <v>47</v>
      </c>
      <c r="O456" s="39"/>
      <c r="P456" s="193">
        <f>O456*H456</f>
        <v>0</v>
      </c>
      <c r="Q456" s="193">
        <v>0</v>
      </c>
      <c r="R456" s="193">
        <f>Q456*H456</f>
        <v>0</v>
      </c>
      <c r="S456" s="193">
        <v>0.002</v>
      </c>
      <c r="T456" s="194">
        <f>S456*H456</f>
        <v>0.035</v>
      </c>
      <c r="AR456" s="21" t="s">
        <v>224</v>
      </c>
      <c r="AT456" s="21" t="s">
        <v>154</v>
      </c>
      <c r="AU456" s="21" t="s">
        <v>87</v>
      </c>
      <c r="AY456" s="21" t="s">
        <v>152</v>
      </c>
      <c r="BE456" s="195">
        <f>IF(N456="základní",J456,0)</f>
        <v>0</v>
      </c>
      <c r="BF456" s="195">
        <f>IF(N456="snížená",J456,0)</f>
        <v>0</v>
      </c>
      <c r="BG456" s="195">
        <f>IF(N456="zákl. přenesená",J456,0)</f>
        <v>0</v>
      </c>
      <c r="BH456" s="195">
        <f>IF(N456="sníž. přenesená",J456,0)</f>
        <v>0</v>
      </c>
      <c r="BI456" s="195">
        <f>IF(N456="nulová",J456,0)</f>
        <v>0</v>
      </c>
      <c r="BJ456" s="21" t="s">
        <v>24</v>
      </c>
      <c r="BK456" s="195">
        <f>ROUND(I456*H456,2)</f>
        <v>0</v>
      </c>
      <c r="BL456" s="21" t="s">
        <v>224</v>
      </c>
      <c r="BM456" s="21" t="s">
        <v>978</v>
      </c>
    </row>
    <row r="457" spans="2:65" s="1" customFormat="1" ht="25.5" customHeight="1">
      <c r="B457" s="38"/>
      <c r="C457" s="184" t="s">
        <v>979</v>
      </c>
      <c r="D457" s="184" t="s">
        <v>154</v>
      </c>
      <c r="E457" s="185" t="s">
        <v>980</v>
      </c>
      <c r="F457" s="186" t="s">
        <v>981</v>
      </c>
      <c r="G457" s="187" t="s">
        <v>384</v>
      </c>
      <c r="H457" s="188">
        <v>12</v>
      </c>
      <c r="I457" s="189"/>
      <c r="J457" s="190">
        <f>ROUND(I457*H457,2)</f>
        <v>0</v>
      </c>
      <c r="K457" s="186" t="s">
        <v>158</v>
      </c>
      <c r="L457" s="58"/>
      <c r="M457" s="191" t="s">
        <v>22</v>
      </c>
      <c r="N457" s="192" t="s">
        <v>47</v>
      </c>
      <c r="O457" s="39"/>
      <c r="P457" s="193">
        <f>O457*H457</f>
        <v>0</v>
      </c>
      <c r="Q457" s="193">
        <v>0.00045</v>
      </c>
      <c r="R457" s="193">
        <f>Q457*H457</f>
        <v>0.0054</v>
      </c>
      <c r="S457" s="193">
        <v>0</v>
      </c>
      <c r="T457" s="194">
        <f>S457*H457</f>
        <v>0</v>
      </c>
      <c r="AR457" s="21" t="s">
        <v>224</v>
      </c>
      <c r="AT457" s="21" t="s">
        <v>154</v>
      </c>
      <c r="AU457" s="21" t="s">
        <v>87</v>
      </c>
      <c r="AY457" s="21" t="s">
        <v>152</v>
      </c>
      <c r="BE457" s="195">
        <f>IF(N457="základní",J457,0)</f>
        <v>0</v>
      </c>
      <c r="BF457" s="195">
        <f>IF(N457="snížená",J457,0)</f>
        <v>0</v>
      </c>
      <c r="BG457" s="195">
        <f>IF(N457="zákl. přenesená",J457,0)</f>
        <v>0</v>
      </c>
      <c r="BH457" s="195">
        <f>IF(N457="sníž. přenesená",J457,0)</f>
        <v>0</v>
      </c>
      <c r="BI457" s="195">
        <f>IF(N457="nulová",J457,0)</f>
        <v>0</v>
      </c>
      <c r="BJ457" s="21" t="s">
        <v>24</v>
      </c>
      <c r="BK457" s="195">
        <f>ROUND(I457*H457,2)</f>
        <v>0</v>
      </c>
      <c r="BL457" s="21" t="s">
        <v>224</v>
      </c>
      <c r="BM457" s="21" t="s">
        <v>982</v>
      </c>
    </row>
    <row r="458" spans="2:65" s="1" customFormat="1" ht="25.5" customHeight="1">
      <c r="B458" s="38"/>
      <c r="C458" s="184" t="s">
        <v>983</v>
      </c>
      <c r="D458" s="184" t="s">
        <v>154</v>
      </c>
      <c r="E458" s="185" t="s">
        <v>984</v>
      </c>
      <c r="F458" s="186" t="s">
        <v>985</v>
      </c>
      <c r="G458" s="187" t="s">
        <v>157</v>
      </c>
      <c r="H458" s="188">
        <v>16</v>
      </c>
      <c r="I458" s="189"/>
      <c r="J458" s="190">
        <f>ROUND(I458*H458,2)</f>
        <v>0</v>
      </c>
      <c r="K458" s="186" t="s">
        <v>158</v>
      </c>
      <c r="L458" s="58"/>
      <c r="M458" s="191" t="s">
        <v>22</v>
      </c>
      <c r="N458" s="192" t="s">
        <v>47</v>
      </c>
      <c r="O458" s="39"/>
      <c r="P458" s="193">
        <f>O458*H458</f>
        <v>0</v>
      </c>
      <c r="Q458" s="193">
        <v>0</v>
      </c>
      <c r="R458" s="193">
        <f>Q458*H458</f>
        <v>0</v>
      </c>
      <c r="S458" s="193">
        <v>0</v>
      </c>
      <c r="T458" s="194">
        <f>S458*H458</f>
        <v>0</v>
      </c>
      <c r="AR458" s="21" t="s">
        <v>224</v>
      </c>
      <c r="AT458" s="21" t="s">
        <v>154</v>
      </c>
      <c r="AU458" s="21" t="s">
        <v>87</v>
      </c>
      <c r="AY458" s="21" t="s">
        <v>152</v>
      </c>
      <c r="BE458" s="195">
        <f>IF(N458="základní",J458,0)</f>
        <v>0</v>
      </c>
      <c r="BF458" s="195">
        <f>IF(N458="snížená",J458,0)</f>
        <v>0</v>
      </c>
      <c r="BG458" s="195">
        <f>IF(N458="zákl. přenesená",J458,0)</f>
        <v>0</v>
      </c>
      <c r="BH458" s="195">
        <f>IF(N458="sníž. přenesená",J458,0)</f>
        <v>0</v>
      </c>
      <c r="BI458" s="195">
        <f>IF(N458="nulová",J458,0)</f>
        <v>0</v>
      </c>
      <c r="BJ458" s="21" t="s">
        <v>24</v>
      </c>
      <c r="BK458" s="195">
        <f>ROUND(I458*H458,2)</f>
        <v>0</v>
      </c>
      <c r="BL458" s="21" t="s">
        <v>224</v>
      </c>
      <c r="BM458" s="21" t="s">
        <v>986</v>
      </c>
    </row>
    <row r="459" spans="2:65" s="1" customFormat="1" ht="38.25" customHeight="1">
      <c r="B459" s="38"/>
      <c r="C459" s="209" t="s">
        <v>987</v>
      </c>
      <c r="D459" s="209" t="s">
        <v>509</v>
      </c>
      <c r="E459" s="210" t="s">
        <v>988</v>
      </c>
      <c r="F459" s="211" t="s">
        <v>989</v>
      </c>
      <c r="G459" s="212" t="s">
        <v>310</v>
      </c>
      <c r="H459" s="213">
        <v>0.006</v>
      </c>
      <c r="I459" s="214"/>
      <c r="J459" s="215">
        <f>ROUND(I459*H459,2)</f>
        <v>0</v>
      </c>
      <c r="K459" s="211" t="s">
        <v>158</v>
      </c>
      <c r="L459" s="216"/>
      <c r="M459" s="217" t="s">
        <v>22</v>
      </c>
      <c r="N459" s="218" t="s">
        <v>47</v>
      </c>
      <c r="O459" s="39"/>
      <c r="P459" s="193">
        <f>O459*H459</f>
        <v>0</v>
      </c>
      <c r="Q459" s="193">
        <v>1</v>
      </c>
      <c r="R459" s="193">
        <f>Q459*H459</f>
        <v>0.006</v>
      </c>
      <c r="S459" s="193">
        <v>0</v>
      </c>
      <c r="T459" s="194">
        <f>S459*H459</f>
        <v>0</v>
      </c>
      <c r="AR459" s="21" t="s">
        <v>298</v>
      </c>
      <c r="AT459" s="21" t="s">
        <v>509</v>
      </c>
      <c r="AU459" s="21" t="s">
        <v>87</v>
      </c>
      <c r="AY459" s="21" t="s">
        <v>152</v>
      </c>
      <c r="BE459" s="195">
        <f>IF(N459="základní",J459,0)</f>
        <v>0</v>
      </c>
      <c r="BF459" s="195">
        <f>IF(N459="snížená",J459,0)</f>
        <v>0</v>
      </c>
      <c r="BG459" s="195">
        <f>IF(N459="zákl. přenesená",J459,0)</f>
        <v>0</v>
      </c>
      <c r="BH459" s="195">
        <f>IF(N459="sníž. přenesená",J459,0)</f>
        <v>0</v>
      </c>
      <c r="BI459" s="195">
        <f>IF(N459="nulová",J459,0)</f>
        <v>0</v>
      </c>
      <c r="BJ459" s="21" t="s">
        <v>24</v>
      </c>
      <c r="BK459" s="195">
        <f>ROUND(I459*H459,2)</f>
        <v>0</v>
      </c>
      <c r="BL459" s="21" t="s">
        <v>224</v>
      </c>
      <c r="BM459" s="21" t="s">
        <v>990</v>
      </c>
    </row>
    <row r="460" spans="2:47" s="1" customFormat="1" ht="27">
      <c r="B460" s="38"/>
      <c r="C460" s="60"/>
      <c r="D460" s="196" t="s">
        <v>991</v>
      </c>
      <c r="E460" s="60"/>
      <c r="F460" s="197" t="s">
        <v>992</v>
      </c>
      <c r="G460" s="60"/>
      <c r="H460" s="60"/>
      <c r="I460" s="155"/>
      <c r="J460" s="60"/>
      <c r="K460" s="60"/>
      <c r="L460" s="58"/>
      <c r="M460" s="198"/>
      <c r="N460" s="39"/>
      <c r="O460" s="39"/>
      <c r="P460" s="39"/>
      <c r="Q460" s="39"/>
      <c r="R460" s="39"/>
      <c r="S460" s="39"/>
      <c r="T460" s="75"/>
      <c r="AT460" s="21" t="s">
        <v>991</v>
      </c>
      <c r="AU460" s="21" t="s">
        <v>87</v>
      </c>
    </row>
    <row r="461" spans="2:51" s="11" customFormat="1" ht="13.5">
      <c r="B461" s="199"/>
      <c r="C461" s="200"/>
      <c r="D461" s="196" t="s">
        <v>312</v>
      </c>
      <c r="E461" s="200"/>
      <c r="F461" s="201" t="s">
        <v>993</v>
      </c>
      <c r="G461" s="200"/>
      <c r="H461" s="202">
        <v>0.006</v>
      </c>
      <c r="I461" s="203"/>
      <c r="J461" s="200"/>
      <c r="K461" s="200"/>
      <c r="L461" s="204"/>
      <c r="M461" s="205"/>
      <c r="N461" s="206"/>
      <c r="O461" s="206"/>
      <c r="P461" s="206"/>
      <c r="Q461" s="206"/>
      <c r="R461" s="206"/>
      <c r="S461" s="206"/>
      <c r="T461" s="207"/>
      <c r="AT461" s="208" t="s">
        <v>312</v>
      </c>
      <c r="AU461" s="208" t="s">
        <v>87</v>
      </c>
      <c r="AV461" s="11" t="s">
        <v>87</v>
      </c>
      <c r="AW461" s="11" t="s">
        <v>6</v>
      </c>
      <c r="AX461" s="11" t="s">
        <v>24</v>
      </c>
      <c r="AY461" s="208" t="s">
        <v>152</v>
      </c>
    </row>
    <row r="462" spans="2:65" s="1" customFormat="1" ht="25.5" customHeight="1">
      <c r="B462" s="38"/>
      <c r="C462" s="184" t="s">
        <v>994</v>
      </c>
      <c r="D462" s="184" t="s">
        <v>154</v>
      </c>
      <c r="E462" s="185" t="s">
        <v>995</v>
      </c>
      <c r="F462" s="186" t="s">
        <v>996</v>
      </c>
      <c r="G462" s="187" t="s">
        <v>157</v>
      </c>
      <c r="H462" s="188">
        <v>17.5</v>
      </c>
      <c r="I462" s="189"/>
      <c r="J462" s="190">
        <f>ROUND(I462*H462,2)</f>
        <v>0</v>
      </c>
      <c r="K462" s="186" t="s">
        <v>158</v>
      </c>
      <c r="L462" s="58"/>
      <c r="M462" s="191" t="s">
        <v>22</v>
      </c>
      <c r="N462" s="192" t="s">
        <v>47</v>
      </c>
      <c r="O462" s="39"/>
      <c r="P462" s="193">
        <f>O462*H462</f>
        <v>0</v>
      </c>
      <c r="Q462" s="193">
        <v>0.00088</v>
      </c>
      <c r="R462" s="193">
        <f>Q462*H462</f>
        <v>0.0154</v>
      </c>
      <c r="S462" s="193">
        <v>0</v>
      </c>
      <c r="T462" s="194">
        <f>S462*H462</f>
        <v>0</v>
      </c>
      <c r="AR462" s="21" t="s">
        <v>224</v>
      </c>
      <c r="AT462" s="21" t="s">
        <v>154</v>
      </c>
      <c r="AU462" s="21" t="s">
        <v>87</v>
      </c>
      <c r="AY462" s="21" t="s">
        <v>152</v>
      </c>
      <c r="BE462" s="195">
        <f>IF(N462="základní",J462,0)</f>
        <v>0</v>
      </c>
      <c r="BF462" s="195">
        <f>IF(N462="snížená",J462,0)</f>
        <v>0</v>
      </c>
      <c r="BG462" s="195">
        <f>IF(N462="zákl. přenesená",J462,0)</f>
        <v>0</v>
      </c>
      <c r="BH462" s="195">
        <f>IF(N462="sníž. přenesená",J462,0)</f>
        <v>0</v>
      </c>
      <c r="BI462" s="195">
        <f>IF(N462="nulová",J462,0)</f>
        <v>0</v>
      </c>
      <c r="BJ462" s="21" t="s">
        <v>24</v>
      </c>
      <c r="BK462" s="195">
        <f>ROUND(I462*H462,2)</f>
        <v>0</v>
      </c>
      <c r="BL462" s="21" t="s">
        <v>224</v>
      </c>
      <c r="BM462" s="21" t="s">
        <v>997</v>
      </c>
    </row>
    <row r="463" spans="2:47" s="1" customFormat="1" ht="40.5">
      <c r="B463" s="38"/>
      <c r="C463" s="60"/>
      <c r="D463" s="196" t="s">
        <v>161</v>
      </c>
      <c r="E463" s="60"/>
      <c r="F463" s="197" t="s">
        <v>998</v>
      </c>
      <c r="G463" s="60"/>
      <c r="H463" s="60"/>
      <c r="I463" s="155"/>
      <c r="J463" s="60"/>
      <c r="K463" s="60"/>
      <c r="L463" s="58"/>
      <c r="M463" s="198"/>
      <c r="N463" s="39"/>
      <c r="O463" s="39"/>
      <c r="P463" s="39"/>
      <c r="Q463" s="39"/>
      <c r="R463" s="39"/>
      <c r="S463" s="39"/>
      <c r="T463" s="75"/>
      <c r="AT463" s="21" t="s">
        <v>161</v>
      </c>
      <c r="AU463" s="21" t="s">
        <v>87</v>
      </c>
    </row>
    <row r="464" spans="2:65" s="1" customFormat="1" ht="25.5" customHeight="1">
      <c r="B464" s="38"/>
      <c r="C464" s="184" t="s">
        <v>999</v>
      </c>
      <c r="D464" s="184" t="s">
        <v>154</v>
      </c>
      <c r="E464" s="185" t="s">
        <v>1000</v>
      </c>
      <c r="F464" s="186" t="s">
        <v>1001</v>
      </c>
      <c r="G464" s="187" t="s">
        <v>157</v>
      </c>
      <c r="H464" s="188">
        <v>1170</v>
      </c>
      <c r="I464" s="189"/>
      <c r="J464" s="190">
        <f>ROUND(I464*H464,2)</f>
        <v>0</v>
      </c>
      <c r="K464" s="186" t="s">
        <v>158</v>
      </c>
      <c r="L464" s="58"/>
      <c r="M464" s="191" t="s">
        <v>22</v>
      </c>
      <c r="N464" s="192" t="s">
        <v>47</v>
      </c>
      <c r="O464" s="39"/>
      <c r="P464" s="193">
        <f>O464*H464</f>
        <v>0</v>
      </c>
      <c r="Q464" s="193">
        <v>0.00072</v>
      </c>
      <c r="R464" s="193">
        <f>Q464*H464</f>
        <v>0.8424</v>
      </c>
      <c r="S464" s="193">
        <v>0</v>
      </c>
      <c r="T464" s="194">
        <f>S464*H464</f>
        <v>0</v>
      </c>
      <c r="AR464" s="21" t="s">
        <v>224</v>
      </c>
      <c r="AT464" s="21" t="s">
        <v>154</v>
      </c>
      <c r="AU464" s="21" t="s">
        <v>87</v>
      </c>
      <c r="AY464" s="21" t="s">
        <v>152</v>
      </c>
      <c r="BE464" s="195">
        <f>IF(N464="základní",J464,0)</f>
        <v>0</v>
      </c>
      <c r="BF464" s="195">
        <f>IF(N464="snížená",J464,0)</f>
        <v>0</v>
      </c>
      <c r="BG464" s="195">
        <f>IF(N464="zákl. přenesená",J464,0)</f>
        <v>0</v>
      </c>
      <c r="BH464" s="195">
        <f>IF(N464="sníž. přenesená",J464,0)</f>
        <v>0</v>
      </c>
      <c r="BI464" s="195">
        <f>IF(N464="nulová",J464,0)</f>
        <v>0</v>
      </c>
      <c r="BJ464" s="21" t="s">
        <v>24</v>
      </c>
      <c r="BK464" s="195">
        <f>ROUND(I464*H464,2)</f>
        <v>0</v>
      </c>
      <c r="BL464" s="21" t="s">
        <v>224</v>
      </c>
      <c r="BM464" s="21" t="s">
        <v>1002</v>
      </c>
    </row>
    <row r="465" spans="2:47" s="1" customFormat="1" ht="40.5">
      <c r="B465" s="38"/>
      <c r="C465" s="60"/>
      <c r="D465" s="196" t="s">
        <v>161</v>
      </c>
      <c r="E465" s="60"/>
      <c r="F465" s="197" t="s">
        <v>998</v>
      </c>
      <c r="G465" s="60"/>
      <c r="H465" s="60"/>
      <c r="I465" s="155"/>
      <c r="J465" s="60"/>
      <c r="K465" s="60"/>
      <c r="L465" s="58"/>
      <c r="M465" s="198"/>
      <c r="N465" s="39"/>
      <c r="O465" s="39"/>
      <c r="P465" s="39"/>
      <c r="Q465" s="39"/>
      <c r="R465" s="39"/>
      <c r="S465" s="39"/>
      <c r="T465" s="75"/>
      <c r="AT465" s="21" t="s">
        <v>161</v>
      </c>
      <c r="AU465" s="21" t="s">
        <v>87</v>
      </c>
    </row>
    <row r="466" spans="2:65" s="1" customFormat="1" ht="38.25" customHeight="1">
      <c r="B466" s="38"/>
      <c r="C466" s="184" t="s">
        <v>1003</v>
      </c>
      <c r="D466" s="184" t="s">
        <v>154</v>
      </c>
      <c r="E466" s="185" t="s">
        <v>1004</v>
      </c>
      <c r="F466" s="186" t="s">
        <v>1005</v>
      </c>
      <c r="G466" s="187" t="s">
        <v>384</v>
      </c>
      <c r="H466" s="188">
        <v>334</v>
      </c>
      <c r="I466" s="189"/>
      <c r="J466" s="190">
        <f>ROUND(I466*H466,2)</f>
        <v>0</v>
      </c>
      <c r="K466" s="186" t="s">
        <v>158</v>
      </c>
      <c r="L466" s="58"/>
      <c r="M466" s="191" t="s">
        <v>22</v>
      </c>
      <c r="N466" s="192" t="s">
        <v>47</v>
      </c>
      <c r="O466" s="39"/>
      <c r="P466" s="193">
        <f>O466*H466</f>
        <v>0</v>
      </c>
      <c r="Q466" s="193">
        <v>0.00111</v>
      </c>
      <c r="R466" s="193">
        <f>Q466*H466</f>
        <v>0.37074</v>
      </c>
      <c r="S466" s="193">
        <v>0</v>
      </c>
      <c r="T466" s="194">
        <f>S466*H466</f>
        <v>0</v>
      </c>
      <c r="AR466" s="21" t="s">
        <v>224</v>
      </c>
      <c r="AT466" s="21" t="s">
        <v>154</v>
      </c>
      <c r="AU466" s="21" t="s">
        <v>87</v>
      </c>
      <c r="AY466" s="21" t="s">
        <v>152</v>
      </c>
      <c r="BE466" s="195">
        <f>IF(N466="základní",J466,0)</f>
        <v>0</v>
      </c>
      <c r="BF466" s="195">
        <f>IF(N466="snížená",J466,0)</f>
        <v>0</v>
      </c>
      <c r="BG466" s="195">
        <f>IF(N466="zákl. přenesená",J466,0)</f>
        <v>0</v>
      </c>
      <c r="BH466" s="195">
        <f>IF(N466="sníž. přenesená",J466,0)</f>
        <v>0</v>
      </c>
      <c r="BI466" s="195">
        <f>IF(N466="nulová",J466,0)</f>
        <v>0</v>
      </c>
      <c r="BJ466" s="21" t="s">
        <v>24</v>
      </c>
      <c r="BK466" s="195">
        <f>ROUND(I466*H466,2)</f>
        <v>0</v>
      </c>
      <c r="BL466" s="21" t="s">
        <v>224</v>
      </c>
      <c r="BM466" s="21" t="s">
        <v>1006</v>
      </c>
    </row>
    <row r="467" spans="2:65" s="1" customFormat="1" ht="38.25" customHeight="1">
      <c r="B467" s="38"/>
      <c r="C467" s="184" t="s">
        <v>1007</v>
      </c>
      <c r="D467" s="184" t="s">
        <v>154</v>
      </c>
      <c r="E467" s="185" t="s">
        <v>1008</v>
      </c>
      <c r="F467" s="186" t="s">
        <v>1009</v>
      </c>
      <c r="G467" s="187" t="s">
        <v>384</v>
      </c>
      <c r="H467" s="188">
        <v>168</v>
      </c>
      <c r="I467" s="189"/>
      <c r="J467" s="190">
        <f>ROUND(I467*H467,2)</f>
        <v>0</v>
      </c>
      <c r="K467" s="186" t="s">
        <v>158</v>
      </c>
      <c r="L467" s="58"/>
      <c r="M467" s="191" t="s">
        <v>22</v>
      </c>
      <c r="N467" s="192" t="s">
        <v>47</v>
      </c>
      <c r="O467" s="39"/>
      <c r="P467" s="193">
        <f>O467*H467</f>
        <v>0</v>
      </c>
      <c r="Q467" s="193">
        <v>0.00278</v>
      </c>
      <c r="R467" s="193">
        <f>Q467*H467</f>
        <v>0.46704</v>
      </c>
      <c r="S467" s="193">
        <v>0</v>
      </c>
      <c r="T467" s="194">
        <f>S467*H467</f>
        <v>0</v>
      </c>
      <c r="AR467" s="21" t="s">
        <v>224</v>
      </c>
      <c r="AT467" s="21" t="s">
        <v>154</v>
      </c>
      <c r="AU467" s="21" t="s">
        <v>87</v>
      </c>
      <c r="AY467" s="21" t="s">
        <v>152</v>
      </c>
      <c r="BE467" s="195">
        <f>IF(N467="základní",J467,0)</f>
        <v>0</v>
      </c>
      <c r="BF467" s="195">
        <f>IF(N467="snížená",J467,0)</f>
        <v>0</v>
      </c>
      <c r="BG467" s="195">
        <f>IF(N467="zákl. přenesená",J467,0)</f>
        <v>0</v>
      </c>
      <c r="BH467" s="195">
        <f>IF(N467="sníž. přenesená",J467,0)</f>
        <v>0</v>
      </c>
      <c r="BI467" s="195">
        <f>IF(N467="nulová",J467,0)</f>
        <v>0</v>
      </c>
      <c r="BJ467" s="21" t="s">
        <v>24</v>
      </c>
      <c r="BK467" s="195">
        <f>ROUND(I467*H467,2)</f>
        <v>0</v>
      </c>
      <c r="BL467" s="21" t="s">
        <v>224</v>
      </c>
      <c r="BM467" s="21" t="s">
        <v>1010</v>
      </c>
    </row>
    <row r="468" spans="2:65" s="1" customFormat="1" ht="25.5" customHeight="1">
      <c r="B468" s="38"/>
      <c r="C468" s="184" t="s">
        <v>1011</v>
      </c>
      <c r="D468" s="184" t="s">
        <v>154</v>
      </c>
      <c r="E468" s="185" t="s">
        <v>1012</v>
      </c>
      <c r="F468" s="186" t="s">
        <v>1013</v>
      </c>
      <c r="G468" s="187" t="s">
        <v>157</v>
      </c>
      <c r="H468" s="188">
        <v>35</v>
      </c>
      <c r="I468" s="189"/>
      <c r="J468" s="190">
        <f>ROUND(I468*H468,2)</f>
        <v>0</v>
      </c>
      <c r="K468" s="186" t="s">
        <v>158</v>
      </c>
      <c r="L468" s="58"/>
      <c r="M468" s="191" t="s">
        <v>22</v>
      </c>
      <c r="N468" s="192" t="s">
        <v>47</v>
      </c>
      <c r="O468" s="39"/>
      <c r="P468" s="193">
        <f>O468*H468</f>
        <v>0</v>
      </c>
      <c r="Q468" s="193">
        <v>0</v>
      </c>
      <c r="R468" s="193">
        <f>Q468*H468</f>
        <v>0</v>
      </c>
      <c r="S468" s="193">
        <v>0</v>
      </c>
      <c r="T468" s="194">
        <f>S468*H468</f>
        <v>0</v>
      </c>
      <c r="AR468" s="21" t="s">
        <v>224</v>
      </c>
      <c r="AT468" s="21" t="s">
        <v>154</v>
      </c>
      <c r="AU468" s="21" t="s">
        <v>87</v>
      </c>
      <c r="AY468" s="21" t="s">
        <v>152</v>
      </c>
      <c r="BE468" s="195">
        <f>IF(N468="základní",J468,0)</f>
        <v>0</v>
      </c>
      <c r="BF468" s="195">
        <f>IF(N468="snížená",J468,0)</f>
        <v>0</v>
      </c>
      <c r="BG468" s="195">
        <f>IF(N468="zákl. přenesená",J468,0)</f>
        <v>0</v>
      </c>
      <c r="BH468" s="195">
        <f>IF(N468="sníž. přenesená",J468,0)</f>
        <v>0</v>
      </c>
      <c r="BI468" s="195">
        <f>IF(N468="nulová",J468,0)</f>
        <v>0</v>
      </c>
      <c r="BJ468" s="21" t="s">
        <v>24</v>
      </c>
      <c r="BK468" s="195">
        <f>ROUND(I468*H468,2)</f>
        <v>0</v>
      </c>
      <c r="BL468" s="21" t="s">
        <v>224</v>
      </c>
      <c r="BM468" s="21" t="s">
        <v>1014</v>
      </c>
    </row>
    <row r="469" spans="2:47" s="1" customFormat="1" ht="40.5">
      <c r="B469" s="38"/>
      <c r="C469" s="60"/>
      <c r="D469" s="196" t="s">
        <v>161</v>
      </c>
      <c r="E469" s="60"/>
      <c r="F469" s="197" t="s">
        <v>1015</v>
      </c>
      <c r="G469" s="60"/>
      <c r="H469" s="60"/>
      <c r="I469" s="155"/>
      <c r="J469" s="60"/>
      <c r="K469" s="60"/>
      <c r="L469" s="58"/>
      <c r="M469" s="198"/>
      <c r="N469" s="39"/>
      <c r="O469" s="39"/>
      <c r="P469" s="39"/>
      <c r="Q469" s="39"/>
      <c r="R469" s="39"/>
      <c r="S469" s="39"/>
      <c r="T469" s="75"/>
      <c r="AT469" s="21" t="s">
        <v>161</v>
      </c>
      <c r="AU469" s="21" t="s">
        <v>87</v>
      </c>
    </row>
    <row r="470" spans="2:63" s="10" customFormat="1" ht="29.85" customHeight="1">
      <c r="B470" s="168"/>
      <c r="C470" s="169"/>
      <c r="D470" s="170" t="s">
        <v>75</v>
      </c>
      <c r="E470" s="182" t="s">
        <v>1016</v>
      </c>
      <c r="F470" s="182" t="s">
        <v>1017</v>
      </c>
      <c r="G470" s="169"/>
      <c r="H470" s="169"/>
      <c r="I470" s="172"/>
      <c r="J470" s="183">
        <f>BK470</f>
        <v>0</v>
      </c>
      <c r="K470" s="169"/>
      <c r="L470" s="174"/>
      <c r="M470" s="175"/>
      <c r="N470" s="176"/>
      <c r="O470" s="176"/>
      <c r="P470" s="177">
        <f>SUM(P471:P473)</f>
        <v>0</v>
      </c>
      <c r="Q470" s="176"/>
      <c r="R470" s="177">
        <f>SUM(R471:R473)</f>
        <v>0.0088</v>
      </c>
      <c r="S470" s="176"/>
      <c r="T470" s="178">
        <f>SUM(T471:T473)</f>
        <v>0</v>
      </c>
      <c r="AR470" s="179" t="s">
        <v>87</v>
      </c>
      <c r="AT470" s="180" t="s">
        <v>75</v>
      </c>
      <c r="AU470" s="180" t="s">
        <v>24</v>
      </c>
      <c r="AY470" s="179" t="s">
        <v>152</v>
      </c>
      <c r="BK470" s="181">
        <f>SUM(BK471:BK473)</f>
        <v>0</v>
      </c>
    </row>
    <row r="471" spans="2:65" s="1" customFormat="1" ht="25.5" customHeight="1">
      <c r="B471" s="38"/>
      <c r="C471" s="184" t="s">
        <v>1018</v>
      </c>
      <c r="D471" s="184" t="s">
        <v>154</v>
      </c>
      <c r="E471" s="185" t="s">
        <v>1019</v>
      </c>
      <c r="F471" s="186" t="s">
        <v>1020</v>
      </c>
      <c r="G471" s="187" t="s">
        <v>157</v>
      </c>
      <c r="H471" s="188">
        <v>38</v>
      </c>
      <c r="I471" s="189"/>
      <c r="J471" s="190">
        <f>ROUND(I471*H471,2)</f>
        <v>0</v>
      </c>
      <c r="K471" s="186" t="s">
        <v>158</v>
      </c>
      <c r="L471" s="58"/>
      <c r="M471" s="191" t="s">
        <v>22</v>
      </c>
      <c r="N471" s="192" t="s">
        <v>47</v>
      </c>
      <c r="O471" s="39"/>
      <c r="P471" s="193">
        <f>O471*H471</f>
        <v>0</v>
      </c>
      <c r="Q471" s="193">
        <v>0</v>
      </c>
      <c r="R471" s="193">
        <f>Q471*H471</f>
        <v>0</v>
      </c>
      <c r="S471" s="193">
        <v>0</v>
      </c>
      <c r="T471" s="194">
        <f>S471*H471</f>
        <v>0</v>
      </c>
      <c r="AR471" s="21" t="s">
        <v>224</v>
      </c>
      <c r="AT471" s="21" t="s">
        <v>154</v>
      </c>
      <c r="AU471" s="21" t="s">
        <v>87</v>
      </c>
      <c r="AY471" s="21" t="s">
        <v>152</v>
      </c>
      <c r="BE471" s="195">
        <f>IF(N471="základní",J471,0)</f>
        <v>0</v>
      </c>
      <c r="BF471" s="195">
        <f>IF(N471="snížená",J471,0)</f>
        <v>0</v>
      </c>
      <c r="BG471" s="195">
        <f>IF(N471="zákl. přenesená",J471,0)</f>
        <v>0</v>
      </c>
      <c r="BH471" s="195">
        <f>IF(N471="sníž. přenesená",J471,0)</f>
        <v>0</v>
      </c>
      <c r="BI471" s="195">
        <f>IF(N471="nulová",J471,0)</f>
        <v>0</v>
      </c>
      <c r="BJ471" s="21" t="s">
        <v>24</v>
      </c>
      <c r="BK471" s="195">
        <f>ROUND(I471*H471,2)</f>
        <v>0</v>
      </c>
      <c r="BL471" s="21" t="s">
        <v>224</v>
      </c>
      <c r="BM471" s="21" t="s">
        <v>1021</v>
      </c>
    </row>
    <row r="472" spans="2:47" s="1" customFormat="1" ht="40.5">
      <c r="B472" s="38"/>
      <c r="C472" s="60"/>
      <c r="D472" s="196" t="s">
        <v>161</v>
      </c>
      <c r="E472" s="60"/>
      <c r="F472" s="197" t="s">
        <v>1022</v>
      </c>
      <c r="G472" s="60"/>
      <c r="H472" s="60"/>
      <c r="I472" s="155"/>
      <c r="J472" s="60"/>
      <c r="K472" s="60"/>
      <c r="L472" s="58"/>
      <c r="M472" s="198"/>
      <c r="N472" s="39"/>
      <c r="O472" s="39"/>
      <c r="P472" s="39"/>
      <c r="Q472" s="39"/>
      <c r="R472" s="39"/>
      <c r="S472" s="39"/>
      <c r="T472" s="75"/>
      <c r="AT472" s="21" t="s">
        <v>161</v>
      </c>
      <c r="AU472" s="21" t="s">
        <v>87</v>
      </c>
    </row>
    <row r="473" spans="2:65" s="1" customFormat="1" ht="38.25" customHeight="1">
      <c r="B473" s="38"/>
      <c r="C473" s="184" t="s">
        <v>1023</v>
      </c>
      <c r="D473" s="184" t="s">
        <v>154</v>
      </c>
      <c r="E473" s="185" t="s">
        <v>1024</v>
      </c>
      <c r="F473" s="186" t="s">
        <v>1025</v>
      </c>
      <c r="G473" s="187" t="s">
        <v>157</v>
      </c>
      <c r="H473" s="188">
        <v>88</v>
      </c>
      <c r="I473" s="189"/>
      <c r="J473" s="190">
        <f>ROUND(I473*H473,2)</f>
        <v>0</v>
      </c>
      <c r="K473" s="186" t="s">
        <v>158</v>
      </c>
      <c r="L473" s="58"/>
      <c r="M473" s="191" t="s">
        <v>22</v>
      </c>
      <c r="N473" s="192" t="s">
        <v>47</v>
      </c>
      <c r="O473" s="39"/>
      <c r="P473" s="193">
        <f>O473*H473</f>
        <v>0</v>
      </c>
      <c r="Q473" s="193">
        <v>0.0001</v>
      </c>
      <c r="R473" s="193">
        <f>Q473*H473</f>
        <v>0.0088</v>
      </c>
      <c r="S473" s="193">
        <v>0</v>
      </c>
      <c r="T473" s="194">
        <f>S473*H473</f>
        <v>0</v>
      </c>
      <c r="AR473" s="21" t="s">
        <v>224</v>
      </c>
      <c r="AT473" s="21" t="s">
        <v>154</v>
      </c>
      <c r="AU473" s="21" t="s">
        <v>87</v>
      </c>
      <c r="AY473" s="21" t="s">
        <v>152</v>
      </c>
      <c r="BE473" s="195">
        <f>IF(N473="základní",J473,0)</f>
        <v>0</v>
      </c>
      <c r="BF473" s="195">
        <f>IF(N473="snížená",J473,0)</f>
        <v>0</v>
      </c>
      <c r="BG473" s="195">
        <f>IF(N473="zákl. přenesená",J473,0)</f>
        <v>0</v>
      </c>
      <c r="BH473" s="195">
        <f>IF(N473="sníž. přenesená",J473,0)</f>
        <v>0</v>
      </c>
      <c r="BI473" s="195">
        <f>IF(N473="nulová",J473,0)</f>
        <v>0</v>
      </c>
      <c r="BJ473" s="21" t="s">
        <v>24</v>
      </c>
      <c r="BK473" s="195">
        <f>ROUND(I473*H473,2)</f>
        <v>0</v>
      </c>
      <c r="BL473" s="21" t="s">
        <v>224</v>
      </c>
      <c r="BM473" s="21" t="s">
        <v>1026</v>
      </c>
    </row>
    <row r="474" spans="2:63" s="10" customFormat="1" ht="29.85" customHeight="1">
      <c r="B474" s="168"/>
      <c r="C474" s="169"/>
      <c r="D474" s="170" t="s">
        <v>75</v>
      </c>
      <c r="E474" s="182" t="s">
        <v>1027</v>
      </c>
      <c r="F474" s="182" t="s">
        <v>1028</v>
      </c>
      <c r="G474" s="169"/>
      <c r="H474" s="169"/>
      <c r="I474" s="172"/>
      <c r="J474" s="183">
        <f>BK474</f>
        <v>0</v>
      </c>
      <c r="K474" s="169"/>
      <c r="L474" s="174"/>
      <c r="M474" s="175"/>
      <c r="N474" s="176"/>
      <c r="O474" s="176"/>
      <c r="P474" s="177">
        <f>SUM(P475:P488)</f>
        <v>0</v>
      </c>
      <c r="Q474" s="176"/>
      <c r="R474" s="177">
        <f>SUM(R475:R488)</f>
        <v>0.08148999999999999</v>
      </c>
      <c r="S474" s="176"/>
      <c r="T474" s="178">
        <f>SUM(T475:T488)</f>
        <v>0.00252</v>
      </c>
      <c r="AR474" s="179" t="s">
        <v>87</v>
      </c>
      <c r="AT474" s="180" t="s">
        <v>75</v>
      </c>
      <c r="AU474" s="180" t="s">
        <v>24</v>
      </c>
      <c r="AY474" s="179" t="s">
        <v>152</v>
      </c>
      <c r="BK474" s="181">
        <f>SUM(BK475:BK488)</f>
        <v>0</v>
      </c>
    </row>
    <row r="475" spans="2:65" s="1" customFormat="1" ht="16.5" customHeight="1">
      <c r="B475" s="38"/>
      <c r="C475" s="184" t="s">
        <v>1029</v>
      </c>
      <c r="D475" s="184" t="s">
        <v>154</v>
      </c>
      <c r="E475" s="185" t="s">
        <v>1030</v>
      </c>
      <c r="F475" s="186" t="s">
        <v>1031</v>
      </c>
      <c r="G475" s="187" t="s">
        <v>384</v>
      </c>
      <c r="H475" s="188">
        <v>6</v>
      </c>
      <c r="I475" s="189"/>
      <c r="J475" s="190">
        <f>ROUND(I475*H475,2)</f>
        <v>0</v>
      </c>
      <c r="K475" s="186" t="s">
        <v>158</v>
      </c>
      <c r="L475" s="58"/>
      <c r="M475" s="191" t="s">
        <v>22</v>
      </c>
      <c r="N475" s="192" t="s">
        <v>47</v>
      </c>
      <c r="O475" s="39"/>
      <c r="P475" s="193">
        <f>O475*H475</f>
        <v>0</v>
      </c>
      <c r="Q475" s="193">
        <v>0.00058</v>
      </c>
      <c r="R475" s="193">
        <f>Q475*H475</f>
        <v>0.00348</v>
      </c>
      <c r="S475" s="193">
        <v>0.00042</v>
      </c>
      <c r="T475" s="194">
        <f>S475*H475</f>
        <v>0.00252</v>
      </c>
      <c r="AR475" s="21" t="s">
        <v>224</v>
      </c>
      <c r="AT475" s="21" t="s">
        <v>154</v>
      </c>
      <c r="AU475" s="21" t="s">
        <v>87</v>
      </c>
      <c r="AY475" s="21" t="s">
        <v>152</v>
      </c>
      <c r="BE475" s="195">
        <f>IF(N475="základní",J475,0)</f>
        <v>0</v>
      </c>
      <c r="BF475" s="195">
        <f>IF(N475="snížená",J475,0)</f>
        <v>0</v>
      </c>
      <c r="BG475" s="195">
        <f>IF(N475="zákl. přenesená",J475,0)</f>
        <v>0</v>
      </c>
      <c r="BH475" s="195">
        <f>IF(N475="sníž. přenesená",J475,0)</f>
        <v>0</v>
      </c>
      <c r="BI475" s="195">
        <f>IF(N475="nulová",J475,0)</f>
        <v>0</v>
      </c>
      <c r="BJ475" s="21" t="s">
        <v>24</v>
      </c>
      <c r="BK475" s="195">
        <f>ROUND(I475*H475,2)</f>
        <v>0</v>
      </c>
      <c r="BL475" s="21" t="s">
        <v>224</v>
      </c>
      <c r="BM475" s="21" t="s">
        <v>1032</v>
      </c>
    </row>
    <row r="476" spans="2:65" s="1" customFormat="1" ht="16.5" customHeight="1">
      <c r="B476" s="38"/>
      <c r="C476" s="184" t="s">
        <v>1033</v>
      </c>
      <c r="D476" s="184" t="s">
        <v>154</v>
      </c>
      <c r="E476" s="185" t="s">
        <v>1034</v>
      </c>
      <c r="F476" s="186" t="s">
        <v>1035</v>
      </c>
      <c r="G476" s="187" t="s">
        <v>384</v>
      </c>
      <c r="H476" s="188">
        <v>8</v>
      </c>
      <c r="I476" s="189"/>
      <c r="J476" s="190">
        <f>ROUND(I476*H476,2)</f>
        <v>0</v>
      </c>
      <c r="K476" s="186" t="s">
        <v>158</v>
      </c>
      <c r="L476" s="58"/>
      <c r="M476" s="191" t="s">
        <v>22</v>
      </c>
      <c r="N476" s="192" t="s">
        <v>47</v>
      </c>
      <c r="O476" s="39"/>
      <c r="P476" s="193">
        <f>O476*H476</f>
        <v>0</v>
      </c>
      <c r="Q476" s="193">
        <v>0.00184</v>
      </c>
      <c r="R476" s="193">
        <f>Q476*H476</f>
        <v>0.01472</v>
      </c>
      <c r="S476" s="193">
        <v>0</v>
      </c>
      <c r="T476" s="194">
        <f>S476*H476</f>
        <v>0</v>
      </c>
      <c r="AR476" s="21" t="s">
        <v>224</v>
      </c>
      <c r="AT476" s="21" t="s">
        <v>154</v>
      </c>
      <c r="AU476" s="21" t="s">
        <v>87</v>
      </c>
      <c r="AY476" s="21" t="s">
        <v>152</v>
      </c>
      <c r="BE476" s="195">
        <f>IF(N476="základní",J476,0)</f>
        <v>0</v>
      </c>
      <c r="BF476" s="195">
        <f>IF(N476="snížená",J476,0)</f>
        <v>0</v>
      </c>
      <c r="BG476" s="195">
        <f>IF(N476="zákl. přenesená",J476,0)</f>
        <v>0</v>
      </c>
      <c r="BH476" s="195">
        <f>IF(N476="sníž. přenesená",J476,0)</f>
        <v>0</v>
      </c>
      <c r="BI476" s="195">
        <f>IF(N476="nulová",J476,0)</f>
        <v>0</v>
      </c>
      <c r="BJ476" s="21" t="s">
        <v>24</v>
      </c>
      <c r="BK476" s="195">
        <f>ROUND(I476*H476,2)</f>
        <v>0</v>
      </c>
      <c r="BL476" s="21" t="s">
        <v>224</v>
      </c>
      <c r="BM476" s="21" t="s">
        <v>1036</v>
      </c>
    </row>
    <row r="477" spans="2:65" s="1" customFormat="1" ht="25.5" customHeight="1">
      <c r="B477" s="38"/>
      <c r="C477" s="184" t="s">
        <v>1037</v>
      </c>
      <c r="D477" s="184" t="s">
        <v>154</v>
      </c>
      <c r="E477" s="185" t="s">
        <v>1038</v>
      </c>
      <c r="F477" s="186" t="s">
        <v>1039</v>
      </c>
      <c r="G477" s="187" t="s">
        <v>201</v>
      </c>
      <c r="H477" s="188">
        <v>56</v>
      </c>
      <c r="I477" s="189"/>
      <c r="J477" s="190">
        <f>ROUND(I477*H477,2)</f>
        <v>0</v>
      </c>
      <c r="K477" s="186" t="s">
        <v>158</v>
      </c>
      <c r="L477" s="58"/>
      <c r="M477" s="191" t="s">
        <v>22</v>
      </c>
      <c r="N477" s="192" t="s">
        <v>47</v>
      </c>
      <c r="O477" s="39"/>
      <c r="P477" s="193">
        <f>O477*H477</f>
        <v>0</v>
      </c>
      <c r="Q477" s="193">
        <v>0.00059</v>
      </c>
      <c r="R477" s="193">
        <f>Q477*H477</f>
        <v>0.03304</v>
      </c>
      <c r="S477" s="193">
        <v>0</v>
      </c>
      <c r="T477" s="194">
        <f>S477*H477</f>
        <v>0</v>
      </c>
      <c r="AR477" s="21" t="s">
        <v>224</v>
      </c>
      <c r="AT477" s="21" t="s">
        <v>154</v>
      </c>
      <c r="AU477" s="21" t="s">
        <v>87</v>
      </c>
      <c r="AY477" s="21" t="s">
        <v>152</v>
      </c>
      <c r="BE477" s="195">
        <f>IF(N477="základní",J477,0)</f>
        <v>0</v>
      </c>
      <c r="BF477" s="195">
        <f>IF(N477="snížená",J477,0)</f>
        <v>0</v>
      </c>
      <c r="BG477" s="195">
        <f>IF(N477="zákl. přenesená",J477,0)</f>
        <v>0</v>
      </c>
      <c r="BH477" s="195">
        <f>IF(N477="sníž. přenesená",J477,0)</f>
        <v>0</v>
      </c>
      <c r="BI477" s="195">
        <f>IF(N477="nulová",J477,0)</f>
        <v>0</v>
      </c>
      <c r="BJ477" s="21" t="s">
        <v>24</v>
      </c>
      <c r="BK477" s="195">
        <f>ROUND(I477*H477,2)</f>
        <v>0</v>
      </c>
      <c r="BL477" s="21" t="s">
        <v>224</v>
      </c>
      <c r="BM477" s="21" t="s">
        <v>1040</v>
      </c>
    </row>
    <row r="478" spans="2:47" s="1" customFormat="1" ht="67.5">
      <c r="B478" s="38"/>
      <c r="C478" s="60"/>
      <c r="D478" s="196" t="s">
        <v>161</v>
      </c>
      <c r="E478" s="60"/>
      <c r="F478" s="197" t="s">
        <v>1041</v>
      </c>
      <c r="G478" s="60"/>
      <c r="H478" s="60"/>
      <c r="I478" s="155"/>
      <c r="J478" s="60"/>
      <c r="K478" s="60"/>
      <c r="L478" s="58"/>
      <c r="M478" s="198"/>
      <c r="N478" s="39"/>
      <c r="O478" s="39"/>
      <c r="P478" s="39"/>
      <c r="Q478" s="39"/>
      <c r="R478" s="39"/>
      <c r="S478" s="39"/>
      <c r="T478" s="75"/>
      <c r="AT478" s="21" t="s">
        <v>161</v>
      </c>
      <c r="AU478" s="21" t="s">
        <v>87</v>
      </c>
    </row>
    <row r="479" spans="2:65" s="1" customFormat="1" ht="25.5" customHeight="1">
      <c r="B479" s="38"/>
      <c r="C479" s="184" t="s">
        <v>1042</v>
      </c>
      <c r="D479" s="184" t="s">
        <v>154</v>
      </c>
      <c r="E479" s="185" t="s">
        <v>1043</v>
      </c>
      <c r="F479" s="186" t="s">
        <v>1044</v>
      </c>
      <c r="G479" s="187" t="s">
        <v>201</v>
      </c>
      <c r="H479" s="188">
        <v>15</v>
      </c>
      <c r="I479" s="189"/>
      <c r="J479" s="190">
        <f>ROUND(I479*H479,2)</f>
        <v>0</v>
      </c>
      <c r="K479" s="186" t="s">
        <v>158</v>
      </c>
      <c r="L479" s="58"/>
      <c r="M479" s="191" t="s">
        <v>22</v>
      </c>
      <c r="N479" s="192" t="s">
        <v>47</v>
      </c>
      <c r="O479" s="39"/>
      <c r="P479" s="193">
        <f>O479*H479</f>
        <v>0</v>
      </c>
      <c r="Q479" s="193">
        <v>0.0012</v>
      </c>
      <c r="R479" s="193">
        <f>Q479*H479</f>
        <v>0.018</v>
      </c>
      <c r="S479" s="193">
        <v>0</v>
      </c>
      <c r="T479" s="194">
        <f>S479*H479</f>
        <v>0</v>
      </c>
      <c r="AR479" s="21" t="s">
        <v>224</v>
      </c>
      <c r="AT479" s="21" t="s">
        <v>154</v>
      </c>
      <c r="AU479" s="21" t="s">
        <v>87</v>
      </c>
      <c r="AY479" s="21" t="s">
        <v>152</v>
      </c>
      <c r="BE479" s="195">
        <f>IF(N479="základní",J479,0)</f>
        <v>0</v>
      </c>
      <c r="BF479" s="195">
        <f>IF(N479="snížená",J479,0)</f>
        <v>0</v>
      </c>
      <c r="BG479" s="195">
        <f>IF(N479="zákl. přenesená",J479,0)</f>
        <v>0</v>
      </c>
      <c r="BH479" s="195">
        <f>IF(N479="sníž. přenesená",J479,0)</f>
        <v>0</v>
      </c>
      <c r="BI479" s="195">
        <f>IF(N479="nulová",J479,0)</f>
        <v>0</v>
      </c>
      <c r="BJ479" s="21" t="s">
        <v>24</v>
      </c>
      <c r="BK479" s="195">
        <f>ROUND(I479*H479,2)</f>
        <v>0</v>
      </c>
      <c r="BL479" s="21" t="s">
        <v>224</v>
      </c>
      <c r="BM479" s="21" t="s">
        <v>1045</v>
      </c>
    </row>
    <row r="480" spans="2:47" s="1" customFormat="1" ht="67.5">
      <c r="B480" s="38"/>
      <c r="C480" s="60"/>
      <c r="D480" s="196" t="s">
        <v>161</v>
      </c>
      <c r="E480" s="60"/>
      <c r="F480" s="197" t="s">
        <v>1041</v>
      </c>
      <c r="G480" s="60"/>
      <c r="H480" s="60"/>
      <c r="I480" s="155"/>
      <c r="J480" s="60"/>
      <c r="K480" s="60"/>
      <c r="L480" s="58"/>
      <c r="M480" s="198"/>
      <c r="N480" s="39"/>
      <c r="O480" s="39"/>
      <c r="P480" s="39"/>
      <c r="Q480" s="39"/>
      <c r="R480" s="39"/>
      <c r="S480" s="39"/>
      <c r="T480" s="75"/>
      <c r="AT480" s="21" t="s">
        <v>161</v>
      </c>
      <c r="AU480" s="21" t="s">
        <v>87</v>
      </c>
    </row>
    <row r="481" spans="2:65" s="1" customFormat="1" ht="25.5" customHeight="1">
      <c r="B481" s="38"/>
      <c r="C481" s="184" t="s">
        <v>1046</v>
      </c>
      <c r="D481" s="184" t="s">
        <v>154</v>
      </c>
      <c r="E481" s="185" t="s">
        <v>1047</v>
      </c>
      <c r="F481" s="186" t="s">
        <v>1048</v>
      </c>
      <c r="G481" s="187" t="s">
        <v>201</v>
      </c>
      <c r="H481" s="188">
        <v>12</v>
      </c>
      <c r="I481" s="189"/>
      <c r="J481" s="190">
        <f>ROUND(I481*H481,2)</f>
        <v>0</v>
      </c>
      <c r="K481" s="186" t="s">
        <v>158</v>
      </c>
      <c r="L481" s="58"/>
      <c r="M481" s="191" t="s">
        <v>22</v>
      </c>
      <c r="N481" s="192" t="s">
        <v>47</v>
      </c>
      <c r="O481" s="39"/>
      <c r="P481" s="193">
        <f>O481*H481</f>
        <v>0</v>
      </c>
      <c r="Q481" s="193">
        <v>0.00035</v>
      </c>
      <c r="R481" s="193">
        <f>Q481*H481</f>
        <v>0.0042</v>
      </c>
      <c r="S481" s="193">
        <v>0</v>
      </c>
      <c r="T481" s="194">
        <f>S481*H481</f>
        <v>0</v>
      </c>
      <c r="AR481" s="21" t="s">
        <v>224</v>
      </c>
      <c r="AT481" s="21" t="s">
        <v>154</v>
      </c>
      <c r="AU481" s="21" t="s">
        <v>87</v>
      </c>
      <c r="AY481" s="21" t="s">
        <v>152</v>
      </c>
      <c r="BE481" s="195">
        <f>IF(N481="základní",J481,0)</f>
        <v>0</v>
      </c>
      <c r="BF481" s="195">
        <f>IF(N481="snížená",J481,0)</f>
        <v>0</v>
      </c>
      <c r="BG481" s="195">
        <f>IF(N481="zákl. přenesená",J481,0)</f>
        <v>0</v>
      </c>
      <c r="BH481" s="195">
        <f>IF(N481="sníž. přenesená",J481,0)</f>
        <v>0</v>
      </c>
      <c r="BI481" s="195">
        <f>IF(N481="nulová",J481,0)</f>
        <v>0</v>
      </c>
      <c r="BJ481" s="21" t="s">
        <v>24</v>
      </c>
      <c r="BK481" s="195">
        <f>ROUND(I481*H481,2)</f>
        <v>0</v>
      </c>
      <c r="BL481" s="21" t="s">
        <v>224</v>
      </c>
      <c r="BM481" s="21" t="s">
        <v>1049</v>
      </c>
    </row>
    <row r="482" spans="2:47" s="1" customFormat="1" ht="67.5">
      <c r="B482" s="38"/>
      <c r="C482" s="60"/>
      <c r="D482" s="196" t="s">
        <v>161</v>
      </c>
      <c r="E482" s="60"/>
      <c r="F482" s="197" t="s">
        <v>1041</v>
      </c>
      <c r="G482" s="60"/>
      <c r="H482" s="60"/>
      <c r="I482" s="155"/>
      <c r="J482" s="60"/>
      <c r="K482" s="60"/>
      <c r="L482" s="58"/>
      <c r="M482" s="198"/>
      <c r="N482" s="39"/>
      <c r="O482" s="39"/>
      <c r="P482" s="39"/>
      <c r="Q482" s="39"/>
      <c r="R482" s="39"/>
      <c r="S482" s="39"/>
      <c r="T482" s="75"/>
      <c r="AT482" s="21" t="s">
        <v>161</v>
      </c>
      <c r="AU482" s="21" t="s">
        <v>87</v>
      </c>
    </row>
    <row r="483" spans="2:65" s="1" customFormat="1" ht="25.5" customHeight="1">
      <c r="B483" s="38"/>
      <c r="C483" s="184" t="s">
        <v>1050</v>
      </c>
      <c r="D483" s="184" t="s">
        <v>154</v>
      </c>
      <c r="E483" s="185" t="s">
        <v>1051</v>
      </c>
      <c r="F483" s="186" t="s">
        <v>1052</v>
      </c>
      <c r="G483" s="187" t="s">
        <v>384</v>
      </c>
      <c r="H483" s="188">
        <v>105</v>
      </c>
      <c r="I483" s="189"/>
      <c r="J483" s="190">
        <f>ROUND(I483*H483,2)</f>
        <v>0</v>
      </c>
      <c r="K483" s="186" t="s">
        <v>158</v>
      </c>
      <c r="L483" s="58"/>
      <c r="M483" s="191" t="s">
        <v>22</v>
      </c>
      <c r="N483" s="192" t="s">
        <v>47</v>
      </c>
      <c r="O483" s="39"/>
      <c r="P483" s="193">
        <f>O483*H483</f>
        <v>0</v>
      </c>
      <c r="Q483" s="193">
        <v>0</v>
      </c>
      <c r="R483" s="193">
        <f>Q483*H483</f>
        <v>0</v>
      </c>
      <c r="S483" s="193">
        <v>0</v>
      </c>
      <c r="T483" s="194">
        <f>S483*H483</f>
        <v>0</v>
      </c>
      <c r="AR483" s="21" t="s">
        <v>224</v>
      </c>
      <c r="AT483" s="21" t="s">
        <v>154</v>
      </c>
      <c r="AU483" s="21" t="s">
        <v>87</v>
      </c>
      <c r="AY483" s="21" t="s">
        <v>152</v>
      </c>
      <c r="BE483" s="195">
        <f>IF(N483="základní",J483,0)</f>
        <v>0</v>
      </c>
      <c r="BF483" s="195">
        <f>IF(N483="snížená",J483,0)</f>
        <v>0</v>
      </c>
      <c r="BG483" s="195">
        <f>IF(N483="zákl. přenesená",J483,0)</f>
        <v>0</v>
      </c>
      <c r="BH483" s="195">
        <f>IF(N483="sníž. přenesená",J483,0)</f>
        <v>0</v>
      </c>
      <c r="BI483" s="195">
        <f>IF(N483="nulová",J483,0)</f>
        <v>0</v>
      </c>
      <c r="BJ483" s="21" t="s">
        <v>24</v>
      </c>
      <c r="BK483" s="195">
        <f>ROUND(I483*H483,2)</f>
        <v>0</v>
      </c>
      <c r="BL483" s="21" t="s">
        <v>224</v>
      </c>
      <c r="BM483" s="21" t="s">
        <v>1053</v>
      </c>
    </row>
    <row r="484" spans="2:47" s="1" customFormat="1" ht="54">
      <c r="B484" s="38"/>
      <c r="C484" s="60"/>
      <c r="D484" s="196" t="s">
        <v>161</v>
      </c>
      <c r="E484" s="60"/>
      <c r="F484" s="197" t="s">
        <v>1054</v>
      </c>
      <c r="G484" s="60"/>
      <c r="H484" s="60"/>
      <c r="I484" s="155"/>
      <c r="J484" s="60"/>
      <c r="K484" s="60"/>
      <c r="L484" s="58"/>
      <c r="M484" s="198"/>
      <c r="N484" s="39"/>
      <c r="O484" s="39"/>
      <c r="P484" s="39"/>
      <c r="Q484" s="39"/>
      <c r="R484" s="39"/>
      <c r="S484" s="39"/>
      <c r="T484" s="75"/>
      <c r="AT484" s="21" t="s">
        <v>161</v>
      </c>
      <c r="AU484" s="21" t="s">
        <v>87</v>
      </c>
    </row>
    <row r="485" spans="2:65" s="1" customFormat="1" ht="25.5" customHeight="1">
      <c r="B485" s="38"/>
      <c r="C485" s="184" t="s">
        <v>1055</v>
      </c>
      <c r="D485" s="184" t="s">
        <v>154</v>
      </c>
      <c r="E485" s="185" t="s">
        <v>1056</v>
      </c>
      <c r="F485" s="186" t="s">
        <v>1057</v>
      </c>
      <c r="G485" s="187" t="s">
        <v>384</v>
      </c>
      <c r="H485" s="188">
        <v>63</v>
      </c>
      <c r="I485" s="189"/>
      <c r="J485" s="190">
        <f>ROUND(I485*H485,2)</f>
        <v>0</v>
      </c>
      <c r="K485" s="186" t="s">
        <v>158</v>
      </c>
      <c r="L485" s="58"/>
      <c r="M485" s="191" t="s">
        <v>22</v>
      </c>
      <c r="N485" s="192" t="s">
        <v>47</v>
      </c>
      <c r="O485" s="39"/>
      <c r="P485" s="193">
        <f>O485*H485</f>
        <v>0</v>
      </c>
      <c r="Q485" s="193">
        <v>0</v>
      </c>
      <c r="R485" s="193">
        <f>Q485*H485</f>
        <v>0</v>
      </c>
      <c r="S485" s="193">
        <v>0</v>
      </c>
      <c r="T485" s="194">
        <f>S485*H485</f>
        <v>0</v>
      </c>
      <c r="AR485" s="21" t="s">
        <v>224</v>
      </c>
      <c r="AT485" s="21" t="s">
        <v>154</v>
      </c>
      <c r="AU485" s="21" t="s">
        <v>87</v>
      </c>
      <c r="AY485" s="21" t="s">
        <v>152</v>
      </c>
      <c r="BE485" s="195">
        <f>IF(N485="základní",J485,0)</f>
        <v>0</v>
      </c>
      <c r="BF485" s="195">
        <f>IF(N485="snížená",J485,0)</f>
        <v>0</v>
      </c>
      <c r="BG485" s="195">
        <f>IF(N485="zákl. přenesená",J485,0)</f>
        <v>0</v>
      </c>
      <c r="BH485" s="195">
        <f>IF(N485="sníž. přenesená",J485,0)</f>
        <v>0</v>
      </c>
      <c r="BI485" s="195">
        <f>IF(N485="nulová",J485,0)</f>
        <v>0</v>
      </c>
      <c r="BJ485" s="21" t="s">
        <v>24</v>
      </c>
      <c r="BK485" s="195">
        <f>ROUND(I485*H485,2)</f>
        <v>0</v>
      </c>
      <c r="BL485" s="21" t="s">
        <v>224</v>
      </c>
      <c r="BM485" s="21" t="s">
        <v>1058</v>
      </c>
    </row>
    <row r="486" spans="2:47" s="1" customFormat="1" ht="54">
      <c r="B486" s="38"/>
      <c r="C486" s="60"/>
      <c r="D486" s="196" t="s">
        <v>161</v>
      </c>
      <c r="E486" s="60"/>
      <c r="F486" s="197" t="s">
        <v>1054</v>
      </c>
      <c r="G486" s="60"/>
      <c r="H486" s="60"/>
      <c r="I486" s="155"/>
      <c r="J486" s="60"/>
      <c r="K486" s="60"/>
      <c r="L486" s="58"/>
      <c r="M486" s="198"/>
      <c r="N486" s="39"/>
      <c r="O486" s="39"/>
      <c r="P486" s="39"/>
      <c r="Q486" s="39"/>
      <c r="R486" s="39"/>
      <c r="S486" s="39"/>
      <c r="T486" s="75"/>
      <c r="AT486" s="21" t="s">
        <v>161</v>
      </c>
      <c r="AU486" s="21" t="s">
        <v>87</v>
      </c>
    </row>
    <row r="487" spans="2:65" s="1" customFormat="1" ht="25.5" customHeight="1">
      <c r="B487" s="38"/>
      <c r="C487" s="184" t="s">
        <v>1059</v>
      </c>
      <c r="D487" s="184" t="s">
        <v>154</v>
      </c>
      <c r="E487" s="185" t="s">
        <v>1060</v>
      </c>
      <c r="F487" s="186" t="s">
        <v>1061</v>
      </c>
      <c r="G487" s="187" t="s">
        <v>384</v>
      </c>
      <c r="H487" s="188">
        <v>5</v>
      </c>
      <c r="I487" s="189"/>
      <c r="J487" s="190">
        <f>ROUND(I487*H487,2)</f>
        <v>0</v>
      </c>
      <c r="K487" s="186" t="s">
        <v>158</v>
      </c>
      <c r="L487" s="58"/>
      <c r="M487" s="191" t="s">
        <v>22</v>
      </c>
      <c r="N487" s="192" t="s">
        <v>47</v>
      </c>
      <c r="O487" s="39"/>
      <c r="P487" s="193">
        <f>O487*H487</f>
        <v>0</v>
      </c>
      <c r="Q487" s="193">
        <v>0.00101</v>
      </c>
      <c r="R487" s="193">
        <f>Q487*H487</f>
        <v>0.005050000000000001</v>
      </c>
      <c r="S487" s="193">
        <v>0</v>
      </c>
      <c r="T487" s="194">
        <f>S487*H487</f>
        <v>0</v>
      </c>
      <c r="AR487" s="21" t="s">
        <v>224</v>
      </c>
      <c r="AT487" s="21" t="s">
        <v>154</v>
      </c>
      <c r="AU487" s="21" t="s">
        <v>87</v>
      </c>
      <c r="AY487" s="21" t="s">
        <v>152</v>
      </c>
      <c r="BE487" s="195">
        <f>IF(N487="základní",J487,0)</f>
        <v>0</v>
      </c>
      <c r="BF487" s="195">
        <f>IF(N487="snížená",J487,0)</f>
        <v>0</v>
      </c>
      <c r="BG487" s="195">
        <f>IF(N487="zákl. přenesená",J487,0)</f>
        <v>0</v>
      </c>
      <c r="BH487" s="195">
        <f>IF(N487="sníž. přenesená",J487,0)</f>
        <v>0</v>
      </c>
      <c r="BI487" s="195">
        <f>IF(N487="nulová",J487,0)</f>
        <v>0</v>
      </c>
      <c r="BJ487" s="21" t="s">
        <v>24</v>
      </c>
      <c r="BK487" s="195">
        <f>ROUND(I487*H487,2)</f>
        <v>0</v>
      </c>
      <c r="BL487" s="21" t="s">
        <v>224</v>
      </c>
      <c r="BM487" s="21" t="s">
        <v>1062</v>
      </c>
    </row>
    <row r="488" spans="2:65" s="1" customFormat="1" ht="16.5" customHeight="1">
      <c r="B488" s="38"/>
      <c r="C488" s="184" t="s">
        <v>1063</v>
      </c>
      <c r="D488" s="184" t="s">
        <v>154</v>
      </c>
      <c r="E488" s="185" t="s">
        <v>1064</v>
      </c>
      <c r="F488" s="186" t="s">
        <v>1065</v>
      </c>
      <c r="G488" s="187" t="s">
        <v>384</v>
      </c>
      <c r="H488" s="188">
        <v>2</v>
      </c>
      <c r="I488" s="189"/>
      <c r="J488" s="190">
        <f>ROUND(I488*H488,2)</f>
        <v>0</v>
      </c>
      <c r="K488" s="186" t="s">
        <v>158</v>
      </c>
      <c r="L488" s="58"/>
      <c r="M488" s="191" t="s">
        <v>22</v>
      </c>
      <c r="N488" s="192" t="s">
        <v>47</v>
      </c>
      <c r="O488" s="39"/>
      <c r="P488" s="193">
        <f>O488*H488</f>
        <v>0</v>
      </c>
      <c r="Q488" s="193">
        <v>0.0015</v>
      </c>
      <c r="R488" s="193">
        <f>Q488*H488</f>
        <v>0.003</v>
      </c>
      <c r="S488" s="193">
        <v>0</v>
      </c>
      <c r="T488" s="194">
        <f>S488*H488</f>
        <v>0</v>
      </c>
      <c r="AR488" s="21" t="s">
        <v>224</v>
      </c>
      <c r="AT488" s="21" t="s">
        <v>154</v>
      </c>
      <c r="AU488" s="21" t="s">
        <v>87</v>
      </c>
      <c r="AY488" s="21" t="s">
        <v>152</v>
      </c>
      <c r="BE488" s="195">
        <f>IF(N488="základní",J488,0)</f>
        <v>0</v>
      </c>
      <c r="BF488" s="195">
        <f>IF(N488="snížená",J488,0)</f>
        <v>0</v>
      </c>
      <c r="BG488" s="195">
        <f>IF(N488="zákl. přenesená",J488,0)</f>
        <v>0</v>
      </c>
      <c r="BH488" s="195">
        <f>IF(N488="sníž. přenesená",J488,0)</f>
        <v>0</v>
      </c>
      <c r="BI488" s="195">
        <f>IF(N488="nulová",J488,0)</f>
        <v>0</v>
      </c>
      <c r="BJ488" s="21" t="s">
        <v>24</v>
      </c>
      <c r="BK488" s="195">
        <f>ROUND(I488*H488,2)</f>
        <v>0</v>
      </c>
      <c r="BL488" s="21" t="s">
        <v>224</v>
      </c>
      <c r="BM488" s="21" t="s">
        <v>1066</v>
      </c>
    </row>
    <row r="489" spans="2:63" s="10" customFormat="1" ht="29.85" customHeight="1">
      <c r="B489" s="168"/>
      <c r="C489" s="169"/>
      <c r="D489" s="170" t="s">
        <v>75</v>
      </c>
      <c r="E489" s="182" t="s">
        <v>1067</v>
      </c>
      <c r="F489" s="182" t="s">
        <v>1068</v>
      </c>
      <c r="G489" s="169"/>
      <c r="H489" s="169"/>
      <c r="I489" s="172"/>
      <c r="J489" s="183">
        <f>BK489</f>
        <v>0</v>
      </c>
      <c r="K489" s="169"/>
      <c r="L489" s="174"/>
      <c r="M489" s="175"/>
      <c r="N489" s="176"/>
      <c r="O489" s="176"/>
      <c r="P489" s="177">
        <f>SUM(P490:P513)</f>
        <v>0</v>
      </c>
      <c r="Q489" s="176"/>
      <c r="R489" s="177">
        <f>SUM(R490:R513)</f>
        <v>0.24778000000000003</v>
      </c>
      <c r="S489" s="176"/>
      <c r="T489" s="178">
        <f>SUM(T490:T513)</f>
        <v>0.0056</v>
      </c>
      <c r="AR489" s="179" t="s">
        <v>87</v>
      </c>
      <c r="AT489" s="180" t="s">
        <v>75</v>
      </c>
      <c r="AU489" s="180" t="s">
        <v>24</v>
      </c>
      <c r="AY489" s="179" t="s">
        <v>152</v>
      </c>
      <c r="BK489" s="181">
        <f>SUM(BK490:BK513)</f>
        <v>0</v>
      </c>
    </row>
    <row r="490" spans="2:65" s="1" customFormat="1" ht="25.5" customHeight="1">
      <c r="B490" s="38"/>
      <c r="C490" s="184" t="s">
        <v>1069</v>
      </c>
      <c r="D490" s="184" t="s">
        <v>154</v>
      </c>
      <c r="E490" s="185" t="s">
        <v>1070</v>
      </c>
      <c r="F490" s="186" t="s">
        <v>1071</v>
      </c>
      <c r="G490" s="187" t="s">
        <v>384</v>
      </c>
      <c r="H490" s="188">
        <v>22</v>
      </c>
      <c r="I490" s="189"/>
      <c r="J490" s="190">
        <f>ROUND(I490*H490,2)</f>
        <v>0</v>
      </c>
      <c r="K490" s="186" t="s">
        <v>158</v>
      </c>
      <c r="L490" s="58"/>
      <c r="M490" s="191" t="s">
        <v>22</v>
      </c>
      <c r="N490" s="192" t="s">
        <v>47</v>
      </c>
      <c r="O490" s="39"/>
      <c r="P490" s="193">
        <f>O490*H490</f>
        <v>0</v>
      </c>
      <c r="Q490" s="193">
        <v>0</v>
      </c>
      <c r="R490" s="193">
        <f>Q490*H490</f>
        <v>0</v>
      </c>
      <c r="S490" s="193">
        <v>0</v>
      </c>
      <c r="T490" s="194">
        <f>S490*H490</f>
        <v>0</v>
      </c>
      <c r="AR490" s="21" t="s">
        <v>224</v>
      </c>
      <c r="AT490" s="21" t="s">
        <v>154</v>
      </c>
      <c r="AU490" s="21" t="s">
        <v>87</v>
      </c>
      <c r="AY490" s="21" t="s">
        <v>152</v>
      </c>
      <c r="BE490" s="195">
        <f>IF(N490="základní",J490,0)</f>
        <v>0</v>
      </c>
      <c r="BF490" s="195">
        <f>IF(N490="snížená",J490,0)</f>
        <v>0</v>
      </c>
      <c r="BG490" s="195">
        <f>IF(N490="zákl. přenesená",J490,0)</f>
        <v>0</v>
      </c>
      <c r="BH490" s="195">
        <f>IF(N490="sníž. přenesená",J490,0)</f>
        <v>0</v>
      </c>
      <c r="BI490" s="195">
        <f>IF(N490="nulová",J490,0)</f>
        <v>0</v>
      </c>
      <c r="BJ490" s="21" t="s">
        <v>24</v>
      </c>
      <c r="BK490" s="195">
        <f>ROUND(I490*H490,2)</f>
        <v>0</v>
      </c>
      <c r="BL490" s="21" t="s">
        <v>224</v>
      </c>
      <c r="BM490" s="21" t="s">
        <v>1072</v>
      </c>
    </row>
    <row r="491" spans="2:47" s="1" customFormat="1" ht="54">
      <c r="B491" s="38"/>
      <c r="C491" s="60"/>
      <c r="D491" s="196" t="s">
        <v>161</v>
      </c>
      <c r="E491" s="60"/>
      <c r="F491" s="197" t="s">
        <v>1073</v>
      </c>
      <c r="G491" s="60"/>
      <c r="H491" s="60"/>
      <c r="I491" s="155"/>
      <c r="J491" s="60"/>
      <c r="K491" s="60"/>
      <c r="L491" s="58"/>
      <c r="M491" s="198"/>
      <c r="N491" s="39"/>
      <c r="O491" s="39"/>
      <c r="P491" s="39"/>
      <c r="Q491" s="39"/>
      <c r="R491" s="39"/>
      <c r="S491" s="39"/>
      <c r="T491" s="75"/>
      <c r="AT491" s="21" t="s">
        <v>161</v>
      </c>
      <c r="AU491" s="21" t="s">
        <v>87</v>
      </c>
    </row>
    <row r="492" spans="2:65" s="1" customFormat="1" ht="25.5" customHeight="1">
      <c r="B492" s="38"/>
      <c r="C492" s="184" t="s">
        <v>1074</v>
      </c>
      <c r="D492" s="184" t="s">
        <v>154</v>
      </c>
      <c r="E492" s="185" t="s">
        <v>1075</v>
      </c>
      <c r="F492" s="186" t="s">
        <v>1076</v>
      </c>
      <c r="G492" s="187" t="s">
        <v>384</v>
      </c>
      <c r="H492" s="188">
        <v>16</v>
      </c>
      <c r="I492" s="189"/>
      <c r="J492" s="190">
        <f>ROUND(I492*H492,2)</f>
        <v>0</v>
      </c>
      <c r="K492" s="186" t="s">
        <v>158</v>
      </c>
      <c r="L492" s="58"/>
      <c r="M492" s="191" t="s">
        <v>22</v>
      </c>
      <c r="N492" s="192" t="s">
        <v>47</v>
      </c>
      <c r="O492" s="39"/>
      <c r="P492" s="193">
        <f>O492*H492</f>
        <v>0</v>
      </c>
      <c r="Q492" s="193">
        <v>3E-05</v>
      </c>
      <c r="R492" s="193">
        <f>Q492*H492</f>
        <v>0.00048</v>
      </c>
      <c r="S492" s="193">
        <v>0</v>
      </c>
      <c r="T492" s="194">
        <f>S492*H492</f>
        <v>0</v>
      </c>
      <c r="AR492" s="21" t="s">
        <v>224</v>
      </c>
      <c r="AT492" s="21" t="s">
        <v>154</v>
      </c>
      <c r="AU492" s="21" t="s">
        <v>87</v>
      </c>
      <c r="AY492" s="21" t="s">
        <v>152</v>
      </c>
      <c r="BE492" s="195">
        <f>IF(N492="základní",J492,0)</f>
        <v>0</v>
      </c>
      <c r="BF492" s="195">
        <f>IF(N492="snížená",J492,0)</f>
        <v>0</v>
      </c>
      <c r="BG492" s="195">
        <f>IF(N492="zákl. přenesená",J492,0)</f>
        <v>0</v>
      </c>
      <c r="BH492" s="195">
        <f>IF(N492="sníž. přenesená",J492,0)</f>
        <v>0</v>
      </c>
      <c r="BI492" s="195">
        <f>IF(N492="nulová",J492,0)</f>
        <v>0</v>
      </c>
      <c r="BJ492" s="21" t="s">
        <v>24</v>
      </c>
      <c r="BK492" s="195">
        <f>ROUND(I492*H492,2)</f>
        <v>0</v>
      </c>
      <c r="BL492" s="21" t="s">
        <v>224</v>
      </c>
      <c r="BM492" s="21" t="s">
        <v>1077</v>
      </c>
    </row>
    <row r="493" spans="2:47" s="1" customFormat="1" ht="40.5">
      <c r="B493" s="38"/>
      <c r="C493" s="60"/>
      <c r="D493" s="196" t="s">
        <v>161</v>
      </c>
      <c r="E493" s="60"/>
      <c r="F493" s="197" t="s">
        <v>1078</v>
      </c>
      <c r="G493" s="60"/>
      <c r="H493" s="60"/>
      <c r="I493" s="155"/>
      <c r="J493" s="60"/>
      <c r="K493" s="60"/>
      <c r="L493" s="58"/>
      <c r="M493" s="198"/>
      <c r="N493" s="39"/>
      <c r="O493" s="39"/>
      <c r="P493" s="39"/>
      <c r="Q493" s="39"/>
      <c r="R493" s="39"/>
      <c r="S493" s="39"/>
      <c r="T493" s="75"/>
      <c r="AT493" s="21" t="s">
        <v>161</v>
      </c>
      <c r="AU493" s="21" t="s">
        <v>87</v>
      </c>
    </row>
    <row r="494" spans="2:65" s="1" customFormat="1" ht="25.5" customHeight="1">
      <c r="B494" s="38"/>
      <c r="C494" s="184" t="s">
        <v>1079</v>
      </c>
      <c r="D494" s="184" t="s">
        <v>154</v>
      </c>
      <c r="E494" s="185" t="s">
        <v>1080</v>
      </c>
      <c r="F494" s="186" t="s">
        <v>1081</v>
      </c>
      <c r="G494" s="187" t="s">
        <v>201</v>
      </c>
      <c r="H494" s="188">
        <v>56</v>
      </c>
      <c r="I494" s="189"/>
      <c r="J494" s="190">
        <f>ROUND(I494*H494,2)</f>
        <v>0</v>
      </c>
      <c r="K494" s="186" t="s">
        <v>158</v>
      </c>
      <c r="L494" s="58"/>
      <c r="M494" s="191" t="s">
        <v>22</v>
      </c>
      <c r="N494" s="192" t="s">
        <v>47</v>
      </c>
      <c r="O494" s="39"/>
      <c r="P494" s="193">
        <f>O494*H494</f>
        <v>0</v>
      </c>
      <c r="Q494" s="193">
        <v>0.00066</v>
      </c>
      <c r="R494" s="193">
        <f>Q494*H494</f>
        <v>0.03696</v>
      </c>
      <c r="S494" s="193">
        <v>0</v>
      </c>
      <c r="T494" s="194">
        <f>S494*H494</f>
        <v>0</v>
      </c>
      <c r="AR494" s="21" t="s">
        <v>224</v>
      </c>
      <c r="AT494" s="21" t="s">
        <v>154</v>
      </c>
      <c r="AU494" s="21" t="s">
        <v>87</v>
      </c>
      <c r="AY494" s="21" t="s">
        <v>152</v>
      </c>
      <c r="BE494" s="195">
        <f>IF(N494="základní",J494,0)</f>
        <v>0</v>
      </c>
      <c r="BF494" s="195">
        <f>IF(N494="snížená",J494,0)</f>
        <v>0</v>
      </c>
      <c r="BG494" s="195">
        <f>IF(N494="zákl. přenesená",J494,0)</f>
        <v>0</v>
      </c>
      <c r="BH494" s="195">
        <f>IF(N494="sníž. přenesená",J494,0)</f>
        <v>0</v>
      </c>
      <c r="BI494" s="195">
        <f>IF(N494="nulová",J494,0)</f>
        <v>0</v>
      </c>
      <c r="BJ494" s="21" t="s">
        <v>24</v>
      </c>
      <c r="BK494" s="195">
        <f>ROUND(I494*H494,2)</f>
        <v>0</v>
      </c>
      <c r="BL494" s="21" t="s">
        <v>224</v>
      </c>
      <c r="BM494" s="21" t="s">
        <v>1082</v>
      </c>
    </row>
    <row r="495" spans="2:47" s="1" customFormat="1" ht="27">
      <c r="B495" s="38"/>
      <c r="C495" s="60"/>
      <c r="D495" s="196" t="s">
        <v>161</v>
      </c>
      <c r="E495" s="60"/>
      <c r="F495" s="197" t="s">
        <v>1083</v>
      </c>
      <c r="G495" s="60"/>
      <c r="H495" s="60"/>
      <c r="I495" s="155"/>
      <c r="J495" s="60"/>
      <c r="K495" s="60"/>
      <c r="L495" s="58"/>
      <c r="M495" s="198"/>
      <c r="N495" s="39"/>
      <c r="O495" s="39"/>
      <c r="P495" s="39"/>
      <c r="Q495" s="39"/>
      <c r="R495" s="39"/>
      <c r="S495" s="39"/>
      <c r="T495" s="75"/>
      <c r="AT495" s="21" t="s">
        <v>161</v>
      </c>
      <c r="AU495" s="21" t="s">
        <v>87</v>
      </c>
    </row>
    <row r="496" spans="2:65" s="1" customFormat="1" ht="25.5" customHeight="1">
      <c r="B496" s="38"/>
      <c r="C496" s="184" t="s">
        <v>1084</v>
      </c>
      <c r="D496" s="184" t="s">
        <v>154</v>
      </c>
      <c r="E496" s="185" t="s">
        <v>1085</v>
      </c>
      <c r="F496" s="186" t="s">
        <v>1086</v>
      </c>
      <c r="G496" s="187" t="s">
        <v>201</v>
      </c>
      <c r="H496" s="188">
        <v>38</v>
      </c>
      <c r="I496" s="189"/>
      <c r="J496" s="190">
        <f>ROUND(I496*H496,2)</f>
        <v>0</v>
      </c>
      <c r="K496" s="186" t="s">
        <v>158</v>
      </c>
      <c r="L496" s="58"/>
      <c r="M496" s="191" t="s">
        <v>22</v>
      </c>
      <c r="N496" s="192" t="s">
        <v>47</v>
      </c>
      <c r="O496" s="39"/>
      <c r="P496" s="193">
        <f>O496*H496</f>
        <v>0</v>
      </c>
      <c r="Q496" s="193">
        <v>0.00125</v>
      </c>
      <c r="R496" s="193">
        <f>Q496*H496</f>
        <v>0.0475</v>
      </c>
      <c r="S496" s="193">
        <v>0</v>
      </c>
      <c r="T496" s="194">
        <f>S496*H496</f>
        <v>0</v>
      </c>
      <c r="AR496" s="21" t="s">
        <v>224</v>
      </c>
      <c r="AT496" s="21" t="s">
        <v>154</v>
      </c>
      <c r="AU496" s="21" t="s">
        <v>87</v>
      </c>
      <c r="AY496" s="21" t="s">
        <v>152</v>
      </c>
      <c r="BE496" s="195">
        <f>IF(N496="základní",J496,0)</f>
        <v>0</v>
      </c>
      <c r="BF496" s="195">
        <f>IF(N496="snížená",J496,0)</f>
        <v>0</v>
      </c>
      <c r="BG496" s="195">
        <f>IF(N496="zákl. přenesená",J496,0)</f>
        <v>0</v>
      </c>
      <c r="BH496" s="195">
        <f>IF(N496="sníž. přenesená",J496,0)</f>
        <v>0</v>
      </c>
      <c r="BI496" s="195">
        <f>IF(N496="nulová",J496,0)</f>
        <v>0</v>
      </c>
      <c r="BJ496" s="21" t="s">
        <v>24</v>
      </c>
      <c r="BK496" s="195">
        <f>ROUND(I496*H496,2)</f>
        <v>0</v>
      </c>
      <c r="BL496" s="21" t="s">
        <v>224</v>
      </c>
      <c r="BM496" s="21" t="s">
        <v>1087</v>
      </c>
    </row>
    <row r="497" spans="2:47" s="1" customFormat="1" ht="27">
      <c r="B497" s="38"/>
      <c r="C497" s="60"/>
      <c r="D497" s="196" t="s">
        <v>161</v>
      </c>
      <c r="E497" s="60"/>
      <c r="F497" s="197" t="s">
        <v>1083</v>
      </c>
      <c r="G497" s="60"/>
      <c r="H497" s="60"/>
      <c r="I497" s="155"/>
      <c r="J497" s="60"/>
      <c r="K497" s="60"/>
      <c r="L497" s="58"/>
      <c r="M497" s="198"/>
      <c r="N497" s="39"/>
      <c r="O497" s="39"/>
      <c r="P497" s="39"/>
      <c r="Q497" s="39"/>
      <c r="R497" s="39"/>
      <c r="S497" s="39"/>
      <c r="T497" s="75"/>
      <c r="AT497" s="21" t="s">
        <v>161</v>
      </c>
      <c r="AU497" s="21" t="s">
        <v>87</v>
      </c>
    </row>
    <row r="498" spans="2:65" s="1" customFormat="1" ht="25.5" customHeight="1">
      <c r="B498" s="38"/>
      <c r="C498" s="184" t="s">
        <v>1088</v>
      </c>
      <c r="D498" s="184" t="s">
        <v>154</v>
      </c>
      <c r="E498" s="185" t="s">
        <v>1089</v>
      </c>
      <c r="F498" s="186" t="s">
        <v>1090</v>
      </c>
      <c r="G498" s="187" t="s">
        <v>201</v>
      </c>
      <c r="H498" s="188">
        <v>40</v>
      </c>
      <c r="I498" s="189"/>
      <c r="J498" s="190">
        <f>ROUND(I498*H498,2)</f>
        <v>0</v>
      </c>
      <c r="K498" s="186" t="s">
        <v>158</v>
      </c>
      <c r="L498" s="58"/>
      <c r="M498" s="191" t="s">
        <v>22</v>
      </c>
      <c r="N498" s="192" t="s">
        <v>47</v>
      </c>
      <c r="O498" s="39"/>
      <c r="P498" s="193">
        <f>O498*H498</f>
        <v>0</v>
      </c>
      <c r="Q498" s="193">
        <v>0.00364</v>
      </c>
      <c r="R498" s="193">
        <f>Q498*H498</f>
        <v>0.1456</v>
      </c>
      <c r="S498" s="193">
        <v>0</v>
      </c>
      <c r="T498" s="194">
        <f>S498*H498</f>
        <v>0</v>
      </c>
      <c r="AR498" s="21" t="s">
        <v>224</v>
      </c>
      <c r="AT498" s="21" t="s">
        <v>154</v>
      </c>
      <c r="AU498" s="21" t="s">
        <v>87</v>
      </c>
      <c r="AY498" s="21" t="s">
        <v>152</v>
      </c>
      <c r="BE498" s="195">
        <f>IF(N498="základní",J498,0)</f>
        <v>0</v>
      </c>
      <c r="BF498" s="195">
        <f>IF(N498="snížená",J498,0)</f>
        <v>0</v>
      </c>
      <c r="BG498" s="195">
        <f>IF(N498="zákl. přenesená",J498,0)</f>
        <v>0</v>
      </c>
      <c r="BH498" s="195">
        <f>IF(N498="sníž. přenesená",J498,0)</f>
        <v>0</v>
      </c>
      <c r="BI498" s="195">
        <f>IF(N498="nulová",J498,0)</f>
        <v>0</v>
      </c>
      <c r="BJ498" s="21" t="s">
        <v>24</v>
      </c>
      <c r="BK498" s="195">
        <f>ROUND(I498*H498,2)</f>
        <v>0</v>
      </c>
      <c r="BL498" s="21" t="s">
        <v>224</v>
      </c>
      <c r="BM498" s="21" t="s">
        <v>1091</v>
      </c>
    </row>
    <row r="499" spans="2:47" s="1" customFormat="1" ht="27">
      <c r="B499" s="38"/>
      <c r="C499" s="60"/>
      <c r="D499" s="196" t="s">
        <v>161</v>
      </c>
      <c r="E499" s="60"/>
      <c r="F499" s="197" t="s">
        <v>1083</v>
      </c>
      <c r="G499" s="60"/>
      <c r="H499" s="60"/>
      <c r="I499" s="155"/>
      <c r="J499" s="60"/>
      <c r="K499" s="60"/>
      <c r="L499" s="58"/>
      <c r="M499" s="198"/>
      <c r="N499" s="39"/>
      <c r="O499" s="39"/>
      <c r="P499" s="39"/>
      <c r="Q499" s="39"/>
      <c r="R499" s="39"/>
      <c r="S499" s="39"/>
      <c r="T499" s="75"/>
      <c r="AT499" s="21" t="s">
        <v>161</v>
      </c>
      <c r="AU499" s="21" t="s">
        <v>87</v>
      </c>
    </row>
    <row r="500" spans="2:65" s="1" customFormat="1" ht="38.25" customHeight="1">
      <c r="B500" s="38"/>
      <c r="C500" s="184" t="s">
        <v>1092</v>
      </c>
      <c r="D500" s="184" t="s">
        <v>154</v>
      </c>
      <c r="E500" s="185" t="s">
        <v>1093</v>
      </c>
      <c r="F500" s="186" t="s">
        <v>1094</v>
      </c>
      <c r="G500" s="187" t="s">
        <v>201</v>
      </c>
      <c r="H500" s="188">
        <v>12</v>
      </c>
      <c r="I500" s="189"/>
      <c r="J500" s="190">
        <f>ROUND(I500*H500,2)</f>
        <v>0</v>
      </c>
      <c r="K500" s="186" t="s">
        <v>158</v>
      </c>
      <c r="L500" s="58"/>
      <c r="M500" s="191" t="s">
        <v>22</v>
      </c>
      <c r="N500" s="192" t="s">
        <v>47</v>
      </c>
      <c r="O500" s="39"/>
      <c r="P500" s="193">
        <f>O500*H500</f>
        <v>0</v>
      </c>
      <c r="Q500" s="193">
        <v>3E-05</v>
      </c>
      <c r="R500" s="193">
        <f>Q500*H500</f>
        <v>0.00036</v>
      </c>
      <c r="S500" s="193">
        <v>0</v>
      </c>
      <c r="T500" s="194">
        <f>S500*H500</f>
        <v>0</v>
      </c>
      <c r="AR500" s="21" t="s">
        <v>224</v>
      </c>
      <c r="AT500" s="21" t="s">
        <v>154</v>
      </c>
      <c r="AU500" s="21" t="s">
        <v>87</v>
      </c>
      <c r="AY500" s="21" t="s">
        <v>152</v>
      </c>
      <c r="BE500" s="195">
        <f>IF(N500="základní",J500,0)</f>
        <v>0</v>
      </c>
      <c r="BF500" s="195">
        <f>IF(N500="snížená",J500,0)</f>
        <v>0</v>
      </c>
      <c r="BG500" s="195">
        <f>IF(N500="zákl. přenesená",J500,0)</f>
        <v>0</v>
      </c>
      <c r="BH500" s="195">
        <f>IF(N500="sníž. přenesená",J500,0)</f>
        <v>0</v>
      </c>
      <c r="BI500" s="195">
        <f>IF(N500="nulová",J500,0)</f>
        <v>0</v>
      </c>
      <c r="BJ500" s="21" t="s">
        <v>24</v>
      </c>
      <c r="BK500" s="195">
        <f>ROUND(I500*H500,2)</f>
        <v>0</v>
      </c>
      <c r="BL500" s="21" t="s">
        <v>224</v>
      </c>
      <c r="BM500" s="21" t="s">
        <v>1095</v>
      </c>
    </row>
    <row r="501" spans="2:47" s="1" customFormat="1" ht="27">
      <c r="B501" s="38"/>
      <c r="C501" s="60"/>
      <c r="D501" s="196" t="s">
        <v>161</v>
      </c>
      <c r="E501" s="60"/>
      <c r="F501" s="197" t="s">
        <v>1096</v>
      </c>
      <c r="G501" s="60"/>
      <c r="H501" s="60"/>
      <c r="I501" s="155"/>
      <c r="J501" s="60"/>
      <c r="K501" s="60"/>
      <c r="L501" s="58"/>
      <c r="M501" s="198"/>
      <c r="N501" s="39"/>
      <c r="O501" s="39"/>
      <c r="P501" s="39"/>
      <c r="Q501" s="39"/>
      <c r="R501" s="39"/>
      <c r="S501" s="39"/>
      <c r="T501" s="75"/>
      <c r="AT501" s="21" t="s">
        <v>161</v>
      </c>
      <c r="AU501" s="21" t="s">
        <v>87</v>
      </c>
    </row>
    <row r="502" spans="2:65" s="1" customFormat="1" ht="38.25" customHeight="1">
      <c r="B502" s="38"/>
      <c r="C502" s="184" t="s">
        <v>1097</v>
      </c>
      <c r="D502" s="184" t="s">
        <v>154</v>
      </c>
      <c r="E502" s="185" t="s">
        <v>1098</v>
      </c>
      <c r="F502" s="186" t="s">
        <v>1099</v>
      </c>
      <c r="G502" s="187" t="s">
        <v>201</v>
      </c>
      <c r="H502" s="188">
        <v>38</v>
      </c>
      <c r="I502" s="189"/>
      <c r="J502" s="190">
        <f>ROUND(I502*H502,2)</f>
        <v>0</v>
      </c>
      <c r="K502" s="186" t="s">
        <v>158</v>
      </c>
      <c r="L502" s="58"/>
      <c r="M502" s="191" t="s">
        <v>22</v>
      </c>
      <c r="N502" s="192" t="s">
        <v>47</v>
      </c>
      <c r="O502" s="39"/>
      <c r="P502" s="193">
        <f>O502*H502</f>
        <v>0</v>
      </c>
      <c r="Q502" s="193">
        <v>4E-05</v>
      </c>
      <c r="R502" s="193">
        <f>Q502*H502</f>
        <v>0.00152</v>
      </c>
      <c r="S502" s="193">
        <v>0</v>
      </c>
      <c r="T502" s="194">
        <f>S502*H502</f>
        <v>0</v>
      </c>
      <c r="AR502" s="21" t="s">
        <v>224</v>
      </c>
      <c r="AT502" s="21" t="s">
        <v>154</v>
      </c>
      <c r="AU502" s="21" t="s">
        <v>87</v>
      </c>
      <c r="AY502" s="21" t="s">
        <v>152</v>
      </c>
      <c r="BE502" s="195">
        <f>IF(N502="základní",J502,0)</f>
        <v>0</v>
      </c>
      <c r="BF502" s="195">
        <f>IF(N502="snížená",J502,0)</f>
        <v>0</v>
      </c>
      <c r="BG502" s="195">
        <f>IF(N502="zákl. přenesená",J502,0)</f>
        <v>0</v>
      </c>
      <c r="BH502" s="195">
        <f>IF(N502="sníž. přenesená",J502,0)</f>
        <v>0</v>
      </c>
      <c r="BI502" s="195">
        <f>IF(N502="nulová",J502,0)</f>
        <v>0</v>
      </c>
      <c r="BJ502" s="21" t="s">
        <v>24</v>
      </c>
      <c r="BK502" s="195">
        <f>ROUND(I502*H502,2)</f>
        <v>0</v>
      </c>
      <c r="BL502" s="21" t="s">
        <v>224</v>
      </c>
      <c r="BM502" s="21" t="s">
        <v>1100</v>
      </c>
    </row>
    <row r="503" spans="2:47" s="1" customFormat="1" ht="27">
      <c r="B503" s="38"/>
      <c r="C503" s="60"/>
      <c r="D503" s="196" t="s">
        <v>161</v>
      </c>
      <c r="E503" s="60"/>
      <c r="F503" s="197" t="s">
        <v>1096</v>
      </c>
      <c r="G503" s="60"/>
      <c r="H503" s="60"/>
      <c r="I503" s="155"/>
      <c r="J503" s="60"/>
      <c r="K503" s="60"/>
      <c r="L503" s="58"/>
      <c r="M503" s="198"/>
      <c r="N503" s="39"/>
      <c r="O503" s="39"/>
      <c r="P503" s="39"/>
      <c r="Q503" s="39"/>
      <c r="R503" s="39"/>
      <c r="S503" s="39"/>
      <c r="T503" s="75"/>
      <c r="AT503" s="21" t="s">
        <v>161</v>
      </c>
      <c r="AU503" s="21" t="s">
        <v>87</v>
      </c>
    </row>
    <row r="504" spans="2:65" s="1" customFormat="1" ht="38.25" customHeight="1">
      <c r="B504" s="38"/>
      <c r="C504" s="184" t="s">
        <v>1101</v>
      </c>
      <c r="D504" s="184" t="s">
        <v>154</v>
      </c>
      <c r="E504" s="185" t="s">
        <v>1102</v>
      </c>
      <c r="F504" s="186" t="s">
        <v>1103</v>
      </c>
      <c r="G504" s="187" t="s">
        <v>201</v>
      </c>
      <c r="H504" s="188">
        <v>38</v>
      </c>
      <c r="I504" s="189"/>
      <c r="J504" s="190">
        <f>ROUND(I504*H504,2)</f>
        <v>0</v>
      </c>
      <c r="K504" s="186" t="s">
        <v>158</v>
      </c>
      <c r="L504" s="58"/>
      <c r="M504" s="191" t="s">
        <v>22</v>
      </c>
      <c r="N504" s="192" t="s">
        <v>47</v>
      </c>
      <c r="O504" s="39"/>
      <c r="P504" s="193">
        <f>O504*H504</f>
        <v>0</v>
      </c>
      <c r="Q504" s="193">
        <v>6E-05</v>
      </c>
      <c r="R504" s="193">
        <f>Q504*H504</f>
        <v>0.00228</v>
      </c>
      <c r="S504" s="193">
        <v>0</v>
      </c>
      <c r="T504" s="194">
        <f>S504*H504</f>
        <v>0</v>
      </c>
      <c r="AR504" s="21" t="s">
        <v>224</v>
      </c>
      <c r="AT504" s="21" t="s">
        <v>154</v>
      </c>
      <c r="AU504" s="21" t="s">
        <v>87</v>
      </c>
      <c r="AY504" s="21" t="s">
        <v>152</v>
      </c>
      <c r="BE504" s="195">
        <f>IF(N504="základní",J504,0)</f>
        <v>0</v>
      </c>
      <c r="BF504" s="195">
        <f>IF(N504="snížená",J504,0)</f>
        <v>0</v>
      </c>
      <c r="BG504" s="195">
        <f>IF(N504="zákl. přenesená",J504,0)</f>
        <v>0</v>
      </c>
      <c r="BH504" s="195">
        <f>IF(N504="sníž. přenesená",J504,0)</f>
        <v>0</v>
      </c>
      <c r="BI504" s="195">
        <f>IF(N504="nulová",J504,0)</f>
        <v>0</v>
      </c>
      <c r="BJ504" s="21" t="s">
        <v>24</v>
      </c>
      <c r="BK504" s="195">
        <f>ROUND(I504*H504,2)</f>
        <v>0</v>
      </c>
      <c r="BL504" s="21" t="s">
        <v>224</v>
      </c>
      <c r="BM504" s="21" t="s">
        <v>1104</v>
      </c>
    </row>
    <row r="505" spans="2:47" s="1" customFormat="1" ht="27">
      <c r="B505" s="38"/>
      <c r="C505" s="60"/>
      <c r="D505" s="196" t="s">
        <v>161</v>
      </c>
      <c r="E505" s="60"/>
      <c r="F505" s="197" t="s">
        <v>1096</v>
      </c>
      <c r="G505" s="60"/>
      <c r="H505" s="60"/>
      <c r="I505" s="155"/>
      <c r="J505" s="60"/>
      <c r="K505" s="60"/>
      <c r="L505" s="58"/>
      <c r="M505" s="198"/>
      <c r="N505" s="39"/>
      <c r="O505" s="39"/>
      <c r="P505" s="39"/>
      <c r="Q505" s="39"/>
      <c r="R505" s="39"/>
      <c r="S505" s="39"/>
      <c r="T505" s="75"/>
      <c r="AT505" s="21" t="s">
        <v>161</v>
      </c>
      <c r="AU505" s="21" t="s">
        <v>87</v>
      </c>
    </row>
    <row r="506" spans="2:65" s="1" customFormat="1" ht="16.5" customHeight="1">
      <c r="B506" s="38"/>
      <c r="C506" s="184" t="s">
        <v>1105</v>
      </c>
      <c r="D506" s="184" t="s">
        <v>154</v>
      </c>
      <c r="E506" s="185" t="s">
        <v>1106</v>
      </c>
      <c r="F506" s="186" t="s">
        <v>1107</v>
      </c>
      <c r="G506" s="187" t="s">
        <v>384</v>
      </c>
      <c r="H506" s="188">
        <v>39</v>
      </c>
      <c r="I506" s="189"/>
      <c r="J506" s="190">
        <f>ROUND(I506*H506,2)</f>
        <v>0</v>
      </c>
      <c r="K506" s="186" t="s">
        <v>158</v>
      </c>
      <c r="L506" s="58"/>
      <c r="M506" s="191" t="s">
        <v>22</v>
      </c>
      <c r="N506" s="192" t="s">
        <v>47</v>
      </c>
      <c r="O506" s="39"/>
      <c r="P506" s="193">
        <f>O506*H506</f>
        <v>0</v>
      </c>
      <c r="Q506" s="193">
        <v>0</v>
      </c>
      <c r="R506" s="193">
        <f>Q506*H506</f>
        <v>0</v>
      </c>
      <c r="S506" s="193">
        <v>0</v>
      </c>
      <c r="T506" s="194">
        <f>S506*H506</f>
        <v>0</v>
      </c>
      <c r="AR506" s="21" t="s">
        <v>224</v>
      </c>
      <c r="AT506" s="21" t="s">
        <v>154</v>
      </c>
      <c r="AU506" s="21" t="s">
        <v>87</v>
      </c>
      <c r="AY506" s="21" t="s">
        <v>152</v>
      </c>
      <c r="BE506" s="195">
        <f>IF(N506="základní",J506,0)</f>
        <v>0</v>
      </c>
      <c r="BF506" s="195">
        <f>IF(N506="snížená",J506,0)</f>
        <v>0</v>
      </c>
      <c r="BG506" s="195">
        <f>IF(N506="zákl. přenesená",J506,0)</f>
        <v>0</v>
      </c>
      <c r="BH506" s="195">
        <f>IF(N506="sníž. přenesená",J506,0)</f>
        <v>0</v>
      </c>
      <c r="BI506" s="195">
        <f>IF(N506="nulová",J506,0)</f>
        <v>0</v>
      </c>
      <c r="BJ506" s="21" t="s">
        <v>24</v>
      </c>
      <c r="BK506" s="195">
        <f>ROUND(I506*H506,2)</f>
        <v>0</v>
      </c>
      <c r="BL506" s="21" t="s">
        <v>224</v>
      </c>
      <c r="BM506" s="21" t="s">
        <v>1108</v>
      </c>
    </row>
    <row r="507" spans="2:47" s="1" customFormat="1" ht="54">
      <c r="B507" s="38"/>
      <c r="C507" s="60"/>
      <c r="D507" s="196" t="s">
        <v>161</v>
      </c>
      <c r="E507" s="60"/>
      <c r="F507" s="197" t="s">
        <v>1109</v>
      </c>
      <c r="G507" s="60"/>
      <c r="H507" s="60"/>
      <c r="I507" s="155"/>
      <c r="J507" s="60"/>
      <c r="K507" s="60"/>
      <c r="L507" s="58"/>
      <c r="M507" s="198"/>
      <c r="N507" s="39"/>
      <c r="O507" s="39"/>
      <c r="P507" s="39"/>
      <c r="Q507" s="39"/>
      <c r="R507" s="39"/>
      <c r="S507" s="39"/>
      <c r="T507" s="75"/>
      <c r="AT507" s="21" t="s">
        <v>161</v>
      </c>
      <c r="AU507" s="21" t="s">
        <v>87</v>
      </c>
    </row>
    <row r="508" spans="2:65" s="1" customFormat="1" ht="16.5" customHeight="1">
      <c r="B508" s="38"/>
      <c r="C508" s="184" t="s">
        <v>1110</v>
      </c>
      <c r="D508" s="184" t="s">
        <v>154</v>
      </c>
      <c r="E508" s="185" t="s">
        <v>1111</v>
      </c>
      <c r="F508" s="186" t="s">
        <v>1112</v>
      </c>
      <c r="G508" s="187" t="s">
        <v>1113</v>
      </c>
      <c r="H508" s="188">
        <v>28</v>
      </c>
      <c r="I508" s="189"/>
      <c r="J508" s="190">
        <f>ROUND(I508*H508,2)</f>
        <v>0</v>
      </c>
      <c r="K508" s="186" t="s">
        <v>158</v>
      </c>
      <c r="L508" s="58"/>
      <c r="M508" s="191" t="s">
        <v>22</v>
      </c>
      <c r="N508" s="192" t="s">
        <v>47</v>
      </c>
      <c r="O508" s="39"/>
      <c r="P508" s="193">
        <f>O508*H508</f>
        <v>0</v>
      </c>
      <c r="Q508" s="193">
        <v>0.00025</v>
      </c>
      <c r="R508" s="193">
        <f>Q508*H508</f>
        <v>0.007</v>
      </c>
      <c r="S508" s="193">
        <v>0</v>
      </c>
      <c r="T508" s="194">
        <f>S508*H508</f>
        <v>0</v>
      </c>
      <c r="AR508" s="21" t="s">
        <v>224</v>
      </c>
      <c r="AT508" s="21" t="s">
        <v>154</v>
      </c>
      <c r="AU508" s="21" t="s">
        <v>87</v>
      </c>
      <c r="AY508" s="21" t="s">
        <v>152</v>
      </c>
      <c r="BE508" s="195">
        <f>IF(N508="základní",J508,0)</f>
        <v>0</v>
      </c>
      <c r="BF508" s="195">
        <f>IF(N508="snížená",J508,0)</f>
        <v>0</v>
      </c>
      <c r="BG508" s="195">
        <f>IF(N508="zákl. přenesená",J508,0)</f>
        <v>0</v>
      </c>
      <c r="BH508" s="195">
        <f>IF(N508="sníž. přenesená",J508,0)</f>
        <v>0</v>
      </c>
      <c r="BI508" s="195">
        <f>IF(N508="nulová",J508,0)</f>
        <v>0</v>
      </c>
      <c r="BJ508" s="21" t="s">
        <v>24</v>
      </c>
      <c r="BK508" s="195">
        <f>ROUND(I508*H508,2)</f>
        <v>0</v>
      </c>
      <c r="BL508" s="21" t="s">
        <v>224</v>
      </c>
      <c r="BM508" s="21" t="s">
        <v>1114</v>
      </c>
    </row>
    <row r="509" spans="2:47" s="1" customFormat="1" ht="40.5">
      <c r="B509" s="38"/>
      <c r="C509" s="60"/>
      <c r="D509" s="196" t="s">
        <v>161</v>
      </c>
      <c r="E509" s="60"/>
      <c r="F509" s="197" t="s">
        <v>1115</v>
      </c>
      <c r="G509" s="60"/>
      <c r="H509" s="60"/>
      <c r="I509" s="155"/>
      <c r="J509" s="60"/>
      <c r="K509" s="60"/>
      <c r="L509" s="58"/>
      <c r="M509" s="198"/>
      <c r="N509" s="39"/>
      <c r="O509" s="39"/>
      <c r="P509" s="39"/>
      <c r="Q509" s="39"/>
      <c r="R509" s="39"/>
      <c r="S509" s="39"/>
      <c r="T509" s="75"/>
      <c r="AT509" s="21" t="s">
        <v>161</v>
      </c>
      <c r="AU509" s="21" t="s">
        <v>87</v>
      </c>
    </row>
    <row r="510" spans="2:65" s="1" customFormat="1" ht="25.5" customHeight="1">
      <c r="B510" s="38"/>
      <c r="C510" s="184" t="s">
        <v>1116</v>
      </c>
      <c r="D510" s="184" t="s">
        <v>154</v>
      </c>
      <c r="E510" s="185" t="s">
        <v>1117</v>
      </c>
      <c r="F510" s="186" t="s">
        <v>1118</v>
      </c>
      <c r="G510" s="187" t="s">
        <v>384</v>
      </c>
      <c r="H510" s="188">
        <v>12</v>
      </c>
      <c r="I510" s="189"/>
      <c r="J510" s="190">
        <f>ROUND(I510*H510,2)</f>
        <v>0</v>
      </c>
      <c r="K510" s="186" t="s">
        <v>158</v>
      </c>
      <c r="L510" s="58"/>
      <c r="M510" s="191" t="s">
        <v>22</v>
      </c>
      <c r="N510" s="192" t="s">
        <v>47</v>
      </c>
      <c r="O510" s="39"/>
      <c r="P510" s="193">
        <f>O510*H510</f>
        <v>0</v>
      </c>
      <c r="Q510" s="193">
        <v>0.00034</v>
      </c>
      <c r="R510" s="193">
        <f>Q510*H510</f>
        <v>0.00408</v>
      </c>
      <c r="S510" s="193">
        <v>0</v>
      </c>
      <c r="T510" s="194">
        <f>S510*H510</f>
        <v>0</v>
      </c>
      <c r="AR510" s="21" t="s">
        <v>224</v>
      </c>
      <c r="AT510" s="21" t="s">
        <v>154</v>
      </c>
      <c r="AU510" s="21" t="s">
        <v>87</v>
      </c>
      <c r="AY510" s="21" t="s">
        <v>152</v>
      </c>
      <c r="BE510" s="195">
        <f>IF(N510="základní",J510,0)</f>
        <v>0</v>
      </c>
      <c r="BF510" s="195">
        <f>IF(N510="snížená",J510,0)</f>
        <v>0</v>
      </c>
      <c r="BG510" s="195">
        <f>IF(N510="zákl. přenesená",J510,0)</f>
        <v>0</v>
      </c>
      <c r="BH510" s="195">
        <f>IF(N510="sníž. přenesená",J510,0)</f>
        <v>0</v>
      </c>
      <c r="BI510" s="195">
        <f>IF(N510="nulová",J510,0)</f>
        <v>0</v>
      </c>
      <c r="BJ510" s="21" t="s">
        <v>24</v>
      </c>
      <c r="BK510" s="195">
        <f>ROUND(I510*H510,2)</f>
        <v>0</v>
      </c>
      <c r="BL510" s="21" t="s">
        <v>224</v>
      </c>
      <c r="BM510" s="21" t="s">
        <v>1119</v>
      </c>
    </row>
    <row r="511" spans="2:65" s="1" customFormat="1" ht="16.5" customHeight="1">
      <c r="B511" s="38"/>
      <c r="C511" s="184" t="s">
        <v>1120</v>
      </c>
      <c r="D511" s="184" t="s">
        <v>154</v>
      </c>
      <c r="E511" s="185" t="s">
        <v>1121</v>
      </c>
      <c r="F511" s="186" t="s">
        <v>1122</v>
      </c>
      <c r="G511" s="187" t="s">
        <v>384</v>
      </c>
      <c r="H511" s="188">
        <v>1</v>
      </c>
      <c r="I511" s="189"/>
      <c r="J511" s="190">
        <f>ROUND(I511*H511,2)</f>
        <v>0</v>
      </c>
      <c r="K511" s="186" t="s">
        <v>158</v>
      </c>
      <c r="L511" s="58"/>
      <c r="M511" s="191" t="s">
        <v>22</v>
      </c>
      <c r="N511" s="192" t="s">
        <v>47</v>
      </c>
      <c r="O511" s="39"/>
      <c r="P511" s="193">
        <f>O511*H511</f>
        <v>0</v>
      </c>
      <c r="Q511" s="193">
        <v>0</v>
      </c>
      <c r="R511" s="193">
        <f>Q511*H511</f>
        <v>0</v>
      </c>
      <c r="S511" s="193">
        <v>0.0056</v>
      </c>
      <c r="T511" s="194">
        <f>S511*H511</f>
        <v>0.0056</v>
      </c>
      <c r="AR511" s="21" t="s">
        <v>224</v>
      </c>
      <c r="AT511" s="21" t="s">
        <v>154</v>
      </c>
      <c r="AU511" s="21" t="s">
        <v>87</v>
      </c>
      <c r="AY511" s="21" t="s">
        <v>152</v>
      </c>
      <c r="BE511" s="195">
        <f>IF(N511="základní",J511,0)</f>
        <v>0</v>
      </c>
      <c r="BF511" s="195">
        <f>IF(N511="snížená",J511,0)</f>
        <v>0</v>
      </c>
      <c r="BG511" s="195">
        <f>IF(N511="zákl. přenesená",J511,0)</f>
        <v>0</v>
      </c>
      <c r="BH511" s="195">
        <f>IF(N511="sníž. přenesená",J511,0)</f>
        <v>0</v>
      </c>
      <c r="BI511" s="195">
        <f>IF(N511="nulová",J511,0)</f>
        <v>0</v>
      </c>
      <c r="BJ511" s="21" t="s">
        <v>24</v>
      </c>
      <c r="BK511" s="195">
        <f>ROUND(I511*H511,2)</f>
        <v>0</v>
      </c>
      <c r="BL511" s="21" t="s">
        <v>224</v>
      </c>
      <c r="BM511" s="21" t="s">
        <v>1123</v>
      </c>
    </row>
    <row r="512" spans="2:65" s="1" customFormat="1" ht="16.5" customHeight="1">
      <c r="B512" s="38"/>
      <c r="C512" s="184" t="s">
        <v>1124</v>
      </c>
      <c r="D512" s="184" t="s">
        <v>154</v>
      </c>
      <c r="E512" s="185" t="s">
        <v>1125</v>
      </c>
      <c r="F512" s="186" t="s">
        <v>1126</v>
      </c>
      <c r="G512" s="187" t="s">
        <v>384</v>
      </c>
      <c r="H512" s="188">
        <v>1</v>
      </c>
      <c r="I512" s="189"/>
      <c r="J512" s="190">
        <f>ROUND(I512*H512,2)</f>
        <v>0</v>
      </c>
      <c r="K512" s="186" t="s">
        <v>158</v>
      </c>
      <c r="L512" s="58"/>
      <c r="M512" s="191" t="s">
        <v>22</v>
      </c>
      <c r="N512" s="192" t="s">
        <v>47</v>
      </c>
      <c r="O512" s="39"/>
      <c r="P512" s="193">
        <f>O512*H512</f>
        <v>0</v>
      </c>
      <c r="Q512" s="193">
        <v>0.002</v>
      </c>
      <c r="R512" s="193">
        <f>Q512*H512</f>
        <v>0.002</v>
      </c>
      <c r="S512" s="193">
        <v>0</v>
      </c>
      <c r="T512" s="194">
        <f>S512*H512</f>
        <v>0</v>
      </c>
      <c r="AR512" s="21" t="s">
        <v>224</v>
      </c>
      <c r="AT512" s="21" t="s">
        <v>154</v>
      </c>
      <c r="AU512" s="21" t="s">
        <v>87</v>
      </c>
      <c r="AY512" s="21" t="s">
        <v>152</v>
      </c>
      <c r="BE512" s="195">
        <f>IF(N512="základní",J512,0)</f>
        <v>0</v>
      </c>
      <c r="BF512" s="195">
        <f>IF(N512="snížená",J512,0)</f>
        <v>0</v>
      </c>
      <c r="BG512" s="195">
        <f>IF(N512="zákl. přenesená",J512,0)</f>
        <v>0</v>
      </c>
      <c r="BH512" s="195">
        <f>IF(N512="sníž. přenesená",J512,0)</f>
        <v>0</v>
      </c>
      <c r="BI512" s="195">
        <f>IF(N512="nulová",J512,0)</f>
        <v>0</v>
      </c>
      <c r="BJ512" s="21" t="s">
        <v>24</v>
      </c>
      <c r="BK512" s="195">
        <f>ROUND(I512*H512,2)</f>
        <v>0</v>
      </c>
      <c r="BL512" s="21" t="s">
        <v>224</v>
      </c>
      <c r="BM512" s="21" t="s">
        <v>1127</v>
      </c>
    </row>
    <row r="513" spans="2:47" s="1" customFormat="1" ht="40.5">
      <c r="B513" s="38"/>
      <c r="C513" s="60"/>
      <c r="D513" s="196" t="s">
        <v>161</v>
      </c>
      <c r="E513" s="60"/>
      <c r="F513" s="197" t="s">
        <v>1128</v>
      </c>
      <c r="G513" s="60"/>
      <c r="H513" s="60"/>
      <c r="I513" s="155"/>
      <c r="J513" s="60"/>
      <c r="K513" s="60"/>
      <c r="L513" s="58"/>
      <c r="M513" s="198"/>
      <c r="N513" s="39"/>
      <c r="O513" s="39"/>
      <c r="P513" s="39"/>
      <c r="Q513" s="39"/>
      <c r="R513" s="39"/>
      <c r="S513" s="39"/>
      <c r="T513" s="75"/>
      <c r="AT513" s="21" t="s">
        <v>161</v>
      </c>
      <c r="AU513" s="21" t="s">
        <v>87</v>
      </c>
    </row>
    <row r="514" spans="2:63" s="10" customFormat="1" ht="29.85" customHeight="1">
      <c r="B514" s="168"/>
      <c r="C514" s="169"/>
      <c r="D514" s="170" t="s">
        <v>75</v>
      </c>
      <c r="E514" s="182" t="s">
        <v>1129</v>
      </c>
      <c r="F514" s="182" t="s">
        <v>1130</v>
      </c>
      <c r="G514" s="169"/>
      <c r="H514" s="169"/>
      <c r="I514" s="172"/>
      <c r="J514" s="183">
        <f>BK514</f>
        <v>0</v>
      </c>
      <c r="K514" s="169"/>
      <c r="L514" s="174"/>
      <c r="M514" s="175"/>
      <c r="N514" s="176"/>
      <c r="O514" s="176"/>
      <c r="P514" s="177">
        <f>SUM(P515:P550)</f>
        <v>0</v>
      </c>
      <c r="Q514" s="176"/>
      <c r="R514" s="177">
        <f>SUM(R515:R550)</f>
        <v>1.0947600000000002</v>
      </c>
      <c r="S514" s="176"/>
      <c r="T514" s="178">
        <f>SUM(T515:T550)</f>
        <v>1.5000800000000003</v>
      </c>
      <c r="AR514" s="179" t="s">
        <v>87</v>
      </c>
      <c r="AT514" s="180" t="s">
        <v>75</v>
      </c>
      <c r="AU514" s="180" t="s">
        <v>24</v>
      </c>
      <c r="AY514" s="179" t="s">
        <v>152</v>
      </c>
      <c r="BK514" s="181">
        <f>SUM(BK515:BK550)</f>
        <v>0</v>
      </c>
    </row>
    <row r="515" spans="2:65" s="1" customFormat="1" ht="16.5" customHeight="1">
      <c r="B515" s="38"/>
      <c r="C515" s="184" t="s">
        <v>1131</v>
      </c>
      <c r="D515" s="184" t="s">
        <v>154</v>
      </c>
      <c r="E515" s="185" t="s">
        <v>1132</v>
      </c>
      <c r="F515" s="186" t="s">
        <v>1133</v>
      </c>
      <c r="G515" s="187" t="s">
        <v>384</v>
      </c>
      <c r="H515" s="188">
        <v>37</v>
      </c>
      <c r="I515" s="189"/>
      <c r="J515" s="190">
        <f>ROUND(I515*H515,2)</f>
        <v>0</v>
      </c>
      <c r="K515" s="186" t="s">
        <v>158</v>
      </c>
      <c r="L515" s="58"/>
      <c r="M515" s="191" t="s">
        <v>22</v>
      </c>
      <c r="N515" s="192" t="s">
        <v>47</v>
      </c>
      <c r="O515" s="39"/>
      <c r="P515" s="193">
        <f>O515*H515</f>
        <v>0</v>
      </c>
      <c r="Q515" s="193">
        <v>0</v>
      </c>
      <c r="R515" s="193">
        <f>Q515*H515</f>
        <v>0</v>
      </c>
      <c r="S515" s="193">
        <v>0.0342</v>
      </c>
      <c r="T515" s="194">
        <f>S515*H515</f>
        <v>1.2654</v>
      </c>
      <c r="AR515" s="21" t="s">
        <v>224</v>
      </c>
      <c r="AT515" s="21" t="s">
        <v>154</v>
      </c>
      <c r="AU515" s="21" t="s">
        <v>87</v>
      </c>
      <c r="AY515" s="21" t="s">
        <v>152</v>
      </c>
      <c r="BE515" s="195">
        <f>IF(N515="základní",J515,0)</f>
        <v>0</v>
      </c>
      <c r="BF515" s="195">
        <f>IF(N515="snížená",J515,0)</f>
        <v>0</v>
      </c>
      <c r="BG515" s="195">
        <f>IF(N515="zákl. přenesená",J515,0)</f>
        <v>0</v>
      </c>
      <c r="BH515" s="195">
        <f>IF(N515="sníž. přenesená",J515,0)</f>
        <v>0</v>
      </c>
      <c r="BI515" s="195">
        <f>IF(N515="nulová",J515,0)</f>
        <v>0</v>
      </c>
      <c r="BJ515" s="21" t="s">
        <v>24</v>
      </c>
      <c r="BK515" s="195">
        <f>ROUND(I515*H515,2)</f>
        <v>0</v>
      </c>
      <c r="BL515" s="21" t="s">
        <v>224</v>
      </c>
      <c r="BM515" s="21" t="s">
        <v>1134</v>
      </c>
    </row>
    <row r="516" spans="2:65" s="1" customFormat="1" ht="25.5" customHeight="1">
      <c r="B516" s="38"/>
      <c r="C516" s="184" t="s">
        <v>1135</v>
      </c>
      <c r="D516" s="184" t="s">
        <v>154</v>
      </c>
      <c r="E516" s="185" t="s">
        <v>1136</v>
      </c>
      <c r="F516" s="186" t="s">
        <v>1137</v>
      </c>
      <c r="G516" s="187" t="s">
        <v>384</v>
      </c>
      <c r="H516" s="188">
        <v>8</v>
      </c>
      <c r="I516" s="189"/>
      <c r="J516" s="190">
        <f>ROUND(I516*H516,2)</f>
        <v>0</v>
      </c>
      <c r="K516" s="186" t="s">
        <v>158</v>
      </c>
      <c r="L516" s="58"/>
      <c r="M516" s="191" t="s">
        <v>22</v>
      </c>
      <c r="N516" s="192" t="s">
        <v>47</v>
      </c>
      <c r="O516" s="39"/>
      <c r="P516" s="193">
        <f>O516*H516</f>
        <v>0</v>
      </c>
      <c r="Q516" s="193">
        <v>0.0006</v>
      </c>
      <c r="R516" s="193">
        <f>Q516*H516</f>
        <v>0.0048</v>
      </c>
      <c r="S516" s="193">
        <v>0.00138</v>
      </c>
      <c r="T516" s="194">
        <f>S516*H516</f>
        <v>0.01104</v>
      </c>
      <c r="AR516" s="21" t="s">
        <v>224</v>
      </c>
      <c r="AT516" s="21" t="s">
        <v>154</v>
      </c>
      <c r="AU516" s="21" t="s">
        <v>87</v>
      </c>
      <c r="AY516" s="21" t="s">
        <v>152</v>
      </c>
      <c r="BE516" s="195">
        <f>IF(N516="základní",J516,0)</f>
        <v>0</v>
      </c>
      <c r="BF516" s="195">
        <f>IF(N516="snížená",J516,0)</f>
        <v>0</v>
      </c>
      <c r="BG516" s="195">
        <f>IF(N516="zákl. přenesená",J516,0)</f>
        <v>0</v>
      </c>
      <c r="BH516" s="195">
        <f>IF(N516="sníž. přenesená",J516,0)</f>
        <v>0</v>
      </c>
      <c r="BI516" s="195">
        <f>IF(N516="nulová",J516,0)</f>
        <v>0</v>
      </c>
      <c r="BJ516" s="21" t="s">
        <v>24</v>
      </c>
      <c r="BK516" s="195">
        <f>ROUND(I516*H516,2)</f>
        <v>0</v>
      </c>
      <c r="BL516" s="21" t="s">
        <v>224</v>
      </c>
      <c r="BM516" s="21" t="s">
        <v>1138</v>
      </c>
    </row>
    <row r="517" spans="2:65" s="1" customFormat="1" ht="25.5" customHeight="1">
      <c r="B517" s="38"/>
      <c r="C517" s="184" t="s">
        <v>1139</v>
      </c>
      <c r="D517" s="184" t="s">
        <v>154</v>
      </c>
      <c r="E517" s="185" t="s">
        <v>1140</v>
      </c>
      <c r="F517" s="186" t="s">
        <v>1141</v>
      </c>
      <c r="G517" s="187" t="s">
        <v>384</v>
      </c>
      <c r="H517" s="188">
        <v>18</v>
      </c>
      <c r="I517" s="189"/>
      <c r="J517" s="190">
        <f>ROUND(I517*H517,2)</f>
        <v>0</v>
      </c>
      <c r="K517" s="186" t="s">
        <v>158</v>
      </c>
      <c r="L517" s="58"/>
      <c r="M517" s="191" t="s">
        <v>22</v>
      </c>
      <c r="N517" s="192" t="s">
        <v>47</v>
      </c>
      <c r="O517" s="39"/>
      <c r="P517" s="193">
        <f>O517*H517</f>
        <v>0</v>
      </c>
      <c r="Q517" s="193">
        <v>0.00074</v>
      </c>
      <c r="R517" s="193">
        <f>Q517*H517</f>
        <v>0.01332</v>
      </c>
      <c r="S517" s="193">
        <v>0</v>
      </c>
      <c r="T517" s="194">
        <f>S517*H517</f>
        <v>0</v>
      </c>
      <c r="AR517" s="21" t="s">
        <v>224</v>
      </c>
      <c r="AT517" s="21" t="s">
        <v>154</v>
      </c>
      <c r="AU517" s="21" t="s">
        <v>87</v>
      </c>
      <c r="AY517" s="21" t="s">
        <v>152</v>
      </c>
      <c r="BE517" s="195">
        <f>IF(N517="základní",J517,0)</f>
        <v>0</v>
      </c>
      <c r="BF517" s="195">
        <f>IF(N517="snížená",J517,0)</f>
        <v>0</v>
      </c>
      <c r="BG517" s="195">
        <f>IF(N517="zákl. přenesená",J517,0)</f>
        <v>0</v>
      </c>
      <c r="BH517" s="195">
        <f>IF(N517="sníž. přenesená",J517,0)</f>
        <v>0</v>
      </c>
      <c r="BI517" s="195">
        <f>IF(N517="nulová",J517,0)</f>
        <v>0</v>
      </c>
      <c r="BJ517" s="21" t="s">
        <v>24</v>
      </c>
      <c r="BK517" s="195">
        <f>ROUND(I517*H517,2)</f>
        <v>0</v>
      </c>
      <c r="BL517" s="21" t="s">
        <v>224</v>
      </c>
      <c r="BM517" s="21" t="s">
        <v>1142</v>
      </c>
    </row>
    <row r="518" spans="2:65" s="1" customFormat="1" ht="16.5" customHeight="1">
      <c r="B518" s="38"/>
      <c r="C518" s="184" t="s">
        <v>1143</v>
      </c>
      <c r="D518" s="184" t="s">
        <v>154</v>
      </c>
      <c r="E518" s="185" t="s">
        <v>1144</v>
      </c>
      <c r="F518" s="186" t="s">
        <v>1145</v>
      </c>
      <c r="G518" s="187" t="s">
        <v>384</v>
      </c>
      <c r="H518" s="188">
        <v>1</v>
      </c>
      <c r="I518" s="189"/>
      <c r="J518" s="190">
        <f>ROUND(I518*H518,2)</f>
        <v>0</v>
      </c>
      <c r="K518" s="186" t="s">
        <v>158</v>
      </c>
      <c r="L518" s="58"/>
      <c r="M518" s="191" t="s">
        <v>22</v>
      </c>
      <c r="N518" s="192" t="s">
        <v>47</v>
      </c>
      <c r="O518" s="39"/>
      <c r="P518" s="193">
        <f>O518*H518</f>
        <v>0</v>
      </c>
      <c r="Q518" s="193">
        <v>0.02323</v>
      </c>
      <c r="R518" s="193">
        <f>Q518*H518</f>
        <v>0.02323</v>
      </c>
      <c r="S518" s="193">
        <v>0</v>
      </c>
      <c r="T518" s="194">
        <f>S518*H518</f>
        <v>0</v>
      </c>
      <c r="AR518" s="21" t="s">
        <v>224</v>
      </c>
      <c r="AT518" s="21" t="s">
        <v>154</v>
      </c>
      <c r="AU518" s="21" t="s">
        <v>87</v>
      </c>
      <c r="AY518" s="21" t="s">
        <v>152</v>
      </c>
      <c r="BE518" s="195">
        <f>IF(N518="základní",J518,0)</f>
        <v>0</v>
      </c>
      <c r="BF518" s="195">
        <f>IF(N518="snížená",J518,0)</f>
        <v>0</v>
      </c>
      <c r="BG518" s="195">
        <f>IF(N518="zákl. přenesená",J518,0)</f>
        <v>0</v>
      </c>
      <c r="BH518" s="195">
        <f>IF(N518="sníž. přenesená",J518,0)</f>
        <v>0</v>
      </c>
      <c r="BI518" s="195">
        <f>IF(N518="nulová",J518,0)</f>
        <v>0</v>
      </c>
      <c r="BJ518" s="21" t="s">
        <v>24</v>
      </c>
      <c r="BK518" s="195">
        <f>ROUND(I518*H518,2)</f>
        <v>0</v>
      </c>
      <c r="BL518" s="21" t="s">
        <v>224</v>
      </c>
      <c r="BM518" s="21" t="s">
        <v>1146</v>
      </c>
    </row>
    <row r="519" spans="2:47" s="1" customFormat="1" ht="40.5">
      <c r="B519" s="38"/>
      <c r="C519" s="60"/>
      <c r="D519" s="196" t="s">
        <v>161</v>
      </c>
      <c r="E519" s="60"/>
      <c r="F519" s="197" t="s">
        <v>1147</v>
      </c>
      <c r="G519" s="60"/>
      <c r="H519" s="60"/>
      <c r="I519" s="155"/>
      <c r="J519" s="60"/>
      <c r="K519" s="60"/>
      <c r="L519" s="58"/>
      <c r="M519" s="198"/>
      <c r="N519" s="39"/>
      <c r="O519" s="39"/>
      <c r="P519" s="39"/>
      <c r="Q519" s="39"/>
      <c r="R519" s="39"/>
      <c r="S519" s="39"/>
      <c r="T519" s="75"/>
      <c r="AT519" s="21" t="s">
        <v>161</v>
      </c>
      <c r="AU519" s="21" t="s">
        <v>87</v>
      </c>
    </row>
    <row r="520" spans="2:65" s="1" customFormat="1" ht="16.5" customHeight="1">
      <c r="B520" s="38"/>
      <c r="C520" s="184" t="s">
        <v>1148</v>
      </c>
      <c r="D520" s="184" t="s">
        <v>154</v>
      </c>
      <c r="E520" s="185" t="s">
        <v>1149</v>
      </c>
      <c r="F520" s="186" t="s">
        <v>1150</v>
      </c>
      <c r="G520" s="187" t="s">
        <v>384</v>
      </c>
      <c r="H520" s="188">
        <v>3</v>
      </c>
      <c r="I520" s="189"/>
      <c r="J520" s="190">
        <f>ROUND(I520*H520,2)</f>
        <v>0</v>
      </c>
      <c r="K520" s="186" t="s">
        <v>158</v>
      </c>
      <c r="L520" s="58"/>
      <c r="M520" s="191" t="s">
        <v>22</v>
      </c>
      <c r="N520" s="192" t="s">
        <v>47</v>
      </c>
      <c r="O520" s="39"/>
      <c r="P520" s="193">
        <f>O520*H520</f>
        <v>0</v>
      </c>
      <c r="Q520" s="193">
        <v>0</v>
      </c>
      <c r="R520" s="193">
        <f>Q520*H520</f>
        <v>0</v>
      </c>
      <c r="S520" s="193">
        <v>0.01946</v>
      </c>
      <c r="T520" s="194">
        <f>S520*H520</f>
        <v>0.05838</v>
      </c>
      <c r="AR520" s="21" t="s">
        <v>224</v>
      </c>
      <c r="AT520" s="21" t="s">
        <v>154</v>
      </c>
      <c r="AU520" s="21" t="s">
        <v>87</v>
      </c>
      <c r="AY520" s="21" t="s">
        <v>152</v>
      </c>
      <c r="BE520" s="195">
        <f>IF(N520="základní",J520,0)</f>
        <v>0</v>
      </c>
      <c r="BF520" s="195">
        <f>IF(N520="snížená",J520,0)</f>
        <v>0</v>
      </c>
      <c r="BG520" s="195">
        <f>IF(N520="zákl. přenesená",J520,0)</f>
        <v>0</v>
      </c>
      <c r="BH520" s="195">
        <f>IF(N520="sníž. přenesená",J520,0)</f>
        <v>0</v>
      </c>
      <c r="BI520" s="195">
        <f>IF(N520="nulová",J520,0)</f>
        <v>0</v>
      </c>
      <c r="BJ520" s="21" t="s">
        <v>24</v>
      </c>
      <c r="BK520" s="195">
        <f>ROUND(I520*H520,2)</f>
        <v>0</v>
      </c>
      <c r="BL520" s="21" t="s">
        <v>224</v>
      </c>
      <c r="BM520" s="21" t="s">
        <v>1151</v>
      </c>
    </row>
    <row r="521" spans="2:65" s="1" customFormat="1" ht="25.5" customHeight="1">
      <c r="B521" s="38"/>
      <c r="C521" s="184" t="s">
        <v>1152</v>
      </c>
      <c r="D521" s="184" t="s">
        <v>154</v>
      </c>
      <c r="E521" s="185" t="s">
        <v>1153</v>
      </c>
      <c r="F521" s="186" t="s">
        <v>1154</v>
      </c>
      <c r="G521" s="187" t="s">
        <v>384</v>
      </c>
      <c r="H521" s="188">
        <v>3</v>
      </c>
      <c r="I521" s="189"/>
      <c r="J521" s="190">
        <f>ROUND(I521*H521,2)</f>
        <v>0</v>
      </c>
      <c r="K521" s="186" t="s">
        <v>158</v>
      </c>
      <c r="L521" s="58"/>
      <c r="M521" s="191" t="s">
        <v>22</v>
      </c>
      <c r="N521" s="192" t="s">
        <v>47</v>
      </c>
      <c r="O521" s="39"/>
      <c r="P521" s="193">
        <f>O521*H521</f>
        <v>0</v>
      </c>
      <c r="Q521" s="193">
        <v>0.02869</v>
      </c>
      <c r="R521" s="193">
        <f>Q521*H521</f>
        <v>0.08607000000000001</v>
      </c>
      <c r="S521" s="193">
        <v>0</v>
      </c>
      <c r="T521" s="194">
        <f>S521*H521</f>
        <v>0</v>
      </c>
      <c r="AR521" s="21" t="s">
        <v>224</v>
      </c>
      <c r="AT521" s="21" t="s">
        <v>154</v>
      </c>
      <c r="AU521" s="21" t="s">
        <v>87</v>
      </c>
      <c r="AY521" s="21" t="s">
        <v>152</v>
      </c>
      <c r="BE521" s="195">
        <f>IF(N521="základní",J521,0)</f>
        <v>0</v>
      </c>
      <c r="BF521" s="195">
        <f>IF(N521="snížená",J521,0)</f>
        <v>0</v>
      </c>
      <c r="BG521" s="195">
        <f>IF(N521="zákl. přenesená",J521,0)</f>
        <v>0</v>
      </c>
      <c r="BH521" s="195">
        <f>IF(N521="sníž. přenesená",J521,0)</f>
        <v>0</v>
      </c>
      <c r="BI521" s="195">
        <f>IF(N521="nulová",J521,0)</f>
        <v>0</v>
      </c>
      <c r="BJ521" s="21" t="s">
        <v>24</v>
      </c>
      <c r="BK521" s="195">
        <f>ROUND(I521*H521,2)</f>
        <v>0</v>
      </c>
      <c r="BL521" s="21" t="s">
        <v>224</v>
      </c>
      <c r="BM521" s="21" t="s">
        <v>1155</v>
      </c>
    </row>
    <row r="522" spans="2:47" s="1" customFormat="1" ht="54">
      <c r="B522" s="38"/>
      <c r="C522" s="60"/>
      <c r="D522" s="196" t="s">
        <v>161</v>
      </c>
      <c r="E522" s="60"/>
      <c r="F522" s="197" t="s">
        <v>1156</v>
      </c>
      <c r="G522" s="60"/>
      <c r="H522" s="60"/>
      <c r="I522" s="155"/>
      <c r="J522" s="60"/>
      <c r="K522" s="60"/>
      <c r="L522" s="58"/>
      <c r="M522" s="198"/>
      <c r="N522" s="39"/>
      <c r="O522" s="39"/>
      <c r="P522" s="39"/>
      <c r="Q522" s="39"/>
      <c r="R522" s="39"/>
      <c r="S522" s="39"/>
      <c r="T522" s="75"/>
      <c r="AT522" s="21" t="s">
        <v>161</v>
      </c>
      <c r="AU522" s="21" t="s">
        <v>87</v>
      </c>
    </row>
    <row r="523" spans="2:65" s="1" customFormat="1" ht="25.5" customHeight="1">
      <c r="B523" s="38"/>
      <c r="C523" s="184" t="s">
        <v>1157</v>
      </c>
      <c r="D523" s="184" t="s">
        <v>154</v>
      </c>
      <c r="E523" s="185" t="s">
        <v>1158</v>
      </c>
      <c r="F523" s="186" t="s">
        <v>1159</v>
      </c>
      <c r="G523" s="187" t="s">
        <v>384</v>
      </c>
      <c r="H523" s="188">
        <v>7</v>
      </c>
      <c r="I523" s="189"/>
      <c r="J523" s="190">
        <f>ROUND(I523*H523,2)</f>
        <v>0</v>
      </c>
      <c r="K523" s="186" t="s">
        <v>158</v>
      </c>
      <c r="L523" s="58"/>
      <c r="M523" s="191" t="s">
        <v>22</v>
      </c>
      <c r="N523" s="192" t="s">
        <v>47</v>
      </c>
      <c r="O523" s="39"/>
      <c r="P523" s="193">
        <f>O523*H523</f>
        <v>0</v>
      </c>
      <c r="Q523" s="193">
        <v>0.0981</v>
      </c>
      <c r="R523" s="193">
        <f>Q523*H523</f>
        <v>0.6867000000000001</v>
      </c>
      <c r="S523" s="193">
        <v>0</v>
      </c>
      <c r="T523" s="194">
        <f>S523*H523</f>
        <v>0</v>
      </c>
      <c r="AR523" s="21" t="s">
        <v>224</v>
      </c>
      <c r="AT523" s="21" t="s">
        <v>154</v>
      </c>
      <c r="AU523" s="21" t="s">
        <v>87</v>
      </c>
      <c r="AY523" s="21" t="s">
        <v>152</v>
      </c>
      <c r="BE523" s="195">
        <f>IF(N523="základní",J523,0)</f>
        <v>0</v>
      </c>
      <c r="BF523" s="195">
        <f>IF(N523="snížená",J523,0)</f>
        <v>0</v>
      </c>
      <c r="BG523" s="195">
        <f>IF(N523="zákl. přenesená",J523,0)</f>
        <v>0</v>
      </c>
      <c r="BH523" s="195">
        <f>IF(N523="sníž. přenesená",J523,0)</f>
        <v>0</v>
      </c>
      <c r="BI523" s="195">
        <f>IF(N523="nulová",J523,0)</f>
        <v>0</v>
      </c>
      <c r="BJ523" s="21" t="s">
        <v>24</v>
      </c>
      <c r="BK523" s="195">
        <f>ROUND(I523*H523,2)</f>
        <v>0</v>
      </c>
      <c r="BL523" s="21" t="s">
        <v>224</v>
      </c>
      <c r="BM523" s="21" t="s">
        <v>1160</v>
      </c>
    </row>
    <row r="524" spans="2:47" s="1" customFormat="1" ht="54">
      <c r="B524" s="38"/>
      <c r="C524" s="60"/>
      <c r="D524" s="196" t="s">
        <v>161</v>
      </c>
      <c r="E524" s="60"/>
      <c r="F524" s="197" t="s">
        <v>1161</v>
      </c>
      <c r="G524" s="60"/>
      <c r="H524" s="60"/>
      <c r="I524" s="155"/>
      <c r="J524" s="60"/>
      <c r="K524" s="60"/>
      <c r="L524" s="58"/>
      <c r="M524" s="198"/>
      <c r="N524" s="39"/>
      <c r="O524" s="39"/>
      <c r="P524" s="39"/>
      <c r="Q524" s="39"/>
      <c r="R524" s="39"/>
      <c r="S524" s="39"/>
      <c r="T524" s="75"/>
      <c r="AT524" s="21" t="s">
        <v>161</v>
      </c>
      <c r="AU524" s="21" t="s">
        <v>87</v>
      </c>
    </row>
    <row r="525" spans="2:65" s="1" customFormat="1" ht="25.5" customHeight="1">
      <c r="B525" s="38"/>
      <c r="C525" s="184" t="s">
        <v>1162</v>
      </c>
      <c r="D525" s="184" t="s">
        <v>154</v>
      </c>
      <c r="E525" s="185" t="s">
        <v>1163</v>
      </c>
      <c r="F525" s="186" t="s">
        <v>1164</v>
      </c>
      <c r="G525" s="187" t="s">
        <v>384</v>
      </c>
      <c r="H525" s="188">
        <v>1</v>
      </c>
      <c r="I525" s="189"/>
      <c r="J525" s="190">
        <f>ROUND(I525*H525,2)</f>
        <v>0</v>
      </c>
      <c r="K525" s="186" t="s">
        <v>158</v>
      </c>
      <c r="L525" s="58"/>
      <c r="M525" s="191" t="s">
        <v>22</v>
      </c>
      <c r="N525" s="192" t="s">
        <v>47</v>
      </c>
      <c r="O525" s="39"/>
      <c r="P525" s="193">
        <f>O525*H525</f>
        <v>0</v>
      </c>
      <c r="Q525" s="193">
        <v>0.00198</v>
      </c>
      <c r="R525" s="193">
        <f>Q525*H525</f>
        <v>0.00198</v>
      </c>
      <c r="S525" s="193">
        <v>0</v>
      </c>
      <c r="T525" s="194">
        <f>S525*H525</f>
        <v>0</v>
      </c>
      <c r="AR525" s="21" t="s">
        <v>224</v>
      </c>
      <c r="AT525" s="21" t="s">
        <v>154</v>
      </c>
      <c r="AU525" s="21" t="s">
        <v>87</v>
      </c>
      <c r="AY525" s="21" t="s">
        <v>152</v>
      </c>
      <c r="BE525" s="195">
        <f>IF(N525="základní",J525,0)</f>
        <v>0</v>
      </c>
      <c r="BF525" s="195">
        <f>IF(N525="snížená",J525,0)</f>
        <v>0</v>
      </c>
      <c r="BG525" s="195">
        <f>IF(N525="zákl. přenesená",J525,0)</f>
        <v>0</v>
      </c>
      <c r="BH525" s="195">
        <f>IF(N525="sníž. přenesená",J525,0)</f>
        <v>0</v>
      </c>
      <c r="BI525" s="195">
        <f>IF(N525="nulová",J525,0)</f>
        <v>0</v>
      </c>
      <c r="BJ525" s="21" t="s">
        <v>24</v>
      </c>
      <c r="BK525" s="195">
        <f>ROUND(I525*H525,2)</f>
        <v>0</v>
      </c>
      <c r="BL525" s="21" t="s">
        <v>224</v>
      </c>
      <c r="BM525" s="21" t="s">
        <v>1165</v>
      </c>
    </row>
    <row r="526" spans="2:47" s="1" customFormat="1" ht="40.5">
      <c r="B526" s="38"/>
      <c r="C526" s="60"/>
      <c r="D526" s="196" t="s">
        <v>161</v>
      </c>
      <c r="E526" s="60"/>
      <c r="F526" s="197" t="s">
        <v>1166</v>
      </c>
      <c r="G526" s="60"/>
      <c r="H526" s="60"/>
      <c r="I526" s="155"/>
      <c r="J526" s="60"/>
      <c r="K526" s="60"/>
      <c r="L526" s="58"/>
      <c r="M526" s="198"/>
      <c r="N526" s="39"/>
      <c r="O526" s="39"/>
      <c r="P526" s="39"/>
      <c r="Q526" s="39"/>
      <c r="R526" s="39"/>
      <c r="S526" s="39"/>
      <c r="T526" s="75"/>
      <c r="AT526" s="21" t="s">
        <v>161</v>
      </c>
      <c r="AU526" s="21" t="s">
        <v>87</v>
      </c>
    </row>
    <row r="527" spans="2:65" s="1" customFormat="1" ht="16.5" customHeight="1">
      <c r="B527" s="38"/>
      <c r="C527" s="209" t="s">
        <v>1167</v>
      </c>
      <c r="D527" s="209" t="s">
        <v>509</v>
      </c>
      <c r="E527" s="210" t="s">
        <v>1168</v>
      </c>
      <c r="F527" s="211" t="s">
        <v>1169</v>
      </c>
      <c r="G527" s="212" t="s">
        <v>384</v>
      </c>
      <c r="H527" s="213">
        <v>1</v>
      </c>
      <c r="I527" s="214"/>
      <c r="J527" s="215">
        <f aca="true" t="shared" si="0" ref="J527:J534">ROUND(I527*H527,2)</f>
        <v>0</v>
      </c>
      <c r="K527" s="211" t="s">
        <v>158</v>
      </c>
      <c r="L527" s="216"/>
      <c r="M527" s="217" t="s">
        <v>22</v>
      </c>
      <c r="N527" s="218" t="s">
        <v>47</v>
      </c>
      <c r="O527" s="39"/>
      <c r="P527" s="193">
        <f aca="true" t="shared" si="1" ref="P527:P534">O527*H527</f>
        <v>0</v>
      </c>
      <c r="Q527" s="193">
        <v>0.036</v>
      </c>
      <c r="R527" s="193">
        <f aca="true" t="shared" si="2" ref="R527:R534">Q527*H527</f>
        <v>0.036</v>
      </c>
      <c r="S527" s="193">
        <v>0</v>
      </c>
      <c r="T527" s="194">
        <f aca="true" t="shared" si="3" ref="T527:T534">S527*H527</f>
        <v>0</v>
      </c>
      <c r="AR527" s="21" t="s">
        <v>298</v>
      </c>
      <c r="AT527" s="21" t="s">
        <v>509</v>
      </c>
      <c r="AU527" s="21" t="s">
        <v>87</v>
      </c>
      <c r="AY527" s="21" t="s">
        <v>152</v>
      </c>
      <c r="BE527" s="195">
        <f aca="true" t="shared" si="4" ref="BE527:BE534">IF(N527="základní",J527,0)</f>
        <v>0</v>
      </c>
      <c r="BF527" s="195">
        <f aca="true" t="shared" si="5" ref="BF527:BF534">IF(N527="snížená",J527,0)</f>
        <v>0</v>
      </c>
      <c r="BG527" s="195">
        <f aca="true" t="shared" si="6" ref="BG527:BG534">IF(N527="zákl. přenesená",J527,0)</f>
        <v>0</v>
      </c>
      <c r="BH527" s="195">
        <f aca="true" t="shared" si="7" ref="BH527:BH534">IF(N527="sníž. přenesená",J527,0)</f>
        <v>0</v>
      </c>
      <c r="BI527" s="195">
        <f aca="true" t="shared" si="8" ref="BI527:BI534">IF(N527="nulová",J527,0)</f>
        <v>0</v>
      </c>
      <c r="BJ527" s="21" t="s">
        <v>24</v>
      </c>
      <c r="BK527" s="195">
        <f aca="true" t="shared" si="9" ref="BK527:BK534">ROUND(I527*H527,2)</f>
        <v>0</v>
      </c>
      <c r="BL527" s="21" t="s">
        <v>224</v>
      </c>
      <c r="BM527" s="21" t="s">
        <v>1170</v>
      </c>
    </row>
    <row r="528" spans="2:65" s="1" customFormat="1" ht="16.5" customHeight="1">
      <c r="B528" s="38"/>
      <c r="C528" s="184" t="s">
        <v>1171</v>
      </c>
      <c r="D528" s="184" t="s">
        <v>154</v>
      </c>
      <c r="E528" s="185" t="s">
        <v>1172</v>
      </c>
      <c r="F528" s="186" t="s">
        <v>1173</v>
      </c>
      <c r="G528" s="187" t="s">
        <v>384</v>
      </c>
      <c r="H528" s="188">
        <v>3</v>
      </c>
      <c r="I528" s="189"/>
      <c r="J528" s="190">
        <f t="shared" si="0"/>
        <v>0</v>
      </c>
      <c r="K528" s="186" t="s">
        <v>158</v>
      </c>
      <c r="L528" s="58"/>
      <c r="M528" s="191" t="s">
        <v>22</v>
      </c>
      <c r="N528" s="192" t="s">
        <v>47</v>
      </c>
      <c r="O528" s="39"/>
      <c r="P528" s="193">
        <f t="shared" si="1"/>
        <v>0</v>
      </c>
      <c r="Q528" s="193">
        <v>0</v>
      </c>
      <c r="R528" s="193">
        <f t="shared" si="2"/>
        <v>0</v>
      </c>
      <c r="S528" s="193">
        <v>0.0435</v>
      </c>
      <c r="T528" s="194">
        <f t="shared" si="3"/>
        <v>0.1305</v>
      </c>
      <c r="AR528" s="21" t="s">
        <v>224</v>
      </c>
      <c r="AT528" s="21" t="s">
        <v>154</v>
      </c>
      <c r="AU528" s="21" t="s">
        <v>87</v>
      </c>
      <c r="AY528" s="21" t="s">
        <v>152</v>
      </c>
      <c r="BE528" s="195">
        <f t="shared" si="4"/>
        <v>0</v>
      </c>
      <c r="BF528" s="195">
        <f t="shared" si="5"/>
        <v>0</v>
      </c>
      <c r="BG528" s="195">
        <f t="shared" si="6"/>
        <v>0</v>
      </c>
      <c r="BH528" s="195">
        <f t="shared" si="7"/>
        <v>0</v>
      </c>
      <c r="BI528" s="195">
        <f t="shared" si="8"/>
        <v>0</v>
      </c>
      <c r="BJ528" s="21" t="s">
        <v>24</v>
      </c>
      <c r="BK528" s="195">
        <f t="shared" si="9"/>
        <v>0</v>
      </c>
      <c r="BL528" s="21" t="s">
        <v>224</v>
      </c>
      <c r="BM528" s="21" t="s">
        <v>1174</v>
      </c>
    </row>
    <row r="529" spans="2:65" s="1" customFormat="1" ht="16.5" customHeight="1">
      <c r="B529" s="38"/>
      <c r="C529" s="184" t="s">
        <v>1175</v>
      </c>
      <c r="D529" s="184" t="s">
        <v>154</v>
      </c>
      <c r="E529" s="185" t="s">
        <v>1176</v>
      </c>
      <c r="F529" s="186" t="s">
        <v>1177</v>
      </c>
      <c r="G529" s="187" t="s">
        <v>384</v>
      </c>
      <c r="H529" s="188">
        <v>2</v>
      </c>
      <c r="I529" s="189"/>
      <c r="J529" s="190">
        <f t="shared" si="0"/>
        <v>0</v>
      </c>
      <c r="K529" s="186" t="s">
        <v>158</v>
      </c>
      <c r="L529" s="58"/>
      <c r="M529" s="191" t="s">
        <v>22</v>
      </c>
      <c r="N529" s="192" t="s">
        <v>47</v>
      </c>
      <c r="O529" s="39"/>
      <c r="P529" s="193">
        <f t="shared" si="1"/>
        <v>0</v>
      </c>
      <c r="Q529" s="193">
        <v>0.00664</v>
      </c>
      <c r="R529" s="193">
        <f t="shared" si="2"/>
        <v>0.01328</v>
      </c>
      <c r="S529" s="193">
        <v>0</v>
      </c>
      <c r="T529" s="194">
        <f t="shared" si="3"/>
        <v>0</v>
      </c>
      <c r="AR529" s="21" t="s">
        <v>224</v>
      </c>
      <c r="AT529" s="21" t="s">
        <v>154</v>
      </c>
      <c r="AU529" s="21" t="s">
        <v>87</v>
      </c>
      <c r="AY529" s="21" t="s">
        <v>152</v>
      </c>
      <c r="BE529" s="195">
        <f t="shared" si="4"/>
        <v>0</v>
      </c>
      <c r="BF529" s="195">
        <f t="shared" si="5"/>
        <v>0</v>
      </c>
      <c r="BG529" s="195">
        <f t="shared" si="6"/>
        <v>0</v>
      </c>
      <c r="BH529" s="195">
        <f t="shared" si="7"/>
        <v>0</v>
      </c>
      <c r="BI529" s="195">
        <f t="shared" si="8"/>
        <v>0</v>
      </c>
      <c r="BJ529" s="21" t="s">
        <v>24</v>
      </c>
      <c r="BK529" s="195">
        <f t="shared" si="9"/>
        <v>0</v>
      </c>
      <c r="BL529" s="21" t="s">
        <v>224</v>
      </c>
      <c r="BM529" s="21" t="s">
        <v>1178</v>
      </c>
    </row>
    <row r="530" spans="2:65" s="1" customFormat="1" ht="16.5" customHeight="1">
      <c r="B530" s="38"/>
      <c r="C530" s="184" t="s">
        <v>1179</v>
      </c>
      <c r="D530" s="184" t="s">
        <v>154</v>
      </c>
      <c r="E530" s="185" t="s">
        <v>1180</v>
      </c>
      <c r="F530" s="186" t="s">
        <v>1181</v>
      </c>
      <c r="G530" s="187" t="s">
        <v>384</v>
      </c>
      <c r="H530" s="188">
        <v>20</v>
      </c>
      <c r="I530" s="189"/>
      <c r="J530" s="190">
        <f t="shared" si="0"/>
        <v>0</v>
      </c>
      <c r="K530" s="186" t="s">
        <v>158</v>
      </c>
      <c r="L530" s="58"/>
      <c r="M530" s="191" t="s">
        <v>22</v>
      </c>
      <c r="N530" s="192" t="s">
        <v>47</v>
      </c>
      <c r="O530" s="39"/>
      <c r="P530" s="193">
        <f t="shared" si="1"/>
        <v>0</v>
      </c>
      <c r="Q530" s="193">
        <v>8E-05</v>
      </c>
      <c r="R530" s="193">
        <f t="shared" si="2"/>
        <v>0.0016</v>
      </c>
      <c r="S530" s="193">
        <v>0</v>
      </c>
      <c r="T530" s="194">
        <f t="shared" si="3"/>
        <v>0</v>
      </c>
      <c r="AR530" s="21" t="s">
        <v>224</v>
      </c>
      <c r="AT530" s="21" t="s">
        <v>154</v>
      </c>
      <c r="AU530" s="21" t="s">
        <v>87</v>
      </c>
      <c r="AY530" s="21" t="s">
        <v>152</v>
      </c>
      <c r="BE530" s="195">
        <f t="shared" si="4"/>
        <v>0</v>
      </c>
      <c r="BF530" s="195">
        <f t="shared" si="5"/>
        <v>0</v>
      </c>
      <c r="BG530" s="195">
        <f t="shared" si="6"/>
        <v>0</v>
      </c>
      <c r="BH530" s="195">
        <f t="shared" si="7"/>
        <v>0</v>
      </c>
      <c r="BI530" s="195">
        <f t="shared" si="8"/>
        <v>0</v>
      </c>
      <c r="BJ530" s="21" t="s">
        <v>24</v>
      </c>
      <c r="BK530" s="195">
        <f t="shared" si="9"/>
        <v>0</v>
      </c>
      <c r="BL530" s="21" t="s">
        <v>224</v>
      </c>
      <c r="BM530" s="21" t="s">
        <v>1182</v>
      </c>
    </row>
    <row r="531" spans="2:65" s="1" customFormat="1" ht="16.5" customHeight="1">
      <c r="B531" s="38"/>
      <c r="C531" s="184" t="s">
        <v>1183</v>
      </c>
      <c r="D531" s="184" t="s">
        <v>154</v>
      </c>
      <c r="E531" s="185" t="s">
        <v>1184</v>
      </c>
      <c r="F531" s="186" t="s">
        <v>1185</v>
      </c>
      <c r="G531" s="187" t="s">
        <v>384</v>
      </c>
      <c r="H531" s="188">
        <v>115</v>
      </c>
      <c r="I531" s="189"/>
      <c r="J531" s="190">
        <f t="shared" si="0"/>
        <v>0</v>
      </c>
      <c r="K531" s="186" t="s">
        <v>158</v>
      </c>
      <c r="L531" s="58"/>
      <c r="M531" s="191" t="s">
        <v>22</v>
      </c>
      <c r="N531" s="192" t="s">
        <v>47</v>
      </c>
      <c r="O531" s="39"/>
      <c r="P531" s="193">
        <f t="shared" si="1"/>
        <v>0</v>
      </c>
      <c r="Q531" s="193">
        <v>0.0003</v>
      </c>
      <c r="R531" s="193">
        <f t="shared" si="2"/>
        <v>0.034499999999999996</v>
      </c>
      <c r="S531" s="193">
        <v>0</v>
      </c>
      <c r="T531" s="194">
        <f t="shared" si="3"/>
        <v>0</v>
      </c>
      <c r="AR531" s="21" t="s">
        <v>224</v>
      </c>
      <c r="AT531" s="21" t="s">
        <v>154</v>
      </c>
      <c r="AU531" s="21" t="s">
        <v>87</v>
      </c>
      <c r="AY531" s="21" t="s">
        <v>152</v>
      </c>
      <c r="BE531" s="195">
        <f t="shared" si="4"/>
        <v>0</v>
      </c>
      <c r="BF531" s="195">
        <f t="shared" si="5"/>
        <v>0</v>
      </c>
      <c r="BG531" s="195">
        <f t="shared" si="6"/>
        <v>0</v>
      </c>
      <c r="BH531" s="195">
        <f t="shared" si="7"/>
        <v>0</v>
      </c>
      <c r="BI531" s="195">
        <f t="shared" si="8"/>
        <v>0</v>
      </c>
      <c r="BJ531" s="21" t="s">
        <v>24</v>
      </c>
      <c r="BK531" s="195">
        <f t="shared" si="9"/>
        <v>0</v>
      </c>
      <c r="BL531" s="21" t="s">
        <v>224</v>
      </c>
      <c r="BM531" s="21" t="s">
        <v>1186</v>
      </c>
    </row>
    <row r="532" spans="2:65" s="1" customFormat="1" ht="16.5" customHeight="1">
      <c r="B532" s="38"/>
      <c r="C532" s="184" t="s">
        <v>1187</v>
      </c>
      <c r="D532" s="184" t="s">
        <v>154</v>
      </c>
      <c r="E532" s="185" t="s">
        <v>1188</v>
      </c>
      <c r="F532" s="186" t="s">
        <v>1189</v>
      </c>
      <c r="G532" s="187" t="s">
        <v>384</v>
      </c>
      <c r="H532" s="188">
        <v>3</v>
      </c>
      <c r="I532" s="189"/>
      <c r="J532" s="190">
        <f t="shared" si="0"/>
        <v>0</v>
      </c>
      <c r="K532" s="186" t="s">
        <v>158</v>
      </c>
      <c r="L532" s="58"/>
      <c r="M532" s="191" t="s">
        <v>22</v>
      </c>
      <c r="N532" s="192" t="s">
        <v>47</v>
      </c>
      <c r="O532" s="39"/>
      <c r="P532" s="193">
        <f t="shared" si="1"/>
        <v>0</v>
      </c>
      <c r="Q532" s="193">
        <v>0</v>
      </c>
      <c r="R532" s="193">
        <f t="shared" si="2"/>
        <v>0</v>
      </c>
      <c r="S532" s="193">
        <v>0.00156</v>
      </c>
      <c r="T532" s="194">
        <f t="shared" si="3"/>
        <v>0.00468</v>
      </c>
      <c r="AR532" s="21" t="s">
        <v>224</v>
      </c>
      <c r="AT532" s="21" t="s">
        <v>154</v>
      </c>
      <c r="AU532" s="21" t="s">
        <v>87</v>
      </c>
      <c r="AY532" s="21" t="s">
        <v>152</v>
      </c>
      <c r="BE532" s="195">
        <f t="shared" si="4"/>
        <v>0</v>
      </c>
      <c r="BF532" s="195">
        <f t="shared" si="5"/>
        <v>0</v>
      </c>
      <c r="BG532" s="195">
        <f t="shared" si="6"/>
        <v>0</v>
      </c>
      <c r="BH532" s="195">
        <f t="shared" si="7"/>
        <v>0</v>
      </c>
      <c r="BI532" s="195">
        <f t="shared" si="8"/>
        <v>0</v>
      </c>
      <c r="BJ532" s="21" t="s">
        <v>24</v>
      </c>
      <c r="BK532" s="195">
        <f t="shared" si="9"/>
        <v>0</v>
      </c>
      <c r="BL532" s="21" t="s">
        <v>224</v>
      </c>
      <c r="BM532" s="21" t="s">
        <v>1190</v>
      </c>
    </row>
    <row r="533" spans="2:65" s="1" customFormat="1" ht="16.5" customHeight="1">
      <c r="B533" s="38"/>
      <c r="C533" s="184" t="s">
        <v>1191</v>
      </c>
      <c r="D533" s="184" t="s">
        <v>154</v>
      </c>
      <c r="E533" s="185" t="s">
        <v>1192</v>
      </c>
      <c r="F533" s="186" t="s">
        <v>1193</v>
      </c>
      <c r="G533" s="187" t="s">
        <v>384</v>
      </c>
      <c r="H533" s="188">
        <v>33</v>
      </c>
      <c r="I533" s="189"/>
      <c r="J533" s="190">
        <f t="shared" si="0"/>
        <v>0</v>
      </c>
      <c r="K533" s="186" t="s">
        <v>158</v>
      </c>
      <c r="L533" s="58"/>
      <c r="M533" s="191" t="s">
        <v>22</v>
      </c>
      <c r="N533" s="192" t="s">
        <v>47</v>
      </c>
      <c r="O533" s="39"/>
      <c r="P533" s="193">
        <f t="shared" si="1"/>
        <v>0</v>
      </c>
      <c r="Q533" s="193">
        <v>0</v>
      </c>
      <c r="R533" s="193">
        <f t="shared" si="2"/>
        <v>0</v>
      </c>
      <c r="S533" s="193">
        <v>0.00086</v>
      </c>
      <c r="T533" s="194">
        <f t="shared" si="3"/>
        <v>0.02838</v>
      </c>
      <c r="AR533" s="21" t="s">
        <v>224</v>
      </c>
      <c r="AT533" s="21" t="s">
        <v>154</v>
      </c>
      <c r="AU533" s="21" t="s">
        <v>87</v>
      </c>
      <c r="AY533" s="21" t="s">
        <v>152</v>
      </c>
      <c r="BE533" s="195">
        <f t="shared" si="4"/>
        <v>0</v>
      </c>
      <c r="BF533" s="195">
        <f t="shared" si="5"/>
        <v>0</v>
      </c>
      <c r="BG533" s="195">
        <f t="shared" si="6"/>
        <v>0</v>
      </c>
      <c r="BH533" s="195">
        <f t="shared" si="7"/>
        <v>0</v>
      </c>
      <c r="BI533" s="195">
        <f t="shared" si="8"/>
        <v>0</v>
      </c>
      <c r="BJ533" s="21" t="s">
        <v>24</v>
      </c>
      <c r="BK533" s="195">
        <f t="shared" si="9"/>
        <v>0</v>
      </c>
      <c r="BL533" s="21" t="s">
        <v>224</v>
      </c>
      <c r="BM533" s="21" t="s">
        <v>1194</v>
      </c>
    </row>
    <row r="534" spans="2:65" s="1" customFormat="1" ht="25.5" customHeight="1">
      <c r="B534" s="38"/>
      <c r="C534" s="184" t="s">
        <v>1195</v>
      </c>
      <c r="D534" s="184" t="s">
        <v>154</v>
      </c>
      <c r="E534" s="185" t="s">
        <v>1196</v>
      </c>
      <c r="F534" s="186" t="s">
        <v>1197</v>
      </c>
      <c r="G534" s="187" t="s">
        <v>384</v>
      </c>
      <c r="H534" s="188">
        <v>25</v>
      </c>
      <c r="I534" s="189"/>
      <c r="J534" s="190">
        <f t="shared" si="0"/>
        <v>0</v>
      </c>
      <c r="K534" s="186" t="s">
        <v>158</v>
      </c>
      <c r="L534" s="58"/>
      <c r="M534" s="191" t="s">
        <v>22</v>
      </c>
      <c r="N534" s="192" t="s">
        <v>47</v>
      </c>
      <c r="O534" s="39"/>
      <c r="P534" s="193">
        <f t="shared" si="1"/>
        <v>0</v>
      </c>
      <c r="Q534" s="193">
        <v>0.0018</v>
      </c>
      <c r="R534" s="193">
        <f t="shared" si="2"/>
        <v>0.045</v>
      </c>
      <c r="S534" s="193">
        <v>0</v>
      </c>
      <c r="T534" s="194">
        <f t="shared" si="3"/>
        <v>0</v>
      </c>
      <c r="AR534" s="21" t="s">
        <v>224</v>
      </c>
      <c r="AT534" s="21" t="s">
        <v>154</v>
      </c>
      <c r="AU534" s="21" t="s">
        <v>87</v>
      </c>
      <c r="AY534" s="21" t="s">
        <v>152</v>
      </c>
      <c r="BE534" s="195">
        <f t="shared" si="4"/>
        <v>0</v>
      </c>
      <c r="BF534" s="195">
        <f t="shared" si="5"/>
        <v>0</v>
      </c>
      <c r="BG534" s="195">
        <f t="shared" si="6"/>
        <v>0</v>
      </c>
      <c r="BH534" s="195">
        <f t="shared" si="7"/>
        <v>0</v>
      </c>
      <c r="BI534" s="195">
        <f t="shared" si="8"/>
        <v>0</v>
      </c>
      <c r="BJ534" s="21" t="s">
        <v>24</v>
      </c>
      <c r="BK534" s="195">
        <f t="shared" si="9"/>
        <v>0</v>
      </c>
      <c r="BL534" s="21" t="s">
        <v>224</v>
      </c>
      <c r="BM534" s="21" t="s">
        <v>1198</v>
      </c>
    </row>
    <row r="535" spans="2:47" s="1" customFormat="1" ht="27">
      <c r="B535" s="38"/>
      <c r="C535" s="60"/>
      <c r="D535" s="196" t="s">
        <v>161</v>
      </c>
      <c r="E535" s="60"/>
      <c r="F535" s="197" t="s">
        <v>1199</v>
      </c>
      <c r="G535" s="60"/>
      <c r="H535" s="60"/>
      <c r="I535" s="155"/>
      <c r="J535" s="60"/>
      <c r="K535" s="60"/>
      <c r="L535" s="58"/>
      <c r="M535" s="198"/>
      <c r="N535" s="39"/>
      <c r="O535" s="39"/>
      <c r="P535" s="39"/>
      <c r="Q535" s="39"/>
      <c r="R535" s="39"/>
      <c r="S535" s="39"/>
      <c r="T535" s="75"/>
      <c r="AT535" s="21" t="s">
        <v>161</v>
      </c>
      <c r="AU535" s="21" t="s">
        <v>87</v>
      </c>
    </row>
    <row r="536" spans="2:65" s="1" customFormat="1" ht="16.5" customHeight="1">
      <c r="B536" s="38"/>
      <c r="C536" s="184" t="s">
        <v>1200</v>
      </c>
      <c r="D536" s="184" t="s">
        <v>154</v>
      </c>
      <c r="E536" s="185" t="s">
        <v>1201</v>
      </c>
      <c r="F536" s="186" t="s">
        <v>1202</v>
      </c>
      <c r="G536" s="187" t="s">
        <v>384</v>
      </c>
      <c r="H536" s="188">
        <v>32</v>
      </c>
      <c r="I536" s="189"/>
      <c r="J536" s="190">
        <f>ROUND(I536*H536,2)</f>
        <v>0</v>
      </c>
      <c r="K536" s="186" t="s">
        <v>158</v>
      </c>
      <c r="L536" s="58"/>
      <c r="M536" s="191" t="s">
        <v>22</v>
      </c>
      <c r="N536" s="192" t="s">
        <v>47</v>
      </c>
      <c r="O536" s="39"/>
      <c r="P536" s="193">
        <f>O536*H536</f>
        <v>0</v>
      </c>
      <c r="Q536" s="193">
        <v>0.0018</v>
      </c>
      <c r="R536" s="193">
        <f>Q536*H536</f>
        <v>0.0576</v>
      </c>
      <c r="S536" s="193">
        <v>0</v>
      </c>
      <c r="T536" s="194">
        <f>S536*H536</f>
        <v>0</v>
      </c>
      <c r="AR536" s="21" t="s">
        <v>224</v>
      </c>
      <c r="AT536" s="21" t="s">
        <v>154</v>
      </c>
      <c r="AU536" s="21" t="s">
        <v>87</v>
      </c>
      <c r="AY536" s="21" t="s">
        <v>152</v>
      </c>
      <c r="BE536" s="195">
        <f>IF(N536="základní",J536,0)</f>
        <v>0</v>
      </c>
      <c r="BF536" s="195">
        <f>IF(N536="snížená",J536,0)</f>
        <v>0</v>
      </c>
      <c r="BG536" s="195">
        <f>IF(N536="zákl. přenesená",J536,0)</f>
        <v>0</v>
      </c>
      <c r="BH536" s="195">
        <f>IF(N536="sníž. přenesená",J536,0)</f>
        <v>0</v>
      </c>
      <c r="BI536" s="195">
        <f>IF(N536="nulová",J536,0)</f>
        <v>0</v>
      </c>
      <c r="BJ536" s="21" t="s">
        <v>24</v>
      </c>
      <c r="BK536" s="195">
        <f>ROUND(I536*H536,2)</f>
        <v>0</v>
      </c>
      <c r="BL536" s="21" t="s">
        <v>224</v>
      </c>
      <c r="BM536" s="21" t="s">
        <v>1203</v>
      </c>
    </row>
    <row r="537" spans="2:47" s="1" customFormat="1" ht="27">
      <c r="B537" s="38"/>
      <c r="C537" s="60"/>
      <c r="D537" s="196" t="s">
        <v>161</v>
      </c>
      <c r="E537" s="60"/>
      <c r="F537" s="197" t="s">
        <v>1204</v>
      </c>
      <c r="G537" s="60"/>
      <c r="H537" s="60"/>
      <c r="I537" s="155"/>
      <c r="J537" s="60"/>
      <c r="K537" s="60"/>
      <c r="L537" s="58"/>
      <c r="M537" s="198"/>
      <c r="N537" s="39"/>
      <c r="O537" s="39"/>
      <c r="P537" s="39"/>
      <c r="Q537" s="39"/>
      <c r="R537" s="39"/>
      <c r="S537" s="39"/>
      <c r="T537" s="75"/>
      <c r="AT537" s="21" t="s">
        <v>161</v>
      </c>
      <c r="AU537" s="21" t="s">
        <v>87</v>
      </c>
    </row>
    <row r="538" spans="2:65" s="1" customFormat="1" ht="16.5" customHeight="1">
      <c r="B538" s="38"/>
      <c r="C538" s="184" t="s">
        <v>1205</v>
      </c>
      <c r="D538" s="184" t="s">
        <v>154</v>
      </c>
      <c r="E538" s="185" t="s">
        <v>1206</v>
      </c>
      <c r="F538" s="186" t="s">
        <v>1207</v>
      </c>
      <c r="G538" s="187" t="s">
        <v>384</v>
      </c>
      <c r="H538" s="188">
        <v>23</v>
      </c>
      <c r="I538" s="189"/>
      <c r="J538" s="190">
        <f>ROUND(I538*H538,2)</f>
        <v>0</v>
      </c>
      <c r="K538" s="186" t="s">
        <v>158</v>
      </c>
      <c r="L538" s="58"/>
      <c r="M538" s="191" t="s">
        <v>22</v>
      </c>
      <c r="N538" s="192" t="s">
        <v>47</v>
      </c>
      <c r="O538" s="39"/>
      <c r="P538" s="193">
        <f>O538*H538</f>
        <v>0</v>
      </c>
      <c r="Q538" s="193">
        <v>0.00196</v>
      </c>
      <c r="R538" s="193">
        <f>Q538*H538</f>
        <v>0.045079999999999995</v>
      </c>
      <c r="S538" s="193">
        <v>0</v>
      </c>
      <c r="T538" s="194">
        <f>S538*H538</f>
        <v>0</v>
      </c>
      <c r="AR538" s="21" t="s">
        <v>224</v>
      </c>
      <c r="AT538" s="21" t="s">
        <v>154</v>
      </c>
      <c r="AU538" s="21" t="s">
        <v>87</v>
      </c>
      <c r="AY538" s="21" t="s">
        <v>152</v>
      </c>
      <c r="BE538" s="195">
        <f>IF(N538="základní",J538,0)</f>
        <v>0</v>
      </c>
      <c r="BF538" s="195">
        <f>IF(N538="snížená",J538,0)</f>
        <v>0</v>
      </c>
      <c r="BG538" s="195">
        <f>IF(N538="zákl. přenesená",J538,0)</f>
        <v>0</v>
      </c>
      <c r="BH538" s="195">
        <f>IF(N538="sníž. přenesená",J538,0)</f>
        <v>0</v>
      </c>
      <c r="BI538" s="195">
        <f>IF(N538="nulová",J538,0)</f>
        <v>0</v>
      </c>
      <c r="BJ538" s="21" t="s">
        <v>24</v>
      </c>
      <c r="BK538" s="195">
        <f>ROUND(I538*H538,2)</f>
        <v>0</v>
      </c>
      <c r="BL538" s="21" t="s">
        <v>224</v>
      </c>
      <c r="BM538" s="21" t="s">
        <v>1208</v>
      </c>
    </row>
    <row r="539" spans="2:65" s="1" customFormat="1" ht="16.5" customHeight="1">
      <c r="B539" s="38"/>
      <c r="C539" s="184" t="s">
        <v>1209</v>
      </c>
      <c r="D539" s="184" t="s">
        <v>154</v>
      </c>
      <c r="E539" s="185" t="s">
        <v>1210</v>
      </c>
      <c r="F539" s="186" t="s">
        <v>1211</v>
      </c>
      <c r="G539" s="187" t="s">
        <v>384</v>
      </c>
      <c r="H539" s="188">
        <v>10</v>
      </c>
      <c r="I539" s="189"/>
      <c r="J539" s="190">
        <f>ROUND(I539*H539,2)</f>
        <v>0</v>
      </c>
      <c r="K539" s="186" t="s">
        <v>158</v>
      </c>
      <c r="L539" s="58"/>
      <c r="M539" s="191" t="s">
        <v>22</v>
      </c>
      <c r="N539" s="192" t="s">
        <v>47</v>
      </c>
      <c r="O539" s="39"/>
      <c r="P539" s="193">
        <f>O539*H539</f>
        <v>0</v>
      </c>
      <c r="Q539" s="193">
        <v>0.00185</v>
      </c>
      <c r="R539" s="193">
        <f>Q539*H539</f>
        <v>0.018500000000000003</v>
      </c>
      <c r="S539" s="193">
        <v>0</v>
      </c>
      <c r="T539" s="194">
        <f>S539*H539</f>
        <v>0</v>
      </c>
      <c r="AR539" s="21" t="s">
        <v>224</v>
      </c>
      <c r="AT539" s="21" t="s">
        <v>154</v>
      </c>
      <c r="AU539" s="21" t="s">
        <v>87</v>
      </c>
      <c r="AY539" s="21" t="s">
        <v>152</v>
      </c>
      <c r="BE539" s="195">
        <f>IF(N539="základní",J539,0)</f>
        <v>0</v>
      </c>
      <c r="BF539" s="195">
        <f>IF(N539="snížená",J539,0)</f>
        <v>0</v>
      </c>
      <c r="BG539" s="195">
        <f>IF(N539="zákl. přenesená",J539,0)</f>
        <v>0</v>
      </c>
      <c r="BH539" s="195">
        <f>IF(N539="sníž. přenesená",J539,0)</f>
        <v>0</v>
      </c>
      <c r="BI539" s="195">
        <f>IF(N539="nulová",J539,0)</f>
        <v>0</v>
      </c>
      <c r="BJ539" s="21" t="s">
        <v>24</v>
      </c>
      <c r="BK539" s="195">
        <f>ROUND(I539*H539,2)</f>
        <v>0</v>
      </c>
      <c r="BL539" s="21" t="s">
        <v>224</v>
      </c>
      <c r="BM539" s="21" t="s">
        <v>1212</v>
      </c>
    </row>
    <row r="540" spans="2:47" s="1" customFormat="1" ht="27">
      <c r="B540" s="38"/>
      <c r="C540" s="60"/>
      <c r="D540" s="196" t="s">
        <v>161</v>
      </c>
      <c r="E540" s="60"/>
      <c r="F540" s="197" t="s">
        <v>1213</v>
      </c>
      <c r="G540" s="60"/>
      <c r="H540" s="60"/>
      <c r="I540" s="155"/>
      <c r="J540" s="60"/>
      <c r="K540" s="60"/>
      <c r="L540" s="58"/>
      <c r="M540" s="198"/>
      <c r="N540" s="39"/>
      <c r="O540" s="39"/>
      <c r="P540" s="39"/>
      <c r="Q540" s="39"/>
      <c r="R540" s="39"/>
      <c r="S540" s="39"/>
      <c r="T540" s="75"/>
      <c r="AT540" s="21" t="s">
        <v>161</v>
      </c>
      <c r="AU540" s="21" t="s">
        <v>87</v>
      </c>
    </row>
    <row r="541" spans="2:65" s="1" customFormat="1" ht="16.5" customHeight="1">
      <c r="B541" s="38"/>
      <c r="C541" s="184" t="s">
        <v>1214</v>
      </c>
      <c r="D541" s="184" t="s">
        <v>154</v>
      </c>
      <c r="E541" s="185" t="s">
        <v>1215</v>
      </c>
      <c r="F541" s="186" t="s">
        <v>1216</v>
      </c>
      <c r="G541" s="187" t="s">
        <v>384</v>
      </c>
      <c r="H541" s="188">
        <v>2</v>
      </c>
      <c r="I541" s="189"/>
      <c r="J541" s="190">
        <f>ROUND(I541*H541,2)</f>
        <v>0</v>
      </c>
      <c r="K541" s="186" t="s">
        <v>158</v>
      </c>
      <c r="L541" s="58"/>
      <c r="M541" s="191" t="s">
        <v>22</v>
      </c>
      <c r="N541" s="192" t="s">
        <v>47</v>
      </c>
      <c r="O541" s="39"/>
      <c r="P541" s="193">
        <f>O541*H541</f>
        <v>0</v>
      </c>
      <c r="Q541" s="193">
        <v>0</v>
      </c>
      <c r="R541" s="193">
        <f>Q541*H541</f>
        <v>0</v>
      </c>
      <c r="S541" s="193">
        <v>0.00085</v>
      </c>
      <c r="T541" s="194">
        <f>S541*H541</f>
        <v>0.0017</v>
      </c>
      <c r="AR541" s="21" t="s">
        <v>224</v>
      </c>
      <c r="AT541" s="21" t="s">
        <v>154</v>
      </c>
      <c r="AU541" s="21" t="s">
        <v>87</v>
      </c>
      <c r="AY541" s="21" t="s">
        <v>152</v>
      </c>
      <c r="BE541" s="195">
        <f>IF(N541="základní",J541,0)</f>
        <v>0</v>
      </c>
      <c r="BF541" s="195">
        <f>IF(N541="snížená",J541,0)</f>
        <v>0</v>
      </c>
      <c r="BG541" s="195">
        <f>IF(N541="zákl. přenesená",J541,0)</f>
        <v>0</v>
      </c>
      <c r="BH541" s="195">
        <f>IF(N541="sníž. přenesená",J541,0)</f>
        <v>0</v>
      </c>
      <c r="BI541" s="195">
        <f>IF(N541="nulová",J541,0)</f>
        <v>0</v>
      </c>
      <c r="BJ541" s="21" t="s">
        <v>24</v>
      </c>
      <c r="BK541" s="195">
        <f>ROUND(I541*H541,2)</f>
        <v>0</v>
      </c>
      <c r="BL541" s="21" t="s">
        <v>224</v>
      </c>
      <c r="BM541" s="21" t="s">
        <v>1217</v>
      </c>
    </row>
    <row r="542" spans="2:65" s="1" customFormat="1" ht="16.5" customHeight="1">
      <c r="B542" s="38"/>
      <c r="C542" s="184" t="s">
        <v>1218</v>
      </c>
      <c r="D542" s="184" t="s">
        <v>154</v>
      </c>
      <c r="E542" s="185" t="s">
        <v>1219</v>
      </c>
      <c r="F542" s="186" t="s">
        <v>1220</v>
      </c>
      <c r="G542" s="187" t="s">
        <v>384</v>
      </c>
      <c r="H542" s="188">
        <v>9</v>
      </c>
      <c r="I542" s="189"/>
      <c r="J542" s="190">
        <f>ROUND(I542*H542,2)</f>
        <v>0</v>
      </c>
      <c r="K542" s="186" t="s">
        <v>158</v>
      </c>
      <c r="L542" s="58"/>
      <c r="M542" s="191" t="s">
        <v>22</v>
      </c>
      <c r="N542" s="192" t="s">
        <v>47</v>
      </c>
      <c r="O542" s="39"/>
      <c r="P542" s="193">
        <f>O542*H542</f>
        <v>0</v>
      </c>
      <c r="Q542" s="193">
        <v>0.00023</v>
      </c>
      <c r="R542" s="193">
        <f>Q542*H542</f>
        <v>0.0020700000000000002</v>
      </c>
      <c r="S542" s="193">
        <v>0</v>
      </c>
      <c r="T542" s="194">
        <f>S542*H542</f>
        <v>0</v>
      </c>
      <c r="AR542" s="21" t="s">
        <v>224</v>
      </c>
      <c r="AT542" s="21" t="s">
        <v>154</v>
      </c>
      <c r="AU542" s="21" t="s">
        <v>87</v>
      </c>
      <c r="AY542" s="21" t="s">
        <v>152</v>
      </c>
      <c r="BE542" s="195">
        <f>IF(N542="základní",J542,0)</f>
        <v>0</v>
      </c>
      <c r="BF542" s="195">
        <f>IF(N542="snížená",J542,0)</f>
        <v>0</v>
      </c>
      <c r="BG542" s="195">
        <f>IF(N542="zákl. přenesená",J542,0)</f>
        <v>0</v>
      </c>
      <c r="BH542" s="195">
        <f>IF(N542="sníž. přenesená",J542,0)</f>
        <v>0</v>
      </c>
      <c r="BI542" s="195">
        <f>IF(N542="nulová",J542,0)</f>
        <v>0</v>
      </c>
      <c r="BJ542" s="21" t="s">
        <v>24</v>
      </c>
      <c r="BK542" s="195">
        <f>ROUND(I542*H542,2)</f>
        <v>0</v>
      </c>
      <c r="BL542" s="21" t="s">
        <v>224</v>
      </c>
      <c r="BM542" s="21" t="s">
        <v>1221</v>
      </c>
    </row>
    <row r="543" spans="2:47" s="1" customFormat="1" ht="81">
      <c r="B543" s="38"/>
      <c r="C543" s="60"/>
      <c r="D543" s="196" t="s">
        <v>161</v>
      </c>
      <c r="E543" s="60"/>
      <c r="F543" s="197" t="s">
        <v>1222</v>
      </c>
      <c r="G543" s="60"/>
      <c r="H543" s="60"/>
      <c r="I543" s="155"/>
      <c r="J543" s="60"/>
      <c r="K543" s="60"/>
      <c r="L543" s="58"/>
      <c r="M543" s="198"/>
      <c r="N543" s="39"/>
      <c r="O543" s="39"/>
      <c r="P543" s="39"/>
      <c r="Q543" s="39"/>
      <c r="R543" s="39"/>
      <c r="S543" s="39"/>
      <c r="T543" s="75"/>
      <c r="AT543" s="21" t="s">
        <v>161</v>
      </c>
      <c r="AU543" s="21" t="s">
        <v>87</v>
      </c>
    </row>
    <row r="544" spans="2:65" s="1" customFormat="1" ht="16.5" customHeight="1">
      <c r="B544" s="38"/>
      <c r="C544" s="184" t="s">
        <v>1223</v>
      </c>
      <c r="D544" s="184" t="s">
        <v>154</v>
      </c>
      <c r="E544" s="185" t="s">
        <v>1224</v>
      </c>
      <c r="F544" s="186" t="s">
        <v>1225</v>
      </c>
      <c r="G544" s="187" t="s">
        <v>384</v>
      </c>
      <c r="H544" s="188">
        <v>20</v>
      </c>
      <c r="I544" s="189"/>
      <c r="J544" s="190">
        <f>ROUND(I544*H544,2)</f>
        <v>0</v>
      </c>
      <c r="K544" s="186" t="s">
        <v>158</v>
      </c>
      <c r="L544" s="58"/>
      <c r="M544" s="191" t="s">
        <v>22</v>
      </c>
      <c r="N544" s="192" t="s">
        <v>47</v>
      </c>
      <c r="O544" s="39"/>
      <c r="P544" s="193">
        <f>O544*H544</f>
        <v>0</v>
      </c>
      <c r="Q544" s="193">
        <v>0.00028</v>
      </c>
      <c r="R544" s="193">
        <f>Q544*H544</f>
        <v>0.005599999999999999</v>
      </c>
      <c r="S544" s="193">
        <v>0</v>
      </c>
      <c r="T544" s="194">
        <f>S544*H544</f>
        <v>0</v>
      </c>
      <c r="AR544" s="21" t="s">
        <v>224</v>
      </c>
      <c r="AT544" s="21" t="s">
        <v>154</v>
      </c>
      <c r="AU544" s="21" t="s">
        <v>87</v>
      </c>
      <c r="AY544" s="21" t="s">
        <v>152</v>
      </c>
      <c r="BE544" s="195">
        <f>IF(N544="základní",J544,0)</f>
        <v>0</v>
      </c>
      <c r="BF544" s="195">
        <f>IF(N544="snížená",J544,0)</f>
        <v>0</v>
      </c>
      <c r="BG544" s="195">
        <f>IF(N544="zákl. přenesená",J544,0)</f>
        <v>0</v>
      </c>
      <c r="BH544" s="195">
        <f>IF(N544="sníž. přenesená",J544,0)</f>
        <v>0</v>
      </c>
      <c r="BI544" s="195">
        <f>IF(N544="nulová",J544,0)</f>
        <v>0</v>
      </c>
      <c r="BJ544" s="21" t="s">
        <v>24</v>
      </c>
      <c r="BK544" s="195">
        <f>ROUND(I544*H544,2)</f>
        <v>0</v>
      </c>
      <c r="BL544" s="21" t="s">
        <v>224</v>
      </c>
      <c r="BM544" s="21" t="s">
        <v>1226</v>
      </c>
    </row>
    <row r="545" spans="2:47" s="1" customFormat="1" ht="81">
      <c r="B545" s="38"/>
      <c r="C545" s="60"/>
      <c r="D545" s="196" t="s">
        <v>161</v>
      </c>
      <c r="E545" s="60"/>
      <c r="F545" s="197" t="s">
        <v>1222</v>
      </c>
      <c r="G545" s="60"/>
      <c r="H545" s="60"/>
      <c r="I545" s="155"/>
      <c r="J545" s="60"/>
      <c r="K545" s="60"/>
      <c r="L545" s="58"/>
      <c r="M545" s="198"/>
      <c r="N545" s="39"/>
      <c r="O545" s="39"/>
      <c r="P545" s="39"/>
      <c r="Q545" s="39"/>
      <c r="R545" s="39"/>
      <c r="S545" s="39"/>
      <c r="T545" s="75"/>
      <c r="AT545" s="21" t="s">
        <v>161</v>
      </c>
      <c r="AU545" s="21" t="s">
        <v>87</v>
      </c>
    </row>
    <row r="546" spans="2:65" s="1" customFormat="1" ht="25.5" customHeight="1">
      <c r="B546" s="38"/>
      <c r="C546" s="184" t="s">
        <v>1227</v>
      </c>
      <c r="D546" s="184" t="s">
        <v>154</v>
      </c>
      <c r="E546" s="185" t="s">
        <v>1228</v>
      </c>
      <c r="F546" s="186" t="s">
        <v>1229</v>
      </c>
      <c r="G546" s="187" t="s">
        <v>384</v>
      </c>
      <c r="H546" s="188">
        <v>2</v>
      </c>
      <c r="I546" s="189"/>
      <c r="J546" s="190">
        <f>ROUND(I546*H546,2)</f>
        <v>0</v>
      </c>
      <c r="K546" s="186" t="s">
        <v>158</v>
      </c>
      <c r="L546" s="58"/>
      <c r="M546" s="191" t="s">
        <v>22</v>
      </c>
      <c r="N546" s="192" t="s">
        <v>47</v>
      </c>
      <c r="O546" s="39"/>
      <c r="P546" s="193">
        <f>O546*H546</f>
        <v>0</v>
      </c>
      <c r="Q546" s="193">
        <v>0.00047</v>
      </c>
      <c r="R546" s="193">
        <f>Q546*H546</f>
        <v>0.00094</v>
      </c>
      <c r="S546" s="193">
        <v>0</v>
      </c>
      <c r="T546" s="194">
        <f>S546*H546</f>
        <v>0</v>
      </c>
      <c r="AR546" s="21" t="s">
        <v>224</v>
      </c>
      <c r="AT546" s="21" t="s">
        <v>154</v>
      </c>
      <c r="AU546" s="21" t="s">
        <v>87</v>
      </c>
      <c r="AY546" s="21" t="s">
        <v>152</v>
      </c>
      <c r="BE546" s="195">
        <f>IF(N546="základní",J546,0)</f>
        <v>0</v>
      </c>
      <c r="BF546" s="195">
        <f>IF(N546="snížená",J546,0)</f>
        <v>0</v>
      </c>
      <c r="BG546" s="195">
        <f>IF(N546="zákl. přenesená",J546,0)</f>
        <v>0</v>
      </c>
      <c r="BH546" s="195">
        <f>IF(N546="sníž. přenesená",J546,0)</f>
        <v>0</v>
      </c>
      <c r="BI546" s="195">
        <f>IF(N546="nulová",J546,0)</f>
        <v>0</v>
      </c>
      <c r="BJ546" s="21" t="s">
        <v>24</v>
      </c>
      <c r="BK546" s="195">
        <f>ROUND(I546*H546,2)</f>
        <v>0</v>
      </c>
      <c r="BL546" s="21" t="s">
        <v>224</v>
      </c>
      <c r="BM546" s="21" t="s">
        <v>1230</v>
      </c>
    </row>
    <row r="547" spans="2:47" s="1" customFormat="1" ht="81">
      <c r="B547" s="38"/>
      <c r="C547" s="60"/>
      <c r="D547" s="196" t="s">
        <v>161</v>
      </c>
      <c r="E547" s="60"/>
      <c r="F547" s="197" t="s">
        <v>1222</v>
      </c>
      <c r="G547" s="60"/>
      <c r="H547" s="60"/>
      <c r="I547" s="155"/>
      <c r="J547" s="60"/>
      <c r="K547" s="60"/>
      <c r="L547" s="58"/>
      <c r="M547" s="198"/>
      <c r="N547" s="39"/>
      <c r="O547" s="39"/>
      <c r="P547" s="39"/>
      <c r="Q547" s="39"/>
      <c r="R547" s="39"/>
      <c r="S547" s="39"/>
      <c r="T547" s="75"/>
      <c r="AT547" s="21" t="s">
        <v>161</v>
      </c>
      <c r="AU547" s="21" t="s">
        <v>87</v>
      </c>
    </row>
    <row r="548" spans="2:65" s="1" customFormat="1" ht="25.5" customHeight="1">
      <c r="B548" s="38"/>
      <c r="C548" s="184" t="s">
        <v>1231</v>
      </c>
      <c r="D548" s="184" t="s">
        <v>154</v>
      </c>
      <c r="E548" s="185" t="s">
        <v>1232</v>
      </c>
      <c r="F548" s="186" t="s">
        <v>1233</v>
      </c>
      <c r="G548" s="187" t="s">
        <v>384</v>
      </c>
      <c r="H548" s="188">
        <v>18</v>
      </c>
      <c r="I548" s="189"/>
      <c r="J548" s="190">
        <f>ROUND(I548*H548,2)</f>
        <v>0</v>
      </c>
      <c r="K548" s="186" t="s">
        <v>158</v>
      </c>
      <c r="L548" s="58"/>
      <c r="M548" s="191" t="s">
        <v>22</v>
      </c>
      <c r="N548" s="192" t="s">
        <v>47</v>
      </c>
      <c r="O548" s="39"/>
      <c r="P548" s="193">
        <f>O548*H548</f>
        <v>0</v>
      </c>
      <c r="Q548" s="193">
        <v>0.00101</v>
      </c>
      <c r="R548" s="193">
        <f>Q548*H548</f>
        <v>0.01818</v>
      </c>
      <c r="S548" s="193">
        <v>0</v>
      </c>
      <c r="T548" s="194">
        <f>S548*H548</f>
        <v>0</v>
      </c>
      <c r="AR548" s="21" t="s">
        <v>224</v>
      </c>
      <c r="AT548" s="21" t="s">
        <v>154</v>
      </c>
      <c r="AU548" s="21" t="s">
        <v>87</v>
      </c>
      <c r="AY548" s="21" t="s">
        <v>152</v>
      </c>
      <c r="BE548" s="195">
        <f>IF(N548="základní",J548,0)</f>
        <v>0</v>
      </c>
      <c r="BF548" s="195">
        <f>IF(N548="snížená",J548,0)</f>
        <v>0</v>
      </c>
      <c r="BG548" s="195">
        <f>IF(N548="zákl. přenesená",J548,0)</f>
        <v>0</v>
      </c>
      <c r="BH548" s="195">
        <f>IF(N548="sníž. přenesená",J548,0)</f>
        <v>0</v>
      </c>
      <c r="BI548" s="195">
        <f>IF(N548="nulová",J548,0)</f>
        <v>0</v>
      </c>
      <c r="BJ548" s="21" t="s">
        <v>24</v>
      </c>
      <c r="BK548" s="195">
        <f>ROUND(I548*H548,2)</f>
        <v>0</v>
      </c>
      <c r="BL548" s="21" t="s">
        <v>224</v>
      </c>
      <c r="BM548" s="21" t="s">
        <v>1234</v>
      </c>
    </row>
    <row r="549" spans="2:47" s="1" customFormat="1" ht="81">
      <c r="B549" s="38"/>
      <c r="C549" s="60"/>
      <c r="D549" s="196" t="s">
        <v>161</v>
      </c>
      <c r="E549" s="60"/>
      <c r="F549" s="197" t="s">
        <v>1222</v>
      </c>
      <c r="G549" s="60"/>
      <c r="H549" s="60"/>
      <c r="I549" s="155"/>
      <c r="J549" s="60"/>
      <c r="K549" s="60"/>
      <c r="L549" s="58"/>
      <c r="M549" s="198"/>
      <c r="N549" s="39"/>
      <c r="O549" s="39"/>
      <c r="P549" s="39"/>
      <c r="Q549" s="39"/>
      <c r="R549" s="39"/>
      <c r="S549" s="39"/>
      <c r="T549" s="75"/>
      <c r="AT549" s="21" t="s">
        <v>161</v>
      </c>
      <c r="AU549" s="21" t="s">
        <v>87</v>
      </c>
    </row>
    <row r="550" spans="2:65" s="1" customFormat="1" ht="16.5" customHeight="1">
      <c r="B550" s="38"/>
      <c r="C550" s="184" t="s">
        <v>1235</v>
      </c>
      <c r="D550" s="184" t="s">
        <v>154</v>
      </c>
      <c r="E550" s="185" t="s">
        <v>1236</v>
      </c>
      <c r="F550" s="186" t="s">
        <v>1237</v>
      </c>
      <c r="G550" s="187" t="s">
        <v>384</v>
      </c>
      <c r="H550" s="188">
        <v>1</v>
      </c>
      <c r="I550" s="189"/>
      <c r="J550" s="190">
        <f>ROUND(I550*H550,2)</f>
        <v>0</v>
      </c>
      <c r="K550" s="186" t="s">
        <v>158</v>
      </c>
      <c r="L550" s="58"/>
      <c r="M550" s="191" t="s">
        <v>22</v>
      </c>
      <c r="N550" s="192" t="s">
        <v>47</v>
      </c>
      <c r="O550" s="39"/>
      <c r="P550" s="193">
        <f>O550*H550</f>
        <v>0</v>
      </c>
      <c r="Q550" s="193">
        <v>0.00031</v>
      </c>
      <c r="R550" s="193">
        <f>Q550*H550</f>
        <v>0.00031</v>
      </c>
      <c r="S550" s="193">
        <v>0</v>
      </c>
      <c r="T550" s="194">
        <f>S550*H550</f>
        <v>0</v>
      </c>
      <c r="AR550" s="21" t="s">
        <v>224</v>
      </c>
      <c r="AT550" s="21" t="s">
        <v>154</v>
      </c>
      <c r="AU550" s="21" t="s">
        <v>87</v>
      </c>
      <c r="AY550" s="21" t="s">
        <v>152</v>
      </c>
      <c r="BE550" s="195">
        <f>IF(N550="základní",J550,0)</f>
        <v>0</v>
      </c>
      <c r="BF550" s="195">
        <f>IF(N550="snížená",J550,0)</f>
        <v>0</v>
      </c>
      <c r="BG550" s="195">
        <f>IF(N550="zákl. přenesená",J550,0)</f>
        <v>0</v>
      </c>
      <c r="BH550" s="195">
        <f>IF(N550="sníž. přenesená",J550,0)</f>
        <v>0</v>
      </c>
      <c r="BI550" s="195">
        <f>IF(N550="nulová",J550,0)</f>
        <v>0</v>
      </c>
      <c r="BJ550" s="21" t="s">
        <v>24</v>
      </c>
      <c r="BK550" s="195">
        <f>ROUND(I550*H550,2)</f>
        <v>0</v>
      </c>
      <c r="BL550" s="21" t="s">
        <v>224</v>
      </c>
      <c r="BM550" s="21" t="s">
        <v>1238</v>
      </c>
    </row>
    <row r="551" spans="2:63" s="10" customFormat="1" ht="29.85" customHeight="1">
      <c r="B551" s="168"/>
      <c r="C551" s="169"/>
      <c r="D551" s="170" t="s">
        <v>75</v>
      </c>
      <c r="E551" s="182" t="s">
        <v>1239</v>
      </c>
      <c r="F551" s="182" t="s">
        <v>1240</v>
      </c>
      <c r="G551" s="169"/>
      <c r="H551" s="169"/>
      <c r="I551" s="172"/>
      <c r="J551" s="183">
        <f>BK551</f>
        <v>0</v>
      </c>
      <c r="K551" s="169"/>
      <c r="L551" s="174"/>
      <c r="M551" s="175"/>
      <c r="N551" s="176"/>
      <c r="O551" s="176"/>
      <c r="P551" s="177">
        <f>SUM(P552:P558)</f>
        <v>0</v>
      </c>
      <c r="Q551" s="176"/>
      <c r="R551" s="177">
        <f>SUM(R552:R558)</f>
        <v>0.5925</v>
      </c>
      <c r="S551" s="176"/>
      <c r="T551" s="178">
        <f>SUM(T552:T558)</f>
        <v>1.3556400000000002</v>
      </c>
      <c r="AR551" s="179" t="s">
        <v>87</v>
      </c>
      <c r="AT551" s="180" t="s">
        <v>75</v>
      </c>
      <c r="AU551" s="180" t="s">
        <v>24</v>
      </c>
      <c r="AY551" s="179" t="s">
        <v>152</v>
      </c>
      <c r="BK551" s="181">
        <f>SUM(BK552:BK558)</f>
        <v>0</v>
      </c>
    </row>
    <row r="552" spans="2:65" s="1" customFormat="1" ht="16.5" customHeight="1">
      <c r="B552" s="38"/>
      <c r="C552" s="184" t="s">
        <v>1241</v>
      </c>
      <c r="D552" s="184" t="s">
        <v>154</v>
      </c>
      <c r="E552" s="185" t="s">
        <v>1242</v>
      </c>
      <c r="F552" s="186" t="s">
        <v>1243</v>
      </c>
      <c r="G552" s="187" t="s">
        <v>201</v>
      </c>
      <c r="H552" s="188">
        <v>158</v>
      </c>
      <c r="I552" s="189"/>
      <c r="J552" s="190">
        <f>ROUND(I552*H552,2)</f>
        <v>0</v>
      </c>
      <c r="K552" s="186" t="s">
        <v>158</v>
      </c>
      <c r="L552" s="58"/>
      <c r="M552" s="191" t="s">
        <v>22</v>
      </c>
      <c r="N552" s="192" t="s">
        <v>47</v>
      </c>
      <c r="O552" s="39"/>
      <c r="P552" s="193">
        <f>O552*H552</f>
        <v>0</v>
      </c>
      <c r="Q552" s="193">
        <v>9E-05</v>
      </c>
      <c r="R552" s="193">
        <f>Q552*H552</f>
        <v>0.014220000000000002</v>
      </c>
      <c r="S552" s="193">
        <v>0.00858</v>
      </c>
      <c r="T552" s="194">
        <f>S552*H552</f>
        <v>1.3556400000000002</v>
      </c>
      <c r="AR552" s="21" t="s">
        <v>224</v>
      </c>
      <c r="AT552" s="21" t="s">
        <v>154</v>
      </c>
      <c r="AU552" s="21" t="s">
        <v>87</v>
      </c>
      <c r="AY552" s="21" t="s">
        <v>152</v>
      </c>
      <c r="BE552" s="195">
        <f>IF(N552="základní",J552,0)</f>
        <v>0</v>
      </c>
      <c r="BF552" s="195">
        <f>IF(N552="snížená",J552,0)</f>
        <v>0</v>
      </c>
      <c r="BG552" s="195">
        <f>IF(N552="zákl. přenesená",J552,0)</f>
        <v>0</v>
      </c>
      <c r="BH552" s="195">
        <f>IF(N552="sníž. přenesená",J552,0)</f>
        <v>0</v>
      </c>
      <c r="BI552" s="195">
        <f>IF(N552="nulová",J552,0)</f>
        <v>0</v>
      </c>
      <c r="BJ552" s="21" t="s">
        <v>24</v>
      </c>
      <c r="BK552" s="195">
        <f>ROUND(I552*H552,2)</f>
        <v>0</v>
      </c>
      <c r="BL552" s="21" t="s">
        <v>224</v>
      </c>
      <c r="BM552" s="21" t="s">
        <v>1244</v>
      </c>
    </row>
    <row r="553" spans="2:65" s="1" customFormat="1" ht="25.5" customHeight="1">
      <c r="B553" s="38"/>
      <c r="C553" s="184" t="s">
        <v>1245</v>
      </c>
      <c r="D553" s="184" t="s">
        <v>154</v>
      </c>
      <c r="E553" s="185" t="s">
        <v>1246</v>
      </c>
      <c r="F553" s="186" t="s">
        <v>1247</v>
      </c>
      <c r="G553" s="187" t="s">
        <v>201</v>
      </c>
      <c r="H553" s="188">
        <v>52</v>
      </c>
      <c r="I553" s="189"/>
      <c r="J553" s="190">
        <f>ROUND(I553*H553,2)</f>
        <v>0</v>
      </c>
      <c r="K553" s="186" t="s">
        <v>158</v>
      </c>
      <c r="L553" s="58"/>
      <c r="M553" s="191" t="s">
        <v>22</v>
      </c>
      <c r="N553" s="192" t="s">
        <v>47</v>
      </c>
      <c r="O553" s="39"/>
      <c r="P553" s="193">
        <f>O553*H553</f>
        <v>0</v>
      </c>
      <c r="Q553" s="193">
        <v>0.00576</v>
      </c>
      <c r="R553" s="193">
        <f>Q553*H553</f>
        <v>0.29952</v>
      </c>
      <c r="S553" s="193">
        <v>0</v>
      </c>
      <c r="T553" s="194">
        <f>S553*H553</f>
        <v>0</v>
      </c>
      <c r="AR553" s="21" t="s">
        <v>224</v>
      </c>
      <c r="AT553" s="21" t="s">
        <v>154</v>
      </c>
      <c r="AU553" s="21" t="s">
        <v>87</v>
      </c>
      <c r="AY553" s="21" t="s">
        <v>152</v>
      </c>
      <c r="BE553" s="195">
        <f>IF(N553="základní",J553,0)</f>
        <v>0</v>
      </c>
      <c r="BF553" s="195">
        <f>IF(N553="snížená",J553,0)</f>
        <v>0</v>
      </c>
      <c r="BG553" s="195">
        <f>IF(N553="zákl. přenesená",J553,0)</f>
        <v>0</v>
      </c>
      <c r="BH553" s="195">
        <f>IF(N553="sníž. přenesená",J553,0)</f>
        <v>0</v>
      </c>
      <c r="BI553" s="195">
        <f>IF(N553="nulová",J553,0)</f>
        <v>0</v>
      </c>
      <c r="BJ553" s="21" t="s">
        <v>24</v>
      </c>
      <c r="BK553" s="195">
        <f>ROUND(I553*H553,2)</f>
        <v>0</v>
      </c>
      <c r="BL553" s="21" t="s">
        <v>224</v>
      </c>
      <c r="BM553" s="21" t="s">
        <v>1248</v>
      </c>
    </row>
    <row r="554" spans="2:47" s="1" customFormat="1" ht="94.5">
      <c r="B554" s="38"/>
      <c r="C554" s="60"/>
      <c r="D554" s="196" t="s">
        <v>161</v>
      </c>
      <c r="E554" s="60"/>
      <c r="F554" s="197" t="s">
        <v>1249</v>
      </c>
      <c r="G554" s="60"/>
      <c r="H554" s="60"/>
      <c r="I554" s="155"/>
      <c r="J554" s="60"/>
      <c r="K554" s="60"/>
      <c r="L554" s="58"/>
      <c r="M554" s="198"/>
      <c r="N554" s="39"/>
      <c r="O554" s="39"/>
      <c r="P554" s="39"/>
      <c r="Q554" s="39"/>
      <c r="R554" s="39"/>
      <c r="S554" s="39"/>
      <c r="T554" s="75"/>
      <c r="AT554" s="21" t="s">
        <v>161</v>
      </c>
      <c r="AU554" s="21" t="s">
        <v>87</v>
      </c>
    </row>
    <row r="555" spans="2:65" s="1" customFormat="1" ht="25.5" customHeight="1">
      <c r="B555" s="38"/>
      <c r="C555" s="184" t="s">
        <v>1250</v>
      </c>
      <c r="D555" s="184" t="s">
        <v>154</v>
      </c>
      <c r="E555" s="185" t="s">
        <v>1251</v>
      </c>
      <c r="F555" s="186" t="s">
        <v>1252</v>
      </c>
      <c r="G555" s="187" t="s">
        <v>201</v>
      </c>
      <c r="H555" s="188">
        <v>36</v>
      </c>
      <c r="I555" s="189"/>
      <c r="J555" s="190">
        <f>ROUND(I555*H555,2)</f>
        <v>0</v>
      </c>
      <c r="K555" s="186" t="s">
        <v>158</v>
      </c>
      <c r="L555" s="58"/>
      <c r="M555" s="191" t="s">
        <v>22</v>
      </c>
      <c r="N555" s="192" t="s">
        <v>47</v>
      </c>
      <c r="O555" s="39"/>
      <c r="P555" s="193">
        <f>O555*H555</f>
        <v>0</v>
      </c>
      <c r="Q555" s="193">
        <v>0.00759</v>
      </c>
      <c r="R555" s="193">
        <f>Q555*H555</f>
        <v>0.27324000000000004</v>
      </c>
      <c r="S555" s="193">
        <v>0</v>
      </c>
      <c r="T555" s="194">
        <f>S555*H555</f>
        <v>0</v>
      </c>
      <c r="AR555" s="21" t="s">
        <v>224</v>
      </c>
      <c r="AT555" s="21" t="s">
        <v>154</v>
      </c>
      <c r="AU555" s="21" t="s">
        <v>87</v>
      </c>
      <c r="AY555" s="21" t="s">
        <v>152</v>
      </c>
      <c r="BE555" s="195">
        <f>IF(N555="základní",J555,0)</f>
        <v>0</v>
      </c>
      <c r="BF555" s="195">
        <f>IF(N555="snížená",J555,0)</f>
        <v>0</v>
      </c>
      <c r="BG555" s="195">
        <f>IF(N555="zákl. přenesená",J555,0)</f>
        <v>0</v>
      </c>
      <c r="BH555" s="195">
        <f>IF(N555="sníž. přenesená",J555,0)</f>
        <v>0</v>
      </c>
      <c r="BI555" s="195">
        <f>IF(N555="nulová",J555,0)</f>
        <v>0</v>
      </c>
      <c r="BJ555" s="21" t="s">
        <v>24</v>
      </c>
      <c r="BK555" s="195">
        <f>ROUND(I555*H555,2)</f>
        <v>0</v>
      </c>
      <c r="BL555" s="21" t="s">
        <v>224</v>
      </c>
      <c r="BM555" s="21" t="s">
        <v>1253</v>
      </c>
    </row>
    <row r="556" spans="2:47" s="1" customFormat="1" ht="94.5">
      <c r="B556" s="38"/>
      <c r="C556" s="60"/>
      <c r="D556" s="196" t="s">
        <v>161</v>
      </c>
      <c r="E556" s="60"/>
      <c r="F556" s="197" t="s">
        <v>1249</v>
      </c>
      <c r="G556" s="60"/>
      <c r="H556" s="60"/>
      <c r="I556" s="155"/>
      <c r="J556" s="60"/>
      <c r="K556" s="60"/>
      <c r="L556" s="58"/>
      <c r="M556" s="198"/>
      <c r="N556" s="39"/>
      <c r="O556" s="39"/>
      <c r="P556" s="39"/>
      <c r="Q556" s="39"/>
      <c r="R556" s="39"/>
      <c r="S556" s="39"/>
      <c r="T556" s="75"/>
      <c r="AT556" s="21" t="s">
        <v>161</v>
      </c>
      <c r="AU556" s="21" t="s">
        <v>87</v>
      </c>
    </row>
    <row r="557" spans="2:65" s="1" customFormat="1" ht="25.5" customHeight="1">
      <c r="B557" s="38"/>
      <c r="C557" s="184" t="s">
        <v>1254</v>
      </c>
      <c r="D557" s="184" t="s">
        <v>154</v>
      </c>
      <c r="E557" s="185" t="s">
        <v>1255</v>
      </c>
      <c r="F557" s="186" t="s">
        <v>1256</v>
      </c>
      <c r="G557" s="187" t="s">
        <v>201</v>
      </c>
      <c r="H557" s="188">
        <v>8</v>
      </c>
      <c r="I557" s="189"/>
      <c r="J557" s="190">
        <f>ROUND(I557*H557,2)</f>
        <v>0</v>
      </c>
      <c r="K557" s="186" t="s">
        <v>158</v>
      </c>
      <c r="L557" s="58"/>
      <c r="M557" s="191" t="s">
        <v>22</v>
      </c>
      <c r="N557" s="192" t="s">
        <v>47</v>
      </c>
      <c r="O557" s="39"/>
      <c r="P557" s="193">
        <f>O557*H557</f>
        <v>0</v>
      </c>
      <c r="Q557" s="193">
        <v>0.00069</v>
      </c>
      <c r="R557" s="193">
        <f>Q557*H557</f>
        <v>0.00552</v>
      </c>
      <c r="S557" s="193">
        <v>0</v>
      </c>
      <c r="T557" s="194">
        <f>S557*H557</f>
        <v>0</v>
      </c>
      <c r="AR557" s="21" t="s">
        <v>224</v>
      </c>
      <c r="AT557" s="21" t="s">
        <v>154</v>
      </c>
      <c r="AU557" s="21" t="s">
        <v>87</v>
      </c>
      <c r="AY557" s="21" t="s">
        <v>152</v>
      </c>
      <c r="BE557" s="195">
        <f>IF(N557="základní",J557,0)</f>
        <v>0</v>
      </c>
      <c r="BF557" s="195">
        <f>IF(N557="snížená",J557,0)</f>
        <v>0</v>
      </c>
      <c r="BG557" s="195">
        <f>IF(N557="zákl. přenesená",J557,0)</f>
        <v>0</v>
      </c>
      <c r="BH557" s="195">
        <f>IF(N557="sníž. přenesená",J557,0)</f>
        <v>0</v>
      </c>
      <c r="BI557" s="195">
        <f>IF(N557="nulová",J557,0)</f>
        <v>0</v>
      </c>
      <c r="BJ557" s="21" t="s">
        <v>24</v>
      </c>
      <c r="BK557" s="195">
        <f>ROUND(I557*H557,2)</f>
        <v>0</v>
      </c>
      <c r="BL557" s="21" t="s">
        <v>224</v>
      </c>
      <c r="BM557" s="21" t="s">
        <v>1257</v>
      </c>
    </row>
    <row r="558" spans="2:65" s="1" customFormat="1" ht="16.5" customHeight="1">
      <c r="B558" s="38"/>
      <c r="C558" s="184" t="s">
        <v>1258</v>
      </c>
      <c r="D558" s="184" t="s">
        <v>154</v>
      </c>
      <c r="E558" s="185" t="s">
        <v>1259</v>
      </c>
      <c r="F558" s="186" t="s">
        <v>1260</v>
      </c>
      <c r="G558" s="187" t="s">
        <v>201</v>
      </c>
      <c r="H558" s="188">
        <v>8</v>
      </c>
      <c r="I558" s="189"/>
      <c r="J558" s="190">
        <f>ROUND(I558*H558,2)</f>
        <v>0</v>
      </c>
      <c r="K558" s="186" t="s">
        <v>158</v>
      </c>
      <c r="L558" s="58"/>
      <c r="M558" s="191" t="s">
        <v>22</v>
      </c>
      <c r="N558" s="192" t="s">
        <v>47</v>
      </c>
      <c r="O558" s="39"/>
      <c r="P558" s="193">
        <f>O558*H558</f>
        <v>0</v>
      </c>
      <c r="Q558" s="193">
        <v>0</v>
      </c>
      <c r="R558" s="193">
        <f>Q558*H558</f>
        <v>0</v>
      </c>
      <c r="S558" s="193">
        <v>0</v>
      </c>
      <c r="T558" s="194">
        <f>S558*H558</f>
        <v>0</v>
      </c>
      <c r="AR558" s="21" t="s">
        <v>224</v>
      </c>
      <c r="AT558" s="21" t="s">
        <v>154</v>
      </c>
      <c r="AU558" s="21" t="s">
        <v>87</v>
      </c>
      <c r="AY558" s="21" t="s">
        <v>152</v>
      </c>
      <c r="BE558" s="195">
        <f>IF(N558="základní",J558,0)</f>
        <v>0</v>
      </c>
      <c r="BF558" s="195">
        <f>IF(N558="snížená",J558,0)</f>
        <v>0</v>
      </c>
      <c r="BG558" s="195">
        <f>IF(N558="zákl. přenesená",J558,0)</f>
        <v>0</v>
      </c>
      <c r="BH558" s="195">
        <f>IF(N558="sníž. přenesená",J558,0)</f>
        <v>0</v>
      </c>
      <c r="BI558" s="195">
        <f>IF(N558="nulová",J558,0)</f>
        <v>0</v>
      </c>
      <c r="BJ558" s="21" t="s">
        <v>24</v>
      </c>
      <c r="BK558" s="195">
        <f>ROUND(I558*H558,2)</f>
        <v>0</v>
      </c>
      <c r="BL558" s="21" t="s">
        <v>224</v>
      </c>
      <c r="BM558" s="21" t="s">
        <v>1261</v>
      </c>
    </row>
    <row r="559" spans="2:63" s="10" customFormat="1" ht="29.85" customHeight="1">
      <c r="B559" s="168"/>
      <c r="C559" s="169"/>
      <c r="D559" s="170" t="s">
        <v>75</v>
      </c>
      <c r="E559" s="182" t="s">
        <v>1262</v>
      </c>
      <c r="F559" s="182" t="s">
        <v>1263</v>
      </c>
      <c r="G559" s="169"/>
      <c r="H559" s="169"/>
      <c r="I559" s="172"/>
      <c r="J559" s="183">
        <f>BK559</f>
        <v>0</v>
      </c>
      <c r="K559" s="169"/>
      <c r="L559" s="174"/>
      <c r="M559" s="175"/>
      <c r="N559" s="176"/>
      <c r="O559" s="176"/>
      <c r="P559" s="177">
        <f>SUM(P560:P565)</f>
        <v>0</v>
      </c>
      <c r="Q559" s="176"/>
      <c r="R559" s="177">
        <f>SUM(R560:R565)</f>
        <v>0.0017699999999999999</v>
      </c>
      <c r="S559" s="176"/>
      <c r="T559" s="178">
        <f>SUM(T560:T565)</f>
        <v>0</v>
      </c>
      <c r="AR559" s="179" t="s">
        <v>87</v>
      </c>
      <c r="AT559" s="180" t="s">
        <v>75</v>
      </c>
      <c r="AU559" s="180" t="s">
        <v>24</v>
      </c>
      <c r="AY559" s="179" t="s">
        <v>152</v>
      </c>
      <c r="BK559" s="181">
        <f>SUM(BK560:BK565)</f>
        <v>0</v>
      </c>
    </row>
    <row r="560" spans="2:65" s="1" customFormat="1" ht="25.5" customHeight="1">
      <c r="B560" s="38"/>
      <c r="C560" s="184" t="s">
        <v>1264</v>
      </c>
      <c r="D560" s="184" t="s">
        <v>154</v>
      </c>
      <c r="E560" s="185" t="s">
        <v>1265</v>
      </c>
      <c r="F560" s="186" t="s">
        <v>1266</v>
      </c>
      <c r="G560" s="187" t="s">
        <v>384</v>
      </c>
      <c r="H560" s="188">
        <v>1</v>
      </c>
      <c r="I560" s="189"/>
      <c r="J560" s="190">
        <f>ROUND(I560*H560,2)</f>
        <v>0</v>
      </c>
      <c r="K560" s="186" t="s">
        <v>158</v>
      </c>
      <c r="L560" s="58"/>
      <c r="M560" s="191" t="s">
        <v>22</v>
      </c>
      <c r="N560" s="192" t="s">
        <v>47</v>
      </c>
      <c r="O560" s="39"/>
      <c r="P560" s="193">
        <f>O560*H560</f>
        <v>0</v>
      </c>
      <c r="Q560" s="193">
        <v>0.00023</v>
      </c>
      <c r="R560" s="193">
        <f>Q560*H560</f>
        <v>0.00023</v>
      </c>
      <c r="S560" s="193">
        <v>0</v>
      </c>
      <c r="T560" s="194">
        <f>S560*H560</f>
        <v>0</v>
      </c>
      <c r="AR560" s="21" t="s">
        <v>224</v>
      </c>
      <c r="AT560" s="21" t="s">
        <v>154</v>
      </c>
      <c r="AU560" s="21" t="s">
        <v>87</v>
      </c>
      <c r="AY560" s="21" t="s">
        <v>152</v>
      </c>
      <c r="BE560" s="195">
        <f>IF(N560="základní",J560,0)</f>
        <v>0</v>
      </c>
      <c r="BF560" s="195">
        <f>IF(N560="snížená",J560,0)</f>
        <v>0</v>
      </c>
      <c r="BG560" s="195">
        <f>IF(N560="zákl. přenesená",J560,0)</f>
        <v>0</v>
      </c>
      <c r="BH560" s="195">
        <f>IF(N560="sníž. přenesená",J560,0)</f>
        <v>0</v>
      </c>
      <c r="BI560" s="195">
        <f>IF(N560="nulová",J560,0)</f>
        <v>0</v>
      </c>
      <c r="BJ560" s="21" t="s">
        <v>24</v>
      </c>
      <c r="BK560" s="195">
        <f>ROUND(I560*H560,2)</f>
        <v>0</v>
      </c>
      <c r="BL560" s="21" t="s">
        <v>224</v>
      </c>
      <c r="BM560" s="21" t="s">
        <v>1267</v>
      </c>
    </row>
    <row r="561" spans="2:47" s="1" customFormat="1" ht="40.5">
      <c r="B561" s="38"/>
      <c r="C561" s="60"/>
      <c r="D561" s="196" t="s">
        <v>161</v>
      </c>
      <c r="E561" s="60"/>
      <c r="F561" s="197" t="s">
        <v>1268</v>
      </c>
      <c r="G561" s="60"/>
      <c r="H561" s="60"/>
      <c r="I561" s="155"/>
      <c r="J561" s="60"/>
      <c r="K561" s="60"/>
      <c r="L561" s="58"/>
      <c r="M561" s="198"/>
      <c r="N561" s="39"/>
      <c r="O561" s="39"/>
      <c r="P561" s="39"/>
      <c r="Q561" s="39"/>
      <c r="R561" s="39"/>
      <c r="S561" s="39"/>
      <c r="T561" s="75"/>
      <c r="AT561" s="21" t="s">
        <v>161</v>
      </c>
      <c r="AU561" s="21" t="s">
        <v>87</v>
      </c>
    </row>
    <row r="562" spans="2:65" s="1" customFormat="1" ht="25.5" customHeight="1">
      <c r="B562" s="38"/>
      <c r="C562" s="184" t="s">
        <v>1269</v>
      </c>
      <c r="D562" s="184" t="s">
        <v>154</v>
      </c>
      <c r="E562" s="185" t="s">
        <v>1270</v>
      </c>
      <c r="F562" s="186" t="s">
        <v>1271</v>
      </c>
      <c r="G562" s="187" t="s">
        <v>384</v>
      </c>
      <c r="H562" s="188">
        <v>5</v>
      </c>
      <c r="I562" s="189"/>
      <c r="J562" s="190">
        <f>ROUND(I562*H562,2)</f>
        <v>0</v>
      </c>
      <c r="K562" s="186" t="s">
        <v>158</v>
      </c>
      <c r="L562" s="58"/>
      <c r="M562" s="191" t="s">
        <v>22</v>
      </c>
      <c r="N562" s="192" t="s">
        <v>47</v>
      </c>
      <c r="O562" s="39"/>
      <c r="P562" s="193">
        <f>O562*H562</f>
        <v>0</v>
      </c>
      <c r="Q562" s="193">
        <v>0.00014</v>
      </c>
      <c r="R562" s="193">
        <f>Q562*H562</f>
        <v>0.0006999999999999999</v>
      </c>
      <c r="S562" s="193">
        <v>0</v>
      </c>
      <c r="T562" s="194">
        <f>S562*H562</f>
        <v>0</v>
      </c>
      <c r="AR562" s="21" t="s">
        <v>224</v>
      </c>
      <c r="AT562" s="21" t="s">
        <v>154</v>
      </c>
      <c r="AU562" s="21" t="s">
        <v>87</v>
      </c>
      <c r="AY562" s="21" t="s">
        <v>152</v>
      </c>
      <c r="BE562" s="195">
        <f>IF(N562="základní",J562,0)</f>
        <v>0</v>
      </c>
      <c r="BF562" s="195">
        <f>IF(N562="snížená",J562,0)</f>
        <v>0</v>
      </c>
      <c r="BG562" s="195">
        <f>IF(N562="zákl. přenesená",J562,0)</f>
        <v>0</v>
      </c>
      <c r="BH562" s="195">
        <f>IF(N562="sníž. přenesená",J562,0)</f>
        <v>0</v>
      </c>
      <c r="BI562" s="195">
        <f>IF(N562="nulová",J562,0)</f>
        <v>0</v>
      </c>
      <c r="BJ562" s="21" t="s">
        <v>24</v>
      </c>
      <c r="BK562" s="195">
        <f>ROUND(I562*H562,2)</f>
        <v>0</v>
      </c>
      <c r="BL562" s="21" t="s">
        <v>224</v>
      </c>
      <c r="BM562" s="21" t="s">
        <v>1272</v>
      </c>
    </row>
    <row r="563" spans="2:47" s="1" customFormat="1" ht="40.5">
      <c r="B563" s="38"/>
      <c r="C563" s="60"/>
      <c r="D563" s="196" t="s">
        <v>161</v>
      </c>
      <c r="E563" s="60"/>
      <c r="F563" s="197" t="s">
        <v>1268</v>
      </c>
      <c r="G563" s="60"/>
      <c r="H563" s="60"/>
      <c r="I563" s="155"/>
      <c r="J563" s="60"/>
      <c r="K563" s="60"/>
      <c r="L563" s="58"/>
      <c r="M563" s="198"/>
      <c r="N563" s="39"/>
      <c r="O563" s="39"/>
      <c r="P563" s="39"/>
      <c r="Q563" s="39"/>
      <c r="R563" s="39"/>
      <c r="S563" s="39"/>
      <c r="T563" s="75"/>
      <c r="AT563" s="21" t="s">
        <v>161</v>
      </c>
      <c r="AU563" s="21" t="s">
        <v>87</v>
      </c>
    </row>
    <row r="564" spans="2:65" s="1" customFormat="1" ht="25.5" customHeight="1">
      <c r="B564" s="38"/>
      <c r="C564" s="184" t="s">
        <v>1273</v>
      </c>
      <c r="D564" s="184" t="s">
        <v>154</v>
      </c>
      <c r="E564" s="185" t="s">
        <v>1274</v>
      </c>
      <c r="F564" s="186" t="s">
        <v>1275</v>
      </c>
      <c r="G564" s="187" t="s">
        <v>384</v>
      </c>
      <c r="H564" s="188">
        <v>7</v>
      </c>
      <c r="I564" s="189"/>
      <c r="J564" s="190">
        <f>ROUND(I564*H564,2)</f>
        <v>0</v>
      </c>
      <c r="K564" s="186" t="s">
        <v>158</v>
      </c>
      <c r="L564" s="58"/>
      <c r="M564" s="191" t="s">
        <v>22</v>
      </c>
      <c r="N564" s="192" t="s">
        <v>47</v>
      </c>
      <c r="O564" s="39"/>
      <c r="P564" s="193">
        <f>O564*H564</f>
        <v>0</v>
      </c>
      <c r="Q564" s="193">
        <v>0.00012</v>
      </c>
      <c r="R564" s="193">
        <f>Q564*H564</f>
        <v>0.00084</v>
      </c>
      <c r="S564" s="193">
        <v>0</v>
      </c>
      <c r="T564" s="194">
        <f>S564*H564</f>
        <v>0</v>
      </c>
      <c r="AR564" s="21" t="s">
        <v>224</v>
      </c>
      <c r="AT564" s="21" t="s">
        <v>154</v>
      </c>
      <c r="AU564" s="21" t="s">
        <v>87</v>
      </c>
      <c r="AY564" s="21" t="s">
        <v>152</v>
      </c>
      <c r="BE564" s="195">
        <f>IF(N564="základní",J564,0)</f>
        <v>0</v>
      </c>
      <c r="BF564" s="195">
        <f>IF(N564="snížená",J564,0)</f>
        <v>0</v>
      </c>
      <c r="BG564" s="195">
        <f>IF(N564="zákl. přenesená",J564,0)</f>
        <v>0</v>
      </c>
      <c r="BH564" s="195">
        <f>IF(N564="sníž. přenesená",J564,0)</f>
        <v>0</v>
      </c>
      <c r="BI564" s="195">
        <f>IF(N564="nulová",J564,0)</f>
        <v>0</v>
      </c>
      <c r="BJ564" s="21" t="s">
        <v>24</v>
      </c>
      <c r="BK564" s="195">
        <f>ROUND(I564*H564,2)</f>
        <v>0</v>
      </c>
      <c r="BL564" s="21" t="s">
        <v>224</v>
      </c>
      <c r="BM564" s="21" t="s">
        <v>1276</v>
      </c>
    </row>
    <row r="565" spans="2:47" s="1" customFormat="1" ht="40.5">
      <c r="B565" s="38"/>
      <c r="C565" s="60"/>
      <c r="D565" s="196" t="s">
        <v>161</v>
      </c>
      <c r="E565" s="60"/>
      <c r="F565" s="197" t="s">
        <v>1268</v>
      </c>
      <c r="G565" s="60"/>
      <c r="H565" s="60"/>
      <c r="I565" s="155"/>
      <c r="J565" s="60"/>
      <c r="K565" s="60"/>
      <c r="L565" s="58"/>
      <c r="M565" s="198"/>
      <c r="N565" s="39"/>
      <c r="O565" s="39"/>
      <c r="P565" s="39"/>
      <c r="Q565" s="39"/>
      <c r="R565" s="39"/>
      <c r="S565" s="39"/>
      <c r="T565" s="75"/>
      <c r="AT565" s="21" t="s">
        <v>161</v>
      </c>
      <c r="AU565" s="21" t="s">
        <v>87</v>
      </c>
    </row>
    <row r="566" spans="2:63" s="10" customFormat="1" ht="29.85" customHeight="1">
      <c r="B566" s="168"/>
      <c r="C566" s="169"/>
      <c r="D566" s="170" t="s">
        <v>75</v>
      </c>
      <c r="E566" s="182" t="s">
        <v>1277</v>
      </c>
      <c r="F566" s="182" t="s">
        <v>1278</v>
      </c>
      <c r="G566" s="169"/>
      <c r="H566" s="169"/>
      <c r="I566" s="172"/>
      <c r="J566" s="183">
        <f>BK566</f>
        <v>0</v>
      </c>
      <c r="K566" s="169"/>
      <c r="L566" s="174"/>
      <c r="M566" s="175"/>
      <c r="N566" s="176"/>
      <c r="O566" s="176"/>
      <c r="P566" s="177">
        <f>P567</f>
        <v>0</v>
      </c>
      <c r="Q566" s="176"/>
      <c r="R566" s="177">
        <f>R567</f>
        <v>0</v>
      </c>
      <c r="S566" s="176"/>
      <c r="T566" s="178">
        <f>T567</f>
        <v>0</v>
      </c>
      <c r="AR566" s="179" t="s">
        <v>87</v>
      </c>
      <c r="AT566" s="180" t="s">
        <v>75</v>
      </c>
      <c r="AU566" s="180" t="s">
        <v>24</v>
      </c>
      <c r="AY566" s="179" t="s">
        <v>152</v>
      </c>
      <c r="BK566" s="181">
        <f>BK567</f>
        <v>0</v>
      </c>
    </row>
    <row r="567" spans="2:65" s="1" customFormat="1" ht="16.5" customHeight="1">
      <c r="B567" s="38"/>
      <c r="C567" s="184" t="s">
        <v>1279</v>
      </c>
      <c r="D567" s="184" t="s">
        <v>154</v>
      </c>
      <c r="E567" s="185" t="s">
        <v>1280</v>
      </c>
      <c r="F567" s="186" t="s">
        <v>1281</v>
      </c>
      <c r="G567" s="187" t="s">
        <v>157</v>
      </c>
      <c r="H567" s="188">
        <v>12</v>
      </c>
      <c r="I567" s="189"/>
      <c r="J567" s="190">
        <f>ROUND(I567*H567,2)</f>
        <v>0</v>
      </c>
      <c r="K567" s="186" t="s">
        <v>158</v>
      </c>
      <c r="L567" s="58"/>
      <c r="M567" s="191" t="s">
        <v>22</v>
      </c>
      <c r="N567" s="192" t="s">
        <v>47</v>
      </c>
      <c r="O567" s="39"/>
      <c r="P567" s="193">
        <f>O567*H567</f>
        <v>0</v>
      </c>
      <c r="Q567" s="193">
        <v>0</v>
      </c>
      <c r="R567" s="193">
        <f>Q567*H567</f>
        <v>0</v>
      </c>
      <c r="S567" s="193">
        <v>0</v>
      </c>
      <c r="T567" s="194">
        <f>S567*H567</f>
        <v>0</v>
      </c>
      <c r="AR567" s="21" t="s">
        <v>224</v>
      </c>
      <c r="AT567" s="21" t="s">
        <v>154</v>
      </c>
      <c r="AU567" s="21" t="s">
        <v>87</v>
      </c>
      <c r="AY567" s="21" t="s">
        <v>152</v>
      </c>
      <c r="BE567" s="195">
        <f>IF(N567="základní",J567,0)</f>
        <v>0</v>
      </c>
      <c r="BF567" s="195">
        <f>IF(N567="snížená",J567,0)</f>
        <v>0</v>
      </c>
      <c r="BG567" s="195">
        <f>IF(N567="zákl. přenesená",J567,0)</f>
        <v>0</v>
      </c>
      <c r="BH567" s="195">
        <f>IF(N567="sníž. přenesená",J567,0)</f>
        <v>0</v>
      </c>
      <c r="BI567" s="195">
        <f>IF(N567="nulová",J567,0)</f>
        <v>0</v>
      </c>
      <c r="BJ567" s="21" t="s">
        <v>24</v>
      </c>
      <c r="BK567" s="195">
        <f>ROUND(I567*H567,2)</f>
        <v>0</v>
      </c>
      <c r="BL567" s="21" t="s">
        <v>224</v>
      </c>
      <c r="BM567" s="21" t="s">
        <v>1282</v>
      </c>
    </row>
    <row r="568" spans="2:63" s="10" customFormat="1" ht="29.85" customHeight="1">
      <c r="B568" s="168"/>
      <c r="C568" s="169"/>
      <c r="D568" s="170" t="s">
        <v>75</v>
      </c>
      <c r="E568" s="182" t="s">
        <v>1283</v>
      </c>
      <c r="F568" s="182" t="s">
        <v>1284</v>
      </c>
      <c r="G568" s="169"/>
      <c r="H568" s="169"/>
      <c r="I568" s="172"/>
      <c r="J568" s="183">
        <f>BK568</f>
        <v>0</v>
      </c>
      <c r="K568" s="169"/>
      <c r="L568" s="174"/>
      <c r="M568" s="175"/>
      <c r="N568" s="176"/>
      <c r="O568" s="176"/>
      <c r="P568" s="177">
        <f>SUM(P569:P575)</f>
        <v>0</v>
      </c>
      <c r="Q568" s="176"/>
      <c r="R568" s="177">
        <f>SUM(R569:R575)</f>
        <v>0.0216</v>
      </c>
      <c r="S568" s="176"/>
      <c r="T568" s="178">
        <f>SUM(T569:T575)</f>
        <v>0</v>
      </c>
      <c r="AR568" s="179" t="s">
        <v>87</v>
      </c>
      <c r="AT568" s="180" t="s">
        <v>75</v>
      </c>
      <c r="AU568" s="180" t="s">
        <v>24</v>
      </c>
      <c r="AY568" s="179" t="s">
        <v>152</v>
      </c>
      <c r="BK568" s="181">
        <f>SUM(BK569:BK575)</f>
        <v>0</v>
      </c>
    </row>
    <row r="569" spans="2:65" s="1" customFormat="1" ht="25.5" customHeight="1">
      <c r="B569" s="38"/>
      <c r="C569" s="184" t="s">
        <v>1285</v>
      </c>
      <c r="D569" s="184" t="s">
        <v>154</v>
      </c>
      <c r="E569" s="185" t="s">
        <v>1286</v>
      </c>
      <c r="F569" s="186" t="s">
        <v>1287</v>
      </c>
      <c r="G569" s="187" t="s">
        <v>384</v>
      </c>
      <c r="H569" s="188">
        <v>1</v>
      </c>
      <c r="I569" s="189"/>
      <c r="J569" s="190">
        <f>ROUND(I569*H569,2)</f>
        <v>0</v>
      </c>
      <c r="K569" s="186" t="s">
        <v>158</v>
      </c>
      <c r="L569" s="58"/>
      <c r="M569" s="191" t="s">
        <v>22</v>
      </c>
      <c r="N569" s="192" t="s">
        <v>47</v>
      </c>
      <c r="O569" s="39"/>
      <c r="P569" s="193">
        <f>O569*H569</f>
        <v>0</v>
      </c>
      <c r="Q569" s="193">
        <v>0</v>
      </c>
      <c r="R569" s="193">
        <f>Q569*H569</f>
        <v>0</v>
      </c>
      <c r="S569" s="193">
        <v>0</v>
      </c>
      <c r="T569" s="194">
        <f>S569*H569</f>
        <v>0</v>
      </c>
      <c r="AR569" s="21" t="s">
        <v>224</v>
      </c>
      <c r="AT569" s="21" t="s">
        <v>154</v>
      </c>
      <c r="AU569" s="21" t="s">
        <v>87</v>
      </c>
      <c r="AY569" s="21" t="s">
        <v>152</v>
      </c>
      <c r="BE569" s="195">
        <f>IF(N569="základní",J569,0)</f>
        <v>0</v>
      </c>
      <c r="BF569" s="195">
        <f>IF(N569="snížená",J569,0)</f>
        <v>0</v>
      </c>
      <c r="BG569" s="195">
        <f>IF(N569="zákl. přenesená",J569,0)</f>
        <v>0</v>
      </c>
      <c r="BH569" s="195">
        <f>IF(N569="sníž. přenesená",J569,0)</f>
        <v>0</v>
      </c>
      <c r="BI569" s="195">
        <f>IF(N569="nulová",J569,0)</f>
        <v>0</v>
      </c>
      <c r="BJ569" s="21" t="s">
        <v>24</v>
      </c>
      <c r="BK569" s="195">
        <f>ROUND(I569*H569,2)</f>
        <v>0</v>
      </c>
      <c r="BL569" s="21" t="s">
        <v>224</v>
      </c>
      <c r="BM569" s="21" t="s">
        <v>1288</v>
      </c>
    </row>
    <row r="570" spans="2:47" s="1" customFormat="1" ht="40.5">
      <c r="B570" s="38"/>
      <c r="C570" s="60"/>
      <c r="D570" s="196" t="s">
        <v>161</v>
      </c>
      <c r="E570" s="60"/>
      <c r="F570" s="197" t="s">
        <v>1289</v>
      </c>
      <c r="G570" s="60"/>
      <c r="H570" s="60"/>
      <c r="I570" s="155"/>
      <c r="J570" s="60"/>
      <c r="K570" s="60"/>
      <c r="L570" s="58"/>
      <c r="M570" s="198"/>
      <c r="N570" s="39"/>
      <c r="O570" s="39"/>
      <c r="P570" s="39"/>
      <c r="Q570" s="39"/>
      <c r="R570" s="39"/>
      <c r="S570" s="39"/>
      <c r="T570" s="75"/>
      <c r="AT570" s="21" t="s">
        <v>161</v>
      </c>
      <c r="AU570" s="21" t="s">
        <v>87</v>
      </c>
    </row>
    <row r="571" spans="2:65" s="1" customFormat="1" ht="25.5" customHeight="1">
      <c r="B571" s="38"/>
      <c r="C571" s="184" t="s">
        <v>1290</v>
      </c>
      <c r="D571" s="184" t="s">
        <v>154</v>
      </c>
      <c r="E571" s="185" t="s">
        <v>1291</v>
      </c>
      <c r="F571" s="186" t="s">
        <v>1292</v>
      </c>
      <c r="G571" s="187" t="s">
        <v>384</v>
      </c>
      <c r="H571" s="188">
        <v>30</v>
      </c>
      <c r="I571" s="189"/>
      <c r="J571" s="190">
        <f>ROUND(I571*H571,2)</f>
        <v>0</v>
      </c>
      <c r="K571" s="186" t="s">
        <v>158</v>
      </c>
      <c r="L571" s="58"/>
      <c r="M571" s="191" t="s">
        <v>22</v>
      </c>
      <c r="N571" s="192" t="s">
        <v>47</v>
      </c>
      <c r="O571" s="39"/>
      <c r="P571" s="193">
        <f>O571*H571</f>
        <v>0</v>
      </c>
      <c r="Q571" s="193">
        <v>0</v>
      </c>
      <c r="R571" s="193">
        <f>Q571*H571</f>
        <v>0</v>
      </c>
      <c r="S571" s="193">
        <v>0</v>
      </c>
      <c r="T571" s="194">
        <f>S571*H571</f>
        <v>0</v>
      </c>
      <c r="AR571" s="21" t="s">
        <v>224</v>
      </c>
      <c r="AT571" s="21" t="s">
        <v>154</v>
      </c>
      <c r="AU571" s="21" t="s">
        <v>87</v>
      </c>
      <c r="AY571" s="21" t="s">
        <v>152</v>
      </c>
      <c r="BE571" s="195">
        <f>IF(N571="základní",J571,0)</f>
        <v>0</v>
      </c>
      <c r="BF571" s="195">
        <f>IF(N571="snížená",J571,0)</f>
        <v>0</v>
      </c>
      <c r="BG571" s="195">
        <f>IF(N571="zákl. přenesená",J571,0)</f>
        <v>0</v>
      </c>
      <c r="BH571" s="195">
        <f>IF(N571="sníž. přenesená",J571,0)</f>
        <v>0</v>
      </c>
      <c r="BI571" s="195">
        <f>IF(N571="nulová",J571,0)</f>
        <v>0</v>
      </c>
      <c r="BJ571" s="21" t="s">
        <v>24</v>
      </c>
      <c r="BK571" s="195">
        <f>ROUND(I571*H571,2)</f>
        <v>0</v>
      </c>
      <c r="BL571" s="21" t="s">
        <v>224</v>
      </c>
      <c r="BM571" s="21" t="s">
        <v>1293</v>
      </c>
    </row>
    <row r="572" spans="2:65" s="1" customFormat="1" ht="25.5" customHeight="1">
      <c r="B572" s="38"/>
      <c r="C572" s="184" t="s">
        <v>1294</v>
      </c>
      <c r="D572" s="184" t="s">
        <v>154</v>
      </c>
      <c r="E572" s="185" t="s">
        <v>1295</v>
      </c>
      <c r="F572" s="186" t="s">
        <v>1296</v>
      </c>
      <c r="G572" s="187" t="s">
        <v>384</v>
      </c>
      <c r="H572" s="188">
        <v>1</v>
      </c>
      <c r="I572" s="189"/>
      <c r="J572" s="190">
        <f>ROUND(I572*H572,2)</f>
        <v>0</v>
      </c>
      <c r="K572" s="186" t="s">
        <v>158</v>
      </c>
      <c r="L572" s="58"/>
      <c r="M572" s="191" t="s">
        <v>22</v>
      </c>
      <c r="N572" s="192" t="s">
        <v>47</v>
      </c>
      <c r="O572" s="39"/>
      <c r="P572" s="193">
        <f>O572*H572</f>
        <v>0</v>
      </c>
      <c r="Q572" s="193">
        <v>0</v>
      </c>
      <c r="R572" s="193">
        <f>Q572*H572</f>
        <v>0</v>
      </c>
      <c r="S572" s="193">
        <v>0</v>
      </c>
      <c r="T572" s="194">
        <f>S572*H572</f>
        <v>0</v>
      </c>
      <c r="AR572" s="21" t="s">
        <v>224</v>
      </c>
      <c r="AT572" s="21" t="s">
        <v>154</v>
      </c>
      <c r="AU572" s="21" t="s">
        <v>87</v>
      </c>
      <c r="AY572" s="21" t="s">
        <v>152</v>
      </c>
      <c r="BE572" s="195">
        <f>IF(N572="základní",J572,0)</f>
        <v>0</v>
      </c>
      <c r="BF572" s="195">
        <f>IF(N572="snížená",J572,0)</f>
        <v>0</v>
      </c>
      <c r="BG572" s="195">
        <f>IF(N572="zákl. přenesená",J572,0)</f>
        <v>0</v>
      </c>
      <c r="BH572" s="195">
        <f>IF(N572="sníž. přenesená",J572,0)</f>
        <v>0</v>
      </c>
      <c r="BI572" s="195">
        <f>IF(N572="nulová",J572,0)</f>
        <v>0</v>
      </c>
      <c r="BJ572" s="21" t="s">
        <v>24</v>
      </c>
      <c r="BK572" s="195">
        <f>ROUND(I572*H572,2)</f>
        <v>0</v>
      </c>
      <c r="BL572" s="21" t="s">
        <v>224</v>
      </c>
      <c r="BM572" s="21" t="s">
        <v>1297</v>
      </c>
    </row>
    <row r="573" spans="2:65" s="1" customFormat="1" ht="25.5" customHeight="1">
      <c r="B573" s="38"/>
      <c r="C573" s="209" t="s">
        <v>1298</v>
      </c>
      <c r="D573" s="209" t="s">
        <v>509</v>
      </c>
      <c r="E573" s="210" t="s">
        <v>1299</v>
      </c>
      <c r="F573" s="211" t="s">
        <v>1300</v>
      </c>
      <c r="G573" s="212" t="s">
        <v>384</v>
      </c>
      <c r="H573" s="213">
        <v>48</v>
      </c>
      <c r="I573" s="214"/>
      <c r="J573" s="215">
        <f>ROUND(I573*H573,2)</f>
        <v>0</v>
      </c>
      <c r="K573" s="211" t="s">
        <v>158</v>
      </c>
      <c r="L573" s="216"/>
      <c r="M573" s="217" t="s">
        <v>22</v>
      </c>
      <c r="N573" s="218" t="s">
        <v>47</v>
      </c>
      <c r="O573" s="39"/>
      <c r="P573" s="193">
        <f>O573*H573</f>
        <v>0</v>
      </c>
      <c r="Q573" s="193">
        <v>0.00045</v>
      </c>
      <c r="R573" s="193">
        <f>Q573*H573</f>
        <v>0.0216</v>
      </c>
      <c r="S573" s="193">
        <v>0</v>
      </c>
      <c r="T573" s="194">
        <f>S573*H573</f>
        <v>0</v>
      </c>
      <c r="AR573" s="21" t="s">
        <v>1301</v>
      </c>
      <c r="AT573" s="21" t="s">
        <v>509</v>
      </c>
      <c r="AU573" s="21" t="s">
        <v>87</v>
      </c>
      <c r="AY573" s="21" t="s">
        <v>152</v>
      </c>
      <c r="BE573" s="195">
        <f>IF(N573="základní",J573,0)</f>
        <v>0</v>
      </c>
      <c r="BF573" s="195">
        <f>IF(N573="snížená",J573,0)</f>
        <v>0</v>
      </c>
      <c r="BG573" s="195">
        <f>IF(N573="zákl. přenesená",J573,0)</f>
        <v>0</v>
      </c>
      <c r="BH573" s="195">
        <f>IF(N573="sníž. přenesená",J573,0)</f>
        <v>0</v>
      </c>
      <c r="BI573" s="195">
        <f>IF(N573="nulová",J573,0)</f>
        <v>0</v>
      </c>
      <c r="BJ573" s="21" t="s">
        <v>24</v>
      </c>
      <c r="BK573" s="195">
        <f>ROUND(I573*H573,2)</f>
        <v>0</v>
      </c>
      <c r="BL573" s="21" t="s">
        <v>1301</v>
      </c>
      <c r="BM573" s="21" t="s">
        <v>1302</v>
      </c>
    </row>
    <row r="574" spans="2:65" s="1" customFormat="1" ht="25.5" customHeight="1">
      <c r="B574" s="38"/>
      <c r="C574" s="184" t="s">
        <v>1303</v>
      </c>
      <c r="D574" s="184" t="s">
        <v>154</v>
      </c>
      <c r="E574" s="185" t="s">
        <v>1304</v>
      </c>
      <c r="F574" s="186" t="s">
        <v>1305</v>
      </c>
      <c r="G574" s="187" t="s">
        <v>384</v>
      </c>
      <c r="H574" s="188">
        <v>35</v>
      </c>
      <c r="I574" s="189"/>
      <c r="J574" s="190">
        <f>ROUND(I574*H574,2)</f>
        <v>0</v>
      </c>
      <c r="K574" s="186" t="s">
        <v>158</v>
      </c>
      <c r="L574" s="58"/>
      <c r="M574" s="191" t="s">
        <v>22</v>
      </c>
      <c r="N574" s="192" t="s">
        <v>47</v>
      </c>
      <c r="O574" s="39"/>
      <c r="P574" s="193">
        <f>O574*H574</f>
        <v>0</v>
      </c>
      <c r="Q574" s="193">
        <v>0</v>
      </c>
      <c r="R574" s="193">
        <f>Q574*H574</f>
        <v>0</v>
      </c>
      <c r="S574" s="193">
        <v>0</v>
      </c>
      <c r="T574" s="194">
        <f>S574*H574</f>
        <v>0</v>
      </c>
      <c r="AR574" s="21" t="s">
        <v>224</v>
      </c>
      <c r="AT574" s="21" t="s">
        <v>154</v>
      </c>
      <c r="AU574" s="21" t="s">
        <v>87</v>
      </c>
      <c r="AY574" s="21" t="s">
        <v>152</v>
      </c>
      <c r="BE574" s="195">
        <f>IF(N574="základní",J574,0)</f>
        <v>0</v>
      </c>
      <c r="BF574" s="195">
        <f>IF(N574="snížená",J574,0)</f>
        <v>0</v>
      </c>
      <c r="BG574" s="195">
        <f>IF(N574="zákl. přenesená",J574,0)</f>
        <v>0</v>
      </c>
      <c r="BH574" s="195">
        <f>IF(N574="sníž. přenesená",J574,0)</f>
        <v>0</v>
      </c>
      <c r="BI574" s="195">
        <f>IF(N574="nulová",J574,0)</f>
        <v>0</v>
      </c>
      <c r="BJ574" s="21" t="s">
        <v>24</v>
      </c>
      <c r="BK574" s="195">
        <f>ROUND(I574*H574,2)</f>
        <v>0</v>
      </c>
      <c r="BL574" s="21" t="s">
        <v>224</v>
      </c>
      <c r="BM574" s="21" t="s">
        <v>1306</v>
      </c>
    </row>
    <row r="575" spans="2:65" s="1" customFormat="1" ht="16.5" customHeight="1">
      <c r="B575" s="38"/>
      <c r="C575" s="209" t="s">
        <v>1307</v>
      </c>
      <c r="D575" s="209" t="s">
        <v>509</v>
      </c>
      <c r="E575" s="210" t="s">
        <v>1308</v>
      </c>
      <c r="F575" s="211" t="s">
        <v>1309</v>
      </c>
      <c r="G575" s="212" t="s">
        <v>22</v>
      </c>
      <c r="H575" s="213">
        <v>44</v>
      </c>
      <c r="I575" s="214"/>
      <c r="J575" s="215">
        <f>ROUND(I575*H575,2)</f>
        <v>0</v>
      </c>
      <c r="K575" s="211" t="s">
        <v>22</v>
      </c>
      <c r="L575" s="216"/>
      <c r="M575" s="217" t="s">
        <v>22</v>
      </c>
      <c r="N575" s="218" t="s">
        <v>47</v>
      </c>
      <c r="O575" s="39"/>
      <c r="P575" s="193">
        <f>O575*H575</f>
        <v>0</v>
      </c>
      <c r="Q575" s="193">
        <v>0</v>
      </c>
      <c r="R575" s="193">
        <f>Q575*H575</f>
        <v>0</v>
      </c>
      <c r="S575" s="193">
        <v>0</v>
      </c>
      <c r="T575" s="194">
        <f>S575*H575</f>
        <v>0</v>
      </c>
      <c r="AR575" s="21" t="s">
        <v>298</v>
      </c>
      <c r="AT575" s="21" t="s">
        <v>509</v>
      </c>
      <c r="AU575" s="21" t="s">
        <v>87</v>
      </c>
      <c r="AY575" s="21" t="s">
        <v>152</v>
      </c>
      <c r="BE575" s="195">
        <f>IF(N575="základní",J575,0)</f>
        <v>0</v>
      </c>
      <c r="BF575" s="195">
        <f>IF(N575="snížená",J575,0)</f>
        <v>0</v>
      </c>
      <c r="BG575" s="195">
        <f>IF(N575="zákl. přenesená",J575,0)</f>
        <v>0</v>
      </c>
      <c r="BH575" s="195">
        <f>IF(N575="sníž. přenesená",J575,0)</f>
        <v>0</v>
      </c>
      <c r="BI575" s="195">
        <f>IF(N575="nulová",J575,0)</f>
        <v>0</v>
      </c>
      <c r="BJ575" s="21" t="s">
        <v>24</v>
      </c>
      <c r="BK575" s="195">
        <f>ROUND(I575*H575,2)</f>
        <v>0</v>
      </c>
      <c r="BL575" s="21" t="s">
        <v>224</v>
      </c>
      <c r="BM575" s="21" t="s">
        <v>1310</v>
      </c>
    </row>
    <row r="576" spans="2:63" s="10" customFormat="1" ht="29.85" customHeight="1">
      <c r="B576" s="168"/>
      <c r="C576" s="169"/>
      <c r="D576" s="170" t="s">
        <v>75</v>
      </c>
      <c r="E576" s="182" t="s">
        <v>1311</v>
      </c>
      <c r="F576" s="182" t="s">
        <v>1312</v>
      </c>
      <c r="G576" s="169"/>
      <c r="H576" s="169"/>
      <c r="I576" s="172"/>
      <c r="J576" s="183">
        <f>BK576</f>
        <v>0</v>
      </c>
      <c r="K576" s="169"/>
      <c r="L576" s="174"/>
      <c r="M576" s="175"/>
      <c r="N576" s="176"/>
      <c r="O576" s="176"/>
      <c r="P576" s="177">
        <f>SUM(P577:P586)</f>
        <v>0</v>
      </c>
      <c r="Q576" s="176"/>
      <c r="R576" s="177">
        <f>SUM(R577:R586)</f>
        <v>1.0437526</v>
      </c>
      <c r="S576" s="176"/>
      <c r="T576" s="178">
        <f>SUM(T577:T586)</f>
        <v>0.107536</v>
      </c>
      <c r="AR576" s="179" t="s">
        <v>87</v>
      </c>
      <c r="AT576" s="180" t="s">
        <v>75</v>
      </c>
      <c r="AU576" s="180" t="s">
        <v>24</v>
      </c>
      <c r="AY576" s="179" t="s">
        <v>152</v>
      </c>
      <c r="BK576" s="181">
        <f>SUM(BK577:BK586)</f>
        <v>0</v>
      </c>
    </row>
    <row r="577" spans="2:65" s="1" customFormat="1" ht="38.25" customHeight="1">
      <c r="B577" s="38"/>
      <c r="C577" s="184" t="s">
        <v>1313</v>
      </c>
      <c r="D577" s="184" t="s">
        <v>154</v>
      </c>
      <c r="E577" s="185" t="s">
        <v>1314</v>
      </c>
      <c r="F577" s="186" t="s">
        <v>1315</v>
      </c>
      <c r="G577" s="187" t="s">
        <v>157</v>
      </c>
      <c r="H577" s="188">
        <v>49.5</v>
      </c>
      <c r="I577" s="189"/>
      <c r="J577" s="190">
        <f>ROUND(I577*H577,2)</f>
        <v>0</v>
      </c>
      <c r="K577" s="186" t="s">
        <v>158</v>
      </c>
      <c r="L577" s="58"/>
      <c r="M577" s="191" t="s">
        <v>22</v>
      </c>
      <c r="N577" s="192" t="s">
        <v>47</v>
      </c>
      <c r="O577" s="39"/>
      <c r="P577" s="193">
        <f>O577*H577</f>
        <v>0</v>
      </c>
      <c r="Q577" s="193">
        <v>0.0161</v>
      </c>
      <c r="R577" s="193">
        <f>Q577*H577</f>
        <v>0.7969499999999999</v>
      </c>
      <c r="S577" s="193">
        <v>0</v>
      </c>
      <c r="T577" s="194">
        <f>S577*H577</f>
        <v>0</v>
      </c>
      <c r="AR577" s="21" t="s">
        <v>224</v>
      </c>
      <c r="AT577" s="21" t="s">
        <v>154</v>
      </c>
      <c r="AU577" s="21" t="s">
        <v>87</v>
      </c>
      <c r="AY577" s="21" t="s">
        <v>152</v>
      </c>
      <c r="BE577" s="195">
        <f>IF(N577="základní",J577,0)</f>
        <v>0</v>
      </c>
      <c r="BF577" s="195">
        <f>IF(N577="snížená",J577,0)</f>
        <v>0</v>
      </c>
      <c r="BG577" s="195">
        <f>IF(N577="zákl. přenesená",J577,0)</f>
        <v>0</v>
      </c>
      <c r="BH577" s="195">
        <f>IF(N577="sníž. přenesená",J577,0)</f>
        <v>0</v>
      </c>
      <c r="BI577" s="195">
        <f>IF(N577="nulová",J577,0)</f>
        <v>0</v>
      </c>
      <c r="BJ577" s="21" t="s">
        <v>24</v>
      </c>
      <c r="BK577" s="195">
        <f>ROUND(I577*H577,2)</f>
        <v>0</v>
      </c>
      <c r="BL577" s="21" t="s">
        <v>224</v>
      </c>
      <c r="BM577" s="21" t="s">
        <v>1316</v>
      </c>
    </row>
    <row r="578" spans="2:47" s="1" customFormat="1" ht="54">
      <c r="B578" s="38"/>
      <c r="C578" s="60"/>
      <c r="D578" s="196" t="s">
        <v>161</v>
      </c>
      <c r="E578" s="60"/>
      <c r="F578" s="197" t="s">
        <v>1317</v>
      </c>
      <c r="G578" s="60"/>
      <c r="H578" s="60"/>
      <c r="I578" s="155"/>
      <c r="J578" s="60"/>
      <c r="K578" s="60"/>
      <c r="L578" s="58"/>
      <c r="M578" s="198"/>
      <c r="N578" s="39"/>
      <c r="O578" s="39"/>
      <c r="P578" s="39"/>
      <c r="Q578" s="39"/>
      <c r="R578" s="39"/>
      <c r="S578" s="39"/>
      <c r="T578" s="75"/>
      <c r="AT578" s="21" t="s">
        <v>161</v>
      </c>
      <c r="AU578" s="21" t="s">
        <v>87</v>
      </c>
    </row>
    <row r="579" spans="2:65" s="1" customFormat="1" ht="25.5" customHeight="1">
      <c r="B579" s="38"/>
      <c r="C579" s="184" t="s">
        <v>1318</v>
      </c>
      <c r="D579" s="184" t="s">
        <v>154</v>
      </c>
      <c r="E579" s="185" t="s">
        <v>1319</v>
      </c>
      <c r="F579" s="186" t="s">
        <v>1320</v>
      </c>
      <c r="G579" s="187" t="s">
        <v>157</v>
      </c>
      <c r="H579" s="188">
        <v>12.22</v>
      </c>
      <c r="I579" s="189"/>
      <c r="J579" s="190">
        <f>ROUND(I579*H579,2)</f>
        <v>0</v>
      </c>
      <c r="K579" s="186" t="s">
        <v>158</v>
      </c>
      <c r="L579" s="58"/>
      <c r="M579" s="191" t="s">
        <v>22</v>
      </c>
      <c r="N579" s="192" t="s">
        <v>47</v>
      </c>
      <c r="O579" s="39"/>
      <c r="P579" s="193">
        <f>O579*H579</f>
        <v>0</v>
      </c>
      <c r="Q579" s="193">
        <v>0</v>
      </c>
      <c r="R579" s="193">
        <f>Q579*H579</f>
        <v>0</v>
      </c>
      <c r="S579" s="193">
        <v>0</v>
      </c>
      <c r="T579" s="194">
        <f>S579*H579</f>
        <v>0</v>
      </c>
      <c r="AR579" s="21" t="s">
        <v>224</v>
      </c>
      <c r="AT579" s="21" t="s">
        <v>154</v>
      </c>
      <c r="AU579" s="21" t="s">
        <v>87</v>
      </c>
      <c r="AY579" s="21" t="s">
        <v>152</v>
      </c>
      <c r="BE579" s="195">
        <f>IF(N579="základní",J579,0)</f>
        <v>0</v>
      </c>
      <c r="BF579" s="195">
        <f>IF(N579="snížená",J579,0)</f>
        <v>0</v>
      </c>
      <c r="BG579" s="195">
        <f>IF(N579="zákl. přenesená",J579,0)</f>
        <v>0</v>
      </c>
      <c r="BH579" s="195">
        <f>IF(N579="sníž. přenesená",J579,0)</f>
        <v>0</v>
      </c>
      <c r="BI579" s="195">
        <f>IF(N579="nulová",J579,0)</f>
        <v>0</v>
      </c>
      <c r="BJ579" s="21" t="s">
        <v>24</v>
      </c>
      <c r="BK579" s="195">
        <f>ROUND(I579*H579,2)</f>
        <v>0</v>
      </c>
      <c r="BL579" s="21" t="s">
        <v>224</v>
      </c>
      <c r="BM579" s="21" t="s">
        <v>1321</v>
      </c>
    </row>
    <row r="580" spans="2:47" s="1" customFormat="1" ht="54">
      <c r="B580" s="38"/>
      <c r="C580" s="60"/>
      <c r="D580" s="196" t="s">
        <v>161</v>
      </c>
      <c r="E580" s="60"/>
      <c r="F580" s="197" t="s">
        <v>1322</v>
      </c>
      <c r="G580" s="60"/>
      <c r="H580" s="60"/>
      <c r="I580" s="155"/>
      <c r="J580" s="60"/>
      <c r="K580" s="60"/>
      <c r="L580" s="58"/>
      <c r="M580" s="198"/>
      <c r="N580" s="39"/>
      <c r="O580" s="39"/>
      <c r="P580" s="39"/>
      <c r="Q580" s="39"/>
      <c r="R580" s="39"/>
      <c r="S580" s="39"/>
      <c r="T580" s="75"/>
      <c r="AT580" s="21" t="s">
        <v>161</v>
      </c>
      <c r="AU580" s="21" t="s">
        <v>87</v>
      </c>
    </row>
    <row r="581" spans="2:65" s="1" customFormat="1" ht="25.5" customHeight="1">
      <c r="B581" s="38"/>
      <c r="C581" s="209" t="s">
        <v>1323</v>
      </c>
      <c r="D581" s="209" t="s">
        <v>509</v>
      </c>
      <c r="E581" s="210" t="s">
        <v>1324</v>
      </c>
      <c r="F581" s="211" t="s">
        <v>1325</v>
      </c>
      <c r="G581" s="212" t="s">
        <v>157</v>
      </c>
      <c r="H581" s="213">
        <v>13.198</v>
      </c>
      <c r="I581" s="214"/>
      <c r="J581" s="215">
        <f>ROUND(I581*H581,2)</f>
        <v>0</v>
      </c>
      <c r="K581" s="211" t="s">
        <v>158</v>
      </c>
      <c r="L581" s="216"/>
      <c r="M581" s="217" t="s">
        <v>22</v>
      </c>
      <c r="N581" s="218" t="s">
        <v>47</v>
      </c>
      <c r="O581" s="39"/>
      <c r="P581" s="193">
        <f>O581*H581</f>
        <v>0</v>
      </c>
      <c r="Q581" s="193">
        <v>0.0187</v>
      </c>
      <c r="R581" s="193">
        <f>Q581*H581</f>
        <v>0.24680260000000004</v>
      </c>
      <c r="S581" s="193">
        <v>0</v>
      </c>
      <c r="T581" s="194">
        <f>S581*H581</f>
        <v>0</v>
      </c>
      <c r="AR581" s="21" t="s">
        <v>298</v>
      </c>
      <c r="AT581" s="21" t="s">
        <v>509</v>
      </c>
      <c r="AU581" s="21" t="s">
        <v>87</v>
      </c>
      <c r="AY581" s="21" t="s">
        <v>152</v>
      </c>
      <c r="BE581" s="195">
        <f>IF(N581="základní",J581,0)</f>
        <v>0</v>
      </c>
      <c r="BF581" s="195">
        <f>IF(N581="snížená",J581,0)</f>
        <v>0</v>
      </c>
      <c r="BG581" s="195">
        <f>IF(N581="zákl. přenesená",J581,0)</f>
        <v>0</v>
      </c>
      <c r="BH581" s="195">
        <f>IF(N581="sníž. přenesená",J581,0)</f>
        <v>0</v>
      </c>
      <c r="BI581" s="195">
        <f>IF(N581="nulová",J581,0)</f>
        <v>0</v>
      </c>
      <c r="BJ581" s="21" t="s">
        <v>24</v>
      </c>
      <c r="BK581" s="195">
        <f>ROUND(I581*H581,2)</f>
        <v>0</v>
      </c>
      <c r="BL581" s="21" t="s">
        <v>224</v>
      </c>
      <c r="BM581" s="21" t="s">
        <v>1326</v>
      </c>
    </row>
    <row r="582" spans="2:51" s="11" customFormat="1" ht="13.5">
      <c r="B582" s="199"/>
      <c r="C582" s="200"/>
      <c r="D582" s="196" t="s">
        <v>312</v>
      </c>
      <c r="E582" s="200"/>
      <c r="F582" s="201" t="s">
        <v>1327</v>
      </c>
      <c r="G582" s="200"/>
      <c r="H582" s="202">
        <v>13.198</v>
      </c>
      <c r="I582" s="203"/>
      <c r="J582" s="200"/>
      <c r="K582" s="200"/>
      <c r="L582" s="204"/>
      <c r="M582" s="205"/>
      <c r="N582" s="206"/>
      <c r="O582" s="206"/>
      <c r="P582" s="206"/>
      <c r="Q582" s="206"/>
      <c r="R582" s="206"/>
      <c r="S582" s="206"/>
      <c r="T582" s="207"/>
      <c r="AT582" s="208" t="s">
        <v>312</v>
      </c>
      <c r="AU582" s="208" t="s">
        <v>87</v>
      </c>
      <c r="AV582" s="11" t="s">
        <v>87</v>
      </c>
      <c r="AW582" s="11" t="s">
        <v>6</v>
      </c>
      <c r="AX582" s="11" t="s">
        <v>24</v>
      </c>
      <c r="AY582" s="208" t="s">
        <v>152</v>
      </c>
    </row>
    <row r="583" spans="2:65" s="1" customFormat="1" ht="16.5" customHeight="1">
      <c r="B583" s="38"/>
      <c r="C583" s="184" t="s">
        <v>1328</v>
      </c>
      <c r="D583" s="184" t="s">
        <v>154</v>
      </c>
      <c r="E583" s="185" t="s">
        <v>1329</v>
      </c>
      <c r="F583" s="186" t="s">
        <v>1330</v>
      </c>
      <c r="G583" s="187" t="s">
        <v>157</v>
      </c>
      <c r="H583" s="188">
        <v>36.3</v>
      </c>
      <c r="I583" s="189"/>
      <c r="J583" s="190">
        <f>ROUND(I583*H583,2)</f>
        <v>0</v>
      </c>
      <c r="K583" s="186" t="s">
        <v>158</v>
      </c>
      <c r="L583" s="58"/>
      <c r="M583" s="191" t="s">
        <v>22</v>
      </c>
      <c r="N583" s="192" t="s">
        <v>47</v>
      </c>
      <c r="O583" s="39"/>
      <c r="P583" s="193">
        <f>O583*H583</f>
        <v>0</v>
      </c>
      <c r="Q583" s="193">
        <v>0</v>
      </c>
      <c r="R583" s="193">
        <f>Q583*H583</f>
        <v>0</v>
      </c>
      <c r="S583" s="193">
        <v>0</v>
      </c>
      <c r="T583" s="194">
        <f>S583*H583</f>
        <v>0</v>
      </c>
      <c r="AR583" s="21" t="s">
        <v>224</v>
      </c>
      <c r="AT583" s="21" t="s">
        <v>154</v>
      </c>
      <c r="AU583" s="21" t="s">
        <v>87</v>
      </c>
      <c r="AY583" s="21" t="s">
        <v>152</v>
      </c>
      <c r="BE583" s="195">
        <f>IF(N583="základní",J583,0)</f>
        <v>0</v>
      </c>
      <c r="BF583" s="195">
        <f>IF(N583="snížená",J583,0)</f>
        <v>0</v>
      </c>
      <c r="BG583" s="195">
        <f>IF(N583="zákl. přenesená",J583,0)</f>
        <v>0</v>
      </c>
      <c r="BH583" s="195">
        <f>IF(N583="sníž. přenesená",J583,0)</f>
        <v>0</v>
      </c>
      <c r="BI583" s="195">
        <f>IF(N583="nulová",J583,0)</f>
        <v>0</v>
      </c>
      <c r="BJ583" s="21" t="s">
        <v>24</v>
      </c>
      <c r="BK583" s="195">
        <f>ROUND(I583*H583,2)</f>
        <v>0</v>
      </c>
      <c r="BL583" s="21" t="s">
        <v>224</v>
      </c>
      <c r="BM583" s="21" t="s">
        <v>1331</v>
      </c>
    </row>
    <row r="584" spans="2:47" s="1" customFormat="1" ht="27">
      <c r="B584" s="38"/>
      <c r="C584" s="60"/>
      <c r="D584" s="196" t="s">
        <v>161</v>
      </c>
      <c r="E584" s="60"/>
      <c r="F584" s="197" t="s">
        <v>1332</v>
      </c>
      <c r="G584" s="60"/>
      <c r="H584" s="60"/>
      <c r="I584" s="155"/>
      <c r="J584" s="60"/>
      <c r="K584" s="60"/>
      <c r="L584" s="58"/>
      <c r="M584" s="198"/>
      <c r="N584" s="39"/>
      <c r="O584" s="39"/>
      <c r="P584" s="39"/>
      <c r="Q584" s="39"/>
      <c r="R584" s="39"/>
      <c r="S584" s="39"/>
      <c r="T584" s="75"/>
      <c r="AT584" s="21" t="s">
        <v>161</v>
      </c>
      <c r="AU584" s="21" t="s">
        <v>87</v>
      </c>
    </row>
    <row r="585" spans="2:65" s="1" customFormat="1" ht="25.5" customHeight="1">
      <c r="B585" s="38"/>
      <c r="C585" s="184" t="s">
        <v>1333</v>
      </c>
      <c r="D585" s="184" t="s">
        <v>154</v>
      </c>
      <c r="E585" s="185" t="s">
        <v>1334</v>
      </c>
      <c r="F585" s="186" t="s">
        <v>1335</v>
      </c>
      <c r="G585" s="187" t="s">
        <v>201</v>
      </c>
      <c r="H585" s="188">
        <v>12.22</v>
      </c>
      <c r="I585" s="189"/>
      <c r="J585" s="190">
        <f>ROUND(I585*H585,2)</f>
        <v>0</v>
      </c>
      <c r="K585" s="186" t="s">
        <v>158</v>
      </c>
      <c r="L585" s="58"/>
      <c r="M585" s="191" t="s">
        <v>22</v>
      </c>
      <c r="N585" s="192" t="s">
        <v>47</v>
      </c>
      <c r="O585" s="39"/>
      <c r="P585" s="193">
        <f>O585*H585</f>
        <v>0</v>
      </c>
      <c r="Q585" s="193">
        <v>0</v>
      </c>
      <c r="R585" s="193">
        <f>Q585*H585</f>
        <v>0</v>
      </c>
      <c r="S585" s="193">
        <v>0.0088</v>
      </c>
      <c r="T585" s="194">
        <f>S585*H585</f>
        <v>0.107536</v>
      </c>
      <c r="AR585" s="21" t="s">
        <v>224</v>
      </c>
      <c r="AT585" s="21" t="s">
        <v>154</v>
      </c>
      <c r="AU585" s="21" t="s">
        <v>87</v>
      </c>
      <c r="AY585" s="21" t="s">
        <v>152</v>
      </c>
      <c r="BE585" s="195">
        <f>IF(N585="základní",J585,0)</f>
        <v>0</v>
      </c>
      <c r="BF585" s="195">
        <f>IF(N585="snížená",J585,0)</f>
        <v>0</v>
      </c>
      <c r="BG585" s="195">
        <f>IF(N585="zákl. přenesená",J585,0)</f>
        <v>0</v>
      </c>
      <c r="BH585" s="195">
        <f>IF(N585="sníž. přenesená",J585,0)</f>
        <v>0</v>
      </c>
      <c r="BI585" s="195">
        <f>IF(N585="nulová",J585,0)</f>
        <v>0</v>
      </c>
      <c r="BJ585" s="21" t="s">
        <v>24</v>
      </c>
      <c r="BK585" s="195">
        <f>ROUND(I585*H585,2)</f>
        <v>0</v>
      </c>
      <c r="BL585" s="21" t="s">
        <v>224</v>
      </c>
      <c r="BM585" s="21" t="s">
        <v>1336</v>
      </c>
    </row>
    <row r="586" spans="2:47" s="1" customFormat="1" ht="67.5">
      <c r="B586" s="38"/>
      <c r="C586" s="60"/>
      <c r="D586" s="196" t="s">
        <v>161</v>
      </c>
      <c r="E586" s="60"/>
      <c r="F586" s="197" t="s">
        <v>1337</v>
      </c>
      <c r="G586" s="60"/>
      <c r="H586" s="60"/>
      <c r="I586" s="155"/>
      <c r="J586" s="60"/>
      <c r="K586" s="60"/>
      <c r="L586" s="58"/>
      <c r="M586" s="198"/>
      <c r="N586" s="39"/>
      <c r="O586" s="39"/>
      <c r="P586" s="39"/>
      <c r="Q586" s="39"/>
      <c r="R586" s="39"/>
      <c r="S586" s="39"/>
      <c r="T586" s="75"/>
      <c r="AT586" s="21" t="s">
        <v>161</v>
      </c>
      <c r="AU586" s="21" t="s">
        <v>87</v>
      </c>
    </row>
    <row r="587" spans="2:63" s="10" customFormat="1" ht="29.85" customHeight="1">
      <c r="B587" s="168"/>
      <c r="C587" s="169"/>
      <c r="D587" s="170" t="s">
        <v>75</v>
      </c>
      <c r="E587" s="182" t="s">
        <v>1338</v>
      </c>
      <c r="F587" s="182" t="s">
        <v>1339</v>
      </c>
      <c r="G587" s="169"/>
      <c r="H587" s="169"/>
      <c r="I587" s="172"/>
      <c r="J587" s="183">
        <f>BK587</f>
        <v>0</v>
      </c>
      <c r="K587" s="169"/>
      <c r="L587" s="174"/>
      <c r="M587" s="175"/>
      <c r="N587" s="176"/>
      <c r="O587" s="176"/>
      <c r="P587" s="177">
        <f>SUM(P588:P591)</f>
        <v>0</v>
      </c>
      <c r="Q587" s="176"/>
      <c r="R587" s="177">
        <f>SUM(R588:R591)</f>
        <v>2.114452</v>
      </c>
      <c r="S587" s="176"/>
      <c r="T587" s="178">
        <f>SUM(T588:T591)</f>
        <v>0</v>
      </c>
      <c r="AR587" s="179" t="s">
        <v>87</v>
      </c>
      <c r="AT587" s="180" t="s">
        <v>75</v>
      </c>
      <c r="AU587" s="180" t="s">
        <v>24</v>
      </c>
      <c r="AY587" s="179" t="s">
        <v>152</v>
      </c>
      <c r="BK587" s="181">
        <f>SUM(BK588:BK591)</f>
        <v>0</v>
      </c>
    </row>
    <row r="588" spans="2:65" s="1" customFormat="1" ht="38.25" customHeight="1">
      <c r="B588" s="38"/>
      <c r="C588" s="184" t="s">
        <v>1340</v>
      </c>
      <c r="D588" s="184" t="s">
        <v>154</v>
      </c>
      <c r="E588" s="185" t="s">
        <v>1341</v>
      </c>
      <c r="F588" s="186" t="s">
        <v>1342</v>
      </c>
      <c r="G588" s="187" t="s">
        <v>157</v>
      </c>
      <c r="H588" s="188">
        <v>23.4</v>
      </c>
      <c r="I588" s="189"/>
      <c r="J588" s="190">
        <f>ROUND(I588*H588,2)</f>
        <v>0</v>
      </c>
      <c r="K588" s="186" t="s">
        <v>158</v>
      </c>
      <c r="L588" s="58"/>
      <c r="M588" s="191" t="s">
        <v>22</v>
      </c>
      <c r="N588" s="192" t="s">
        <v>47</v>
      </c>
      <c r="O588" s="39"/>
      <c r="P588" s="193">
        <f>O588*H588</f>
        <v>0</v>
      </c>
      <c r="Q588" s="193">
        <v>0.02503</v>
      </c>
      <c r="R588" s="193">
        <f>Q588*H588</f>
        <v>0.585702</v>
      </c>
      <c r="S588" s="193">
        <v>0</v>
      </c>
      <c r="T588" s="194">
        <f>S588*H588</f>
        <v>0</v>
      </c>
      <c r="AR588" s="21" t="s">
        <v>224</v>
      </c>
      <c r="AT588" s="21" t="s">
        <v>154</v>
      </c>
      <c r="AU588" s="21" t="s">
        <v>87</v>
      </c>
      <c r="AY588" s="21" t="s">
        <v>152</v>
      </c>
      <c r="BE588" s="195">
        <f>IF(N588="základní",J588,0)</f>
        <v>0</v>
      </c>
      <c r="BF588" s="195">
        <f>IF(N588="snížená",J588,0)</f>
        <v>0</v>
      </c>
      <c r="BG588" s="195">
        <f>IF(N588="zákl. přenesená",J588,0)</f>
        <v>0</v>
      </c>
      <c r="BH588" s="195">
        <f>IF(N588="sníž. přenesená",J588,0)</f>
        <v>0</v>
      </c>
      <c r="BI588" s="195">
        <f>IF(N588="nulová",J588,0)</f>
        <v>0</v>
      </c>
      <c r="BJ588" s="21" t="s">
        <v>24</v>
      </c>
      <c r="BK588" s="195">
        <f>ROUND(I588*H588,2)</f>
        <v>0</v>
      </c>
      <c r="BL588" s="21" t="s">
        <v>224</v>
      </c>
      <c r="BM588" s="21" t="s">
        <v>1343</v>
      </c>
    </row>
    <row r="589" spans="2:47" s="1" customFormat="1" ht="135">
      <c r="B589" s="38"/>
      <c r="C589" s="60"/>
      <c r="D589" s="196" t="s">
        <v>161</v>
      </c>
      <c r="E589" s="60"/>
      <c r="F589" s="197" t="s">
        <v>1344</v>
      </c>
      <c r="G589" s="60"/>
      <c r="H589" s="60"/>
      <c r="I589" s="155"/>
      <c r="J589" s="60"/>
      <c r="K589" s="60"/>
      <c r="L589" s="58"/>
      <c r="M589" s="198"/>
      <c r="N589" s="39"/>
      <c r="O589" s="39"/>
      <c r="P589" s="39"/>
      <c r="Q589" s="39"/>
      <c r="R589" s="39"/>
      <c r="S589" s="39"/>
      <c r="T589" s="75"/>
      <c r="AT589" s="21" t="s">
        <v>161</v>
      </c>
      <c r="AU589" s="21" t="s">
        <v>87</v>
      </c>
    </row>
    <row r="590" spans="2:65" s="1" customFormat="1" ht="38.25" customHeight="1">
      <c r="B590" s="38"/>
      <c r="C590" s="184" t="s">
        <v>1345</v>
      </c>
      <c r="D590" s="184" t="s">
        <v>154</v>
      </c>
      <c r="E590" s="185" t="s">
        <v>1346</v>
      </c>
      <c r="F590" s="186" t="s">
        <v>1347</v>
      </c>
      <c r="G590" s="187" t="s">
        <v>157</v>
      </c>
      <c r="H590" s="188">
        <v>125</v>
      </c>
      <c r="I590" s="189"/>
      <c r="J590" s="190">
        <f>ROUND(I590*H590,2)</f>
        <v>0</v>
      </c>
      <c r="K590" s="186" t="s">
        <v>158</v>
      </c>
      <c r="L590" s="58"/>
      <c r="M590" s="191" t="s">
        <v>22</v>
      </c>
      <c r="N590" s="192" t="s">
        <v>47</v>
      </c>
      <c r="O590" s="39"/>
      <c r="P590" s="193">
        <f>O590*H590</f>
        <v>0</v>
      </c>
      <c r="Q590" s="193">
        <v>0.01223</v>
      </c>
      <c r="R590" s="193">
        <f>Q590*H590</f>
        <v>1.52875</v>
      </c>
      <c r="S590" s="193">
        <v>0</v>
      </c>
      <c r="T590" s="194">
        <f>S590*H590</f>
        <v>0</v>
      </c>
      <c r="AR590" s="21" t="s">
        <v>224</v>
      </c>
      <c r="AT590" s="21" t="s">
        <v>154</v>
      </c>
      <c r="AU590" s="21" t="s">
        <v>87</v>
      </c>
      <c r="AY590" s="21" t="s">
        <v>152</v>
      </c>
      <c r="BE590" s="195">
        <f>IF(N590="základní",J590,0)</f>
        <v>0</v>
      </c>
      <c r="BF590" s="195">
        <f>IF(N590="snížená",J590,0)</f>
        <v>0</v>
      </c>
      <c r="BG590" s="195">
        <f>IF(N590="zákl. přenesená",J590,0)</f>
        <v>0</v>
      </c>
      <c r="BH590" s="195">
        <f>IF(N590="sníž. přenesená",J590,0)</f>
        <v>0</v>
      </c>
      <c r="BI590" s="195">
        <f>IF(N590="nulová",J590,0)</f>
        <v>0</v>
      </c>
      <c r="BJ590" s="21" t="s">
        <v>24</v>
      </c>
      <c r="BK590" s="195">
        <f>ROUND(I590*H590,2)</f>
        <v>0</v>
      </c>
      <c r="BL590" s="21" t="s">
        <v>224</v>
      </c>
      <c r="BM590" s="21" t="s">
        <v>1348</v>
      </c>
    </row>
    <row r="591" spans="2:47" s="1" customFormat="1" ht="135">
      <c r="B591" s="38"/>
      <c r="C591" s="60"/>
      <c r="D591" s="196" t="s">
        <v>161</v>
      </c>
      <c r="E591" s="60"/>
      <c r="F591" s="197" t="s">
        <v>1349</v>
      </c>
      <c r="G591" s="60"/>
      <c r="H591" s="60"/>
      <c r="I591" s="155"/>
      <c r="J591" s="60"/>
      <c r="K591" s="60"/>
      <c r="L591" s="58"/>
      <c r="M591" s="198"/>
      <c r="N591" s="39"/>
      <c r="O591" s="39"/>
      <c r="P591" s="39"/>
      <c r="Q591" s="39"/>
      <c r="R591" s="39"/>
      <c r="S591" s="39"/>
      <c r="T591" s="75"/>
      <c r="AT591" s="21" t="s">
        <v>161</v>
      </c>
      <c r="AU591" s="21" t="s">
        <v>87</v>
      </c>
    </row>
    <row r="592" spans="2:63" s="10" customFormat="1" ht="29.85" customHeight="1">
      <c r="B592" s="168"/>
      <c r="C592" s="169"/>
      <c r="D592" s="170" t="s">
        <v>75</v>
      </c>
      <c r="E592" s="182" t="s">
        <v>1350</v>
      </c>
      <c r="F592" s="182" t="s">
        <v>1351</v>
      </c>
      <c r="G592" s="169"/>
      <c r="H592" s="169"/>
      <c r="I592" s="172"/>
      <c r="J592" s="183">
        <f>BK592</f>
        <v>0</v>
      </c>
      <c r="K592" s="169"/>
      <c r="L592" s="174"/>
      <c r="M592" s="175"/>
      <c r="N592" s="176"/>
      <c r="O592" s="176"/>
      <c r="P592" s="177">
        <f>SUM(P593:P611)</f>
        <v>0</v>
      </c>
      <c r="Q592" s="176"/>
      <c r="R592" s="177">
        <f>SUM(R593:R611)</f>
        <v>0.833965</v>
      </c>
      <c r="S592" s="176"/>
      <c r="T592" s="178">
        <f>SUM(T593:T611)</f>
        <v>0.16999</v>
      </c>
      <c r="AR592" s="179" t="s">
        <v>87</v>
      </c>
      <c r="AT592" s="180" t="s">
        <v>75</v>
      </c>
      <c r="AU592" s="180" t="s">
        <v>24</v>
      </c>
      <c r="AY592" s="179" t="s">
        <v>152</v>
      </c>
      <c r="BK592" s="181">
        <f>SUM(BK593:BK611)</f>
        <v>0</v>
      </c>
    </row>
    <row r="593" spans="2:65" s="1" customFormat="1" ht="25.5" customHeight="1">
      <c r="B593" s="38"/>
      <c r="C593" s="184" t="s">
        <v>1352</v>
      </c>
      <c r="D593" s="184" t="s">
        <v>154</v>
      </c>
      <c r="E593" s="185" t="s">
        <v>1353</v>
      </c>
      <c r="F593" s="186" t="s">
        <v>1354</v>
      </c>
      <c r="G593" s="187" t="s">
        <v>201</v>
      </c>
      <c r="H593" s="188">
        <v>89</v>
      </c>
      <c r="I593" s="189"/>
      <c r="J593" s="190">
        <f>ROUND(I593*H593,2)</f>
        <v>0</v>
      </c>
      <c r="K593" s="186" t="s">
        <v>158</v>
      </c>
      <c r="L593" s="58"/>
      <c r="M593" s="191" t="s">
        <v>22</v>
      </c>
      <c r="N593" s="192" t="s">
        <v>47</v>
      </c>
      <c r="O593" s="39"/>
      <c r="P593" s="193">
        <f>O593*H593</f>
        <v>0</v>
      </c>
      <c r="Q593" s="193">
        <v>0</v>
      </c>
      <c r="R593" s="193">
        <f>Q593*H593</f>
        <v>0</v>
      </c>
      <c r="S593" s="193">
        <v>0.00191</v>
      </c>
      <c r="T593" s="194">
        <f>S593*H593</f>
        <v>0.16999</v>
      </c>
      <c r="AR593" s="21" t="s">
        <v>224</v>
      </c>
      <c r="AT593" s="21" t="s">
        <v>154</v>
      </c>
      <c r="AU593" s="21" t="s">
        <v>87</v>
      </c>
      <c r="AY593" s="21" t="s">
        <v>152</v>
      </c>
      <c r="BE593" s="195">
        <f>IF(N593="základní",J593,0)</f>
        <v>0</v>
      </c>
      <c r="BF593" s="195">
        <f>IF(N593="snížená",J593,0)</f>
        <v>0</v>
      </c>
      <c r="BG593" s="195">
        <f>IF(N593="zákl. přenesená",J593,0)</f>
        <v>0</v>
      </c>
      <c r="BH593" s="195">
        <f>IF(N593="sníž. přenesená",J593,0)</f>
        <v>0</v>
      </c>
      <c r="BI593" s="195">
        <f>IF(N593="nulová",J593,0)</f>
        <v>0</v>
      </c>
      <c r="BJ593" s="21" t="s">
        <v>24</v>
      </c>
      <c r="BK593" s="195">
        <f>ROUND(I593*H593,2)</f>
        <v>0</v>
      </c>
      <c r="BL593" s="21" t="s">
        <v>224</v>
      </c>
      <c r="BM593" s="21" t="s">
        <v>1355</v>
      </c>
    </row>
    <row r="594" spans="2:65" s="1" customFormat="1" ht="25.5" customHeight="1">
      <c r="B594" s="38"/>
      <c r="C594" s="184" t="s">
        <v>1356</v>
      </c>
      <c r="D594" s="184" t="s">
        <v>154</v>
      </c>
      <c r="E594" s="185" t="s">
        <v>1357</v>
      </c>
      <c r="F594" s="186" t="s">
        <v>1358</v>
      </c>
      <c r="G594" s="187" t="s">
        <v>157</v>
      </c>
      <c r="H594" s="188">
        <v>47.6</v>
      </c>
      <c r="I594" s="189"/>
      <c r="J594" s="190">
        <f>ROUND(I594*H594,2)</f>
        <v>0</v>
      </c>
      <c r="K594" s="186" t="s">
        <v>158</v>
      </c>
      <c r="L594" s="58"/>
      <c r="M594" s="191" t="s">
        <v>22</v>
      </c>
      <c r="N594" s="192" t="s">
        <v>47</v>
      </c>
      <c r="O594" s="39"/>
      <c r="P594" s="193">
        <f>O594*H594</f>
        <v>0</v>
      </c>
      <c r="Q594" s="193">
        <v>0.00661</v>
      </c>
      <c r="R594" s="193">
        <f>Q594*H594</f>
        <v>0.314636</v>
      </c>
      <c r="S594" s="193">
        <v>0</v>
      </c>
      <c r="T594" s="194">
        <f>S594*H594</f>
        <v>0</v>
      </c>
      <c r="AR594" s="21" t="s">
        <v>224</v>
      </c>
      <c r="AT594" s="21" t="s">
        <v>154</v>
      </c>
      <c r="AU594" s="21" t="s">
        <v>87</v>
      </c>
      <c r="AY594" s="21" t="s">
        <v>152</v>
      </c>
      <c r="BE594" s="195">
        <f>IF(N594="základní",J594,0)</f>
        <v>0</v>
      </c>
      <c r="BF594" s="195">
        <f>IF(N594="snížená",J594,0)</f>
        <v>0</v>
      </c>
      <c r="BG594" s="195">
        <f>IF(N594="zákl. přenesená",J594,0)</f>
        <v>0</v>
      </c>
      <c r="BH594" s="195">
        <f>IF(N594="sníž. přenesená",J594,0)</f>
        <v>0</v>
      </c>
      <c r="BI594" s="195">
        <f>IF(N594="nulová",J594,0)</f>
        <v>0</v>
      </c>
      <c r="BJ594" s="21" t="s">
        <v>24</v>
      </c>
      <c r="BK594" s="195">
        <f>ROUND(I594*H594,2)</f>
        <v>0</v>
      </c>
      <c r="BL594" s="21" t="s">
        <v>224</v>
      </c>
      <c r="BM594" s="21" t="s">
        <v>1359</v>
      </c>
    </row>
    <row r="595" spans="2:65" s="1" customFormat="1" ht="25.5" customHeight="1">
      <c r="B595" s="38"/>
      <c r="C595" s="184" t="s">
        <v>1360</v>
      </c>
      <c r="D595" s="184" t="s">
        <v>154</v>
      </c>
      <c r="E595" s="185" t="s">
        <v>1361</v>
      </c>
      <c r="F595" s="186" t="s">
        <v>1362</v>
      </c>
      <c r="G595" s="187" t="s">
        <v>201</v>
      </c>
      <c r="H595" s="188">
        <v>8</v>
      </c>
      <c r="I595" s="189"/>
      <c r="J595" s="190">
        <f>ROUND(I595*H595,2)</f>
        <v>0</v>
      </c>
      <c r="K595" s="186" t="s">
        <v>158</v>
      </c>
      <c r="L595" s="58"/>
      <c r="M595" s="191" t="s">
        <v>22</v>
      </c>
      <c r="N595" s="192" t="s">
        <v>47</v>
      </c>
      <c r="O595" s="39"/>
      <c r="P595" s="193">
        <f>O595*H595</f>
        <v>0</v>
      </c>
      <c r="Q595" s="193">
        <v>0.00297</v>
      </c>
      <c r="R595" s="193">
        <f>Q595*H595</f>
        <v>0.02376</v>
      </c>
      <c r="S595" s="193">
        <v>0</v>
      </c>
      <c r="T595" s="194">
        <f>S595*H595</f>
        <v>0</v>
      </c>
      <c r="AR595" s="21" t="s">
        <v>224</v>
      </c>
      <c r="AT595" s="21" t="s">
        <v>154</v>
      </c>
      <c r="AU595" s="21" t="s">
        <v>87</v>
      </c>
      <c r="AY595" s="21" t="s">
        <v>152</v>
      </c>
      <c r="BE595" s="195">
        <f>IF(N595="základní",J595,0)</f>
        <v>0</v>
      </c>
      <c r="BF595" s="195">
        <f>IF(N595="snížená",J595,0)</f>
        <v>0</v>
      </c>
      <c r="BG595" s="195">
        <f>IF(N595="zákl. přenesená",J595,0)</f>
        <v>0</v>
      </c>
      <c r="BH595" s="195">
        <f>IF(N595="sníž. přenesená",J595,0)</f>
        <v>0</v>
      </c>
      <c r="BI595" s="195">
        <f>IF(N595="nulová",J595,0)</f>
        <v>0</v>
      </c>
      <c r="BJ595" s="21" t="s">
        <v>24</v>
      </c>
      <c r="BK595" s="195">
        <f>ROUND(I595*H595,2)</f>
        <v>0</v>
      </c>
      <c r="BL595" s="21" t="s">
        <v>224</v>
      </c>
      <c r="BM595" s="21" t="s">
        <v>1363</v>
      </c>
    </row>
    <row r="596" spans="2:47" s="1" customFormat="1" ht="54">
      <c r="B596" s="38"/>
      <c r="C596" s="60"/>
      <c r="D596" s="196" t="s">
        <v>161</v>
      </c>
      <c r="E596" s="60"/>
      <c r="F596" s="197" t="s">
        <v>1364</v>
      </c>
      <c r="G596" s="60"/>
      <c r="H596" s="60"/>
      <c r="I596" s="155"/>
      <c r="J596" s="60"/>
      <c r="K596" s="60"/>
      <c r="L596" s="58"/>
      <c r="M596" s="198"/>
      <c r="N596" s="39"/>
      <c r="O596" s="39"/>
      <c r="P596" s="39"/>
      <c r="Q596" s="39"/>
      <c r="R596" s="39"/>
      <c r="S596" s="39"/>
      <c r="T596" s="75"/>
      <c r="AT596" s="21" t="s">
        <v>161</v>
      </c>
      <c r="AU596" s="21" t="s">
        <v>87</v>
      </c>
    </row>
    <row r="597" spans="2:65" s="1" customFormat="1" ht="25.5" customHeight="1">
      <c r="B597" s="38"/>
      <c r="C597" s="184" t="s">
        <v>1365</v>
      </c>
      <c r="D597" s="184" t="s">
        <v>154</v>
      </c>
      <c r="E597" s="185" t="s">
        <v>1366</v>
      </c>
      <c r="F597" s="186" t="s">
        <v>1367</v>
      </c>
      <c r="G597" s="187" t="s">
        <v>201</v>
      </c>
      <c r="H597" s="188">
        <v>8</v>
      </c>
      <c r="I597" s="189"/>
      <c r="J597" s="190">
        <f>ROUND(I597*H597,2)</f>
        <v>0</v>
      </c>
      <c r="K597" s="186" t="s">
        <v>158</v>
      </c>
      <c r="L597" s="58"/>
      <c r="M597" s="191" t="s">
        <v>22</v>
      </c>
      <c r="N597" s="192" t="s">
        <v>47</v>
      </c>
      <c r="O597" s="39"/>
      <c r="P597" s="193">
        <f>O597*H597</f>
        <v>0</v>
      </c>
      <c r="Q597" s="193">
        <v>0.00116</v>
      </c>
      <c r="R597" s="193">
        <f>Q597*H597</f>
        <v>0.00928</v>
      </c>
      <c r="S597" s="193">
        <v>0</v>
      </c>
      <c r="T597" s="194">
        <f>S597*H597</f>
        <v>0</v>
      </c>
      <c r="AR597" s="21" t="s">
        <v>224</v>
      </c>
      <c r="AT597" s="21" t="s">
        <v>154</v>
      </c>
      <c r="AU597" s="21" t="s">
        <v>87</v>
      </c>
      <c r="AY597" s="21" t="s">
        <v>152</v>
      </c>
      <c r="BE597" s="195">
        <f>IF(N597="základní",J597,0)</f>
        <v>0</v>
      </c>
      <c r="BF597" s="195">
        <f>IF(N597="snížená",J597,0)</f>
        <v>0</v>
      </c>
      <c r="BG597" s="195">
        <f>IF(N597="zákl. přenesená",J597,0)</f>
        <v>0</v>
      </c>
      <c r="BH597" s="195">
        <f>IF(N597="sníž. přenesená",J597,0)</f>
        <v>0</v>
      </c>
      <c r="BI597" s="195">
        <f>IF(N597="nulová",J597,0)</f>
        <v>0</v>
      </c>
      <c r="BJ597" s="21" t="s">
        <v>24</v>
      </c>
      <c r="BK597" s="195">
        <f>ROUND(I597*H597,2)</f>
        <v>0</v>
      </c>
      <c r="BL597" s="21" t="s">
        <v>224</v>
      </c>
      <c r="BM597" s="21" t="s">
        <v>1368</v>
      </c>
    </row>
    <row r="598" spans="2:47" s="1" customFormat="1" ht="54">
      <c r="B598" s="38"/>
      <c r="C598" s="60"/>
      <c r="D598" s="196" t="s">
        <v>161</v>
      </c>
      <c r="E598" s="60"/>
      <c r="F598" s="197" t="s">
        <v>1364</v>
      </c>
      <c r="G598" s="60"/>
      <c r="H598" s="60"/>
      <c r="I598" s="155"/>
      <c r="J598" s="60"/>
      <c r="K598" s="60"/>
      <c r="L598" s="58"/>
      <c r="M598" s="198"/>
      <c r="N598" s="39"/>
      <c r="O598" s="39"/>
      <c r="P598" s="39"/>
      <c r="Q598" s="39"/>
      <c r="R598" s="39"/>
      <c r="S598" s="39"/>
      <c r="T598" s="75"/>
      <c r="AT598" s="21" t="s">
        <v>161</v>
      </c>
      <c r="AU598" s="21" t="s">
        <v>87</v>
      </c>
    </row>
    <row r="599" spans="2:65" s="1" customFormat="1" ht="25.5" customHeight="1">
      <c r="B599" s="38"/>
      <c r="C599" s="184" t="s">
        <v>1369</v>
      </c>
      <c r="D599" s="184" t="s">
        <v>154</v>
      </c>
      <c r="E599" s="185" t="s">
        <v>1370</v>
      </c>
      <c r="F599" s="186" t="s">
        <v>1371</v>
      </c>
      <c r="G599" s="187" t="s">
        <v>201</v>
      </c>
      <c r="H599" s="188">
        <v>7</v>
      </c>
      <c r="I599" s="189"/>
      <c r="J599" s="190">
        <f>ROUND(I599*H599,2)</f>
        <v>0</v>
      </c>
      <c r="K599" s="186" t="s">
        <v>158</v>
      </c>
      <c r="L599" s="58"/>
      <c r="M599" s="191" t="s">
        <v>22</v>
      </c>
      <c r="N599" s="192" t="s">
        <v>47</v>
      </c>
      <c r="O599" s="39"/>
      <c r="P599" s="193">
        <f>O599*H599</f>
        <v>0</v>
      </c>
      <c r="Q599" s="193">
        <v>0.00198</v>
      </c>
      <c r="R599" s="193">
        <f>Q599*H599</f>
        <v>0.01386</v>
      </c>
      <c r="S599" s="193">
        <v>0</v>
      </c>
      <c r="T599" s="194">
        <f>S599*H599</f>
        <v>0</v>
      </c>
      <c r="AR599" s="21" t="s">
        <v>224</v>
      </c>
      <c r="AT599" s="21" t="s">
        <v>154</v>
      </c>
      <c r="AU599" s="21" t="s">
        <v>87</v>
      </c>
      <c r="AY599" s="21" t="s">
        <v>152</v>
      </c>
      <c r="BE599" s="195">
        <f>IF(N599="základní",J599,0)</f>
        <v>0</v>
      </c>
      <c r="BF599" s="195">
        <f>IF(N599="snížená",J599,0)</f>
        <v>0</v>
      </c>
      <c r="BG599" s="195">
        <f>IF(N599="zákl. přenesená",J599,0)</f>
        <v>0</v>
      </c>
      <c r="BH599" s="195">
        <f>IF(N599="sníž. přenesená",J599,0)</f>
        <v>0</v>
      </c>
      <c r="BI599" s="195">
        <f>IF(N599="nulová",J599,0)</f>
        <v>0</v>
      </c>
      <c r="BJ599" s="21" t="s">
        <v>24</v>
      </c>
      <c r="BK599" s="195">
        <f>ROUND(I599*H599,2)</f>
        <v>0</v>
      </c>
      <c r="BL599" s="21" t="s">
        <v>224</v>
      </c>
      <c r="BM599" s="21" t="s">
        <v>1372</v>
      </c>
    </row>
    <row r="600" spans="2:47" s="1" customFormat="1" ht="54">
      <c r="B600" s="38"/>
      <c r="C600" s="60"/>
      <c r="D600" s="196" t="s">
        <v>161</v>
      </c>
      <c r="E600" s="60"/>
      <c r="F600" s="197" t="s">
        <v>1364</v>
      </c>
      <c r="G600" s="60"/>
      <c r="H600" s="60"/>
      <c r="I600" s="155"/>
      <c r="J600" s="60"/>
      <c r="K600" s="60"/>
      <c r="L600" s="58"/>
      <c r="M600" s="198"/>
      <c r="N600" s="39"/>
      <c r="O600" s="39"/>
      <c r="P600" s="39"/>
      <c r="Q600" s="39"/>
      <c r="R600" s="39"/>
      <c r="S600" s="39"/>
      <c r="T600" s="75"/>
      <c r="AT600" s="21" t="s">
        <v>161</v>
      </c>
      <c r="AU600" s="21" t="s">
        <v>87</v>
      </c>
    </row>
    <row r="601" spans="2:65" s="1" customFormat="1" ht="25.5" customHeight="1">
      <c r="B601" s="38"/>
      <c r="C601" s="184" t="s">
        <v>1373</v>
      </c>
      <c r="D601" s="184" t="s">
        <v>154</v>
      </c>
      <c r="E601" s="185" t="s">
        <v>1374</v>
      </c>
      <c r="F601" s="186" t="s">
        <v>1375</v>
      </c>
      <c r="G601" s="187" t="s">
        <v>201</v>
      </c>
      <c r="H601" s="188">
        <v>4</v>
      </c>
      <c r="I601" s="189"/>
      <c r="J601" s="190">
        <f>ROUND(I601*H601,2)</f>
        <v>0</v>
      </c>
      <c r="K601" s="186" t="s">
        <v>158</v>
      </c>
      <c r="L601" s="58"/>
      <c r="M601" s="191" t="s">
        <v>22</v>
      </c>
      <c r="N601" s="192" t="s">
        <v>47</v>
      </c>
      <c r="O601" s="39"/>
      <c r="P601" s="193">
        <f>O601*H601</f>
        <v>0</v>
      </c>
      <c r="Q601" s="193">
        <v>0.0024</v>
      </c>
      <c r="R601" s="193">
        <f>Q601*H601</f>
        <v>0.0096</v>
      </c>
      <c r="S601" s="193">
        <v>0</v>
      </c>
      <c r="T601" s="194">
        <f>S601*H601</f>
        <v>0</v>
      </c>
      <c r="AR601" s="21" t="s">
        <v>224</v>
      </c>
      <c r="AT601" s="21" t="s">
        <v>154</v>
      </c>
      <c r="AU601" s="21" t="s">
        <v>87</v>
      </c>
      <c r="AY601" s="21" t="s">
        <v>152</v>
      </c>
      <c r="BE601" s="195">
        <f>IF(N601="základní",J601,0)</f>
        <v>0</v>
      </c>
      <c r="BF601" s="195">
        <f>IF(N601="snížená",J601,0)</f>
        <v>0</v>
      </c>
      <c r="BG601" s="195">
        <f>IF(N601="zákl. přenesená",J601,0)</f>
        <v>0</v>
      </c>
      <c r="BH601" s="195">
        <f>IF(N601="sníž. přenesená",J601,0)</f>
        <v>0</v>
      </c>
      <c r="BI601" s="195">
        <f>IF(N601="nulová",J601,0)</f>
        <v>0</v>
      </c>
      <c r="BJ601" s="21" t="s">
        <v>24</v>
      </c>
      <c r="BK601" s="195">
        <f>ROUND(I601*H601,2)</f>
        <v>0</v>
      </c>
      <c r="BL601" s="21" t="s">
        <v>224</v>
      </c>
      <c r="BM601" s="21" t="s">
        <v>1376</v>
      </c>
    </row>
    <row r="602" spans="2:47" s="1" customFormat="1" ht="54">
      <c r="B602" s="38"/>
      <c r="C602" s="60"/>
      <c r="D602" s="196" t="s">
        <v>161</v>
      </c>
      <c r="E602" s="60"/>
      <c r="F602" s="197" t="s">
        <v>1364</v>
      </c>
      <c r="G602" s="60"/>
      <c r="H602" s="60"/>
      <c r="I602" s="155"/>
      <c r="J602" s="60"/>
      <c r="K602" s="60"/>
      <c r="L602" s="58"/>
      <c r="M602" s="198"/>
      <c r="N602" s="39"/>
      <c r="O602" s="39"/>
      <c r="P602" s="39"/>
      <c r="Q602" s="39"/>
      <c r="R602" s="39"/>
      <c r="S602" s="39"/>
      <c r="T602" s="75"/>
      <c r="AT602" s="21" t="s">
        <v>161</v>
      </c>
      <c r="AU602" s="21" t="s">
        <v>87</v>
      </c>
    </row>
    <row r="603" spans="2:65" s="1" customFormat="1" ht="25.5" customHeight="1">
      <c r="B603" s="38"/>
      <c r="C603" s="184" t="s">
        <v>1377</v>
      </c>
      <c r="D603" s="184" t="s">
        <v>154</v>
      </c>
      <c r="E603" s="185" t="s">
        <v>1378</v>
      </c>
      <c r="F603" s="186" t="s">
        <v>1379</v>
      </c>
      <c r="G603" s="187" t="s">
        <v>201</v>
      </c>
      <c r="H603" s="188">
        <v>8</v>
      </c>
      <c r="I603" s="189"/>
      <c r="J603" s="190">
        <f>ROUND(I603*H603,2)</f>
        <v>0</v>
      </c>
      <c r="K603" s="186" t="s">
        <v>158</v>
      </c>
      <c r="L603" s="58"/>
      <c r="M603" s="191" t="s">
        <v>22</v>
      </c>
      <c r="N603" s="192" t="s">
        <v>47</v>
      </c>
      <c r="O603" s="39"/>
      <c r="P603" s="193">
        <f>O603*H603</f>
        <v>0</v>
      </c>
      <c r="Q603" s="193">
        <v>0.002</v>
      </c>
      <c r="R603" s="193">
        <f>Q603*H603</f>
        <v>0.016</v>
      </c>
      <c r="S603" s="193">
        <v>0</v>
      </c>
      <c r="T603" s="194">
        <f>S603*H603</f>
        <v>0</v>
      </c>
      <c r="AR603" s="21" t="s">
        <v>224</v>
      </c>
      <c r="AT603" s="21" t="s">
        <v>154</v>
      </c>
      <c r="AU603" s="21" t="s">
        <v>87</v>
      </c>
      <c r="AY603" s="21" t="s">
        <v>152</v>
      </c>
      <c r="BE603" s="195">
        <f>IF(N603="základní",J603,0)</f>
        <v>0</v>
      </c>
      <c r="BF603" s="195">
        <f>IF(N603="snížená",J603,0)</f>
        <v>0</v>
      </c>
      <c r="BG603" s="195">
        <f>IF(N603="zákl. přenesená",J603,0)</f>
        <v>0</v>
      </c>
      <c r="BH603" s="195">
        <f>IF(N603="sníž. přenesená",J603,0)</f>
        <v>0</v>
      </c>
      <c r="BI603" s="195">
        <f>IF(N603="nulová",J603,0)</f>
        <v>0</v>
      </c>
      <c r="BJ603" s="21" t="s">
        <v>24</v>
      </c>
      <c r="BK603" s="195">
        <f>ROUND(I603*H603,2)</f>
        <v>0</v>
      </c>
      <c r="BL603" s="21" t="s">
        <v>224</v>
      </c>
      <c r="BM603" s="21" t="s">
        <v>1380</v>
      </c>
    </row>
    <row r="604" spans="2:47" s="1" customFormat="1" ht="27">
      <c r="B604" s="38"/>
      <c r="C604" s="60"/>
      <c r="D604" s="196" t="s">
        <v>161</v>
      </c>
      <c r="E604" s="60"/>
      <c r="F604" s="197" t="s">
        <v>1381</v>
      </c>
      <c r="G604" s="60"/>
      <c r="H604" s="60"/>
      <c r="I604" s="155"/>
      <c r="J604" s="60"/>
      <c r="K604" s="60"/>
      <c r="L604" s="58"/>
      <c r="M604" s="198"/>
      <c r="N604" s="39"/>
      <c r="O604" s="39"/>
      <c r="P604" s="39"/>
      <c r="Q604" s="39"/>
      <c r="R604" s="39"/>
      <c r="S604" s="39"/>
      <c r="T604" s="75"/>
      <c r="AT604" s="21" t="s">
        <v>161</v>
      </c>
      <c r="AU604" s="21" t="s">
        <v>87</v>
      </c>
    </row>
    <row r="605" spans="2:65" s="1" customFormat="1" ht="25.5" customHeight="1">
      <c r="B605" s="38"/>
      <c r="C605" s="184" t="s">
        <v>1382</v>
      </c>
      <c r="D605" s="184" t="s">
        <v>154</v>
      </c>
      <c r="E605" s="185" t="s">
        <v>1383</v>
      </c>
      <c r="F605" s="186" t="s">
        <v>1384</v>
      </c>
      <c r="G605" s="187" t="s">
        <v>201</v>
      </c>
      <c r="H605" s="188">
        <v>10</v>
      </c>
      <c r="I605" s="189"/>
      <c r="J605" s="190">
        <f>ROUND(I605*H605,2)</f>
        <v>0</v>
      </c>
      <c r="K605" s="186" t="s">
        <v>158</v>
      </c>
      <c r="L605" s="58"/>
      <c r="M605" s="191" t="s">
        <v>22</v>
      </c>
      <c r="N605" s="192" t="s">
        <v>47</v>
      </c>
      <c r="O605" s="39"/>
      <c r="P605" s="193">
        <f>O605*H605</f>
        <v>0</v>
      </c>
      <c r="Q605" s="193">
        <v>0.00404</v>
      </c>
      <c r="R605" s="193">
        <f>Q605*H605</f>
        <v>0.040400000000000005</v>
      </c>
      <c r="S605" s="193">
        <v>0</v>
      </c>
      <c r="T605" s="194">
        <f>S605*H605</f>
        <v>0</v>
      </c>
      <c r="AR605" s="21" t="s">
        <v>224</v>
      </c>
      <c r="AT605" s="21" t="s">
        <v>154</v>
      </c>
      <c r="AU605" s="21" t="s">
        <v>87</v>
      </c>
      <c r="AY605" s="21" t="s">
        <v>152</v>
      </c>
      <c r="BE605" s="195">
        <f>IF(N605="základní",J605,0)</f>
        <v>0</v>
      </c>
      <c r="BF605" s="195">
        <f>IF(N605="snížená",J605,0)</f>
        <v>0</v>
      </c>
      <c r="BG605" s="195">
        <f>IF(N605="zákl. přenesená",J605,0)</f>
        <v>0</v>
      </c>
      <c r="BH605" s="195">
        <f>IF(N605="sníž. přenesená",J605,0)</f>
        <v>0</v>
      </c>
      <c r="BI605" s="195">
        <f>IF(N605="nulová",J605,0)</f>
        <v>0</v>
      </c>
      <c r="BJ605" s="21" t="s">
        <v>24</v>
      </c>
      <c r="BK605" s="195">
        <f>ROUND(I605*H605,2)</f>
        <v>0</v>
      </c>
      <c r="BL605" s="21" t="s">
        <v>224</v>
      </c>
      <c r="BM605" s="21" t="s">
        <v>1385</v>
      </c>
    </row>
    <row r="606" spans="2:47" s="1" customFormat="1" ht="27">
      <c r="B606" s="38"/>
      <c r="C606" s="60"/>
      <c r="D606" s="196" t="s">
        <v>161</v>
      </c>
      <c r="E606" s="60"/>
      <c r="F606" s="197" t="s">
        <v>1381</v>
      </c>
      <c r="G606" s="60"/>
      <c r="H606" s="60"/>
      <c r="I606" s="155"/>
      <c r="J606" s="60"/>
      <c r="K606" s="60"/>
      <c r="L606" s="58"/>
      <c r="M606" s="198"/>
      <c r="N606" s="39"/>
      <c r="O606" s="39"/>
      <c r="P606" s="39"/>
      <c r="Q606" s="39"/>
      <c r="R606" s="39"/>
      <c r="S606" s="39"/>
      <c r="T606" s="75"/>
      <c r="AT606" s="21" t="s">
        <v>161</v>
      </c>
      <c r="AU606" s="21" t="s">
        <v>87</v>
      </c>
    </row>
    <row r="607" spans="2:65" s="1" customFormat="1" ht="25.5" customHeight="1">
      <c r="B607" s="38"/>
      <c r="C607" s="184" t="s">
        <v>1386</v>
      </c>
      <c r="D607" s="184" t="s">
        <v>154</v>
      </c>
      <c r="E607" s="185" t="s">
        <v>1387</v>
      </c>
      <c r="F607" s="186" t="s">
        <v>1388</v>
      </c>
      <c r="G607" s="187" t="s">
        <v>201</v>
      </c>
      <c r="H607" s="188">
        <v>10</v>
      </c>
      <c r="I607" s="189"/>
      <c r="J607" s="190">
        <f>ROUND(I607*H607,2)</f>
        <v>0</v>
      </c>
      <c r="K607" s="186" t="s">
        <v>158</v>
      </c>
      <c r="L607" s="58"/>
      <c r="M607" s="191" t="s">
        <v>22</v>
      </c>
      <c r="N607" s="192" t="s">
        <v>47</v>
      </c>
      <c r="O607" s="39"/>
      <c r="P607" s="193">
        <f>O607*H607</f>
        <v>0</v>
      </c>
      <c r="Q607" s="193">
        <v>0.00195</v>
      </c>
      <c r="R607" s="193">
        <f>Q607*H607</f>
        <v>0.0195</v>
      </c>
      <c r="S607" s="193">
        <v>0</v>
      </c>
      <c r="T607" s="194">
        <f>S607*H607</f>
        <v>0</v>
      </c>
      <c r="AR607" s="21" t="s">
        <v>224</v>
      </c>
      <c r="AT607" s="21" t="s">
        <v>154</v>
      </c>
      <c r="AU607" s="21" t="s">
        <v>87</v>
      </c>
      <c r="AY607" s="21" t="s">
        <v>152</v>
      </c>
      <c r="BE607" s="195">
        <f>IF(N607="základní",J607,0)</f>
        <v>0</v>
      </c>
      <c r="BF607" s="195">
        <f>IF(N607="snížená",J607,0)</f>
        <v>0</v>
      </c>
      <c r="BG607" s="195">
        <f>IF(N607="zákl. přenesená",J607,0)</f>
        <v>0</v>
      </c>
      <c r="BH607" s="195">
        <f>IF(N607="sníž. přenesená",J607,0)</f>
        <v>0</v>
      </c>
      <c r="BI607" s="195">
        <f>IF(N607="nulová",J607,0)</f>
        <v>0</v>
      </c>
      <c r="BJ607" s="21" t="s">
        <v>24</v>
      </c>
      <c r="BK607" s="195">
        <f>ROUND(I607*H607,2)</f>
        <v>0</v>
      </c>
      <c r="BL607" s="21" t="s">
        <v>224</v>
      </c>
      <c r="BM607" s="21" t="s">
        <v>1389</v>
      </c>
    </row>
    <row r="608" spans="2:65" s="1" customFormat="1" ht="38.25" customHeight="1">
      <c r="B608" s="38"/>
      <c r="C608" s="184" t="s">
        <v>1390</v>
      </c>
      <c r="D608" s="184" t="s">
        <v>154</v>
      </c>
      <c r="E608" s="185" t="s">
        <v>1391</v>
      </c>
      <c r="F608" s="186" t="s">
        <v>1392</v>
      </c>
      <c r="G608" s="187" t="s">
        <v>384</v>
      </c>
      <c r="H608" s="188">
        <v>5</v>
      </c>
      <c r="I608" s="189"/>
      <c r="J608" s="190">
        <f>ROUND(I608*H608,2)</f>
        <v>0</v>
      </c>
      <c r="K608" s="186" t="s">
        <v>158</v>
      </c>
      <c r="L608" s="58"/>
      <c r="M608" s="191" t="s">
        <v>22</v>
      </c>
      <c r="N608" s="192" t="s">
        <v>47</v>
      </c>
      <c r="O608" s="39"/>
      <c r="P608" s="193">
        <f>O608*H608</f>
        <v>0</v>
      </c>
      <c r="Q608" s="193">
        <v>0.00254</v>
      </c>
      <c r="R608" s="193">
        <f>Q608*H608</f>
        <v>0.012700000000000001</v>
      </c>
      <c r="S608" s="193">
        <v>0</v>
      </c>
      <c r="T608" s="194">
        <f>S608*H608</f>
        <v>0</v>
      </c>
      <c r="AR608" s="21" t="s">
        <v>224</v>
      </c>
      <c r="AT608" s="21" t="s">
        <v>154</v>
      </c>
      <c r="AU608" s="21" t="s">
        <v>87</v>
      </c>
      <c r="AY608" s="21" t="s">
        <v>152</v>
      </c>
      <c r="BE608" s="195">
        <f>IF(N608="základní",J608,0)</f>
        <v>0</v>
      </c>
      <c r="BF608" s="195">
        <f>IF(N608="snížená",J608,0)</f>
        <v>0</v>
      </c>
      <c r="BG608" s="195">
        <f>IF(N608="zákl. přenesená",J608,0)</f>
        <v>0</v>
      </c>
      <c r="BH608" s="195">
        <f>IF(N608="sníž. přenesená",J608,0)</f>
        <v>0</v>
      </c>
      <c r="BI608" s="195">
        <f>IF(N608="nulová",J608,0)</f>
        <v>0</v>
      </c>
      <c r="BJ608" s="21" t="s">
        <v>24</v>
      </c>
      <c r="BK608" s="195">
        <f>ROUND(I608*H608,2)</f>
        <v>0</v>
      </c>
      <c r="BL608" s="21" t="s">
        <v>224</v>
      </c>
      <c r="BM608" s="21" t="s">
        <v>1393</v>
      </c>
    </row>
    <row r="609" spans="2:65" s="1" customFormat="1" ht="16.5" customHeight="1">
      <c r="B609" s="38"/>
      <c r="C609" s="184" t="s">
        <v>1394</v>
      </c>
      <c r="D609" s="184" t="s">
        <v>154</v>
      </c>
      <c r="E609" s="185" t="s">
        <v>1395</v>
      </c>
      <c r="F609" s="186" t="s">
        <v>1396</v>
      </c>
      <c r="G609" s="187" t="s">
        <v>384</v>
      </c>
      <c r="H609" s="188">
        <v>1</v>
      </c>
      <c r="I609" s="189"/>
      <c r="J609" s="190">
        <f>ROUND(I609*H609,2)</f>
        <v>0</v>
      </c>
      <c r="K609" s="186" t="s">
        <v>158</v>
      </c>
      <c r="L609" s="58"/>
      <c r="M609" s="191" t="s">
        <v>22</v>
      </c>
      <c r="N609" s="192" t="s">
        <v>47</v>
      </c>
      <c r="O609" s="39"/>
      <c r="P609" s="193">
        <f>O609*H609</f>
        <v>0</v>
      </c>
      <c r="Q609" s="193">
        <v>0</v>
      </c>
      <c r="R609" s="193">
        <f>Q609*H609</f>
        <v>0</v>
      </c>
      <c r="S609" s="193">
        <v>0</v>
      </c>
      <c r="T609" s="194">
        <f>S609*H609</f>
        <v>0</v>
      </c>
      <c r="AR609" s="21" t="s">
        <v>224</v>
      </c>
      <c r="AT609" s="21" t="s">
        <v>154</v>
      </c>
      <c r="AU609" s="21" t="s">
        <v>87</v>
      </c>
      <c r="AY609" s="21" t="s">
        <v>152</v>
      </c>
      <c r="BE609" s="195">
        <f>IF(N609="základní",J609,0)</f>
        <v>0</v>
      </c>
      <c r="BF609" s="195">
        <f>IF(N609="snížená",J609,0)</f>
        <v>0</v>
      </c>
      <c r="BG609" s="195">
        <f>IF(N609="zákl. přenesená",J609,0)</f>
        <v>0</v>
      </c>
      <c r="BH609" s="195">
        <f>IF(N609="sníž. přenesená",J609,0)</f>
        <v>0</v>
      </c>
      <c r="BI609" s="195">
        <f>IF(N609="nulová",J609,0)</f>
        <v>0</v>
      </c>
      <c r="BJ609" s="21" t="s">
        <v>24</v>
      </c>
      <c r="BK609" s="195">
        <f>ROUND(I609*H609,2)</f>
        <v>0</v>
      </c>
      <c r="BL609" s="21" t="s">
        <v>224</v>
      </c>
      <c r="BM609" s="21" t="s">
        <v>1397</v>
      </c>
    </row>
    <row r="610" spans="2:65" s="1" customFormat="1" ht="25.5" customHeight="1">
      <c r="B610" s="38"/>
      <c r="C610" s="184" t="s">
        <v>1398</v>
      </c>
      <c r="D610" s="184" t="s">
        <v>154</v>
      </c>
      <c r="E610" s="185" t="s">
        <v>1399</v>
      </c>
      <c r="F610" s="186" t="s">
        <v>1400</v>
      </c>
      <c r="G610" s="187" t="s">
        <v>201</v>
      </c>
      <c r="H610" s="188">
        <v>32.3</v>
      </c>
      <c r="I610" s="189"/>
      <c r="J610" s="190">
        <f>ROUND(I610*H610,2)</f>
        <v>0</v>
      </c>
      <c r="K610" s="186" t="s">
        <v>158</v>
      </c>
      <c r="L610" s="58"/>
      <c r="M610" s="191" t="s">
        <v>22</v>
      </c>
      <c r="N610" s="192" t="s">
        <v>47</v>
      </c>
      <c r="O610" s="39"/>
      <c r="P610" s="193">
        <f>O610*H610</f>
        <v>0</v>
      </c>
      <c r="Q610" s="193">
        <v>0.01153</v>
      </c>
      <c r="R610" s="193">
        <f>Q610*H610</f>
        <v>0.372419</v>
      </c>
      <c r="S610" s="193">
        <v>0</v>
      </c>
      <c r="T610" s="194">
        <f>S610*H610</f>
        <v>0</v>
      </c>
      <c r="AR610" s="21" t="s">
        <v>224</v>
      </c>
      <c r="AT610" s="21" t="s">
        <v>154</v>
      </c>
      <c r="AU610" s="21" t="s">
        <v>87</v>
      </c>
      <c r="AY610" s="21" t="s">
        <v>152</v>
      </c>
      <c r="BE610" s="195">
        <f>IF(N610="základní",J610,0)</f>
        <v>0</v>
      </c>
      <c r="BF610" s="195">
        <f>IF(N610="snížená",J610,0)</f>
        <v>0</v>
      </c>
      <c r="BG610" s="195">
        <f>IF(N610="zákl. přenesená",J610,0)</f>
        <v>0</v>
      </c>
      <c r="BH610" s="195">
        <f>IF(N610="sníž. přenesená",J610,0)</f>
        <v>0</v>
      </c>
      <c r="BI610" s="195">
        <f>IF(N610="nulová",J610,0)</f>
        <v>0</v>
      </c>
      <c r="BJ610" s="21" t="s">
        <v>24</v>
      </c>
      <c r="BK610" s="195">
        <f>ROUND(I610*H610,2)</f>
        <v>0</v>
      </c>
      <c r="BL610" s="21" t="s">
        <v>224</v>
      </c>
      <c r="BM610" s="21" t="s">
        <v>1401</v>
      </c>
    </row>
    <row r="611" spans="2:65" s="1" customFormat="1" ht="25.5" customHeight="1">
      <c r="B611" s="38"/>
      <c r="C611" s="184" t="s">
        <v>1402</v>
      </c>
      <c r="D611" s="184" t="s">
        <v>154</v>
      </c>
      <c r="E611" s="185" t="s">
        <v>1403</v>
      </c>
      <c r="F611" s="186" t="s">
        <v>1404</v>
      </c>
      <c r="G611" s="187" t="s">
        <v>201</v>
      </c>
      <c r="H611" s="188">
        <v>1</v>
      </c>
      <c r="I611" s="189"/>
      <c r="J611" s="190">
        <f>ROUND(I611*H611,2)</f>
        <v>0</v>
      </c>
      <c r="K611" s="186" t="s">
        <v>158</v>
      </c>
      <c r="L611" s="58"/>
      <c r="M611" s="191" t="s">
        <v>22</v>
      </c>
      <c r="N611" s="192" t="s">
        <v>47</v>
      </c>
      <c r="O611" s="39"/>
      <c r="P611" s="193">
        <f>O611*H611</f>
        <v>0</v>
      </c>
      <c r="Q611" s="193">
        <v>0.00181</v>
      </c>
      <c r="R611" s="193">
        <f>Q611*H611</f>
        <v>0.00181</v>
      </c>
      <c r="S611" s="193">
        <v>0</v>
      </c>
      <c r="T611" s="194">
        <f>S611*H611</f>
        <v>0</v>
      </c>
      <c r="AR611" s="21" t="s">
        <v>224</v>
      </c>
      <c r="AT611" s="21" t="s">
        <v>154</v>
      </c>
      <c r="AU611" s="21" t="s">
        <v>87</v>
      </c>
      <c r="AY611" s="21" t="s">
        <v>152</v>
      </c>
      <c r="BE611" s="195">
        <f>IF(N611="základní",J611,0)</f>
        <v>0</v>
      </c>
      <c r="BF611" s="195">
        <f>IF(N611="snížená",J611,0)</f>
        <v>0</v>
      </c>
      <c r="BG611" s="195">
        <f>IF(N611="zákl. přenesená",J611,0)</f>
        <v>0</v>
      </c>
      <c r="BH611" s="195">
        <f>IF(N611="sníž. přenesená",J611,0)</f>
        <v>0</v>
      </c>
      <c r="BI611" s="195">
        <f>IF(N611="nulová",J611,0)</f>
        <v>0</v>
      </c>
      <c r="BJ611" s="21" t="s">
        <v>24</v>
      </c>
      <c r="BK611" s="195">
        <f>ROUND(I611*H611,2)</f>
        <v>0</v>
      </c>
      <c r="BL611" s="21" t="s">
        <v>224</v>
      </c>
      <c r="BM611" s="21" t="s">
        <v>1405</v>
      </c>
    </row>
    <row r="612" spans="2:63" s="10" customFormat="1" ht="29.85" customHeight="1">
      <c r="B612" s="168"/>
      <c r="C612" s="169"/>
      <c r="D612" s="170" t="s">
        <v>75</v>
      </c>
      <c r="E612" s="182" t="s">
        <v>1406</v>
      </c>
      <c r="F612" s="182" t="s">
        <v>1407</v>
      </c>
      <c r="G612" s="169"/>
      <c r="H612" s="169"/>
      <c r="I612" s="172"/>
      <c r="J612" s="183">
        <f>BK612</f>
        <v>0</v>
      </c>
      <c r="K612" s="169"/>
      <c r="L612" s="174"/>
      <c r="M612" s="175"/>
      <c r="N612" s="176"/>
      <c r="O612" s="176"/>
      <c r="P612" s="177">
        <f>SUM(P613:P614)</f>
        <v>0</v>
      </c>
      <c r="Q612" s="176"/>
      <c r="R612" s="177">
        <f>SUM(R613:R614)</f>
        <v>32.2212</v>
      </c>
      <c r="S612" s="176"/>
      <c r="T612" s="178">
        <f>SUM(T613:T614)</f>
        <v>0</v>
      </c>
      <c r="AR612" s="179" t="s">
        <v>87</v>
      </c>
      <c r="AT612" s="180" t="s">
        <v>75</v>
      </c>
      <c r="AU612" s="180" t="s">
        <v>24</v>
      </c>
      <c r="AY612" s="179" t="s">
        <v>152</v>
      </c>
      <c r="BK612" s="181">
        <f>SUM(BK613:BK614)</f>
        <v>0</v>
      </c>
    </row>
    <row r="613" spans="2:65" s="1" customFormat="1" ht="25.5" customHeight="1">
      <c r="B613" s="38"/>
      <c r="C613" s="184" t="s">
        <v>1408</v>
      </c>
      <c r="D613" s="184" t="s">
        <v>154</v>
      </c>
      <c r="E613" s="185" t="s">
        <v>1409</v>
      </c>
      <c r="F613" s="186" t="s">
        <v>1410</v>
      </c>
      <c r="G613" s="187" t="s">
        <v>157</v>
      </c>
      <c r="H613" s="188">
        <v>488.2</v>
      </c>
      <c r="I613" s="189"/>
      <c r="J613" s="190">
        <f>ROUND(I613*H613,2)</f>
        <v>0</v>
      </c>
      <c r="K613" s="186" t="s">
        <v>158</v>
      </c>
      <c r="L613" s="58"/>
      <c r="M613" s="191" t="s">
        <v>22</v>
      </c>
      <c r="N613" s="192" t="s">
        <v>47</v>
      </c>
      <c r="O613" s="39"/>
      <c r="P613" s="193">
        <f>O613*H613</f>
        <v>0</v>
      </c>
      <c r="Q613" s="193">
        <v>0.066</v>
      </c>
      <c r="R613" s="193">
        <f>Q613*H613</f>
        <v>32.2212</v>
      </c>
      <c r="S613" s="193">
        <v>0</v>
      </c>
      <c r="T613" s="194">
        <f>S613*H613</f>
        <v>0</v>
      </c>
      <c r="AR613" s="21" t="s">
        <v>224</v>
      </c>
      <c r="AT613" s="21" t="s">
        <v>154</v>
      </c>
      <c r="AU613" s="21" t="s">
        <v>87</v>
      </c>
      <c r="AY613" s="21" t="s">
        <v>152</v>
      </c>
      <c r="BE613" s="195">
        <f>IF(N613="základní",J613,0)</f>
        <v>0</v>
      </c>
      <c r="BF613" s="195">
        <f>IF(N613="snížená",J613,0)</f>
        <v>0</v>
      </c>
      <c r="BG613" s="195">
        <f>IF(N613="zákl. přenesená",J613,0)</f>
        <v>0</v>
      </c>
      <c r="BH613" s="195">
        <f>IF(N613="sníž. přenesená",J613,0)</f>
        <v>0</v>
      </c>
      <c r="BI613" s="195">
        <f>IF(N613="nulová",J613,0)</f>
        <v>0</v>
      </c>
      <c r="BJ613" s="21" t="s">
        <v>24</v>
      </c>
      <c r="BK613" s="195">
        <f>ROUND(I613*H613,2)</f>
        <v>0</v>
      </c>
      <c r="BL613" s="21" t="s">
        <v>224</v>
      </c>
      <c r="BM613" s="21" t="s">
        <v>1411</v>
      </c>
    </row>
    <row r="614" spans="2:47" s="1" customFormat="1" ht="81">
      <c r="B614" s="38"/>
      <c r="C614" s="60"/>
      <c r="D614" s="196" t="s">
        <v>161</v>
      </c>
      <c r="E614" s="60"/>
      <c r="F614" s="197" t="s">
        <v>1412</v>
      </c>
      <c r="G614" s="60"/>
      <c r="H614" s="60"/>
      <c r="I614" s="155"/>
      <c r="J614" s="60"/>
      <c r="K614" s="60"/>
      <c r="L614" s="58"/>
      <c r="M614" s="198"/>
      <c r="N614" s="39"/>
      <c r="O614" s="39"/>
      <c r="P614" s="39"/>
      <c r="Q614" s="39"/>
      <c r="R614" s="39"/>
      <c r="S614" s="39"/>
      <c r="T614" s="75"/>
      <c r="AT614" s="21" t="s">
        <v>161</v>
      </c>
      <c r="AU614" s="21" t="s">
        <v>87</v>
      </c>
    </row>
    <row r="615" spans="2:63" s="10" customFormat="1" ht="29.85" customHeight="1">
      <c r="B615" s="168"/>
      <c r="C615" s="169"/>
      <c r="D615" s="170" t="s">
        <v>75</v>
      </c>
      <c r="E615" s="182" t="s">
        <v>1413</v>
      </c>
      <c r="F615" s="182" t="s">
        <v>1414</v>
      </c>
      <c r="G615" s="169"/>
      <c r="H615" s="169"/>
      <c r="I615" s="172"/>
      <c r="J615" s="183">
        <f>BK615</f>
        <v>0</v>
      </c>
      <c r="K615" s="169"/>
      <c r="L615" s="174"/>
      <c r="M615" s="175"/>
      <c r="N615" s="176"/>
      <c r="O615" s="176"/>
      <c r="P615" s="177">
        <f>SUM(P616:P633)</f>
        <v>0</v>
      </c>
      <c r="Q615" s="176"/>
      <c r="R615" s="177">
        <f>SUM(R616:R633)</f>
        <v>0.012750000000000001</v>
      </c>
      <c r="S615" s="176"/>
      <c r="T615" s="178">
        <f>SUM(T616:T633)</f>
        <v>0.192</v>
      </c>
      <c r="AR615" s="179" t="s">
        <v>87</v>
      </c>
      <c r="AT615" s="180" t="s">
        <v>75</v>
      </c>
      <c r="AU615" s="180" t="s">
        <v>24</v>
      </c>
      <c r="AY615" s="179" t="s">
        <v>152</v>
      </c>
      <c r="BK615" s="181">
        <f>SUM(BK616:BK633)</f>
        <v>0</v>
      </c>
    </row>
    <row r="616" spans="2:65" s="1" customFormat="1" ht="25.5" customHeight="1">
      <c r="B616" s="38"/>
      <c r="C616" s="184" t="s">
        <v>1415</v>
      </c>
      <c r="D616" s="184" t="s">
        <v>154</v>
      </c>
      <c r="E616" s="185" t="s">
        <v>1416</v>
      </c>
      <c r="F616" s="186" t="s">
        <v>1417</v>
      </c>
      <c r="G616" s="187" t="s">
        <v>157</v>
      </c>
      <c r="H616" s="188">
        <v>2.49</v>
      </c>
      <c r="I616" s="189"/>
      <c r="J616" s="190">
        <f>ROUND(I616*H616,2)</f>
        <v>0</v>
      </c>
      <c r="K616" s="186" t="s">
        <v>158</v>
      </c>
      <c r="L616" s="58"/>
      <c r="M616" s="191" t="s">
        <v>22</v>
      </c>
      <c r="N616" s="192" t="s">
        <v>47</v>
      </c>
      <c r="O616" s="39"/>
      <c r="P616" s="193">
        <f>O616*H616</f>
        <v>0</v>
      </c>
      <c r="Q616" s="193">
        <v>0</v>
      </c>
      <c r="R616" s="193">
        <f>Q616*H616</f>
        <v>0</v>
      </c>
      <c r="S616" s="193">
        <v>0</v>
      </c>
      <c r="T616" s="194">
        <f>S616*H616</f>
        <v>0</v>
      </c>
      <c r="AR616" s="21" t="s">
        <v>224</v>
      </c>
      <c r="AT616" s="21" t="s">
        <v>154</v>
      </c>
      <c r="AU616" s="21" t="s">
        <v>87</v>
      </c>
      <c r="AY616" s="21" t="s">
        <v>152</v>
      </c>
      <c r="BE616" s="195">
        <f>IF(N616="základní",J616,0)</f>
        <v>0</v>
      </c>
      <c r="BF616" s="195">
        <f>IF(N616="snížená",J616,0)</f>
        <v>0</v>
      </c>
      <c r="BG616" s="195">
        <f>IF(N616="zákl. přenesená",J616,0)</f>
        <v>0</v>
      </c>
      <c r="BH616" s="195">
        <f>IF(N616="sníž. přenesená",J616,0)</f>
        <v>0</v>
      </c>
      <c r="BI616" s="195">
        <f>IF(N616="nulová",J616,0)</f>
        <v>0</v>
      </c>
      <c r="BJ616" s="21" t="s">
        <v>24</v>
      </c>
      <c r="BK616" s="195">
        <f>ROUND(I616*H616,2)</f>
        <v>0</v>
      </c>
      <c r="BL616" s="21" t="s">
        <v>224</v>
      </c>
      <c r="BM616" s="21" t="s">
        <v>1418</v>
      </c>
    </row>
    <row r="617" spans="2:47" s="1" customFormat="1" ht="27">
      <c r="B617" s="38"/>
      <c r="C617" s="60"/>
      <c r="D617" s="196" t="s">
        <v>161</v>
      </c>
      <c r="E617" s="60"/>
      <c r="F617" s="197" t="s">
        <v>1419</v>
      </c>
      <c r="G617" s="60"/>
      <c r="H617" s="60"/>
      <c r="I617" s="155"/>
      <c r="J617" s="60"/>
      <c r="K617" s="60"/>
      <c r="L617" s="58"/>
      <c r="M617" s="198"/>
      <c r="N617" s="39"/>
      <c r="O617" s="39"/>
      <c r="P617" s="39"/>
      <c r="Q617" s="39"/>
      <c r="R617" s="39"/>
      <c r="S617" s="39"/>
      <c r="T617" s="75"/>
      <c r="AT617" s="21" t="s">
        <v>161</v>
      </c>
      <c r="AU617" s="21" t="s">
        <v>87</v>
      </c>
    </row>
    <row r="618" spans="2:65" s="1" customFormat="1" ht="25.5" customHeight="1">
      <c r="B618" s="38"/>
      <c r="C618" s="184" t="s">
        <v>1420</v>
      </c>
      <c r="D618" s="184" t="s">
        <v>154</v>
      </c>
      <c r="E618" s="185" t="s">
        <v>1421</v>
      </c>
      <c r="F618" s="186" t="s">
        <v>1422</v>
      </c>
      <c r="G618" s="187" t="s">
        <v>384</v>
      </c>
      <c r="H618" s="188">
        <v>43</v>
      </c>
      <c r="I618" s="189"/>
      <c r="J618" s="190">
        <f>ROUND(I618*H618,2)</f>
        <v>0</v>
      </c>
      <c r="K618" s="186" t="s">
        <v>158</v>
      </c>
      <c r="L618" s="58"/>
      <c r="M618" s="191" t="s">
        <v>22</v>
      </c>
      <c r="N618" s="192" t="s">
        <v>47</v>
      </c>
      <c r="O618" s="39"/>
      <c r="P618" s="193">
        <f>O618*H618</f>
        <v>0</v>
      </c>
      <c r="Q618" s="193">
        <v>0</v>
      </c>
      <c r="R618" s="193">
        <f>Q618*H618</f>
        <v>0</v>
      </c>
      <c r="S618" s="193">
        <v>0</v>
      </c>
      <c r="T618" s="194">
        <f>S618*H618</f>
        <v>0</v>
      </c>
      <c r="AR618" s="21" t="s">
        <v>224</v>
      </c>
      <c r="AT618" s="21" t="s">
        <v>154</v>
      </c>
      <c r="AU618" s="21" t="s">
        <v>87</v>
      </c>
      <c r="AY618" s="21" t="s">
        <v>152</v>
      </c>
      <c r="BE618" s="195">
        <f>IF(N618="základní",J618,0)</f>
        <v>0</v>
      </c>
      <c r="BF618" s="195">
        <f>IF(N618="snížená",J618,0)</f>
        <v>0</v>
      </c>
      <c r="BG618" s="195">
        <f>IF(N618="zákl. přenesená",J618,0)</f>
        <v>0</v>
      </c>
      <c r="BH618" s="195">
        <f>IF(N618="sníž. přenesená",J618,0)</f>
        <v>0</v>
      </c>
      <c r="BI618" s="195">
        <f>IF(N618="nulová",J618,0)</f>
        <v>0</v>
      </c>
      <c r="BJ618" s="21" t="s">
        <v>24</v>
      </c>
      <c r="BK618" s="195">
        <f>ROUND(I618*H618,2)</f>
        <v>0</v>
      </c>
      <c r="BL618" s="21" t="s">
        <v>224</v>
      </c>
      <c r="BM618" s="21" t="s">
        <v>1423</v>
      </c>
    </row>
    <row r="619" spans="2:47" s="1" customFormat="1" ht="148.5">
      <c r="B619" s="38"/>
      <c r="C619" s="60"/>
      <c r="D619" s="196" t="s">
        <v>161</v>
      </c>
      <c r="E619" s="60"/>
      <c r="F619" s="197" t="s">
        <v>1424</v>
      </c>
      <c r="G619" s="60"/>
      <c r="H619" s="60"/>
      <c r="I619" s="155"/>
      <c r="J619" s="60"/>
      <c r="K619" s="60"/>
      <c r="L619" s="58"/>
      <c r="M619" s="198"/>
      <c r="N619" s="39"/>
      <c r="O619" s="39"/>
      <c r="P619" s="39"/>
      <c r="Q619" s="39"/>
      <c r="R619" s="39"/>
      <c r="S619" s="39"/>
      <c r="T619" s="75"/>
      <c r="AT619" s="21" t="s">
        <v>161</v>
      </c>
      <c r="AU619" s="21" t="s">
        <v>87</v>
      </c>
    </row>
    <row r="620" spans="2:65" s="1" customFormat="1" ht="25.5" customHeight="1">
      <c r="B620" s="38"/>
      <c r="C620" s="184" t="s">
        <v>1425</v>
      </c>
      <c r="D620" s="184" t="s">
        <v>154</v>
      </c>
      <c r="E620" s="185" t="s">
        <v>1426</v>
      </c>
      <c r="F620" s="186" t="s">
        <v>1427</v>
      </c>
      <c r="G620" s="187" t="s">
        <v>384</v>
      </c>
      <c r="H620" s="188">
        <v>1</v>
      </c>
      <c r="I620" s="189"/>
      <c r="J620" s="190">
        <f>ROUND(I620*H620,2)</f>
        <v>0</v>
      </c>
      <c r="K620" s="186" t="s">
        <v>158</v>
      </c>
      <c r="L620" s="58"/>
      <c r="M620" s="191" t="s">
        <v>22</v>
      </c>
      <c r="N620" s="192" t="s">
        <v>47</v>
      </c>
      <c r="O620" s="39"/>
      <c r="P620" s="193">
        <f>O620*H620</f>
        <v>0</v>
      </c>
      <c r="Q620" s="193">
        <v>0.00092</v>
      </c>
      <c r="R620" s="193">
        <f>Q620*H620</f>
        <v>0.00092</v>
      </c>
      <c r="S620" s="193">
        <v>0</v>
      </c>
      <c r="T620" s="194">
        <f>S620*H620</f>
        <v>0</v>
      </c>
      <c r="AR620" s="21" t="s">
        <v>224</v>
      </c>
      <c r="AT620" s="21" t="s">
        <v>154</v>
      </c>
      <c r="AU620" s="21" t="s">
        <v>87</v>
      </c>
      <c r="AY620" s="21" t="s">
        <v>152</v>
      </c>
      <c r="BE620" s="195">
        <f>IF(N620="základní",J620,0)</f>
        <v>0</v>
      </c>
      <c r="BF620" s="195">
        <f>IF(N620="snížená",J620,0)</f>
        <v>0</v>
      </c>
      <c r="BG620" s="195">
        <f>IF(N620="zákl. přenesená",J620,0)</f>
        <v>0</v>
      </c>
      <c r="BH620" s="195">
        <f>IF(N620="sníž. přenesená",J620,0)</f>
        <v>0</v>
      </c>
      <c r="BI620" s="195">
        <f>IF(N620="nulová",J620,0)</f>
        <v>0</v>
      </c>
      <c r="BJ620" s="21" t="s">
        <v>24</v>
      </c>
      <c r="BK620" s="195">
        <f>ROUND(I620*H620,2)</f>
        <v>0</v>
      </c>
      <c r="BL620" s="21" t="s">
        <v>224</v>
      </c>
      <c r="BM620" s="21" t="s">
        <v>1428</v>
      </c>
    </row>
    <row r="621" spans="2:47" s="1" customFormat="1" ht="148.5">
      <c r="B621" s="38"/>
      <c r="C621" s="60"/>
      <c r="D621" s="196" t="s">
        <v>161</v>
      </c>
      <c r="E621" s="60"/>
      <c r="F621" s="197" t="s">
        <v>1424</v>
      </c>
      <c r="G621" s="60"/>
      <c r="H621" s="60"/>
      <c r="I621" s="155"/>
      <c r="J621" s="60"/>
      <c r="K621" s="60"/>
      <c r="L621" s="58"/>
      <c r="M621" s="198"/>
      <c r="N621" s="39"/>
      <c r="O621" s="39"/>
      <c r="P621" s="39"/>
      <c r="Q621" s="39"/>
      <c r="R621" s="39"/>
      <c r="S621" s="39"/>
      <c r="T621" s="75"/>
      <c r="AT621" s="21" t="s">
        <v>161</v>
      </c>
      <c r="AU621" s="21" t="s">
        <v>87</v>
      </c>
    </row>
    <row r="622" spans="2:65" s="1" customFormat="1" ht="25.5" customHeight="1">
      <c r="B622" s="38"/>
      <c r="C622" s="184" t="s">
        <v>1429</v>
      </c>
      <c r="D622" s="184" t="s">
        <v>154</v>
      </c>
      <c r="E622" s="185" t="s">
        <v>1430</v>
      </c>
      <c r="F622" s="186" t="s">
        <v>1431</v>
      </c>
      <c r="G622" s="187" t="s">
        <v>384</v>
      </c>
      <c r="H622" s="188">
        <v>8</v>
      </c>
      <c r="I622" s="189"/>
      <c r="J622" s="190">
        <f>ROUND(I622*H622,2)</f>
        <v>0</v>
      </c>
      <c r="K622" s="186" t="s">
        <v>158</v>
      </c>
      <c r="L622" s="58"/>
      <c r="M622" s="191" t="s">
        <v>22</v>
      </c>
      <c r="N622" s="192" t="s">
        <v>47</v>
      </c>
      <c r="O622" s="39"/>
      <c r="P622" s="193">
        <f>O622*H622</f>
        <v>0</v>
      </c>
      <c r="Q622" s="193">
        <v>0.00086</v>
      </c>
      <c r="R622" s="193">
        <f>Q622*H622</f>
        <v>0.00688</v>
      </c>
      <c r="S622" s="193">
        <v>0</v>
      </c>
      <c r="T622" s="194">
        <f>S622*H622</f>
        <v>0</v>
      </c>
      <c r="AR622" s="21" t="s">
        <v>224</v>
      </c>
      <c r="AT622" s="21" t="s">
        <v>154</v>
      </c>
      <c r="AU622" s="21" t="s">
        <v>87</v>
      </c>
      <c r="AY622" s="21" t="s">
        <v>152</v>
      </c>
      <c r="BE622" s="195">
        <f>IF(N622="základní",J622,0)</f>
        <v>0</v>
      </c>
      <c r="BF622" s="195">
        <f>IF(N622="snížená",J622,0)</f>
        <v>0</v>
      </c>
      <c r="BG622" s="195">
        <f>IF(N622="zákl. přenesená",J622,0)</f>
        <v>0</v>
      </c>
      <c r="BH622" s="195">
        <f>IF(N622="sníž. přenesená",J622,0)</f>
        <v>0</v>
      </c>
      <c r="BI622" s="195">
        <f>IF(N622="nulová",J622,0)</f>
        <v>0</v>
      </c>
      <c r="BJ622" s="21" t="s">
        <v>24</v>
      </c>
      <c r="BK622" s="195">
        <f>ROUND(I622*H622,2)</f>
        <v>0</v>
      </c>
      <c r="BL622" s="21" t="s">
        <v>224</v>
      </c>
      <c r="BM622" s="21" t="s">
        <v>1432</v>
      </c>
    </row>
    <row r="623" spans="2:47" s="1" customFormat="1" ht="148.5">
      <c r="B623" s="38"/>
      <c r="C623" s="60"/>
      <c r="D623" s="196" t="s">
        <v>161</v>
      </c>
      <c r="E623" s="60"/>
      <c r="F623" s="197" t="s">
        <v>1424</v>
      </c>
      <c r="G623" s="60"/>
      <c r="H623" s="60"/>
      <c r="I623" s="155"/>
      <c r="J623" s="60"/>
      <c r="K623" s="60"/>
      <c r="L623" s="58"/>
      <c r="M623" s="198"/>
      <c r="N623" s="39"/>
      <c r="O623" s="39"/>
      <c r="P623" s="39"/>
      <c r="Q623" s="39"/>
      <c r="R623" s="39"/>
      <c r="S623" s="39"/>
      <c r="T623" s="75"/>
      <c r="AT623" s="21" t="s">
        <v>161</v>
      </c>
      <c r="AU623" s="21" t="s">
        <v>87</v>
      </c>
    </row>
    <row r="624" spans="2:65" s="1" customFormat="1" ht="25.5" customHeight="1">
      <c r="B624" s="38"/>
      <c r="C624" s="184" t="s">
        <v>1433</v>
      </c>
      <c r="D624" s="184" t="s">
        <v>154</v>
      </c>
      <c r="E624" s="185" t="s">
        <v>1434</v>
      </c>
      <c r="F624" s="186" t="s">
        <v>1435</v>
      </c>
      <c r="G624" s="187" t="s">
        <v>384</v>
      </c>
      <c r="H624" s="188">
        <v>2</v>
      </c>
      <c r="I624" s="189"/>
      <c r="J624" s="190">
        <f>ROUND(I624*H624,2)</f>
        <v>0</v>
      </c>
      <c r="K624" s="186" t="s">
        <v>158</v>
      </c>
      <c r="L624" s="58"/>
      <c r="M624" s="191" t="s">
        <v>22</v>
      </c>
      <c r="N624" s="192" t="s">
        <v>47</v>
      </c>
      <c r="O624" s="39"/>
      <c r="P624" s="193">
        <f>O624*H624</f>
        <v>0</v>
      </c>
      <c r="Q624" s="193">
        <v>0</v>
      </c>
      <c r="R624" s="193">
        <f>Q624*H624</f>
        <v>0</v>
      </c>
      <c r="S624" s="193">
        <v>0</v>
      </c>
      <c r="T624" s="194">
        <f>S624*H624</f>
        <v>0</v>
      </c>
      <c r="AR624" s="21" t="s">
        <v>224</v>
      </c>
      <c r="AT624" s="21" t="s">
        <v>154</v>
      </c>
      <c r="AU624" s="21" t="s">
        <v>87</v>
      </c>
      <c r="AY624" s="21" t="s">
        <v>152</v>
      </c>
      <c r="BE624" s="195">
        <f>IF(N624="základní",J624,0)</f>
        <v>0</v>
      </c>
      <c r="BF624" s="195">
        <f>IF(N624="snížená",J624,0)</f>
        <v>0</v>
      </c>
      <c r="BG624" s="195">
        <f>IF(N624="zákl. přenesená",J624,0)</f>
        <v>0</v>
      </c>
      <c r="BH624" s="195">
        <f>IF(N624="sníž. přenesená",J624,0)</f>
        <v>0</v>
      </c>
      <c r="BI624" s="195">
        <f>IF(N624="nulová",J624,0)</f>
        <v>0</v>
      </c>
      <c r="BJ624" s="21" t="s">
        <v>24</v>
      </c>
      <c r="BK624" s="195">
        <f>ROUND(I624*H624,2)</f>
        <v>0</v>
      </c>
      <c r="BL624" s="21" t="s">
        <v>224</v>
      </c>
      <c r="BM624" s="21" t="s">
        <v>1436</v>
      </c>
    </row>
    <row r="625" spans="2:47" s="1" customFormat="1" ht="148.5">
      <c r="B625" s="38"/>
      <c r="C625" s="60"/>
      <c r="D625" s="196" t="s">
        <v>161</v>
      </c>
      <c r="E625" s="60"/>
      <c r="F625" s="197" t="s">
        <v>1424</v>
      </c>
      <c r="G625" s="60"/>
      <c r="H625" s="60"/>
      <c r="I625" s="155"/>
      <c r="J625" s="60"/>
      <c r="K625" s="60"/>
      <c r="L625" s="58"/>
      <c r="M625" s="198"/>
      <c r="N625" s="39"/>
      <c r="O625" s="39"/>
      <c r="P625" s="39"/>
      <c r="Q625" s="39"/>
      <c r="R625" s="39"/>
      <c r="S625" s="39"/>
      <c r="T625" s="75"/>
      <c r="AT625" s="21" t="s">
        <v>161</v>
      </c>
      <c r="AU625" s="21" t="s">
        <v>87</v>
      </c>
    </row>
    <row r="626" spans="2:65" s="1" customFormat="1" ht="25.5" customHeight="1">
      <c r="B626" s="38"/>
      <c r="C626" s="209" t="s">
        <v>1437</v>
      </c>
      <c r="D626" s="209" t="s">
        <v>509</v>
      </c>
      <c r="E626" s="210" t="s">
        <v>1438</v>
      </c>
      <c r="F626" s="211" t="s">
        <v>1439</v>
      </c>
      <c r="G626" s="212" t="s">
        <v>384</v>
      </c>
      <c r="H626" s="213">
        <v>2</v>
      </c>
      <c r="I626" s="214"/>
      <c r="J626" s="215">
        <f>ROUND(I626*H626,2)</f>
        <v>0</v>
      </c>
      <c r="K626" s="211" t="s">
        <v>158</v>
      </c>
      <c r="L626" s="216"/>
      <c r="M626" s="217" t="s">
        <v>22</v>
      </c>
      <c r="N626" s="218" t="s">
        <v>47</v>
      </c>
      <c r="O626" s="39"/>
      <c r="P626" s="193">
        <f>O626*H626</f>
        <v>0</v>
      </c>
      <c r="Q626" s="193">
        <v>0.0024</v>
      </c>
      <c r="R626" s="193">
        <f>Q626*H626</f>
        <v>0.0048</v>
      </c>
      <c r="S626" s="193">
        <v>0</v>
      </c>
      <c r="T626" s="194">
        <f>S626*H626</f>
        <v>0</v>
      </c>
      <c r="AR626" s="21" t="s">
        <v>298</v>
      </c>
      <c r="AT626" s="21" t="s">
        <v>509</v>
      </c>
      <c r="AU626" s="21" t="s">
        <v>87</v>
      </c>
      <c r="AY626" s="21" t="s">
        <v>152</v>
      </c>
      <c r="BE626" s="195">
        <f>IF(N626="základní",J626,0)</f>
        <v>0</v>
      </c>
      <c r="BF626" s="195">
        <f>IF(N626="snížená",J626,0)</f>
        <v>0</v>
      </c>
      <c r="BG626" s="195">
        <f>IF(N626="zákl. přenesená",J626,0)</f>
        <v>0</v>
      </c>
      <c r="BH626" s="195">
        <f>IF(N626="sníž. přenesená",J626,0)</f>
        <v>0</v>
      </c>
      <c r="BI626" s="195">
        <f>IF(N626="nulová",J626,0)</f>
        <v>0</v>
      </c>
      <c r="BJ626" s="21" t="s">
        <v>24</v>
      </c>
      <c r="BK626" s="195">
        <f>ROUND(I626*H626,2)</f>
        <v>0</v>
      </c>
      <c r="BL626" s="21" t="s">
        <v>224</v>
      </c>
      <c r="BM626" s="21" t="s">
        <v>1440</v>
      </c>
    </row>
    <row r="627" spans="2:65" s="1" customFormat="1" ht="25.5" customHeight="1">
      <c r="B627" s="38"/>
      <c r="C627" s="184" t="s">
        <v>1441</v>
      </c>
      <c r="D627" s="184" t="s">
        <v>154</v>
      </c>
      <c r="E627" s="185" t="s">
        <v>1442</v>
      </c>
      <c r="F627" s="186" t="s">
        <v>1443</v>
      </c>
      <c r="G627" s="187" t="s">
        <v>384</v>
      </c>
      <c r="H627" s="188">
        <v>43</v>
      </c>
      <c r="I627" s="189"/>
      <c r="J627" s="190">
        <f>ROUND(I627*H627,2)</f>
        <v>0</v>
      </c>
      <c r="K627" s="186" t="s">
        <v>158</v>
      </c>
      <c r="L627" s="58"/>
      <c r="M627" s="191" t="s">
        <v>22</v>
      </c>
      <c r="N627" s="192" t="s">
        <v>47</v>
      </c>
      <c r="O627" s="39"/>
      <c r="P627" s="193">
        <f>O627*H627</f>
        <v>0</v>
      </c>
      <c r="Q627" s="193">
        <v>0</v>
      </c>
      <c r="R627" s="193">
        <f>Q627*H627</f>
        <v>0</v>
      </c>
      <c r="S627" s="193">
        <v>0</v>
      </c>
      <c r="T627" s="194">
        <f>S627*H627</f>
        <v>0</v>
      </c>
      <c r="AR627" s="21" t="s">
        <v>224</v>
      </c>
      <c r="AT627" s="21" t="s">
        <v>154</v>
      </c>
      <c r="AU627" s="21" t="s">
        <v>87</v>
      </c>
      <c r="AY627" s="21" t="s">
        <v>152</v>
      </c>
      <c r="BE627" s="195">
        <f>IF(N627="základní",J627,0)</f>
        <v>0</v>
      </c>
      <c r="BF627" s="195">
        <f>IF(N627="snížená",J627,0)</f>
        <v>0</v>
      </c>
      <c r="BG627" s="195">
        <f>IF(N627="zákl. přenesená",J627,0)</f>
        <v>0</v>
      </c>
      <c r="BH627" s="195">
        <f>IF(N627="sníž. přenesená",J627,0)</f>
        <v>0</v>
      </c>
      <c r="BI627" s="195">
        <f>IF(N627="nulová",J627,0)</f>
        <v>0</v>
      </c>
      <c r="BJ627" s="21" t="s">
        <v>24</v>
      </c>
      <c r="BK627" s="195">
        <f>ROUND(I627*H627,2)</f>
        <v>0</v>
      </c>
      <c r="BL627" s="21" t="s">
        <v>224</v>
      </c>
      <c r="BM627" s="21" t="s">
        <v>1444</v>
      </c>
    </row>
    <row r="628" spans="2:47" s="1" customFormat="1" ht="148.5">
      <c r="B628" s="38"/>
      <c r="C628" s="60"/>
      <c r="D628" s="196" t="s">
        <v>161</v>
      </c>
      <c r="E628" s="60"/>
      <c r="F628" s="197" t="s">
        <v>1424</v>
      </c>
      <c r="G628" s="60"/>
      <c r="H628" s="60"/>
      <c r="I628" s="155"/>
      <c r="J628" s="60"/>
      <c r="K628" s="60"/>
      <c r="L628" s="58"/>
      <c r="M628" s="198"/>
      <c r="N628" s="39"/>
      <c r="O628" s="39"/>
      <c r="P628" s="39"/>
      <c r="Q628" s="39"/>
      <c r="R628" s="39"/>
      <c r="S628" s="39"/>
      <c r="T628" s="75"/>
      <c r="AT628" s="21" t="s">
        <v>161</v>
      </c>
      <c r="AU628" s="21" t="s">
        <v>87</v>
      </c>
    </row>
    <row r="629" spans="2:65" s="1" customFormat="1" ht="38.25" customHeight="1">
      <c r="B629" s="38"/>
      <c r="C629" s="184" t="s">
        <v>1445</v>
      </c>
      <c r="D629" s="184" t="s">
        <v>154</v>
      </c>
      <c r="E629" s="185" t="s">
        <v>1446</v>
      </c>
      <c r="F629" s="186" t="s">
        <v>1447</v>
      </c>
      <c r="G629" s="187" t="s">
        <v>384</v>
      </c>
      <c r="H629" s="188">
        <v>8</v>
      </c>
      <c r="I629" s="189"/>
      <c r="J629" s="190">
        <f>ROUND(I629*H629,2)</f>
        <v>0</v>
      </c>
      <c r="K629" s="186" t="s">
        <v>158</v>
      </c>
      <c r="L629" s="58"/>
      <c r="M629" s="191" t="s">
        <v>22</v>
      </c>
      <c r="N629" s="192" t="s">
        <v>47</v>
      </c>
      <c r="O629" s="39"/>
      <c r="P629" s="193">
        <f>O629*H629</f>
        <v>0</v>
      </c>
      <c r="Q629" s="193">
        <v>0</v>
      </c>
      <c r="R629" s="193">
        <f>Q629*H629</f>
        <v>0</v>
      </c>
      <c r="S629" s="193">
        <v>0.024</v>
      </c>
      <c r="T629" s="194">
        <f>S629*H629</f>
        <v>0.192</v>
      </c>
      <c r="AR629" s="21" t="s">
        <v>224</v>
      </c>
      <c r="AT629" s="21" t="s">
        <v>154</v>
      </c>
      <c r="AU629" s="21" t="s">
        <v>87</v>
      </c>
      <c r="AY629" s="21" t="s">
        <v>152</v>
      </c>
      <c r="BE629" s="195">
        <f>IF(N629="základní",J629,0)</f>
        <v>0</v>
      </c>
      <c r="BF629" s="195">
        <f>IF(N629="snížená",J629,0)</f>
        <v>0</v>
      </c>
      <c r="BG629" s="195">
        <f>IF(N629="zákl. přenesená",J629,0)</f>
        <v>0</v>
      </c>
      <c r="BH629" s="195">
        <f>IF(N629="sníž. přenesená",J629,0)</f>
        <v>0</v>
      </c>
      <c r="BI629" s="195">
        <f>IF(N629="nulová",J629,0)</f>
        <v>0</v>
      </c>
      <c r="BJ629" s="21" t="s">
        <v>24</v>
      </c>
      <c r="BK629" s="195">
        <f>ROUND(I629*H629,2)</f>
        <v>0</v>
      </c>
      <c r="BL629" s="21" t="s">
        <v>224</v>
      </c>
      <c r="BM629" s="21" t="s">
        <v>1448</v>
      </c>
    </row>
    <row r="630" spans="2:47" s="1" customFormat="1" ht="27">
      <c r="B630" s="38"/>
      <c r="C630" s="60"/>
      <c r="D630" s="196" t="s">
        <v>161</v>
      </c>
      <c r="E630" s="60"/>
      <c r="F630" s="197" t="s">
        <v>1449</v>
      </c>
      <c r="G630" s="60"/>
      <c r="H630" s="60"/>
      <c r="I630" s="155"/>
      <c r="J630" s="60"/>
      <c r="K630" s="60"/>
      <c r="L630" s="58"/>
      <c r="M630" s="198"/>
      <c r="N630" s="39"/>
      <c r="O630" s="39"/>
      <c r="P630" s="39"/>
      <c r="Q630" s="39"/>
      <c r="R630" s="39"/>
      <c r="S630" s="39"/>
      <c r="T630" s="75"/>
      <c r="AT630" s="21" t="s">
        <v>161</v>
      </c>
      <c r="AU630" s="21" t="s">
        <v>87</v>
      </c>
    </row>
    <row r="631" spans="2:65" s="1" customFormat="1" ht="25.5" customHeight="1">
      <c r="B631" s="38"/>
      <c r="C631" s="184" t="s">
        <v>1450</v>
      </c>
      <c r="D631" s="184" t="s">
        <v>154</v>
      </c>
      <c r="E631" s="185" t="s">
        <v>1451</v>
      </c>
      <c r="F631" s="186" t="s">
        <v>1452</v>
      </c>
      <c r="G631" s="187" t="s">
        <v>384</v>
      </c>
      <c r="H631" s="188">
        <v>9</v>
      </c>
      <c r="I631" s="189"/>
      <c r="J631" s="190">
        <f>ROUND(I631*H631,2)</f>
        <v>0</v>
      </c>
      <c r="K631" s="186" t="s">
        <v>158</v>
      </c>
      <c r="L631" s="58"/>
      <c r="M631" s="191" t="s">
        <v>22</v>
      </c>
      <c r="N631" s="192" t="s">
        <v>47</v>
      </c>
      <c r="O631" s="39"/>
      <c r="P631" s="193">
        <f>O631*H631</f>
        <v>0</v>
      </c>
      <c r="Q631" s="193">
        <v>0</v>
      </c>
      <c r="R631" s="193">
        <f>Q631*H631</f>
        <v>0</v>
      </c>
      <c r="S631" s="193">
        <v>0</v>
      </c>
      <c r="T631" s="194">
        <f>S631*H631</f>
        <v>0</v>
      </c>
      <c r="AR631" s="21" t="s">
        <v>224</v>
      </c>
      <c r="AT631" s="21" t="s">
        <v>154</v>
      </c>
      <c r="AU631" s="21" t="s">
        <v>87</v>
      </c>
      <c r="AY631" s="21" t="s">
        <v>152</v>
      </c>
      <c r="BE631" s="195">
        <f>IF(N631="základní",J631,0)</f>
        <v>0</v>
      </c>
      <c r="BF631" s="195">
        <f>IF(N631="snížená",J631,0)</f>
        <v>0</v>
      </c>
      <c r="BG631" s="195">
        <f>IF(N631="zákl. přenesená",J631,0)</f>
        <v>0</v>
      </c>
      <c r="BH631" s="195">
        <f>IF(N631="sníž. přenesená",J631,0)</f>
        <v>0</v>
      </c>
      <c r="BI631" s="195">
        <f>IF(N631="nulová",J631,0)</f>
        <v>0</v>
      </c>
      <c r="BJ631" s="21" t="s">
        <v>24</v>
      </c>
      <c r="BK631" s="195">
        <f>ROUND(I631*H631,2)</f>
        <v>0</v>
      </c>
      <c r="BL631" s="21" t="s">
        <v>224</v>
      </c>
      <c r="BM631" s="21" t="s">
        <v>1453</v>
      </c>
    </row>
    <row r="632" spans="2:47" s="1" customFormat="1" ht="27">
      <c r="B632" s="38"/>
      <c r="C632" s="60"/>
      <c r="D632" s="196" t="s">
        <v>161</v>
      </c>
      <c r="E632" s="60"/>
      <c r="F632" s="197" t="s">
        <v>1449</v>
      </c>
      <c r="G632" s="60"/>
      <c r="H632" s="60"/>
      <c r="I632" s="155"/>
      <c r="J632" s="60"/>
      <c r="K632" s="60"/>
      <c r="L632" s="58"/>
      <c r="M632" s="198"/>
      <c r="N632" s="39"/>
      <c r="O632" s="39"/>
      <c r="P632" s="39"/>
      <c r="Q632" s="39"/>
      <c r="R632" s="39"/>
      <c r="S632" s="39"/>
      <c r="T632" s="75"/>
      <c r="AT632" s="21" t="s">
        <v>161</v>
      </c>
      <c r="AU632" s="21" t="s">
        <v>87</v>
      </c>
    </row>
    <row r="633" spans="2:65" s="1" customFormat="1" ht="25.5" customHeight="1">
      <c r="B633" s="38"/>
      <c r="C633" s="209" t="s">
        <v>1454</v>
      </c>
      <c r="D633" s="209" t="s">
        <v>509</v>
      </c>
      <c r="E633" s="210" t="s">
        <v>1455</v>
      </c>
      <c r="F633" s="211" t="s">
        <v>1456</v>
      </c>
      <c r="G633" s="212" t="s">
        <v>384</v>
      </c>
      <c r="H633" s="213">
        <v>1</v>
      </c>
      <c r="I633" s="214"/>
      <c r="J633" s="215">
        <f>ROUND(I633*H633,2)</f>
        <v>0</v>
      </c>
      <c r="K633" s="211" t="s">
        <v>158</v>
      </c>
      <c r="L633" s="216"/>
      <c r="M633" s="217" t="s">
        <v>22</v>
      </c>
      <c r="N633" s="218" t="s">
        <v>47</v>
      </c>
      <c r="O633" s="39"/>
      <c r="P633" s="193">
        <f>O633*H633</f>
        <v>0</v>
      </c>
      <c r="Q633" s="193">
        <v>0.00015</v>
      </c>
      <c r="R633" s="193">
        <f>Q633*H633</f>
        <v>0.00015</v>
      </c>
      <c r="S633" s="193">
        <v>0</v>
      </c>
      <c r="T633" s="194">
        <f>S633*H633</f>
        <v>0</v>
      </c>
      <c r="AR633" s="21" t="s">
        <v>298</v>
      </c>
      <c r="AT633" s="21" t="s">
        <v>509</v>
      </c>
      <c r="AU633" s="21" t="s">
        <v>87</v>
      </c>
      <c r="AY633" s="21" t="s">
        <v>152</v>
      </c>
      <c r="BE633" s="195">
        <f>IF(N633="základní",J633,0)</f>
        <v>0</v>
      </c>
      <c r="BF633" s="195">
        <f>IF(N633="snížená",J633,0)</f>
        <v>0</v>
      </c>
      <c r="BG633" s="195">
        <f>IF(N633="zákl. přenesená",J633,0)</f>
        <v>0</v>
      </c>
      <c r="BH633" s="195">
        <f>IF(N633="sníž. přenesená",J633,0)</f>
        <v>0</v>
      </c>
      <c r="BI633" s="195">
        <f>IF(N633="nulová",J633,0)</f>
        <v>0</v>
      </c>
      <c r="BJ633" s="21" t="s">
        <v>24</v>
      </c>
      <c r="BK633" s="195">
        <f>ROUND(I633*H633,2)</f>
        <v>0</v>
      </c>
      <c r="BL633" s="21" t="s">
        <v>224</v>
      </c>
      <c r="BM633" s="21" t="s">
        <v>1457</v>
      </c>
    </row>
    <row r="634" spans="2:63" s="10" customFormat="1" ht="29.85" customHeight="1">
      <c r="B634" s="168"/>
      <c r="C634" s="169"/>
      <c r="D634" s="170" t="s">
        <v>75</v>
      </c>
      <c r="E634" s="182" t="s">
        <v>1458</v>
      </c>
      <c r="F634" s="182" t="s">
        <v>1459</v>
      </c>
      <c r="G634" s="169"/>
      <c r="H634" s="169"/>
      <c r="I634" s="172"/>
      <c r="J634" s="183">
        <f>BK634</f>
        <v>0</v>
      </c>
      <c r="K634" s="169"/>
      <c r="L634" s="174"/>
      <c r="M634" s="175"/>
      <c r="N634" s="176"/>
      <c r="O634" s="176"/>
      <c r="P634" s="177">
        <f>SUM(P635:P641)</f>
        <v>0</v>
      </c>
      <c r="Q634" s="176"/>
      <c r="R634" s="177">
        <f>SUM(R635:R641)</f>
        <v>0.032892500000000005</v>
      </c>
      <c r="S634" s="176"/>
      <c r="T634" s="178">
        <f>SUM(T635:T641)</f>
        <v>0.045</v>
      </c>
      <c r="AR634" s="179" t="s">
        <v>87</v>
      </c>
      <c r="AT634" s="180" t="s">
        <v>75</v>
      </c>
      <c r="AU634" s="180" t="s">
        <v>24</v>
      </c>
      <c r="AY634" s="179" t="s">
        <v>152</v>
      </c>
      <c r="BK634" s="181">
        <f>SUM(BK635:BK641)</f>
        <v>0</v>
      </c>
    </row>
    <row r="635" spans="2:65" s="1" customFormat="1" ht="16.5" customHeight="1">
      <c r="B635" s="38"/>
      <c r="C635" s="184" t="s">
        <v>1460</v>
      </c>
      <c r="D635" s="184" t="s">
        <v>154</v>
      </c>
      <c r="E635" s="185" t="s">
        <v>1461</v>
      </c>
      <c r="F635" s="186" t="s">
        <v>1462</v>
      </c>
      <c r="G635" s="187" t="s">
        <v>157</v>
      </c>
      <c r="H635" s="188">
        <v>2.5</v>
      </c>
      <c r="I635" s="189"/>
      <c r="J635" s="190">
        <f>ROUND(I635*H635,2)</f>
        <v>0</v>
      </c>
      <c r="K635" s="186" t="s">
        <v>158</v>
      </c>
      <c r="L635" s="58"/>
      <c r="M635" s="191" t="s">
        <v>22</v>
      </c>
      <c r="N635" s="192" t="s">
        <v>47</v>
      </c>
      <c r="O635" s="39"/>
      <c r="P635" s="193">
        <f>O635*H635</f>
        <v>0</v>
      </c>
      <c r="Q635" s="193">
        <v>0</v>
      </c>
      <c r="R635" s="193">
        <f>Q635*H635</f>
        <v>0</v>
      </c>
      <c r="S635" s="193">
        <v>0.018</v>
      </c>
      <c r="T635" s="194">
        <f>S635*H635</f>
        <v>0.045</v>
      </c>
      <c r="AR635" s="21" t="s">
        <v>224</v>
      </c>
      <c r="AT635" s="21" t="s">
        <v>154</v>
      </c>
      <c r="AU635" s="21" t="s">
        <v>87</v>
      </c>
      <c r="AY635" s="21" t="s">
        <v>152</v>
      </c>
      <c r="BE635" s="195">
        <f>IF(N635="základní",J635,0)</f>
        <v>0</v>
      </c>
      <c r="BF635" s="195">
        <f>IF(N635="snížená",J635,0)</f>
        <v>0</v>
      </c>
      <c r="BG635" s="195">
        <f>IF(N635="zákl. přenesená",J635,0)</f>
        <v>0</v>
      </c>
      <c r="BH635" s="195">
        <f>IF(N635="sníž. přenesená",J635,0)</f>
        <v>0</v>
      </c>
      <c r="BI635" s="195">
        <f>IF(N635="nulová",J635,0)</f>
        <v>0</v>
      </c>
      <c r="BJ635" s="21" t="s">
        <v>24</v>
      </c>
      <c r="BK635" s="195">
        <f>ROUND(I635*H635,2)</f>
        <v>0</v>
      </c>
      <c r="BL635" s="21" t="s">
        <v>224</v>
      </c>
      <c r="BM635" s="21" t="s">
        <v>1463</v>
      </c>
    </row>
    <row r="636" spans="2:65" s="1" customFormat="1" ht="25.5" customHeight="1">
      <c r="B636" s="38"/>
      <c r="C636" s="184" t="s">
        <v>1464</v>
      </c>
      <c r="D636" s="184" t="s">
        <v>154</v>
      </c>
      <c r="E636" s="185" t="s">
        <v>1465</v>
      </c>
      <c r="F636" s="186" t="s">
        <v>1466</v>
      </c>
      <c r="G636" s="187" t="s">
        <v>201</v>
      </c>
      <c r="H636" s="188">
        <v>32.75</v>
      </c>
      <c r="I636" s="189"/>
      <c r="J636" s="190">
        <f>ROUND(I636*H636,2)</f>
        <v>0</v>
      </c>
      <c r="K636" s="186" t="s">
        <v>158</v>
      </c>
      <c r="L636" s="58"/>
      <c r="M636" s="191" t="s">
        <v>22</v>
      </c>
      <c r="N636" s="192" t="s">
        <v>47</v>
      </c>
      <c r="O636" s="39"/>
      <c r="P636" s="193">
        <f>O636*H636</f>
        <v>0</v>
      </c>
      <c r="Q636" s="193">
        <v>0.00095</v>
      </c>
      <c r="R636" s="193">
        <f>Q636*H636</f>
        <v>0.0311125</v>
      </c>
      <c r="S636" s="193">
        <v>0</v>
      </c>
      <c r="T636" s="194">
        <f>S636*H636</f>
        <v>0</v>
      </c>
      <c r="AR636" s="21" t="s">
        <v>224</v>
      </c>
      <c r="AT636" s="21" t="s">
        <v>154</v>
      </c>
      <c r="AU636" s="21" t="s">
        <v>87</v>
      </c>
      <c r="AY636" s="21" t="s">
        <v>152</v>
      </c>
      <c r="BE636" s="195">
        <f>IF(N636="základní",J636,0)</f>
        <v>0</v>
      </c>
      <c r="BF636" s="195">
        <f>IF(N636="snížená",J636,0)</f>
        <v>0</v>
      </c>
      <c r="BG636" s="195">
        <f>IF(N636="zákl. přenesená",J636,0)</f>
        <v>0</v>
      </c>
      <c r="BH636" s="195">
        <f>IF(N636="sníž. přenesená",J636,0)</f>
        <v>0</v>
      </c>
      <c r="BI636" s="195">
        <f>IF(N636="nulová",J636,0)</f>
        <v>0</v>
      </c>
      <c r="BJ636" s="21" t="s">
        <v>24</v>
      </c>
      <c r="BK636" s="195">
        <f>ROUND(I636*H636,2)</f>
        <v>0</v>
      </c>
      <c r="BL636" s="21" t="s">
        <v>224</v>
      </c>
      <c r="BM636" s="21" t="s">
        <v>1467</v>
      </c>
    </row>
    <row r="637" spans="2:47" s="1" customFormat="1" ht="40.5">
      <c r="B637" s="38"/>
      <c r="C637" s="60"/>
      <c r="D637" s="196" t="s">
        <v>161</v>
      </c>
      <c r="E637" s="60"/>
      <c r="F637" s="197" t="s">
        <v>1468</v>
      </c>
      <c r="G637" s="60"/>
      <c r="H637" s="60"/>
      <c r="I637" s="155"/>
      <c r="J637" s="60"/>
      <c r="K637" s="60"/>
      <c r="L637" s="58"/>
      <c r="M637" s="198"/>
      <c r="N637" s="39"/>
      <c r="O637" s="39"/>
      <c r="P637" s="39"/>
      <c r="Q637" s="39"/>
      <c r="R637" s="39"/>
      <c r="S637" s="39"/>
      <c r="T637" s="75"/>
      <c r="AT637" s="21" t="s">
        <v>161</v>
      </c>
      <c r="AU637" s="21" t="s">
        <v>87</v>
      </c>
    </row>
    <row r="638" spans="2:65" s="1" customFormat="1" ht="16.5" customHeight="1">
      <c r="B638" s="38"/>
      <c r="C638" s="184" t="s">
        <v>1469</v>
      </c>
      <c r="D638" s="184" t="s">
        <v>154</v>
      </c>
      <c r="E638" s="185" t="s">
        <v>1470</v>
      </c>
      <c r="F638" s="186" t="s">
        <v>1471</v>
      </c>
      <c r="G638" s="187" t="s">
        <v>1472</v>
      </c>
      <c r="H638" s="188">
        <v>4</v>
      </c>
      <c r="I638" s="189"/>
      <c r="J638" s="190">
        <f>ROUND(I638*H638,2)</f>
        <v>0</v>
      </c>
      <c r="K638" s="186" t="s">
        <v>158</v>
      </c>
      <c r="L638" s="58"/>
      <c r="M638" s="191" t="s">
        <v>22</v>
      </c>
      <c r="N638" s="192" t="s">
        <v>47</v>
      </c>
      <c r="O638" s="39"/>
      <c r="P638" s="193">
        <f>O638*H638</f>
        <v>0</v>
      </c>
      <c r="Q638" s="193">
        <v>7E-05</v>
      </c>
      <c r="R638" s="193">
        <f>Q638*H638</f>
        <v>0.00028</v>
      </c>
      <c r="S638" s="193">
        <v>0</v>
      </c>
      <c r="T638" s="194">
        <f>S638*H638</f>
        <v>0</v>
      </c>
      <c r="AR638" s="21" t="s">
        <v>224</v>
      </c>
      <c r="AT638" s="21" t="s">
        <v>154</v>
      </c>
      <c r="AU638" s="21" t="s">
        <v>87</v>
      </c>
      <c r="AY638" s="21" t="s">
        <v>152</v>
      </c>
      <c r="BE638" s="195">
        <f>IF(N638="základní",J638,0)</f>
        <v>0</v>
      </c>
      <c r="BF638" s="195">
        <f>IF(N638="snížená",J638,0)</f>
        <v>0</v>
      </c>
      <c r="BG638" s="195">
        <f>IF(N638="zákl. přenesená",J638,0)</f>
        <v>0</v>
      </c>
      <c r="BH638" s="195">
        <f>IF(N638="sníž. přenesená",J638,0)</f>
        <v>0</v>
      </c>
      <c r="BI638" s="195">
        <f>IF(N638="nulová",J638,0)</f>
        <v>0</v>
      </c>
      <c r="BJ638" s="21" t="s">
        <v>24</v>
      </c>
      <c r="BK638" s="195">
        <f>ROUND(I638*H638,2)</f>
        <v>0</v>
      </c>
      <c r="BL638" s="21" t="s">
        <v>224</v>
      </c>
      <c r="BM638" s="21" t="s">
        <v>1473</v>
      </c>
    </row>
    <row r="639" spans="2:47" s="1" customFormat="1" ht="27">
      <c r="B639" s="38"/>
      <c r="C639" s="60"/>
      <c r="D639" s="196" t="s">
        <v>161</v>
      </c>
      <c r="E639" s="60"/>
      <c r="F639" s="197" t="s">
        <v>1474</v>
      </c>
      <c r="G639" s="60"/>
      <c r="H639" s="60"/>
      <c r="I639" s="155"/>
      <c r="J639" s="60"/>
      <c r="K639" s="60"/>
      <c r="L639" s="58"/>
      <c r="M639" s="198"/>
      <c r="N639" s="39"/>
      <c r="O639" s="39"/>
      <c r="P639" s="39"/>
      <c r="Q639" s="39"/>
      <c r="R639" s="39"/>
      <c r="S639" s="39"/>
      <c r="T639" s="75"/>
      <c r="AT639" s="21" t="s">
        <v>161</v>
      </c>
      <c r="AU639" s="21" t="s">
        <v>87</v>
      </c>
    </row>
    <row r="640" spans="2:65" s="1" customFormat="1" ht="25.5" customHeight="1">
      <c r="B640" s="38"/>
      <c r="C640" s="184" t="s">
        <v>1475</v>
      </c>
      <c r="D640" s="184" t="s">
        <v>154</v>
      </c>
      <c r="E640" s="185" t="s">
        <v>1476</v>
      </c>
      <c r="F640" s="186" t="s">
        <v>1477</v>
      </c>
      <c r="G640" s="187" t="s">
        <v>1472</v>
      </c>
      <c r="H640" s="188">
        <v>30</v>
      </c>
      <c r="I640" s="189"/>
      <c r="J640" s="190">
        <f>ROUND(I640*H640,2)</f>
        <v>0</v>
      </c>
      <c r="K640" s="186" t="s">
        <v>158</v>
      </c>
      <c r="L640" s="58"/>
      <c r="M640" s="191" t="s">
        <v>22</v>
      </c>
      <c r="N640" s="192" t="s">
        <v>47</v>
      </c>
      <c r="O640" s="39"/>
      <c r="P640" s="193">
        <f>O640*H640</f>
        <v>0</v>
      </c>
      <c r="Q640" s="193">
        <v>5E-05</v>
      </c>
      <c r="R640" s="193">
        <f>Q640*H640</f>
        <v>0.0015</v>
      </c>
      <c r="S640" s="193">
        <v>0</v>
      </c>
      <c r="T640" s="194">
        <f>S640*H640</f>
        <v>0</v>
      </c>
      <c r="AR640" s="21" t="s">
        <v>224</v>
      </c>
      <c r="AT640" s="21" t="s">
        <v>154</v>
      </c>
      <c r="AU640" s="21" t="s">
        <v>87</v>
      </c>
      <c r="AY640" s="21" t="s">
        <v>152</v>
      </c>
      <c r="BE640" s="195">
        <f>IF(N640="základní",J640,0)</f>
        <v>0</v>
      </c>
      <c r="BF640" s="195">
        <f>IF(N640="snížená",J640,0)</f>
        <v>0</v>
      </c>
      <c r="BG640" s="195">
        <f>IF(N640="zákl. přenesená",J640,0)</f>
        <v>0</v>
      </c>
      <c r="BH640" s="195">
        <f>IF(N640="sníž. přenesená",J640,0)</f>
        <v>0</v>
      </c>
      <c r="BI640" s="195">
        <f>IF(N640="nulová",J640,0)</f>
        <v>0</v>
      </c>
      <c r="BJ640" s="21" t="s">
        <v>24</v>
      </c>
      <c r="BK640" s="195">
        <f>ROUND(I640*H640,2)</f>
        <v>0</v>
      </c>
      <c r="BL640" s="21" t="s">
        <v>224</v>
      </c>
      <c r="BM640" s="21" t="s">
        <v>1478</v>
      </c>
    </row>
    <row r="641" spans="2:47" s="1" customFormat="1" ht="27">
      <c r="B641" s="38"/>
      <c r="C641" s="60"/>
      <c r="D641" s="196" t="s">
        <v>161</v>
      </c>
      <c r="E641" s="60"/>
      <c r="F641" s="197" t="s">
        <v>1474</v>
      </c>
      <c r="G641" s="60"/>
      <c r="H641" s="60"/>
      <c r="I641" s="155"/>
      <c r="J641" s="60"/>
      <c r="K641" s="60"/>
      <c r="L641" s="58"/>
      <c r="M641" s="198"/>
      <c r="N641" s="39"/>
      <c r="O641" s="39"/>
      <c r="P641" s="39"/>
      <c r="Q641" s="39"/>
      <c r="R641" s="39"/>
      <c r="S641" s="39"/>
      <c r="T641" s="75"/>
      <c r="AT641" s="21" t="s">
        <v>161</v>
      </c>
      <c r="AU641" s="21" t="s">
        <v>87</v>
      </c>
    </row>
    <row r="642" spans="2:63" s="10" customFormat="1" ht="29.85" customHeight="1">
      <c r="B642" s="168"/>
      <c r="C642" s="169"/>
      <c r="D642" s="170" t="s">
        <v>75</v>
      </c>
      <c r="E642" s="182" t="s">
        <v>1479</v>
      </c>
      <c r="F642" s="182" t="s">
        <v>1480</v>
      </c>
      <c r="G642" s="169"/>
      <c r="H642" s="169"/>
      <c r="I642" s="172"/>
      <c r="J642" s="183">
        <f>BK642</f>
        <v>0</v>
      </c>
      <c r="K642" s="169"/>
      <c r="L642" s="174"/>
      <c r="M642" s="175"/>
      <c r="N642" s="176"/>
      <c r="O642" s="176"/>
      <c r="P642" s="177">
        <f>SUM(P643:P660)</f>
        <v>0</v>
      </c>
      <c r="Q642" s="176"/>
      <c r="R642" s="177">
        <f>SUM(R643:R660)</f>
        <v>1.08613</v>
      </c>
      <c r="S642" s="176"/>
      <c r="T642" s="178">
        <f>SUM(T643:T660)</f>
        <v>0</v>
      </c>
      <c r="AR642" s="179" t="s">
        <v>87</v>
      </c>
      <c r="AT642" s="180" t="s">
        <v>75</v>
      </c>
      <c r="AU642" s="180" t="s">
        <v>24</v>
      </c>
      <c r="AY642" s="179" t="s">
        <v>152</v>
      </c>
      <c r="BK642" s="181">
        <f>SUM(BK643:BK660)</f>
        <v>0</v>
      </c>
    </row>
    <row r="643" spans="2:65" s="1" customFormat="1" ht="25.5" customHeight="1">
      <c r="B643" s="38"/>
      <c r="C643" s="184" t="s">
        <v>1481</v>
      </c>
      <c r="D643" s="184" t="s">
        <v>154</v>
      </c>
      <c r="E643" s="185" t="s">
        <v>1482</v>
      </c>
      <c r="F643" s="186" t="s">
        <v>1483</v>
      </c>
      <c r="G643" s="187" t="s">
        <v>201</v>
      </c>
      <c r="H643" s="188">
        <v>96</v>
      </c>
      <c r="I643" s="189"/>
      <c r="J643" s="190">
        <f>ROUND(I643*H643,2)</f>
        <v>0</v>
      </c>
      <c r="K643" s="186" t="s">
        <v>158</v>
      </c>
      <c r="L643" s="58"/>
      <c r="M643" s="191" t="s">
        <v>22</v>
      </c>
      <c r="N643" s="192" t="s">
        <v>47</v>
      </c>
      <c r="O643" s="39"/>
      <c r="P643" s="193">
        <f>O643*H643</f>
        <v>0</v>
      </c>
      <c r="Q643" s="193">
        <v>0.00062</v>
      </c>
      <c r="R643" s="193">
        <f>Q643*H643</f>
        <v>0.05952</v>
      </c>
      <c r="S643" s="193">
        <v>0</v>
      </c>
      <c r="T643" s="194">
        <f>S643*H643</f>
        <v>0</v>
      </c>
      <c r="AR643" s="21" t="s">
        <v>224</v>
      </c>
      <c r="AT643" s="21" t="s">
        <v>154</v>
      </c>
      <c r="AU643" s="21" t="s">
        <v>87</v>
      </c>
      <c r="AY643" s="21" t="s">
        <v>152</v>
      </c>
      <c r="BE643" s="195">
        <f>IF(N643="základní",J643,0)</f>
        <v>0</v>
      </c>
      <c r="BF643" s="195">
        <f>IF(N643="snížená",J643,0)</f>
        <v>0</v>
      </c>
      <c r="BG643" s="195">
        <f>IF(N643="zákl. přenesená",J643,0)</f>
        <v>0</v>
      </c>
      <c r="BH643" s="195">
        <f>IF(N643="sníž. přenesená",J643,0)</f>
        <v>0</v>
      </c>
      <c r="BI643" s="195">
        <f>IF(N643="nulová",J643,0)</f>
        <v>0</v>
      </c>
      <c r="BJ643" s="21" t="s">
        <v>24</v>
      </c>
      <c r="BK643" s="195">
        <f>ROUND(I643*H643,2)</f>
        <v>0</v>
      </c>
      <c r="BL643" s="21" t="s">
        <v>224</v>
      </c>
      <c r="BM643" s="21" t="s">
        <v>1484</v>
      </c>
    </row>
    <row r="644" spans="2:65" s="1" customFormat="1" ht="25.5" customHeight="1">
      <c r="B644" s="38"/>
      <c r="C644" s="184" t="s">
        <v>1485</v>
      </c>
      <c r="D644" s="184" t="s">
        <v>154</v>
      </c>
      <c r="E644" s="185" t="s">
        <v>1486</v>
      </c>
      <c r="F644" s="186" t="s">
        <v>1487</v>
      </c>
      <c r="G644" s="187" t="s">
        <v>157</v>
      </c>
      <c r="H644" s="188">
        <v>264</v>
      </c>
      <c r="I644" s="189"/>
      <c r="J644" s="190">
        <f>ROUND(I644*H644,2)</f>
        <v>0</v>
      </c>
      <c r="K644" s="186" t="s">
        <v>158</v>
      </c>
      <c r="L644" s="58"/>
      <c r="M644" s="191" t="s">
        <v>22</v>
      </c>
      <c r="N644" s="192" t="s">
        <v>47</v>
      </c>
      <c r="O644" s="39"/>
      <c r="P644" s="193">
        <f>O644*H644</f>
        <v>0</v>
      </c>
      <c r="Q644" s="193">
        <v>0.0035</v>
      </c>
      <c r="R644" s="193">
        <f>Q644*H644</f>
        <v>0.924</v>
      </c>
      <c r="S644" s="193">
        <v>0</v>
      </c>
      <c r="T644" s="194">
        <f>S644*H644</f>
        <v>0</v>
      </c>
      <c r="AR644" s="21" t="s">
        <v>224</v>
      </c>
      <c r="AT644" s="21" t="s">
        <v>154</v>
      </c>
      <c r="AU644" s="21" t="s">
        <v>87</v>
      </c>
      <c r="AY644" s="21" t="s">
        <v>152</v>
      </c>
      <c r="BE644" s="195">
        <f>IF(N644="základní",J644,0)</f>
        <v>0</v>
      </c>
      <c r="BF644" s="195">
        <f>IF(N644="snížená",J644,0)</f>
        <v>0</v>
      </c>
      <c r="BG644" s="195">
        <f>IF(N644="zákl. přenesená",J644,0)</f>
        <v>0</v>
      </c>
      <c r="BH644" s="195">
        <f>IF(N644="sníž. přenesená",J644,0)</f>
        <v>0</v>
      </c>
      <c r="BI644" s="195">
        <f>IF(N644="nulová",J644,0)</f>
        <v>0</v>
      </c>
      <c r="BJ644" s="21" t="s">
        <v>24</v>
      </c>
      <c r="BK644" s="195">
        <f>ROUND(I644*H644,2)</f>
        <v>0</v>
      </c>
      <c r="BL644" s="21" t="s">
        <v>224</v>
      </c>
      <c r="BM644" s="21" t="s">
        <v>1488</v>
      </c>
    </row>
    <row r="645" spans="2:65" s="1" customFormat="1" ht="25.5" customHeight="1">
      <c r="B645" s="38"/>
      <c r="C645" s="184" t="s">
        <v>1489</v>
      </c>
      <c r="D645" s="184" t="s">
        <v>154</v>
      </c>
      <c r="E645" s="185" t="s">
        <v>1490</v>
      </c>
      <c r="F645" s="186" t="s">
        <v>1491</v>
      </c>
      <c r="G645" s="187" t="s">
        <v>157</v>
      </c>
      <c r="H645" s="188">
        <v>1</v>
      </c>
      <c r="I645" s="189"/>
      <c r="J645" s="190">
        <f>ROUND(I645*H645,2)</f>
        <v>0</v>
      </c>
      <c r="K645" s="186" t="s">
        <v>158</v>
      </c>
      <c r="L645" s="58"/>
      <c r="M645" s="191" t="s">
        <v>22</v>
      </c>
      <c r="N645" s="192" t="s">
        <v>47</v>
      </c>
      <c r="O645" s="39"/>
      <c r="P645" s="193">
        <f>O645*H645</f>
        <v>0</v>
      </c>
      <c r="Q645" s="193">
        <v>0.0035</v>
      </c>
      <c r="R645" s="193">
        <f>Q645*H645</f>
        <v>0.0035</v>
      </c>
      <c r="S645" s="193">
        <v>0</v>
      </c>
      <c r="T645" s="194">
        <f>S645*H645</f>
        <v>0</v>
      </c>
      <c r="AR645" s="21" t="s">
        <v>224</v>
      </c>
      <c r="AT645" s="21" t="s">
        <v>154</v>
      </c>
      <c r="AU645" s="21" t="s">
        <v>87</v>
      </c>
      <c r="AY645" s="21" t="s">
        <v>152</v>
      </c>
      <c r="BE645" s="195">
        <f>IF(N645="základní",J645,0)</f>
        <v>0</v>
      </c>
      <c r="BF645" s="195">
        <f>IF(N645="snížená",J645,0)</f>
        <v>0</v>
      </c>
      <c r="BG645" s="195">
        <f>IF(N645="zákl. přenesená",J645,0)</f>
        <v>0</v>
      </c>
      <c r="BH645" s="195">
        <f>IF(N645="sníž. přenesená",J645,0)</f>
        <v>0</v>
      </c>
      <c r="BI645" s="195">
        <f>IF(N645="nulová",J645,0)</f>
        <v>0</v>
      </c>
      <c r="BJ645" s="21" t="s">
        <v>24</v>
      </c>
      <c r="BK645" s="195">
        <f>ROUND(I645*H645,2)</f>
        <v>0</v>
      </c>
      <c r="BL645" s="21" t="s">
        <v>224</v>
      </c>
      <c r="BM645" s="21" t="s">
        <v>1492</v>
      </c>
    </row>
    <row r="646" spans="2:65" s="1" customFormat="1" ht="25.5" customHeight="1">
      <c r="B646" s="38"/>
      <c r="C646" s="184" t="s">
        <v>1493</v>
      </c>
      <c r="D646" s="184" t="s">
        <v>154</v>
      </c>
      <c r="E646" s="185" t="s">
        <v>1494</v>
      </c>
      <c r="F646" s="186" t="s">
        <v>1495</v>
      </c>
      <c r="G646" s="187" t="s">
        <v>157</v>
      </c>
      <c r="H646" s="188">
        <v>1</v>
      </c>
      <c r="I646" s="189"/>
      <c r="J646" s="190">
        <f>ROUND(I646*H646,2)</f>
        <v>0</v>
      </c>
      <c r="K646" s="186" t="s">
        <v>158</v>
      </c>
      <c r="L646" s="58"/>
      <c r="M646" s="191" t="s">
        <v>22</v>
      </c>
      <c r="N646" s="192" t="s">
        <v>47</v>
      </c>
      <c r="O646" s="39"/>
      <c r="P646" s="193">
        <f>O646*H646</f>
        <v>0</v>
      </c>
      <c r="Q646" s="193">
        <v>0.0028</v>
      </c>
      <c r="R646" s="193">
        <f>Q646*H646</f>
        <v>0.0028</v>
      </c>
      <c r="S646" s="193">
        <v>0</v>
      </c>
      <c r="T646" s="194">
        <f>S646*H646</f>
        <v>0</v>
      </c>
      <c r="AR646" s="21" t="s">
        <v>224</v>
      </c>
      <c r="AT646" s="21" t="s">
        <v>154</v>
      </c>
      <c r="AU646" s="21" t="s">
        <v>87</v>
      </c>
      <c r="AY646" s="21" t="s">
        <v>152</v>
      </c>
      <c r="BE646" s="195">
        <f>IF(N646="základní",J646,0)</f>
        <v>0</v>
      </c>
      <c r="BF646" s="195">
        <f>IF(N646="snížená",J646,0)</f>
        <v>0</v>
      </c>
      <c r="BG646" s="195">
        <f>IF(N646="zákl. přenesená",J646,0)</f>
        <v>0</v>
      </c>
      <c r="BH646" s="195">
        <f>IF(N646="sníž. přenesená",J646,0)</f>
        <v>0</v>
      </c>
      <c r="BI646" s="195">
        <f>IF(N646="nulová",J646,0)</f>
        <v>0</v>
      </c>
      <c r="BJ646" s="21" t="s">
        <v>24</v>
      </c>
      <c r="BK646" s="195">
        <f>ROUND(I646*H646,2)</f>
        <v>0</v>
      </c>
      <c r="BL646" s="21" t="s">
        <v>224</v>
      </c>
      <c r="BM646" s="21" t="s">
        <v>1496</v>
      </c>
    </row>
    <row r="647" spans="2:65" s="1" customFormat="1" ht="16.5" customHeight="1">
      <c r="B647" s="38"/>
      <c r="C647" s="184" t="s">
        <v>1497</v>
      </c>
      <c r="D647" s="184" t="s">
        <v>154</v>
      </c>
      <c r="E647" s="185" t="s">
        <v>1498</v>
      </c>
      <c r="F647" s="186" t="s">
        <v>1499</v>
      </c>
      <c r="G647" s="187" t="s">
        <v>157</v>
      </c>
      <c r="H647" s="188">
        <v>264</v>
      </c>
      <c r="I647" s="189"/>
      <c r="J647" s="190">
        <f>ROUND(I647*H647,2)</f>
        <v>0</v>
      </c>
      <c r="K647" s="186" t="s">
        <v>158</v>
      </c>
      <c r="L647" s="58"/>
      <c r="M647" s="191" t="s">
        <v>22</v>
      </c>
      <c r="N647" s="192" t="s">
        <v>47</v>
      </c>
      <c r="O647" s="39"/>
      <c r="P647" s="193">
        <f>O647*H647</f>
        <v>0</v>
      </c>
      <c r="Q647" s="193">
        <v>0.0003</v>
      </c>
      <c r="R647" s="193">
        <f>Q647*H647</f>
        <v>0.07919999999999999</v>
      </c>
      <c r="S647" s="193">
        <v>0</v>
      </c>
      <c r="T647" s="194">
        <f>S647*H647</f>
        <v>0</v>
      </c>
      <c r="AR647" s="21" t="s">
        <v>224</v>
      </c>
      <c r="AT647" s="21" t="s">
        <v>154</v>
      </c>
      <c r="AU647" s="21" t="s">
        <v>87</v>
      </c>
      <c r="AY647" s="21" t="s">
        <v>152</v>
      </c>
      <c r="BE647" s="195">
        <f>IF(N647="základní",J647,0)</f>
        <v>0</v>
      </c>
      <c r="BF647" s="195">
        <f>IF(N647="snížená",J647,0)</f>
        <v>0</v>
      </c>
      <c r="BG647" s="195">
        <f>IF(N647="zákl. přenesená",J647,0)</f>
        <v>0</v>
      </c>
      <c r="BH647" s="195">
        <f>IF(N647="sníž. přenesená",J647,0)</f>
        <v>0</v>
      </c>
      <c r="BI647" s="195">
        <f>IF(N647="nulová",J647,0)</f>
        <v>0</v>
      </c>
      <c r="BJ647" s="21" t="s">
        <v>24</v>
      </c>
      <c r="BK647" s="195">
        <f>ROUND(I647*H647,2)</f>
        <v>0</v>
      </c>
      <c r="BL647" s="21" t="s">
        <v>224</v>
      </c>
      <c r="BM647" s="21" t="s">
        <v>1500</v>
      </c>
    </row>
    <row r="648" spans="2:47" s="1" customFormat="1" ht="40.5">
      <c r="B648" s="38"/>
      <c r="C648" s="60"/>
      <c r="D648" s="196" t="s">
        <v>161</v>
      </c>
      <c r="E648" s="60"/>
      <c r="F648" s="197" t="s">
        <v>1501</v>
      </c>
      <c r="G648" s="60"/>
      <c r="H648" s="60"/>
      <c r="I648" s="155"/>
      <c r="J648" s="60"/>
      <c r="K648" s="60"/>
      <c r="L648" s="58"/>
      <c r="M648" s="198"/>
      <c r="N648" s="39"/>
      <c r="O648" s="39"/>
      <c r="P648" s="39"/>
      <c r="Q648" s="39"/>
      <c r="R648" s="39"/>
      <c r="S648" s="39"/>
      <c r="T648" s="75"/>
      <c r="AT648" s="21" t="s">
        <v>161</v>
      </c>
      <c r="AU648" s="21" t="s">
        <v>87</v>
      </c>
    </row>
    <row r="649" spans="2:65" s="1" customFormat="1" ht="16.5" customHeight="1">
      <c r="B649" s="38"/>
      <c r="C649" s="184" t="s">
        <v>1502</v>
      </c>
      <c r="D649" s="184" t="s">
        <v>154</v>
      </c>
      <c r="E649" s="185" t="s">
        <v>1503</v>
      </c>
      <c r="F649" s="186" t="s">
        <v>1504</v>
      </c>
      <c r="G649" s="187" t="s">
        <v>201</v>
      </c>
      <c r="H649" s="188">
        <v>332</v>
      </c>
      <c r="I649" s="189"/>
      <c r="J649" s="190">
        <f>ROUND(I649*H649,2)</f>
        <v>0</v>
      </c>
      <c r="K649" s="186" t="s">
        <v>158</v>
      </c>
      <c r="L649" s="58"/>
      <c r="M649" s="191" t="s">
        <v>22</v>
      </c>
      <c r="N649" s="192" t="s">
        <v>47</v>
      </c>
      <c r="O649" s="39"/>
      <c r="P649" s="193">
        <f>O649*H649</f>
        <v>0</v>
      </c>
      <c r="Q649" s="193">
        <v>3E-05</v>
      </c>
      <c r="R649" s="193">
        <f>Q649*H649</f>
        <v>0.00996</v>
      </c>
      <c r="S649" s="193">
        <v>0</v>
      </c>
      <c r="T649" s="194">
        <f>S649*H649</f>
        <v>0</v>
      </c>
      <c r="AR649" s="21" t="s">
        <v>224</v>
      </c>
      <c r="AT649" s="21" t="s">
        <v>154</v>
      </c>
      <c r="AU649" s="21" t="s">
        <v>87</v>
      </c>
      <c r="AY649" s="21" t="s">
        <v>152</v>
      </c>
      <c r="BE649" s="195">
        <f>IF(N649="základní",J649,0)</f>
        <v>0</v>
      </c>
      <c r="BF649" s="195">
        <f>IF(N649="snížená",J649,0)</f>
        <v>0</v>
      </c>
      <c r="BG649" s="195">
        <f>IF(N649="zákl. přenesená",J649,0)</f>
        <v>0</v>
      </c>
      <c r="BH649" s="195">
        <f>IF(N649="sníž. přenesená",J649,0)</f>
        <v>0</v>
      </c>
      <c r="BI649" s="195">
        <f>IF(N649="nulová",J649,0)</f>
        <v>0</v>
      </c>
      <c r="BJ649" s="21" t="s">
        <v>24</v>
      </c>
      <c r="BK649" s="195">
        <f>ROUND(I649*H649,2)</f>
        <v>0</v>
      </c>
      <c r="BL649" s="21" t="s">
        <v>224</v>
      </c>
      <c r="BM649" s="21" t="s">
        <v>1505</v>
      </c>
    </row>
    <row r="650" spans="2:47" s="1" customFormat="1" ht="40.5">
      <c r="B650" s="38"/>
      <c r="C650" s="60"/>
      <c r="D650" s="196" t="s">
        <v>161</v>
      </c>
      <c r="E650" s="60"/>
      <c r="F650" s="197" t="s">
        <v>1501</v>
      </c>
      <c r="G650" s="60"/>
      <c r="H650" s="60"/>
      <c r="I650" s="155"/>
      <c r="J650" s="60"/>
      <c r="K650" s="60"/>
      <c r="L650" s="58"/>
      <c r="M650" s="198"/>
      <c r="N650" s="39"/>
      <c r="O650" s="39"/>
      <c r="P650" s="39"/>
      <c r="Q650" s="39"/>
      <c r="R650" s="39"/>
      <c r="S650" s="39"/>
      <c r="T650" s="75"/>
      <c r="AT650" s="21" t="s">
        <v>161</v>
      </c>
      <c r="AU650" s="21" t="s">
        <v>87</v>
      </c>
    </row>
    <row r="651" spans="2:65" s="1" customFormat="1" ht="16.5" customHeight="1">
      <c r="B651" s="38"/>
      <c r="C651" s="184" t="s">
        <v>1506</v>
      </c>
      <c r="D651" s="184" t="s">
        <v>154</v>
      </c>
      <c r="E651" s="185" t="s">
        <v>1507</v>
      </c>
      <c r="F651" s="186" t="s">
        <v>1508</v>
      </c>
      <c r="G651" s="187" t="s">
        <v>201</v>
      </c>
      <c r="H651" s="188">
        <v>1</v>
      </c>
      <c r="I651" s="189"/>
      <c r="J651" s="190">
        <f>ROUND(I651*H651,2)</f>
        <v>0</v>
      </c>
      <c r="K651" s="186" t="s">
        <v>158</v>
      </c>
      <c r="L651" s="58"/>
      <c r="M651" s="191" t="s">
        <v>22</v>
      </c>
      <c r="N651" s="192" t="s">
        <v>47</v>
      </c>
      <c r="O651" s="39"/>
      <c r="P651" s="193">
        <f>O651*H651</f>
        <v>0</v>
      </c>
      <c r="Q651" s="193">
        <v>0</v>
      </c>
      <c r="R651" s="193">
        <f>Q651*H651</f>
        <v>0</v>
      </c>
      <c r="S651" s="193">
        <v>0</v>
      </c>
      <c r="T651" s="194">
        <f>S651*H651</f>
        <v>0</v>
      </c>
      <c r="AR651" s="21" t="s">
        <v>224</v>
      </c>
      <c r="AT651" s="21" t="s">
        <v>154</v>
      </c>
      <c r="AU651" s="21" t="s">
        <v>87</v>
      </c>
      <c r="AY651" s="21" t="s">
        <v>152</v>
      </c>
      <c r="BE651" s="195">
        <f>IF(N651="základní",J651,0)</f>
        <v>0</v>
      </c>
      <c r="BF651" s="195">
        <f>IF(N651="snížená",J651,0)</f>
        <v>0</v>
      </c>
      <c r="BG651" s="195">
        <f>IF(N651="zákl. přenesená",J651,0)</f>
        <v>0</v>
      </c>
      <c r="BH651" s="195">
        <f>IF(N651="sníž. přenesená",J651,0)</f>
        <v>0</v>
      </c>
      <c r="BI651" s="195">
        <f>IF(N651="nulová",J651,0)</f>
        <v>0</v>
      </c>
      <c r="BJ651" s="21" t="s">
        <v>24</v>
      </c>
      <c r="BK651" s="195">
        <f>ROUND(I651*H651,2)</f>
        <v>0</v>
      </c>
      <c r="BL651" s="21" t="s">
        <v>224</v>
      </c>
      <c r="BM651" s="21" t="s">
        <v>1509</v>
      </c>
    </row>
    <row r="652" spans="2:47" s="1" customFormat="1" ht="40.5">
      <c r="B652" s="38"/>
      <c r="C652" s="60"/>
      <c r="D652" s="196" t="s">
        <v>161</v>
      </c>
      <c r="E652" s="60"/>
      <c r="F652" s="197" t="s">
        <v>1501</v>
      </c>
      <c r="G652" s="60"/>
      <c r="H652" s="60"/>
      <c r="I652" s="155"/>
      <c r="J652" s="60"/>
      <c r="K652" s="60"/>
      <c r="L652" s="58"/>
      <c r="M652" s="198"/>
      <c r="N652" s="39"/>
      <c r="O652" s="39"/>
      <c r="P652" s="39"/>
      <c r="Q652" s="39"/>
      <c r="R652" s="39"/>
      <c r="S652" s="39"/>
      <c r="T652" s="75"/>
      <c r="AT652" s="21" t="s">
        <v>161</v>
      </c>
      <c r="AU652" s="21" t="s">
        <v>87</v>
      </c>
    </row>
    <row r="653" spans="2:65" s="1" customFormat="1" ht="16.5" customHeight="1">
      <c r="B653" s="38"/>
      <c r="C653" s="184" t="s">
        <v>1510</v>
      </c>
      <c r="D653" s="184" t="s">
        <v>154</v>
      </c>
      <c r="E653" s="185" t="s">
        <v>1511</v>
      </c>
      <c r="F653" s="186" t="s">
        <v>1512</v>
      </c>
      <c r="G653" s="187" t="s">
        <v>384</v>
      </c>
      <c r="H653" s="188">
        <v>1</v>
      </c>
      <c r="I653" s="189"/>
      <c r="J653" s="190">
        <f>ROUND(I653*H653,2)</f>
        <v>0</v>
      </c>
      <c r="K653" s="186" t="s">
        <v>158</v>
      </c>
      <c r="L653" s="58"/>
      <c r="M653" s="191" t="s">
        <v>22</v>
      </c>
      <c r="N653" s="192" t="s">
        <v>47</v>
      </c>
      <c r="O653" s="39"/>
      <c r="P653" s="193">
        <f>O653*H653</f>
        <v>0</v>
      </c>
      <c r="Q653" s="193">
        <v>0</v>
      </c>
      <c r="R653" s="193">
        <f>Q653*H653</f>
        <v>0</v>
      </c>
      <c r="S653" s="193">
        <v>0</v>
      </c>
      <c r="T653" s="194">
        <f>S653*H653</f>
        <v>0</v>
      </c>
      <c r="AR653" s="21" t="s">
        <v>224</v>
      </c>
      <c r="AT653" s="21" t="s">
        <v>154</v>
      </c>
      <c r="AU653" s="21" t="s">
        <v>87</v>
      </c>
      <c r="AY653" s="21" t="s">
        <v>152</v>
      </c>
      <c r="BE653" s="195">
        <f>IF(N653="základní",J653,0)</f>
        <v>0</v>
      </c>
      <c r="BF653" s="195">
        <f>IF(N653="snížená",J653,0)</f>
        <v>0</v>
      </c>
      <c r="BG653" s="195">
        <f>IF(N653="zákl. přenesená",J653,0)</f>
        <v>0</v>
      </c>
      <c r="BH653" s="195">
        <f>IF(N653="sníž. přenesená",J653,0)</f>
        <v>0</v>
      </c>
      <c r="BI653" s="195">
        <f>IF(N653="nulová",J653,0)</f>
        <v>0</v>
      </c>
      <c r="BJ653" s="21" t="s">
        <v>24</v>
      </c>
      <c r="BK653" s="195">
        <f>ROUND(I653*H653,2)</f>
        <v>0</v>
      </c>
      <c r="BL653" s="21" t="s">
        <v>224</v>
      </c>
      <c r="BM653" s="21" t="s">
        <v>1513</v>
      </c>
    </row>
    <row r="654" spans="2:47" s="1" customFormat="1" ht="40.5">
      <c r="B654" s="38"/>
      <c r="C654" s="60"/>
      <c r="D654" s="196" t="s">
        <v>161</v>
      </c>
      <c r="E654" s="60"/>
      <c r="F654" s="197" t="s">
        <v>1501</v>
      </c>
      <c r="G654" s="60"/>
      <c r="H654" s="60"/>
      <c r="I654" s="155"/>
      <c r="J654" s="60"/>
      <c r="K654" s="60"/>
      <c r="L654" s="58"/>
      <c r="M654" s="198"/>
      <c r="N654" s="39"/>
      <c r="O654" s="39"/>
      <c r="P654" s="39"/>
      <c r="Q654" s="39"/>
      <c r="R654" s="39"/>
      <c r="S654" s="39"/>
      <c r="T654" s="75"/>
      <c r="AT654" s="21" t="s">
        <v>161</v>
      </c>
      <c r="AU654" s="21" t="s">
        <v>87</v>
      </c>
    </row>
    <row r="655" spans="2:65" s="1" customFormat="1" ht="16.5" customHeight="1">
      <c r="B655" s="38"/>
      <c r="C655" s="184" t="s">
        <v>1514</v>
      </c>
      <c r="D655" s="184" t="s">
        <v>154</v>
      </c>
      <c r="E655" s="185" t="s">
        <v>1515</v>
      </c>
      <c r="F655" s="186" t="s">
        <v>1516</v>
      </c>
      <c r="G655" s="187" t="s">
        <v>201</v>
      </c>
      <c r="H655" s="188">
        <v>1</v>
      </c>
      <c r="I655" s="189"/>
      <c r="J655" s="190">
        <f>ROUND(I655*H655,2)</f>
        <v>0</v>
      </c>
      <c r="K655" s="186" t="s">
        <v>158</v>
      </c>
      <c r="L655" s="58"/>
      <c r="M655" s="191" t="s">
        <v>22</v>
      </c>
      <c r="N655" s="192" t="s">
        <v>47</v>
      </c>
      <c r="O655" s="39"/>
      <c r="P655" s="193">
        <f>O655*H655</f>
        <v>0</v>
      </c>
      <c r="Q655" s="193">
        <v>0</v>
      </c>
      <c r="R655" s="193">
        <f>Q655*H655</f>
        <v>0</v>
      </c>
      <c r="S655" s="193">
        <v>0</v>
      </c>
      <c r="T655" s="194">
        <f>S655*H655</f>
        <v>0</v>
      </c>
      <c r="AR655" s="21" t="s">
        <v>224</v>
      </c>
      <c r="AT655" s="21" t="s">
        <v>154</v>
      </c>
      <c r="AU655" s="21" t="s">
        <v>87</v>
      </c>
      <c r="AY655" s="21" t="s">
        <v>152</v>
      </c>
      <c r="BE655" s="195">
        <f>IF(N655="základní",J655,0)</f>
        <v>0</v>
      </c>
      <c r="BF655" s="195">
        <f>IF(N655="snížená",J655,0)</f>
        <v>0</v>
      </c>
      <c r="BG655" s="195">
        <f>IF(N655="zákl. přenesená",J655,0)</f>
        <v>0</v>
      </c>
      <c r="BH655" s="195">
        <f>IF(N655="sníž. přenesená",J655,0)</f>
        <v>0</v>
      </c>
      <c r="BI655" s="195">
        <f>IF(N655="nulová",J655,0)</f>
        <v>0</v>
      </c>
      <c r="BJ655" s="21" t="s">
        <v>24</v>
      </c>
      <c r="BK655" s="195">
        <f>ROUND(I655*H655,2)</f>
        <v>0</v>
      </c>
      <c r="BL655" s="21" t="s">
        <v>224</v>
      </c>
      <c r="BM655" s="21" t="s">
        <v>1517</v>
      </c>
    </row>
    <row r="656" spans="2:47" s="1" customFormat="1" ht="40.5">
      <c r="B656" s="38"/>
      <c r="C656" s="60"/>
      <c r="D656" s="196" t="s">
        <v>161</v>
      </c>
      <c r="E656" s="60"/>
      <c r="F656" s="197" t="s">
        <v>1501</v>
      </c>
      <c r="G656" s="60"/>
      <c r="H656" s="60"/>
      <c r="I656" s="155"/>
      <c r="J656" s="60"/>
      <c r="K656" s="60"/>
      <c r="L656" s="58"/>
      <c r="M656" s="198"/>
      <c r="N656" s="39"/>
      <c r="O656" s="39"/>
      <c r="P656" s="39"/>
      <c r="Q656" s="39"/>
      <c r="R656" s="39"/>
      <c r="S656" s="39"/>
      <c r="T656" s="75"/>
      <c r="AT656" s="21" t="s">
        <v>161</v>
      </c>
      <c r="AU656" s="21" t="s">
        <v>87</v>
      </c>
    </row>
    <row r="657" spans="2:65" s="1" customFormat="1" ht="16.5" customHeight="1">
      <c r="B657" s="38"/>
      <c r="C657" s="184" t="s">
        <v>1518</v>
      </c>
      <c r="D657" s="184" t="s">
        <v>154</v>
      </c>
      <c r="E657" s="185" t="s">
        <v>1519</v>
      </c>
      <c r="F657" s="186" t="s">
        <v>1520</v>
      </c>
      <c r="G657" s="187" t="s">
        <v>157</v>
      </c>
      <c r="H657" s="188">
        <v>1</v>
      </c>
      <c r="I657" s="189"/>
      <c r="J657" s="190">
        <f>ROUND(I657*H657,2)</f>
        <v>0</v>
      </c>
      <c r="K657" s="186" t="s">
        <v>158</v>
      </c>
      <c r="L657" s="58"/>
      <c r="M657" s="191" t="s">
        <v>22</v>
      </c>
      <c r="N657" s="192" t="s">
        <v>47</v>
      </c>
      <c r="O657" s="39"/>
      <c r="P657" s="193">
        <f>O657*H657</f>
        <v>0</v>
      </c>
      <c r="Q657" s="193">
        <v>0</v>
      </c>
      <c r="R657" s="193">
        <f>Q657*H657</f>
        <v>0</v>
      </c>
      <c r="S657" s="193">
        <v>0</v>
      </c>
      <c r="T657" s="194">
        <f>S657*H657</f>
        <v>0</v>
      </c>
      <c r="AR657" s="21" t="s">
        <v>224</v>
      </c>
      <c r="AT657" s="21" t="s">
        <v>154</v>
      </c>
      <c r="AU657" s="21" t="s">
        <v>87</v>
      </c>
      <c r="AY657" s="21" t="s">
        <v>152</v>
      </c>
      <c r="BE657" s="195">
        <f>IF(N657="základní",J657,0)</f>
        <v>0</v>
      </c>
      <c r="BF657" s="195">
        <f>IF(N657="snížená",J657,0)</f>
        <v>0</v>
      </c>
      <c r="BG657" s="195">
        <f>IF(N657="zákl. přenesená",J657,0)</f>
        <v>0</v>
      </c>
      <c r="BH657" s="195">
        <f>IF(N657="sníž. přenesená",J657,0)</f>
        <v>0</v>
      </c>
      <c r="BI657" s="195">
        <f>IF(N657="nulová",J657,0)</f>
        <v>0</v>
      </c>
      <c r="BJ657" s="21" t="s">
        <v>24</v>
      </c>
      <c r="BK657" s="195">
        <f>ROUND(I657*H657,2)</f>
        <v>0</v>
      </c>
      <c r="BL657" s="21" t="s">
        <v>224</v>
      </c>
      <c r="BM657" s="21" t="s">
        <v>1521</v>
      </c>
    </row>
    <row r="658" spans="2:47" s="1" customFormat="1" ht="40.5">
      <c r="B658" s="38"/>
      <c r="C658" s="60"/>
      <c r="D658" s="196" t="s">
        <v>161</v>
      </c>
      <c r="E658" s="60"/>
      <c r="F658" s="197" t="s">
        <v>1501</v>
      </c>
      <c r="G658" s="60"/>
      <c r="H658" s="60"/>
      <c r="I658" s="155"/>
      <c r="J658" s="60"/>
      <c r="K658" s="60"/>
      <c r="L658" s="58"/>
      <c r="M658" s="198"/>
      <c r="N658" s="39"/>
      <c r="O658" s="39"/>
      <c r="P658" s="39"/>
      <c r="Q658" s="39"/>
      <c r="R658" s="39"/>
      <c r="S658" s="39"/>
      <c r="T658" s="75"/>
      <c r="AT658" s="21" t="s">
        <v>161</v>
      </c>
      <c r="AU658" s="21" t="s">
        <v>87</v>
      </c>
    </row>
    <row r="659" spans="2:65" s="1" customFormat="1" ht="25.5" customHeight="1">
      <c r="B659" s="38"/>
      <c r="C659" s="184" t="s">
        <v>1522</v>
      </c>
      <c r="D659" s="184" t="s">
        <v>154</v>
      </c>
      <c r="E659" s="185" t="s">
        <v>1523</v>
      </c>
      <c r="F659" s="186" t="s">
        <v>1524</v>
      </c>
      <c r="G659" s="187" t="s">
        <v>157</v>
      </c>
      <c r="H659" s="188">
        <v>1</v>
      </c>
      <c r="I659" s="189"/>
      <c r="J659" s="190">
        <f>ROUND(I659*H659,2)</f>
        <v>0</v>
      </c>
      <c r="K659" s="186" t="s">
        <v>158</v>
      </c>
      <c r="L659" s="58"/>
      <c r="M659" s="191" t="s">
        <v>22</v>
      </c>
      <c r="N659" s="192" t="s">
        <v>47</v>
      </c>
      <c r="O659" s="39"/>
      <c r="P659" s="193">
        <f>O659*H659</f>
        <v>0</v>
      </c>
      <c r="Q659" s="193">
        <v>0.00715</v>
      </c>
      <c r="R659" s="193">
        <f>Q659*H659</f>
        <v>0.00715</v>
      </c>
      <c r="S659" s="193">
        <v>0</v>
      </c>
      <c r="T659" s="194">
        <f>S659*H659</f>
        <v>0</v>
      </c>
      <c r="AR659" s="21" t="s">
        <v>224</v>
      </c>
      <c r="AT659" s="21" t="s">
        <v>154</v>
      </c>
      <c r="AU659" s="21" t="s">
        <v>87</v>
      </c>
      <c r="AY659" s="21" t="s">
        <v>152</v>
      </c>
      <c r="BE659" s="195">
        <f>IF(N659="základní",J659,0)</f>
        <v>0</v>
      </c>
      <c r="BF659" s="195">
        <f>IF(N659="snížená",J659,0)</f>
        <v>0</v>
      </c>
      <c r="BG659" s="195">
        <f>IF(N659="zákl. přenesená",J659,0)</f>
        <v>0</v>
      </c>
      <c r="BH659" s="195">
        <f>IF(N659="sníž. přenesená",J659,0)</f>
        <v>0</v>
      </c>
      <c r="BI659" s="195">
        <f>IF(N659="nulová",J659,0)</f>
        <v>0</v>
      </c>
      <c r="BJ659" s="21" t="s">
        <v>24</v>
      </c>
      <c r="BK659" s="195">
        <f>ROUND(I659*H659,2)</f>
        <v>0</v>
      </c>
      <c r="BL659" s="21" t="s">
        <v>224</v>
      </c>
      <c r="BM659" s="21" t="s">
        <v>1525</v>
      </c>
    </row>
    <row r="660" spans="2:47" s="1" customFormat="1" ht="27">
      <c r="B660" s="38"/>
      <c r="C660" s="60"/>
      <c r="D660" s="196" t="s">
        <v>161</v>
      </c>
      <c r="E660" s="60"/>
      <c r="F660" s="197" t="s">
        <v>1526</v>
      </c>
      <c r="G660" s="60"/>
      <c r="H660" s="60"/>
      <c r="I660" s="155"/>
      <c r="J660" s="60"/>
      <c r="K660" s="60"/>
      <c r="L660" s="58"/>
      <c r="M660" s="198"/>
      <c r="N660" s="39"/>
      <c r="O660" s="39"/>
      <c r="P660" s="39"/>
      <c r="Q660" s="39"/>
      <c r="R660" s="39"/>
      <c r="S660" s="39"/>
      <c r="T660" s="75"/>
      <c r="AT660" s="21" t="s">
        <v>161</v>
      </c>
      <c r="AU660" s="21" t="s">
        <v>87</v>
      </c>
    </row>
    <row r="661" spans="2:63" s="10" customFormat="1" ht="29.85" customHeight="1">
      <c r="B661" s="168"/>
      <c r="C661" s="169"/>
      <c r="D661" s="170" t="s">
        <v>75</v>
      </c>
      <c r="E661" s="182" t="s">
        <v>1527</v>
      </c>
      <c r="F661" s="182" t="s">
        <v>1528</v>
      </c>
      <c r="G661" s="169"/>
      <c r="H661" s="169"/>
      <c r="I661" s="172"/>
      <c r="J661" s="183">
        <f>BK661</f>
        <v>0</v>
      </c>
      <c r="K661" s="169"/>
      <c r="L661" s="174"/>
      <c r="M661" s="175"/>
      <c r="N661" s="176"/>
      <c r="O661" s="176"/>
      <c r="P661" s="177">
        <f>SUM(P662:P664)</f>
        <v>0</v>
      </c>
      <c r="Q661" s="176"/>
      <c r="R661" s="177">
        <f>SUM(R662:R664)</f>
        <v>4.211</v>
      </c>
      <c r="S661" s="176"/>
      <c r="T661" s="178">
        <f>SUM(T662:T664)</f>
        <v>0</v>
      </c>
      <c r="AR661" s="179" t="s">
        <v>87</v>
      </c>
      <c r="AT661" s="180" t="s">
        <v>75</v>
      </c>
      <c r="AU661" s="180" t="s">
        <v>24</v>
      </c>
      <c r="AY661" s="179" t="s">
        <v>152</v>
      </c>
      <c r="BK661" s="181">
        <f>SUM(BK662:BK664)</f>
        <v>0</v>
      </c>
    </row>
    <row r="662" spans="2:65" s="1" customFormat="1" ht="38.25" customHeight="1">
      <c r="B662" s="38"/>
      <c r="C662" s="184" t="s">
        <v>1529</v>
      </c>
      <c r="D662" s="184" t="s">
        <v>154</v>
      </c>
      <c r="E662" s="185" t="s">
        <v>1530</v>
      </c>
      <c r="F662" s="186" t="s">
        <v>1531</v>
      </c>
      <c r="G662" s="187" t="s">
        <v>201</v>
      </c>
      <c r="H662" s="188">
        <v>90</v>
      </c>
      <c r="I662" s="189"/>
      <c r="J662" s="190">
        <f>ROUND(I662*H662,2)</f>
        <v>0</v>
      </c>
      <c r="K662" s="186" t="s">
        <v>158</v>
      </c>
      <c r="L662" s="58"/>
      <c r="M662" s="191" t="s">
        <v>22</v>
      </c>
      <c r="N662" s="192" t="s">
        <v>47</v>
      </c>
      <c r="O662" s="39"/>
      <c r="P662" s="193">
        <f>O662*H662</f>
        <v>0</v>
      </c>
      <c r="Q662" s="193">
        <v>0.0137</v>
      </c>
      <c r="R662" s="193">
        <f>Q662*H662</f>
        <v>1.233</v>
      </c>
      <c r="S662" s="193">
        <v>0</v>
      </c>
      <c r="T662" s="194">
        <f>S662*H662</f>
        <v>0</v>
      </c>
      <c r="AR662" s="21" t="s">
        <v>224</v>
      </c>
      <c r="AT662" s="21" t="s">
        <v>154</v>
      </c>
      <c r="AU662" s="21" t="s">
        <v>87</v>
      </c>
      <c r="AY662" s="21" t="s">
        <v>152</v>
      </c>
      <c r="BE662" s="195">
        <f>IF(N662="základní",J662,0)</f>
        <v>0</v>
      </c>
      <c r="BF662" s="195">
        <f>IF(N662="snížená",J662,0)</f>
        <v>0</v>
      </c>
      <c r="BG662" s="195">
        <f>IF(N662="zákl. přenesená",J662,0)</f>
        <v>0</v>
      </c>
      <c r="BH662" s="195">
        <f>IF(N662="sníž. přenesená",J662,0)</f>
        <v>0</v>
      </c>
      <c r="BI662" s="195">
        <f>IF(N662="nulová",J662,0)</f>
        <v>0</v>
      </c>
      <c r="BJ662" s="21" t="s">
        <v>24</v>
      </c>
      <c r="BK662" s="195">
        <f>ROUND(I662*H662,2)</f>
        <v>0</v>
      </c>
      <c r="BL662" s="21" t="s">
        <v>224</v>
      </c>
      <c r="BM662" s="21" t="s">
        <v>1532</v>
      </c>
    </row>
    <row r="663" spans="2:65" s="1" customFormat="1" ht="38.25" customHeight="1">
      <c r="B663" s="38"/>
      <c r="C663" s="184" t="s">
        <v>1533</v>
      </c>
      <c r="D663" s="184" t="s">
        <v>154</v>
      </c>
      <c r="E663" s="185" t="s">
        <v>1534</v>
      </c>
      <c r="F663" s="186" t="s">
        <v>1535</v>
      </c>
      <c r="G663" s="187" t="s">
        <v>157</v>
      </c>
      <c r="H663" s="188">
        <v>74.45</v>
      </c>
      <c r="I663" s="189"/>
      <c r="J663" s="190">
        <f>ROUND(I663*H663,2)</f>
        <v>0</v>
      </c>
      <c r="K663" s="186" t="s">
        <v>158</v>
      </c>
      <c r="L663" s="58"/>
      <c r="M663" s="191" t="s">
        <v>22</v>
      </c>
      <c r="N663" s="192" t="s">
        <v>47</v>
      </c>
      <c r="O663" s="39"/>
      <c r="P663" s="193">
        <f>O663*H663</f>
        <v>0</v>
      </c>
      <c r="Q663" s="193">
        <v>0.04</v>
      </c>
      <c r="R663" s="193">
        <f>Q663*H663</f>
        <v>2.978</v>
      </c>
      <c r="S663" s="193">
        <v>0</v>
      </c>
      <c r="T663" s="194">
        <f>S663*H663</f>
        <v>0</v>
      </c>
      <c r="AR663" s="21" t="s">
        <v>224</v>
      </c>
      <c r="AT663" s="21" t="s">
        <v>154</v>
      </c>
      <c r="AU663" s="21" t="s">
        <v>87</v>
      </c>
      <c r="AY663" s="21" t="s">
        <v>152</v>
      </c>
      <c r="BE663" s="195">
        <f>IF(N663="základní",J663,0)</f>
        <v>0</v>
      </c>
      <c r="BF663" s="195">
        <f>IF(N663="snížená",J663,0)</f>
        <v>0</v>
      </c>
      <c r="BG663" s="195">
        <f>IF(N663="zákl. přenesená",J663,0)</f>
        <v>0</v>
      </c>
      <c r="BH663" s="195">
        <f>IF(N663="sníž. přenesená",J663,0)</f>
        <v>0</v>
      </c>
      <c r="BI663" s="195">
        <f>IF(N663="nulová",J663,0)</f>
        <v>0</v>
      </c>
      <c r="BJ663" s="21" t="s">
        <v>24</v>
      </c>
      <c r="BK663" s="195">
        <f>ROUND(I663*H663,2)</f>
        <v>0</v>
      </c>
      <c r="BL663" s="21" t="s">
        <v>224</v>
      </c>
      <c r="BM663" s="21" t="s">
        <v>1536</v>
      </c>
    </row>
    <row r="664" spans="2:47" s="1" customFormat="1" ht="54">
      <c r="B664" s="38"/>
      <c r="C664" s="60"/>
      <c r="D664" s="196" t="s">
        <v>161</v>
      </c>
      <c r="E664" s="60"/>
      <c r="F664" s="197" t="s">
        <v>1537</v>
      </c>
      <c r="G664" s="60"/>
      <c r="H664" s="60"/>
      <c r="I664" s="155"/>
      <c r="J664" s="60"/>
      <c r="K664" s="60"/>
      <c r="L664" s="58"/>
      <c r="M664" s="198"/>
      <c r="N664" s="39"/>
      <c r="O664" s="39"/>
      <c r="P664" s="39"/>
      <c r="Q664" s="39"/>
      <c r="R664" s="39"/>
      <c r="S664" s="39"/>
      <c r="T664" s="75"/>
      <c r="AT664" s="21" t="s">
        <v>161</v>
      </c>
      <c r="AU664" s="21" t="s">
        <v>87</v>
      </c>
    </row>
    <row r="665" spans="2:63" s="10" customFormat="1" ht="29.85" customHeight="1">
      <c r="B665" s="168"/>
      <c r="C665" s="169"/>
      <c r="D665" s="170" t="s">
        <v>75</v>
      </c>
      <c r="E665" s="182" t="s">
        <v>1538</v>
      </c>
      <c r="F665" s="182" t="s">
        <v>1539</v>
      </c>
      <c r="G665" s="169"/>
      <c r="H665" s="169"/>
      <c r="I665" s="172"/>
      <c r="J665" s="183">
        <f>BK665</f>
        <v>0</v>
      </c>
      <c r="K665" s="169"/>
      <c r="L665" s="174"/>
      <c r="M665" s="175"/>
      <c r="N665" s="176"/>
      <c r="O665" s="176"/>
      <c r="P665" s="177">
        <f>P666</f>
        <v>0</v>
      </c>
      <c r="Q665" s="176"/>
      <c r="R665" s="177">
        <f>R666</f>
        <v>1.703469</v>
      </c>
      <c r="S665" s="176"/>
      <c r="T665" s="178">
        <f>T666</f>
        <v>0</v>
      </c>
      <c r="AR665" s="179" t="s">
        <v>87</v>
      </c>
      <c r="AT665" s="180" t="s">
        <v>75</v>
      </c>
      <c r="AU665" s="180" t="s">
        <v>24</v>
      </c>
      <c r="AY665" s="179" t="s">
        <v>152</v>
      </c>
      <c r="BK665" s="181">
        <f>BK666</f>
        <v>0</v>
      </c>
    </row>
    <row r="666" spans="2:65" s="1" customFormat="1" ht="25.5" customHeight="1">
      <c r="B666" s="38"/>
      <c r="C666" s="184" t="s">
        <v>1540</v>
      </c>
      <c r="D666" s="184" t="s">
        <v>154</v>
      </c>
      <c r="E666" s="185" t="s">
        <v>1541</v>
      </c>
      <c r="F666" s="186" t="s">
        <v>1542</v>
      </c>
      <c r="G666" s="187" t="s">
        <v>157</v>
      </c>
      <c r="H666" s="188">
        <v>34.9</v>
      </c>
      <c r="I666" s="189"/>
      <c r="J666" s="190">
        <f>ROUND(I666*H666,2)</f>
        <v>0</v>
      </c>
      <c r="K666" s="186" t="s">
        <v>158</v>
      </c>
      <c r="L666" s="58"/>
      <c r="M666" s="191" t="s">
        <v>22</v>
      </c>
      <c r="N666" s="192" t="s">
        <v>47</v>
      </c>
      <c r="O666" s="39"/>
      <c r="P666" s="193">
        <f>O666*H666</f>
        <v>0</v>
      </c>
      <c r="Q666" s="193">
        <v>0.04881</v>
      </c>
      <c r="R666" s="193">
        <f>Q666*H666</f>
        <v>1.703469</v>
      </c>
      <c r="S666" s="193">
        <v>0</v>
      </c>
      <c r="T666" s="194">
        <f>S666*H666</f>
        <v>0</v>
      </c>
      <c r="AR666" s="21" t="s">
        <v>224</v>
      </c>
      <c r="AT666" s="21" t="s">
        <v>154</v>
      </c>
      <c r="AU666" s="21" t="s">
        <v>87</v>
      </c>
      <c r="AY666" s="21" t="s">
        <v>152</v>
      </c>
      <c r="BE666" s="195">
        <f>IF(N666="základní",J666,0)</f>
        <v>0</v>
      </c>
      <c r="BF666" s="195">
        <f>IF(N666="snížená",J666,0)</f>
        <v>0</v>
      </c>
      <c r="BG666" s="195">
        <f>IF(N666="zákl. přenesená",J666,0)</f>
        <v>0</v>
      </c>
      <c r="BH666" s="195">
        <f>IF(N666="sníž. přenesená",J666,0)</f>
        <v>0</v>
      </c>
      <c r="BI666" s="195">
        <f>IF(N666="nulová",J666,0)</f>
        <v>0</v>
      </c>
      <c r="BJ666" s="21" t="s">
        <v>24</v>
      </c>
      <c r="BK666" s="195">
        <f>ROUND(I666*H666,2)</f>
        <v>0</v>
      </c>
      <c r="BL666" s="21" t="s">
        <v>224</v>
      </c>
      <c r="BM666" s="21" t="s">
        <v>1543</v>
      </c>
    </row>
    <row r="667" spans="2:63" s="10" customFormat="1" ht="29.85" customHeight="1">
      <c r="B667" s="168"/>
      <c r="C667" s="169"/>
      <c r="D667" s="170" t="s">
        <v>75</v>
      </c>
      <c r="E667" s="182" t="s">
        <v>1544</v>
      </c>
      <c r="F667" s="182" t="s">
        <v>1545</v>
      </c>
      <c r="G667" s="169"/>
      <c r="H667" s="169"/>
      <c r="I667" s="172"/>
      <c r="J667" s="183">
        <f>BK667</f>
        <v>0</v>
      </c>
      <c r="K667" s="169"/>
      <c r="L667" s="174"/>
      <c r="M667" s="175"/>
      <c r="N667" s="176"/>
      <c r="O667" s="176"/>
      <c r="P667" s="177">
        <f>SUM(P668:P679)</f>
        <v>0</v>
      </c>
      <c r="Q667" s="176"/>
      <c r="R667" s="177">
        <f>SUM(R668:R679)</f>
        <v>2.73902</v>
      </c>
      <c r="S667" s="176"/>
      <c r="T667" s="178">
        <f>SUM(T668:T679)</f>
        <v>0.066</v>
      </c>
      <c r="AR667" s="179" t="s">
        <v>87</v>
      </c>
      <c r="AT667" s="180" t="s">
        <v>75</v>
      </c>
      <c r="AU667" s="180" t="s">
        <v>24</v>
      </c>
      <c r="AY667" s="179" t="s">
        <v>152</v>
      </c>
      <c r="BK667" s="181">
        <f>SUM(BK668:BK679)</f>
        <v>0</v>
      </c>
    </row>
    <row r="668" spans="2:65" s="1" customFormat="1" ht="16.5" customHeight="1">
      <c r="B668" s="38"/>
      <c r="C668" s="184" t="s">
        <v>1546</v>
      </c>
      <c r="D668" s="184" t="s">
        <v>154</v>
      </c>
      <c r="E668" s="185" t="s">
        <v>1547</v>
      </c>
      <c r="F668" s="186" t="s">
        <v>1548</v>
      </c>
      <c r="G668" s="187" t="s">
        <v>201</v>
      </c>
      <c r="H668" s="188">
        <v>66</v>
      </c>
      <c r="I668" s="189"/>
      <c r="J668" s="190">
        <f>ROUND(I668*H668,2)</f>
        <v>0</v>
      </c>
      <c r="K668" s="186" t="s">
        <v>158</v>
      </c>
      <c r="L668" s="58"/>
      <c r="M668" s="191" t="s">
        <v>22</v>
      </c>
      <c r="N668" s="192" t="s">
        <v>47</v>
      </c>
      <c r="O668" s="39"/>
      <c r="P668" s="193">
        <f>O668*H668</f>
        <v>0</v>
      </c>
      <c r="Q668" s="193">
        <v>0</v>
      </c>
      <c r="R668" s="193">
        <f>Q668*H668</f>
        <v>0</v>
      </c>
      <c r="S668" s="193">
        <v>0.001</v>
      </c>
      <c r="T668" s="194">
        <f>S668*H668</f>
        <v>0.066</v>
      </c>
      <c r="AR668" s="21" t="s">
        <v>224</v>
      </c>
      <c r="AT668" s="21" t="s">
        <v>154</v>
      </c>
      <c r="AU668" s="21" t="s">
        <v>87</v>
      </c>
      <c r="AY668" s="21" t="s">
        <v>152</v>
      </c>
      <c r="BE668" s="195">
        <f>IF(N668="základní",J668,0)</f>
        <v>0</v>
      </c>
      <c r="BF668" s="195">
        <f>IF(N668="snížená",J668,0)</f>
        <v>0</v>
      </c>
      <c r="BG668" s="195">
        <f>IF(N668="zákl. přenesená",J668,0)</f>
        <v>0</v>
      </c>
      <c r="BH668" s="195">
        <f>IF(N668="sníž. přenesená",J668,0)</f>
        <v>0</v>
      </c>
      <c r="BI668" s="195">
        <f>IF(N668="nulová",J668,0)</f>
        <v>0</v>
      </c>
      <c r="BJ668" s="21" t="s">
        <v>24</v>
      </c>
      <c r="BK668" s="195">
        <f>ROUND(I668*H668,2)</f>
        <v>0</v>
      </c>
      <c r="BL668" s="21" t="s">
        <v>224</v>
      </c>
      <c r="BM668" s="21" t="s">
        <v>1549</v>
      </c>
    </row>
    <row r="669" spans="2:65" s="1" customFormat="1" ht="38.25" customHeight="1">
      <c r="B669" s="38"/>
      <c r="C669" s="184" t="s">
        <v>1550</v>
      </c>
      <c r="D669" s="184" t="s">
        <v>154</v>
      </c>
      <c r="E669" s="185" t="s">
        <v>1551</v>
      </c>
      <c r="F669" s="186" t="s">
        <v>1552</v>
      </c>
      <c r="G669" s="187" t="s">
        <v>201</v>
      </c>
      <c r="H669" s="188">
        <v>66</v>
      </c>
      <c r="I669" s="189"/>
      <c r="J669" s="190">
        <f>ROUND(I669*H669,2)</f>
        <v>0</v>
      </c>
      <c r="K669" s="186" t="s">
        <v>158</v>
      </c>
      <c r="L669" s="58"/>
      <c r="M669" s="191" t="s">
        <v>22</v>
      </c>
      <c r="N669" s="192" t="s">
        <v>47</v>
      </c>
      <c r="O669" s="39"/>
      <c r="P669" s="193">
        <f>O669*H669</f>
        <v>0</v>
      </c>
      <c r="Q669" s="193">
        <v>5E-05</v>
      </c>
      <c r="R669" s="193">
        <f>Q669*H669</f>
        <v>0.0033</v>
      </c>
      <c r="S669" s="193">
        <v>0</v>
      </c>
      <c r="T669" s="194">
        <f>S669*H669</f>
        <v>0</v>
      </c>
      <c r="AR669" s="21" t="s">
        <v>224</v>
      </c>
      <c r="AT669" s="21" t="s">
        <v>154</v>
      </c>
      <c r="AU669" s="21" t="s">
        <v>87</v>
      </c>
      <c r="AY669" s="21" t="s">
        <v>152</v>
      </c>
      <c r="BE669" s="195">
        <f>IF(N669="základní",J669,0)</f>
        <v>0</v>
      </c>
      <c r="BF669" s="195">
        <f>IF(N669="snížená",J669,0)</f>
        <v>0</v>
      </c>
      <c r="BG669" s="195">
        <f>IF(N669="zákl. přenesená",J669,0)</f>
        <v>0</v>
      </c>
      <c r="BH669" s="195">
        <f>IF(N669="sníž. přenesená",J669,0)</f>
        <v>0</v>
      </c>
      <c r="BI669" s="195">
        <f>IF(N669="nulová",J669,0)</f>
        <v>0</v>
      </c>
      <c r="BJ669" s="21" t="s">
        <v>24</v>
      </c>
      <c r="BK669" s="195">
        <f>ROUND(I669*H669,2)</f>
        <v>0</v>
      </c>
      <c r="BL669" s="21" t="s">
        <v>224</v>
      </c>
      <c r="BM669" s="21" t="s">
        <v>1553</v>
      </c>
    </row>
    <row r="670" spans="2:47" s="1" customFormat="1" ht="40.5">
      <c r="B670" s="38"/>
      <c r="C670" s="60"/>
      <c r="D670" s="196" t="s">
        <v>161</v>
      </c>
      <c r="E670" s="60"/>
      <c r="F670" s="197" t="s">
        <v>1554</v>
      </c>
      <c r="G670" s="60"/>
      <c r="H670" s="60"/>
      <c r="I670" s="155"/>
      <c r="J670" s="60"/>
      <c r="K670" s="60"/>
      <c r="L670" s="58"/>
      <c r="M670" s="198"/>
      <c r="N670" s="39"/>
      <c r="O670" s="39"/>
      <c r="P670" s="39"/>
      <c r="Q670" s="39"/>
      <c r="R670" s="39"/>
      <c r="S670" s="39"/>
      <c r="T670" s="75"/>
      <c r="AT670" s="21" t="s">
        <v>161</v>
      </c>
      <c r="AU670" s="21" t="s">
        <v>87</v>
      </c>
    </row>
    <row r="671" spans="2:65" s="1" customFormat="1" ht="38.25" customHeight="1">
      <c r="B671" s="38"/>
      <c r="C671" s="184" t="s">
        <v>1555</v>
      </c>
      <c r="D671" s="184" t="s">
        <v>154</v>
      </c>
      <c r="E671" s="185" t="s">
        <v>1556</v>
      </c>
      <c r="F671" s="186" t="s">
        <v>1557</v>
      </c>
      <c r="G671" s="187" t="s">
        <v>157</v>
      </c>
      <c r="H671" s="188">
        <v>132</v>
      </c>
      <c r="I671" s="189"/>
      <c r="J671" s="190">
        <f>ROUND(I671*H671,2)</f>
        <v>0</v>
      </c>
      <c r="K671" s="186" t="s">
        <v>158</v>
      </c>
      <c r="L671" s="58"/>
      <c r="M671" s="191" t="s">
        <v>22</v>
      </c>
      <c r="N671" s="192" t="s">
        <v>47</v>
      </c>
      <c r="O671" s="39"/>
      <c r="P671" s="193">
        <f>O671*H671</f>
        <v>0</v>
      </c>
      <c r="Q671" s="193">
        <v>0.01761</v>
      </c>
      <c r="R671" s="193">
        <f>Q671*H671</f>
        <v>2.32452</v>
      </c>
      <c r="S671" s="193">
        <v>0</v>
      </c>
      <c r="T671" s="194">
        <f>S671*H671</f>
        <v>0</v>
      </c>
      <c r="AR671" s="21" t="s">
        <v>224</v>
      </c>
      <c r="AT671" s="21" t="s">
        <v>154</v>
      </c>
      <c r="AU671" s="21" t="s">
        <v>87</v>
      </c>
      <c r="AY671" s="21" t="s">
        <v>152</v>
      </c>
      <c r="BE671" s="195">
        <f>IF(N671="základní",J671,0)</f>
        <v>0</v>
      </c>
      <c r="BF671" s="195">
        <f>IF(N671="snížená",J671,0)</f>
        <v>0</v>
      </c>
      <c r="BG671" s="195">
        <f>IF(N671="zákl. přenesená",J671,0)</f>
        <v>0</v>
      </c>
      <c r="BH671" s="195">
        <f>IF(N671="sníž. přenesená",J671,0)</f>
        <v>0</v>
      </c>
      <c r="BI671" s="195">
        <f>IF(N671="nulová",J671,0)</f>
        <v>0</v>
      </c>
      <c r="BJ671" s="21" t="s">
        <v>24</v>
      </c>
      <c r="BK671" s="195">
        <f>ROUND(I671*H671,2)</f>
        <v>0</v>
      </c>
      <c r="BL671" s="21" t="s">
        <v>224</v>
      </c>
      <c r="BM671" s="21" t="s">
        <v>1558</v>
      </c>
    </row>
    <row r="672" spans="2:65" s="1" customFormat="1" ht="16.5" customHeight="1">
      <c r="B672" s="38"/>
      <c r="C672" s="184" t="s">
        <v>1559</v>
      </c>
      <c r="D672" s="184" t="s">
        <v>154</v>
      </c>
      <c r="E672" s="185" t="s">
        <v>1560</v>
      </c>
      <c r="F672" s="186" t="s">
        <v>1561</v>
      </c>
      <c r="G672" s="187" t="s">
        <v>157</v>
      </c>
      <c r="H672" s="188">
        <v>514</v>
      </c>
      <c r="I672" s="189"/>
      <c r="J672" s="190">
        <f>ROUND(I672*H672,2)</f>
        <v>0</v>
      </c>
      <c r="K672" s="186" t="s">
        <v>158</v>
      </c>
      <c r="L672" s="58"/>
      <c r="M672" s="191" t="s">
        <v>22</v>
      </c>
      <c r="N672" s="192" t="s">
        <v>47</v>
      </c>
      <c r="O672" s="39"/>
      <c r="P672" s="193">
        <f>O672*H672</f>
        <v>0</v>
      </c>
      <c r="Q672" s="193">
        <v>0.00016</v>
      </c>
      <c r="R672" s="193">
        <f>Q672*H672</f>
        <v>0.08224000000000001</v>
      </c>
      <c r="S672" s="193">
        <v>0</v>
      </c>
      <c r="T672" s="194">
        <f>S672*H672</f>
        <v>0</v>
      </c>
      <c r="AR672" s="21" t="s">
        <v>224</v>
      </c>
      <c r="AT672" s="21" t="s">
        <v>154</v>
      </c>
      <c r="AU672" s="21" t="s">
        <v>87</v>
      </c>
      <c r="AY672" s="21" t="s">
        <v>152</v>
      </c>
      <c r="BE672" s="195">
        <f>IF(N672="základní",J672,0)</f>
        <v>0</v>
      </c>
      <c r="BF672" s="195">
        <f>IF(N672="snížená",J672,0)</f>
        <v>0</v>
      </c>
      <c r="BG672" s="195">
        <f>IF(N672="zákl. přenesená",J672,0)</f>
        <v>0</v>
      </c>
      <c r="BH672" s="195">
        <f>IF(N672="sníž. přenesená",J672,0)</f>
        <v>0</v>
      </c>
      <c r="BI672" s="195">
        <f>IF(N672="nulová",J672,0)</f>
        <v>0</v>
      </c>
      <c r="BJ672" s="21" t="s">
        <v>24</v>
      </c>
      <c r="BK672" s="195">
        <f>ROUND(I672*H672,2)</f>
        <v>0</v>
      </c>
      <c r="BL672" s="21" t="s">
        <v>224</v>
      </c>
      <c r="BM672" s="21" t="s">
        <v>1562</v>
      </c>
    </row>
    <row r="673" spans="2:47" s="1" customFormat="1" ht="54">
      <c r="B673" s="38"/>
      <c r="C673" s="60"/>
      <c r="D673" s="196" t="s">
        <v>161</v>
      </c>
      <c r="E673" s="60"/>
      <c r="F673" s="197" t="s">
        <v>1563</v>
      </c>
      <c r="G673" s="60"/>
      <c r="H673" s="60"/>
      <c r="I673" s="155"/>
      <c r="J673" s="60"/>
      <c r="K673" s="60"/>
      <c r="L673" s="58"/>
      <c r="M673" s="198"/>
      <c r="N673" s="39"/>
      <c r="O673" s="39"/>
      <c r="P673" s="39"/>
      <c r="Q673" s="39"/>
      <c r="R673" s="39"/>
      <c r="S673" s="39"/>
      <c r="T673" s="75"/>
      <c r="AT673" s="21" t="s">
        <v>161</v>
      </c>
      <c r="AU673" s="21" t="s">
        <v>87</v>
      </c>
    </row>
    <row r="674" spans="2:65" s="1" customFormat="1" ht="25.5" customHeight="1">
      <c r="B674" s="38"/>
      <c r="C674" s="184" t="s">
        <v>1564</v>
      </c>
      <c r="D674" s="184" t="s">
        <v>154</v>
      </c>
      <c r="E674" s="185" t="s">
        <v>1565</v>
      </c>
      <c r="F674" s="186" t="s">
        <v>1566</v>
      </c>
      <c r="G674" s="187" t="s">
        <v>157</v>
      </c>
      <c r="H674" s="188">
        <v>514</v>
      </c>
      <c r="I674" s="189"/>
      <c r="J674" s="190">
        <f>ROUND(I674*H674,2)</f>
        <v>0</v>
      </c>
      <c r="K674" s="186" t="s">
        <v>158</v>
      </c>
      <c r="L674" s="58"/>
      <c r="M674" s="191" t="s">
        <v>22</v>
      </c>
      <c r="N674" s="192" t="s">
        <v>47</v>
      </c>
      <c r="O674" s="39"/>
      <c r="P674" s="193">
        <f>O674*H674</f>
        <v>0</v>
      </c>
      <c r="Q674" s="193">
        <v>0.00015</v>
      </c>
      <c r="R674" s="193">
        <f>Q674*H674</f>
        <v>0.07709999999999999</v>
      </c>
      <c r="S674" s="193">
        <v>0</v>
      </c>
      <c r="T674" s="194">
        <f>S674*H674</f>
        <v>0</v>
      </c>
      <c r="AR674" s="21" t="s">
        <v>224</v>
      </c>
      <c r="AT674" s="21" t="s">
        <v>154</v>
      </c>
      <c r="AU674" s="21" t="s">
        <v>87</v>
      </c>
      <c r="AY674" s="21" t="s">
        <v>152</v>
      </c>
      <c r="BE674" s="195">
        <f>IF(N674="základní",J674,0)</f>
        <v>0</v>
      </c>
      <c r="BF674" s="195">
        <f>IF(N674="snížená",J674,0)</f>
        <v>0</v>
      </c>
      <c r="BG674" s="195">
        <f>IF(N674="zákl. přenesená",J674,0)</f>
        <v>0</v>
      </c>
      <c r="BH674" s="195">
        <f>IF(N674="sníž. přenesená",J674,0)</f>
        <v>0</v>
      </c>
      <c r="BI674" s="195">
        <f>IF(N674="nulová",J674,0)</f>
        <v>0</v>
      </c>
      <c r="BJ674" s="21" t="s">
        <v>24</v>
      </c>
      <c r="BK674" s="195">
        <f>ROUND(I674*H674,2)</f>
        <v>0</v>
      </c>
      <c r="BL674" s="21" t="s">
        <v>224</v>
      </c>
      <c r="BM674" s="21" t="s">
        <v>1567</v>
      </c>
    </row>
    <row r="675" spans="2:47" s="1" customFormat="1" ht="54">
      <c r="B675" s="38"/>
      <c r="C675" s="60"/>
      <c r="D675" s="196" t="s">
        <v>161</v>
      </c>
      <c r="E675" s="60"/>
      <c r="F675" s="197" t="s">
        <v>1563</v>
      </c>
      <c r="G675" s="60"/>
      <c r="H675" s="60"/>
      <c r="I675" s="155"/>
      <c r="J675" s="60"/>
      <c r="K675" s="60"/>
      <c r="L675" s="58"/>
      <c r="M675" s="198"/>
      <c r="N675" s="39"/>
      <c r="O675" s="39"/>
      <c r="P675" s="39"/>
      <c r="Q675" s="39"/>
      <c r="R675" s="39"/>
      <c r="S675" s="39"/>
      <c r="T675" s="75"/>
      <c r="AT675" s="21" t="s">
        <v>161</v>
      </c>
      <c r="AU675" s="21" t="s">
        <v>87</v>
      </c>
    </row>
    <row r="676" spans="2:65" s="1" customFormat="1" ht="25.5" customHeight="1">
      <c r="B676" s="38"/>
      <c r="C676" s="184" t="s">
        <v>1568</v>
      </c>
      <c r="D676" s="184" t="s">
        <v>154</v>
      </c>
      <c r="E676" s="185" t="s">
        <v>1569</v>
      </c>
      <c r="F676" s="186" t="s">
        <v>1570</v>
      </c>
      <c r="G676" s="187" t="s">
        <v>157</v>
      </c>
      <c r="H676" s="188">
        <v>514</v>
      </c>
      <c r="I676" s="189"/>
      <c r="J676" s="190">
        <f>ROUND(I676*H676,2)</f>
        <v>0</v>
      </c>
      <c r="K676" s="186" t="s">
        <v>158</v>
      </c>
      <c r="L676" s="58"/>
      <c r="M676" s="191" t="s">
        <v>22</v>
      </c>
      <c r="N676" s="192" t="s">
        <v>47</v>
      </c>
      <c r="O676" s="39"/>
      <c r="P676" s="193">
        <f>O676*H676</f>
        <v>0</v>
      </c>
      <c r="Q676" s="193">
        <v>1E-05</v>
      </c>
      <c r="R676" s="193">
        <f>Q676*H676</f>
        <v>0.0051400000000000005</v>
      </c>
      <c r="S676" s="193">
        <v>0</v>
      </c>
      <c r="T676" s="194">
        <f>S676*H676</f>
        <v>0</v>
      </c>
      <c r="AR676" s="21" t="s">
        <v>224</v>
      </c>
      <c r="AT676" s="21" t="s">
        <v>154</v>
      </c>
      <c r="AU676" s="21" t="s">
        <v>87</v>
      </c>
      <c r="AY676" s="21" t="s">
        <v>152</v>
      </c>
      <c r="BE676" s="195">
        <f>IF(N676="základní",J676,0)</f>
        <v>0</v>
      </c>
      <c r="BF676" s="195">
        <f>IF(N676="snížená",J676,0)</f>
        <v>0</v>
      </c>
      <c r="BG676" s="195">
        <f>IF(N676="zákl. přenesená",J676,0)</f>
        <v>0</v>
      </c>
      <c r="BH676" s="195">
        <f>IF(N676="sníž. přenesená",J676,0)</f>
        <v>0</v>
      </c>
      <c r="BI676" s="195">
        <f>IF(N676="nulová",J676,0)</f>
        <v>0</v>
      </c>
      <c r="BJ676" s="21" t="s">
        <v>24</v>
      </c>
      <c r="BK676" s="195">
        <f>ROUND(I676*H676,2)</f>
        <v>0</v>
      </c>
      <c r="BL676" s="21" t="s">
        <v>224</v>
      </c>
      <c r="BM676" s="21" t="s">
        <v>1571</v>
      </c>
    </row>
    <row r="677" spans="2:47" s="1" customFormat="1" ht="54">
      <c r="B677" s="38"/>
      <c r="C677" s="60"/>
      <c r="D677" s="196" t="s">
        <v>161</v>
      </c>
      <c r="E677" s="60"/>
      <c r="F677" s="197" t="s">
        <v>1563</v>
      </c>
      <c r="G677" s="60"/>
      <c r="H677" s="60"/>
      <c r="I677" s="155"/>
      <c r="J677" s="60"/>
      <c r="K677" s="60"/>
      <c r="L677" s="58"/>
      <c r="M677" s="198"/>
      <c r="N677" s="39"/>
      <c r="O677" s="39"/>
      <c r="P677" s="39"/>
      <c r="Q677" s="39"/>
      <c r="R677" s="39"/>
      <c r="S677" s="39"/>
      <c r="T677" s="75"/>
      <c r="AT677" s="21" t="s">
        <v>161</v>
      </c>
      <c r="AU677" s="21" t="s">
        <v>87</v>
      </c>
    </row>
    <row r="678" spans="2:65" s="1" customFormat="1" ht="25.5" customHeight="1">
      <c r="B678" s="38"/>
      <c r="C678" s="184" t="s">
        <v>1572</v>
      </c>
      <c r="D678" s="184" t="s">
        <v>154</v>
      </c>
      <c r="E678" s="185" t="s">
        <v>1573</v>
      </c>
      <c r="F678" s="186" t="s">
        <v>1574</v>
      </c>
      <c r="G678" s="187" t="s">
        <v>157</v>
      </c>
      <c r="H678" s="188">
        <v>514</v>
      </c>
      <c r="I678" s="189"/>
      <c r="J678" s="190">
        <f>ROUND(I678*H678,2)</f>
        <v>0</v>
      </c>
      <c r="K678" s="186" t="s">
        <v>158</v>
      </c>
      <c r="L678" s="58"/>
      <c r="M678" s="191" t="s">
        <v>22</v>
      </c>
      <c r="N678" s="192" t="s">
        <v>47</v>
      </c>
      <c r="O678" s="39"/>
      <c r="P678" s="193">
        <f>O678*H678</f>
        <v>0</v>
      </c>
      <c r="Q678" s="193">
        <v>0.00048</v>
      </c>
      <c r="R678" s="193">
        <f>Q678*H678</f>
        <v>0.24672</v>
      </c>
      <c r="S678" s="193">
        <v>0</v>
      </c>
      <c r="T678" s="194">
        <f>S678*H678</f>
        <v>0</v>
      </c>
      <c r="AR678" s="21" t="s">
        <v>224</v>
      </c>
      <c r="AT678" s="21" t="s">
        <v>154</v>
      </c>
      <c r="AU678" s="21" t="s">
        <v>87</v>
      </c>
      <c r="AY678" s="21" t="s">
        <v>152</v>
      </c>
      <c r="BE678" s="195">
        <f>IF(N678="základní",J678,0)</f>
        <v>0</v>
      </c>
      <c r="BF678" s="195">
        <f>IF(N678="snížená",J678,0)</f>
        <v>0</v>
      </c>
      <c r="BG678" s="195">
        <f>IF(N678="zákl. přenesená",J678,0)</f>
        <v>0</v>
      </c>
      <c r="BH678" s="195">
        <f>IF(N678="sníž. přenesená",J678,0)</f>
        <v>0</v>
      </c>
      <c r="BI678" s="195">
        <f>IF(N678="nulová",J678,0)</f>
        <v>0</v>
      </c>
      <c r="BJ678" s="21" t="s">
        <v>24</v>
      </c>
      <c r="BK678" s="195">
        <f>ROUND(I678*H678,2)</f>
        <v>0</v>
      </c>
      <c r="BL678" s="21" t="s">
        <v>224</v>
      </c>
      <c r="BM678" s="21" t="s">
        <v>1575</v>
      </c>
    </row>
    <row r="679" spans="2:47" s="1" customFormat="1" ht="54">
      <c r="B679" s="38"/>
      <c r="C679" s="60"/>
      <c r="D679" s="196" t="s">
        <v>161</v>
      </c>
      <c r="E679" s="60"/>
      <c r="F679" s="197" t="s">
        <v>1563</v>
      </c>
      <c r="G679" s="60"/>
      <c r="H679" s="60"/>
      <c r="I679" s="155"/>
      <c r="J679" s="60"/>
      <c r="K679" s="60"/>
      <c r="L679" s="58"/>
      <c r="M679" s="198"/>
      <c r="N679" s="39"/>
      <c r="O679" s="39"/>
      <c r="P679" s="39"/>
      <c r="Q679" s="39"/>
      <c r="R679" s="39"/>
      <c r="S679" s="39"/>
      <c r="T679" s="75"/>
      <c r="AT679" s="21" t="s">
        <v>161</v>
      </c>
      <c r="AU679" s="21" t="s">
        <v>87</v>
      </c>
    </row>
    <row r="680" spans="2:63" s="10" customFormat="1" ht="29.85" customHeight="1">
      <c r="B680" s="168"/>
      <c r="C680" s="169"/>
      <c r="D680" s="170" t="s">
        <v>75</v>
      </c>
      <c r="E680" s="182" t="s">
        <v>1576</v>
      </c>
      <c r="F680" s="182" t="s">
        <v>1577</v>
      </c>
      <c r="G680" s="169"/>
      <c r="H680" s="169"/>
      <c r="I680" s="172"/>
      <c r="J680" s="183">
        <f>BK680</f>
        <v>0</v>
      </c>
      <c r="K680" s="169"/>
      <c r="L680" s="174"/>
      <c r="M680" s="175"/>
      <c r="N680" s="176"/>
      <c r="O680" s="176"/>
      <c r="P680" s="177">
        <f>SUM(P681:P690)</f>
        <v>0</v>
      </c>
      <c r="Q680" s="176"/>
      <c r="R680" s="177">
        <f>SUM(R681:R690)</f>
        <v>0.5623389999999999</v>
      </c>
      <c r="S680" s="176"/>
      <c r="T680" s="178">
        <f>SUM(T681:T690)</f>
        <v>0.03535</v>
      </c>
      <c r="AR680" s="179" t="s">
        <v>87</v>
      </c>
      <c r="AT680" s="180" t="s">
        <v>75</v>
      </c>
      <c r="AU680" s="180" t="s">
        <v>24</v>
      </c>
      <c r="AY680" s="179" t="s">
        <v>152</v>
      </c>
      <c r="BK680" s="181">
        <f>SUM(BK681:BK690)</f>
        <v>0</v>
      </c>
    </row>
    <row r="681" spans="2:65" s="1" customFormat="1" ht="16.5" customHeight="1">
      <c r="B681" s="38"/>
      <c r="C681" s="184" t="s">
        <v>1578</v>
      </c>
      <c r="D681" s="184" t="s">
        <v>154</v>
      </c>
      <c r="E681" s="185" t="s">
        <v>1579</v>
      </c>
      <c r="F681" s="186" t="s">
        <v>1580</v>
      </c>
      <c r="G681" s="187" t="s">
        <v>157</v>
      </c>
      <c r="H681" s="188">
        <v>69.3</v>
      </c>
      <c r="I681" s="189"/>
      <c r="J681" s="190">
        <f>ROUND(I681*H681,2)</f>
        <v>0</v>
      </c>
      <c r="K681" s="186" t="s">
        <v>158</v>
      </c>
      <c r="L681" s="58"/>
      <c r="M681" s="191" t="s">
        <v>22</v>
      </c>
      <c r="N681" s="192" t="s">
        <v>47</v>
      </c>
      <c r="O681" s="39"/>
      <c r="P681" s="193">
        <f>O681*H681</f>
        <v>0</v>
      </c>
      <c r="Q681" s="193">
        <v>0</v>
      </c>
      <c r="R681" s="193">
        <f>Q681*H681</f>
        <v>0</v>
      </c>
      <c r="S681" s="193">
        <v>0</v>
      </c>
      <c r="T681" s="194">
        <f>S681*H681</f>
        <v>0</v>
      </c>
      <c r="AR681" s="21" t="s">
        <v>224</v>
      </c>
      <c r="AT681" s="21" t="s">
        <v>154</v>
      </c>
      <c r="AU681" s="21" t="s">
        <v>87</v>
      </c>
      <c r="AY681" s="21" t="s">
        <v>152</v>
      </c>
      <c r="BE681" s="195">
        <f>IF(N681="základní",J681,0)</f>
        <v>0</v>
      </c>
      <c r="BF681" s="195">
        <f>IF(N681="snížená",J681,0)</f>
        <v>0</v>
      </c>
      <c r="BG681" s="195">
        <f>IF(N681="zákl. přenesená",J681,0)</f>
        <v>0</v>
      </c>
      <c r="BH681" s="195">
        <f>IF(N681="sníž. přenesená",J681,0)</f>
        <v>0</v>
      </c>
      <c r="BI681" s="195">
        <f>IF(N681="nulová",J681,0)</f>
        <v>0</v>
      </c>
      <c r="BJ681" s="21" t="s">
        <v>24</v>
      </c>
      <c r="BK681" s="195">
        <f>ROUND(I681*H681,2)</f>
        <v>0</v>
      </c>
      <c r="BL681" s="21" t="s">
        <v>224</v>
      </c>
      <c r="BM681" s="21" t="s">
        <v>1581</v>
      </c>
    </row>
    <row r="682" spans="2:47" s="1" customFormat="1" ht="54">
      <c r="B682" s="38"/>
      <c r="C682" s="60"/>
      <c r="D682" s="196" t="s">
        <v>161</v>
      </c>
      <c r="E682" s="60"/>
      <c r="F682" s="197" t="s">
        <v>1582</v>
      </c>
      <c r="G682" s="60"/>
      <c r="H682" s="60"/>
      <c r="I682" s="155"/>
      <c r="J682" s="60"/>
      <c r="K682" s="60"/>
      <c r="L682" s="58"/>
      <c r="M682" s="198"/>
      <c r="N682" s="39"/>
      <c r="O682" s="39"/>
      <c r="P682" s="39"/>
      <c r="Q682" s="39"/>
      <c r="R682" s="39"/>
      <c r="S682" s="39"/>
      <c r="T682" s="75"/>
      <c r="AT682" s="21" t="s">
        <v>161</v>
      </c>
      <c r="AU682" s="21" t="s">
        <v>87</v>
      </c>
    </row>
    <row r="683" spans="2:65" s="1" customFormat="1" ht="25.5" customHeight="1">
      <c r="B683" s="38"/>
      <c r="C683" s="184" t="s">
        <v>1583</v>
      </c>
      <c r="D683" s="184" t="s">
        <v>154</v>
      </c>
      <c r="E683" s="185" t="s">
        <v>1584</v>
      </c>
      <c r="F683" s="186" t="s">
        <v>1585</v>
      </c>
      <c r="G683" s="187" t="s">
        <v>157</v>
      </c>
      <c r="H683" s="188">
        <v>69.3</v>
      </c>
      <c r="I683" s="189"/>
      <c r="J683" s="190">
        <f>ROUND(I683*H683,2)</f>
        <v>0</v>
      </c>
      <c r="K683" s="186" t="s">
        <v>158</v>
      </c>
      <c r="L683" s="58"/>
      <c r="M683" s="191" t="s">
        <v>22</v>
      </c>
      <c r="N683" s="192" t="s">
        <v>47</v>
      </c>
      <c r="O683" s="39"/>
      <c r="P683" s="193">
        <f>O683*H683</f>
        <v>0</v>
      </c>
      <c r="Q683" s="193">
        <v>3E-05</v>
      </c>
      <c r="R683" s="193">
        <f>Q683*H683</f>
        <v>0.002079</v>
      </c>
      <c r="S683" s="193">
        <v>0</v>
      </c>
      <c r="T683" s="194">
        <f>S683*H683</f>
        <v>0</v>
      </c>
      <c r="AR683" s="21" t="s">
        <v>224</v>
      </c>
      <c r="AT683" s="21" t="s">
        <v>154</v>
      </c>
      <c r="AU683" s="21" t="s">
        <v>87</v>
      </c>
      <c r="AY683" s="21" t="s">
        <v>152</v>
      </c>
      <c r="BE683" s="195">
        <f>IF(N683="základní",J683,0)</f>
        <v>0</v>
      </c>
      <c r="BF683" s="195">
        <f>IF(N683="snížená",J683,0)</f>
        <v>0</v>
      </c>
      <c r="BG683" s="195">
        <f>IF(N683="zákl. přenesená",J683,0)</f>
        <v>0</v>
      </c>
      <c r="BH683" s="195">
        <f>IF(N683="sníž. přenesená",J683,0)</f>
        <v>0</v>
      </c>
      <c r="BI683" s="195">
        <f>IF(N683="nulová",J683,0)</f>
        <v>0</v>
      </c>
      <c r="BJ683" s="21" t="s">
        <v>24</v>
      </c>
      <c r="BK683" s="195">
        <f>ROUND(I683*H683,2)</f>
        <v>0</v>
      </c>
      <c r="BL683" s="21" t="s">
        <v>224</v>
      </c>
      <c r="BM683" s="21" t="s">
        <v>1586</v>
      </c>
    </row>
    <row r="684" spans="2:47" s="1" customFormat="1" ht="54">
      <c r="B684" s="38"/>
      <c r="C684" s="60"/>
      <c r="D684" s="196" t="s">
        <v>161</v>
      </c>
      <c r="E684" s="60"/>
      <c r="F684" s="197" t="s">
        <v>1582</v>
      </c>
      <c r="G684" s="60"/>
      <c r="H684" s="60"/>
      <c r="I684" s="155"/>
      <c r="J684" s="60"/>
      <c r="K684" s="60"/>
      <c r="L684" s="58"/>
      <c r="M684" s="198"/>
      <c r="N684" s="39"/>
      <c r="O684" s="39"/>
      <c r="P684" s="39"/>
      <c r="Q684" s="39"/>
      <c r="R684" s="39"/>
      <c r="S684" s="39"/>
      <c r="T684" s="75"/>
      <c r="AT684" s="21" t="s">
        <v>161</v>
      </c>
      <c r="AU684" s="21" t="s">
        <v>87</v>
      </c>
    </row>
    <row r="685" spans="2:65" s="1" customFormat="1" ht="25.5" customHeight="1">
      <c r="B685" s="38"/>
      <c r="C685" s="184" t="s">
        <v>1587</v>
      </c>
      <c r="D685" s="184" t="s">
        <v>154</v>
      </c>
      <c r="E685" s="185" t="s">
        <v>1588</v>
      </c>
      <c r="F685" s="186" t="s">
        <v>1589</v>
      </c>
      <c r="G685" s="187" t="s">
        <v>157</v>
      </c>
      <c r="H685" s="188">
        <v>69.3</v>
      </c>
      <c r="I685" s="189"/>
      <c r="J685" s="190">
        <f>ROUND(I685*H685,2)</f>
        <v>0</v>
      </c>
      <c r="K685" s="186" t="s">
        <v>158</v>
      </c>
      <c r="L685" s="58"/>
      <c r="M685" s="191" t="s">
        <v>22</v>
      </c>
      <c r="N685" s="192" t="s">
        <v>47</v>
      </c>
      <c r="O685" s="39"/>
      <c r="P685" s="193">
        <f>O685*H685</f>
        <v>0</v>
      </c>
      <c r="Q685" s="193">
        <v>0.00758</v>
      </c>
      <c r="R685" s="193">
        <f>Q685*H685</f>
        <v>0.5252939999999999</v>
      </c>
      <c r="S685" s="193">
        <v>0</v>
      </c>
      <c r="T685" s="194">
        <f>S685*H685</f>
        <v>0</v>
      </c>
      <c r="AR685" s="21" t="s">
        <v>224</v>
      </c>
      <c r="AT685" s="21" t="s">
        <v>154</v>
      </c>
      <c r="AU685" s="21" t="s">
        <v>87</v>
      </c>
      <c r="AY685" s="21" t="s">
        <v>152</v>
      </c>
      <c r="BE685" s="195">
        <f>IF(N685="základní",J685,0)</f>
        <v>0</v>
      </c>
      <c r="BF685" s="195">
        <f>IF(N685="snížená",J685,0)</f>
        <v>0</v>
      </c>
      <c r="BG685" s="195">
        <f>IF(N685="zákl. přenesená",J685,0)</f>
        <v>0</v>
      </c>
      <c r="BH685" s="195">
        <f>IF(N685="sníž. přenesená",J685,0)</f>
        <v>0</v>
      </c>
      <c r="BI685" s="195">
        <f>IF(N685="nulová",J685,0)</f>
        <v>0</v>
      </c>
      <c r="BJ685" s="21" t="s">
        <v>24</v>
      </c>
      <c r="BK685" s="195">
        <f>ROUND(I685*H685,2)</f>
        <v>0</v>
      </c>
      <c r="BL685" s="21" t="s">
        <v>224</v>
      </c>
      <c r="BM685" s="21" t="s">
        <v>1590</v>
      </c>
    </row>
    <row r="686" spans="2:47" s="1" customFormat="1" ht="54">
      <c r="B686" s="38"/>
      <c r="C686" s="60"/>
      <c r="D686" s="196" t="s">
        <v>161</v>
      </c>
      <c r="E686" s="60"/>
      <c r="F686" s="197" t="s">
        <v>1582</v>
      </c>
      <c r="G686" s="60"/>
      <c r="H686" s="60"/>
      <c r="I686" s="155"/>
      <c r="J686" s="60"/>
      <c r="K686" s="60"/>
      <c r="L686" s="58"/>
      <c r="M686" s="198"/>
      <c r="N686" s="39"/>
      <c r="O686" s="39"/>
      <c r="P686" s="39"/>
      <c r="Q686" s="39"/>
      <c r="R686" s="39"/>
      <c r="S686" s="39"/>
      <c r="T686" s="75"/>
      <c r="AT686" s="21" t="s">
        <v>161</v>
      </c>
      <c r="AU686" s="21" t="s">
        <v>87</v>
      </c>
    </row>
    <row r="687" spans="2:65" s="1" customFormat="1" ht="16.5" customHeight="1">
      <c r="B687" s="38"/>
      <c r="C687" s="184" t="s">
        <v>1591</v>
      </c>
      <c r="D687" s="184" t="s">
        <v>154</v>
      </c>
      <c r="E687" s="185" t="s">
        <v>1592</v>
      </c>
      <c r="F687" s="186" t="s">
        <v>1593</v>
      </c>
      <c r="G687" s="187" t="s">
        <v>157</v>
      </c>
      <c r="H687" s="188">
        <v>12.22</v>
      </c>
      <c r="I687" s="189"/>
      <c r="J687" s="190">
        <f>ROUND(I687*H687,2)</f>
        <v>0</v>
      </c>
      <c r="K687" s="186" t="s">
        <v>158</v>
      </c>
      <c r="L687" s="58"/>
      <c r="M687" s="191" t="s">
        <v>22</v>
      </c>
      <c r="N687" s="192" t="s">
        <v>47</v>
      </c>
      <c r="O687" s="39"/>
      <c r="P687" s="193">
        <f>O687*H687</f>
        <v>0</v>
      </c>
      <c r="Q687" s="193">
        <v>0</v>
      </c>
      <c r="R687" s="193">
        <f>Q687*H687</f>
        <v>0</v>
      </c>
      <c r="S687" s="193">
        <v>0.0025</v>
      </c>
      <c r="T687" s="194">
        <f>S687*H687</f>
        <v>0.03055</v>
      </c>
      <c r="AR687" s="21" t="s">
        <v>224</v>
      </c>
      <c r="AT687" s="21" t="s">
        <v>154</v>
      </c>
      <c r="AU687" s="21" t="s">
        <v>87</v>
      </c>
      <c r="AY687" s="21" t="s">
        <v>152</v>
      </c>
      <c r="BE687" s="195">
        <f>IF(N687="základní",J687,0)</f>
        <v>0</v>
      </c>
      <c r="BF687" s="195">
        <f>IF(N687="snížená",J687,0)</f>
        <v>0</v>
      </c>
      <c r="BG687" s="195">
        <f>IF(N687="zákl. přenesená",J687,0)</f>
        <v>0</v>
      </c>
      <c r="BH687" s="195">
        <f>IF(N687="sníž. přenesená",J687,0)</f>
        <v>0</v>
      </c>
      <c r="BI687" s="195">
        <f>IF(N687="nulová",J687,0)</f>
        <v>0</v>
      </c>
      <c r="BJ687" s="21" t="s">
        <v>24</v>
      </c>
      <c r="BK687" s="195">
        <f>ROUND(I687*H687,2)</f>
        <v>0</v>
      </c>
      <c r="BL687" s="21" t="s">
        <v>224</v>
      </c>
      <c r="BM687" s="21" t="s">
        <v>1594</v>
      </c>
    </row>
    <row r="688" spans="2:65" s="1" customFormat="1" ht="16.5" customHeight="1">
      <c r="B688" s="38"/>
      <c r="C688" s="184" t="s">
        <v>1595</v>
      </c>
      <c r="D688" s="184" t="s">
        <v>154</v>
      </c>
      <c r="E688" s="185" t="s">
        <v>1596</v>
      </c>
      <c r="F688" s="186" t="s">
        <v>1597</v>
      </c>
      <c r="G688" s="187" t="s">
        <v>201</v>
      </c>
      <c r="H688" s="188">
        <v>16</v>
      </c>
      <c r="I688" s="189"/>
      <c r="J688" s="190">
        <f>ROUND(I688*H688,2)</f>
        <v>0</v>
      </c>
      <c r="K688" s="186" t="s">
        <v>158</v>
      </c>
      <c r="L688" s="58"/>
      <c r="M688" s="191" t="s">
        <v>22</v>
      </c>
      <c r="N688" s="192" t="s">
        <v>47</v>
      </c>
      <c r="O688" s="39"/>
      <c r="P688" s="193">
        <f>O688*H688</f>
        <v>0</v>
      </c>
      <c r="Q688" s="193">
        <v>0</v>
      </c>
      <c r="R688" s="193">
        <f>Q688*H688</f>
        <v>0</v>
      </c>
      <c r="S688" s="193">
        <v>0.0003</v>
      </c>
      <c r="T688" s="194">
        <f>S688*H688</f>
        <v>0.0048</v>
      </c>
      <c r="AR688" s="21" t="s">
        <v>224</v>
      </c>
      <c r="AT688" s="21" t="s">
        <v>154</v>
      </c>
      <c r="AU688" s="21" t="s">
        <v>87</v>
      </c>
      <c r="AY688" s="21" t="s">
        <v>152</v>
      </c>
      <c r="BE688" s="195">
        <f>IF(N688="základní",J688,0)</f>
        <v>0</v>
      </c>
      <c r="BF688" s="195">
        <f>IF(N688="snížená",J688,0)</f>
        <v>0</v>
      </c>
      <c r="BG688" s="195">
        <f>IF(N688="zákl. přenesená",J688,0)</f>
        <v>0</v>
      </c>
      <c r="BH688" s="195">
        <f>IF(N688="sníž. přenesená",J688,0)</f>
        <v>0</v>
      </c>
      <c r="BI688" s="195">
        <f>IF(N688="nulová",J688,0)</f>
        <v>0</v>
      </c>
      <c r="BJ688" s="21" t="s">
        <v>24</v>
      </c>
      <c r="BK688" s="195">
        <f>ROUND(I688*H688,2)</f>
        <v>0</v>
      </c>
      <c r="BL688" s="21" t="s">
        <v>224</v>
      </c>
      <c r="BM688" s="21" t="s">
        <v>1598</v>
      </c>
    </row>
    <row r="689" spans="2:65" s="1" customFormat="1" ht="16.5" customHeight="1">
      <c r="B689" s="38"/>
      <c r="C689" s="184" t="s">
        <v>1599</v>
      </c>
      <c r="D689" s="184" t="s">
        <v>154</v>
      </c>
      <c r="E689" s="185" t="s">
        <v>1600</v>
      </c>
      <c r="F689" s="186" t="s">
        <v>1601</v>
      </c>
      <c r="G689" s="187" t="s">
        <v>201</v>
      </c>
      <c r="H689" s="188">
        <v>31.6</v>
      </c>
      <c r="I689" s="189"/>
      <c r="J689" s="190">
        <f>ROUND(I689*H689,2)</f>
        <v>0</v>
      </c>
      <c r="K689" s="186" t="s">
        <v>158</v>
      </c>
      <c r="L689" s="58"/>
      <c r="M689" s="191" t="s">
        <v>22</v>
      </c>
      <c r="N689" s="192" t="s">
        <v>47</v>
      </c>
      <c r="O689" s="39"/>
      <c r="P689" s="193">
        <f>O689*H689</f>
        <v>0</v>
      </c>
      <c r="Q689" s="193">
        <v>1E-05</v>
      </c>
      <c r="R689" s="193">
        <f>Q689*H689</f>
        <v>0.00031600000000000004</v>
      </c>
      <c r="S689" s="193">
        <v>0</v>
      </c>
      <c r="T689" s="194">
        <f>S689*H689</f>
        <v>0</v>
      </c>
      <c r="AR689" s="21" t="s">
        <v>224</v>
      </c>
      <c r="AT689" s="21" t="s">
        <v>154</v>
      </c>
      <c r="AU689" s="21" t="s">
        <v>87</v>
      </c>
      <c r="AY689" s="21" t="s">
        <v>152</v>
      </c>
      <c r="BE689" s="195">
        <f>IF(N689="základní",J689,0)</f>
        <v>0</v>
      </c>
      <c r="BF689" s="195">
        <f>IF(N689="snížená",J689,0)</f>
        <v>0</v>
      </c>
      <c r="BG689" s="195">
        <f>IF(N689="zákl. přenesená",J689,0)</f>
        <v>0</v>
      </c>
      <c r="BH689" s="195">
        <f>IF(N689="sníž. přenesená",J689,0)</f>
        <v>0</v>
      </c>
      <c r="BI689" s="195">
        <f>IF(N689="nulová",J689,0)</f>
        <v>0</v>
      </c>
      <c r="BJ689" s="21" t="s">
        <v>24</v>
      </c>
      <c r="BK689" s="195">
        <f>ROUND(I689*H689,2)</f>
        <v>0</v>
      </c>
      <c r="BL689" s="21" t="s">
        <v>224</v>
      </c>
      <c r="BM689" s="21" t="s">
        <v>1602</v>
      </c>
    </row>
    <row r="690" spans="2:65" s="1" customFormat="1" ht="25.5" customHeight="1">
      <c r="B690" s="38"/>
      <c r="C690" s="184" t="s">
        <v>1603</v>
      </c>
      <c r="D690" s="184" t="s">
        <v>154</v>
      </c>
      <c r="E690" s="185" t="s">
        <v>1604</v>
      </c>
      <c r="F690" s="186" t="s">
        <v>1605</v>
      </c>
      <c r="G690" s="187" t="s">
        <v>157</v>
      </c>
      <c r="H690" s="188">
        <v>69.3</v>
      </c>
      <c r="I690" s="189"/>
      <c r="J690" s="190">
        <f>ROUND(I690*H690,2)</f>
        <v>0</v>
      </c>
      <c r="K690" s="186" t="s">
        <v>158</v>
      </c>
      <c r="L690" s="58"/>
      <c r="M690" s="191" t="s">
        <v>22</v>
      </c>
      <c r="N690" s="192" t="s">
        <v>47</v>
      </c>
      <c r="O690" s="39"/>
      <c r="P690" s="193">
        <f>O690*H690</f>
        <v>0</v>
      </c>
      <c r="Q690" s="193">
        <v>0.0005</v>
      </c>
      <c r="R690" s="193">
        <f>Q690*H690</f>
        <v>0.03465</v>
      </c>
      <c r="S690" s="193">
        <v>0</v>
      </c>
      <c r="T690" s="194">
        <f>S690*H690</f>
        <v>0</v>
      </c>
      <c r="AR690" s="21" t="s">
        <v>224</v>
      </c>
      <c r="AT690" s="21" t="s">
        <v>154</v>
      </c>
      <c r="AU690" s="21" t="s">
        <v>87</v>
      </c>
      <c r="AY690" s="21" t="s">
        <v>152</v>
      </c>
      <c r="BE690" s="195">
        <f>IF(N690="základní",J690,0)</f>
        <v>0</v>
      </c>
      <c r="BF690" s="195">
        <f>IF(N690="snížená",J690,0)</f>
        <v>0</v>
      </c>
      <c r="BG690" s="195">
        <f>IF(N690="zákl. přenesená",J690,0)</f>
        <v>0</v>
      </c>
      <c r="BH690" s="195">
        <f>IF(N690="sníž. přenesená",J690,0)</f>
        <v>0</v>
      </c>
      <c r="BI690" s="195">
        <f>IF(N690="nulová",J690,0)</f>
        <v>0</v>
      </c>
      <c r="BJ690" s="21" t="s">
        <v>24</v>
      </c>
      <c r="BK690" s="195">
        <f>ROUND(I690*H690,2)</f>
        <v>0</v>
      </c>
      <c r="BL690" s="21" t="s">
        <v>224</v>
      </c>
      <c r="BM690" s="21" t="s">
        <v>1606</v>
      </c>
    </row>
    <row r="691" spans="2:63" s="10" customFormat="1" ht="29.85" customHeight="1">
      <c r="B691" s="168"/>
      <c r="C691" s="169"/>
      <c r="D691" s="170" t="s">
        <v>75</v>
      </c>
      <c r="E691" s="182" t="s">
        <v>1607</v>
      </c>
      <c r="F691" s="182" t="s">
        <v>1608</v>
      </c>
      <c r="G691" s="169"/>
      <c r="H691" s="169"/>
      <c r="I691" s="172"/>
      <c r="J691" s="183">
        <f>BK691</f>
        <v>0</v>
      </c>
      <c r="K691" s="169"/>
      <c r="L691" s="174"/>
      <c r="M691" s="175"/>
      <c r="N691" s="176"/>
      <c r="O691" s="176"/>
      <c r="P691" s="177">
        <f>SUM(P692:P699)</f>
        <v>0</v>
      </c>
      <c r="Q691" s="176"/>
      <c r="R691" s="177">
        <f>SUM(R692:R699)</f>
        <v>0.04186</v>
      </c>
      <c r="S691" s="176"/>
      <c r="T691" s="178">
        <f>SUM(T692:T699)</f>
        <v>0.032119999999999996</v>
      </c>
      <c r="AR691" s="179" t="s">
        <v>87</v>
      </c>
      <c r="AT691" s="180" t="s">
        <v>75</v>
      </c>
      <c r="AU691" s="180" t="s">
        <v>24</v>
      </c>
      <c r="AY691" s="179" t="s">
        <v>152</v>
      </c>
      <c r="BK691" s="181">
        <f>SUM(BK692:BK699)</f>
        <v>0</v>
      </c>
    </row>
    <row r="692" spans="2:65" s="1" customFormat="1" ht="25.5" customHeight="1">
      <c r="B692" s="38"/>
      <c r="C692" s="184" t="s">
        <v>1609</v>
      </c>
      <c r="D692" s="184" t="s">
        <v>154</v>
      </c>
      <c r="E692" s="185" t="s">
        <v>1610</v>
      </c>
      <c r="F692" s="186" t="s">
        <v>1611</v>
      </c>
      <c r="G692" s="187" t="s">
        <v>384</v>
      </c>
      <c r="H692" s="188">
        <v>44</v>
      </c>
      <c r="I692" s="189"/>
      <c r="J692" s="190">
        <f>ROUND(I692*H692,2)</f>
        <v>0</v>
      </c>
      <c r="K692" s="186" t="s">
        <v>158</v>
      </c>
      <c r="L692" s="58"/>
      <c r="M692" s="191" t="s">
        <v>22</v>
      </c>
      <c r="N692" s="192" t="s">
        <v>47</v>
      </c>
      <c r="O692" s="39"/>
      <c r="P692" s="193">
        <f>O692*H692</f>
        <v>0</v>
      </c>
      <c r="Q692" s="193">
        <v>0.00026</v>
      </c>
      <c r="R692" s="193">
        <f>Q692*H692</f>
        <v>0.011439999999999999</v>
      </c>
      <c r="S692" s="193">
        <v>0.00073</v>
      </c>
      <c r="T692" s="194">
        <f>S692*H692</f>
        <v>0.032119999999999996</v>
      </c>
      <c r="AR692" s="21" t="s">
        <v>224</v>
      </c>
      <c r="AT692" s="21" t="s">
        <v>154</v>
      </c>
      <c r="AU692" s="21" t="s">
        <v>87</v>
      </c>
      <c r="AY692" s="21" t="s">
        <v>152</v>
      </c>
      <c r="BE692" s="195">
        <f>IF(N692="základní",J692,0)</f>
        <v>0</v>
      </c>
      <c r="BF692" s="195">
        <f>IF(N692="snížená",J692,0)</f>
        <v>0</v>
      </c>
      <c r="BG692" s="195">
        <f>IF(N692="zákl. přenesená",J692,0)</f>
        <v>0</v>
      </c>
      <c r="BH692" s="195">
        <f>IF(N692="sníž. přenesená",J692,0)</f>
        <v>0</v>
      </c>
      <c r="BI692" s="195">
        <f>IF(N692="nulová",J692,0)</f>
        <v>0</v>
      </c>
      <c r="BJ692" s="21" t="s">
        <v>24</v>
      </c>
      <c r="BK692" s="195">
        <f>ROUND(I692*H692,2)</f>
        <v>0</v>
      </c>
      <c r="BL692" s="21" t="s">
        <v>224</v>
      </c>
      <c r="BM692" s="21" t="s">
        <v>1612</v>
      </c>
    </row>
    <row r="693" spans="2:65" s="1" customFormat="1" ht="25.5" customHeight="1">
      <c r="B693" s="38"/>
      <c r="C693" s="184" t="s">
        <v>1613</v>
      </c>
      <c r="D693" s="184" t="s">
        <v>154</v>
      </c>
      <c r="E693" s="185" t="s">
        <v>1614</v>
      </c>
      <c r="F693" s="186" t="s">
        <v>1615</v>
      </c>
      <c r="G693" s="187" t="s">
        <v>157</v>
      </c>
      <c r="H693" s="188">
        <v>10</v>
      </c>
      <c r="I693" s="189"/>
      <c r="J693" s="190">
        <f>ROUND(I693*H693,2)</f>
        <v>0</v>
      </c>
      <c r="K693" s="186" t="s">
        <v>158</v>
      </c>
      <c r="L693" s="58"/>
      <c r="M693" s="191" t="s">
        <v>22</v>
      </c>
      <c r="N693" s="192" t="s">
        <v>47</v>
      </c>
      <c r="O693" s="39"/>
      <c r="P693" s="193">
        <f>O693*H693</f>
        <v>0</v>
      </c>
      <c r="Q693" s="193">
        <v>0.003</v>
      </c>
      <c r="R693" s="193">
        <f>Q693*H693</f>
        <v>0.03</v>
      </c>
      <c r="S693" s="193">
        <v>0</v>
      </c>
      <c r="T693" s="194">
        <f>S693*H693</f>
        <v>0</v>
      </c>
      <c r="AR693" s="21" t="s">
        <v>224</v>
      </c>
      <c r="AT693" s="21" t="s">
        <v>154</v>
      </c>
      <c r="AU693" s="21" t="s">
        <v>87</v>
      </c>
      <c r="AY693" s="21" t="s">
        <v>152</v>
      </c>
      <c r="BE693" s="195">
        <f>IF(N693="základní",J693,0)</f>
        <v>0</v>
      </c>
      <c r="BF693" s="195">
        <f>IF(N693="snížená",J693,0)</f>
        <v>0</v>
      </c>
      <c r="BG693" s="195">
        <f>IF(N693="zákl. přenesená",J693,0)</f>
        <v>0</v>
      </c>
      <c r="BH693" s="195">
        <f>IF(N693="sníž. přenesená",J693,0)</f>
        <v>0</v>
      </c>
      <c r="BI693" s="195">
        <f>IF(N693="nulová",J693,0)</f>
        <v>0</v>
      </c>
      <c r="BJ693" s="21" t="s">
        <v>24</v>
      </c>
      <c r="BK693" s="195">
        <f>ROUND(I693*H693,2)</f>
        <v>0</v>
      </c>
      <c r="BL693" s="21" t="s">
        <v>224</v>
      </c>
      <c r="BM693" s="21" t="s">
        <v>1616</v>
      </c>
    </row>
    <row r="694" spans="2:65" s="1" customFormat="1" ht="25.5" customHeight="1">
      <c r="B694" s="38"/>
      <c r="C694" s="184" t="s">
        <v>1617</v>
      </c>
      <c r="D694" s="184" t="s">
        <v>154</v>
      </c>
      <c r="E694" s="185" t="s">
        <v>1618</v>
      </c>
      <c r="F694" s="186" t="s">
        <v>1619</v>
      </c>
      <c r="G694" s="187" t="s">
        <v>157</v>
      </c>
      <c r="H694" s="188">
        <v>1</v>
      </c>
      <c r="I694" s="189"/>
      <c r="J694" s="190">
        <f>ROUND(I694*H694,2)</f>
        <v>0</v>
      </c>
      <c r="K694" s="186" t="s">
        <v>158</v>
      </c>
      <c r="L694" s="58"/>
      <c r="M694" s="191" t="s">
        <v>22</v>
      </c>
      <c r="N694" s="192" t="s">
        <v>47</v>
      </c>
      <c r="O694" s="39"/>
      <c r="P694" s="193">
        <f>O694*H694</f>
        <v>0</v>
      </c>
      <c r="Q694" s="193">
        <v>0</v>
      </c>
      <c r="R694" s="193">
        <f>Q694*H694</f>
        <v>0</v>
      </c>
      <c r="S694" s="193">
        <v>0</v>
      </c>
      <c r="T694" s="194">
        <f>S694*H694</f>
        <v>0</v>
      </c>
      <c r="AR694" s="21" t="s">
        <v>224</v>
      </c>
      <c r="AT694" s="21" t="s">
        <v>154</v>
      </c>
      <c r="AU694" s="21" t="s">
        <v>87</v>
      </c>
      <c r="AY694" s="21" t="s">
        <v>152</v>
      </c>
      <c r="BE694" s="195">
        <f>IF(N694="základní",J694,0)</f>
        <v>0</v>
      </c>
      <c r="BF694" s="195">
        <f>IF(N694="snížená",J694,0)</f>
        <v>0</v>
      </c>
      <c r="BG694" s="195">
        <f>IF(N694="zákl. přenesená",J694,0)</f>
        <v>0</v>
      </c>
      <c r="BH694" s="195">
        <f>IF(N694="sníž. přenesená",J694,0)</f>
        <v>0</v>
      </c>
      <c r="BI694" s="195">
        <f>IF(N694="nulová",J694,0)</f>
        <v>0</v>
      </c>
      <c r="BJ694" s="21" t="s">
        <v>24</v>
      </c>
      <c r="BK694" s="195">
        <f>ROUND(I694*H694,2)</f>
        <v>0</v>
      </c>
      <c r="BL694" s="21" t="s">
        <v>224</v>
      </c>
      <c r="BM694" s="21" t="s">
        <v>1620</v>
      </c>
    </row>
    <row r="695" spans="2:65" s="1" customFormat="1" ht="25.5" customHeight="1">
      <c r="B695" s="38"/>
      <c r="C695" s="184" t="s">
        <v>1621</v>
      </c>
      <c r="D695" s="184" t="s">
        <v>154</v>
      </c>
      <c r="E695" s="185" t="s">
        <v>1622</v>
      </c>
      <c r="F695" s="186" t="s">
        <v>1623</v>
      </c>
      <c r="G695" s="187" t="s">
        <v>157</v>
      </c>
      <c r="H695" s="188">
        <v>1</v>
      </c>
      <c r="I695" s="189"/>
      <c r="J695" s="190">
        <f>ROUND(I695*H695,2)</f>
        <v>0</v>
      </c>
      <c r="K695" s="186" t="s">
        <v>158</v>
      </c>
      <c r="L695" s="58"/>
      <c r="M695" s="191" t="s">
        <v>22</v>
      </c>
      <c r="N695" s="192" t="s">
        <v>47</v>
      </c>
      <c r="O695" s="39"/>
      <c r="P695" s="193">
        <f>O695*H695</f>
        <v>0</v>
      </c>
      <c r="Q695" s="193">
        <v>0</v>
      </c>
      <c r="R695" s="193">
        <f>Q695*H695</f>
        <v>0</v>
      </c>
      <c r="S695" s="193">
        <v>0</v>
      </c>
      <c r="T695" s="194">
        <f>S695*H695</f>
        <v>0</v>
      </c>
      <c r="AR695" s="21" t="s">
        <v>224</v>
      </c>
      <c r="AT695" s="21" t="s">
        <v>154</v>
      </c>
      <c r="AU695" s="21" t="s">
        <v>87</v>
      </c>
      <c r="AY695" s="21" t="s">
        <v>152</v>
      </c>
      <c r="BE695" s="195">
        <f>IF(N695="základní",J695,0)</f>
        <v>0</v>
      </c>
      <c r="BF695" s="195">
        <f>IF(N695="snížená",J695,0)</f>
        <v>0</v>
      </c>
      <c r="BG695" s="195">
        <f>IF(N695="zákl. přenesená",J695,0)</f>
        <v>0</v>
      </c>
      <c r="BH695" s="195">
        <f>IF(N695="sníž. přenesená",J695,0)</f>
        <v>0</v>
      </c>
      <c r="BI695" s="195">
        <f>IF(N695="nulová",J695,0)</f>
        <v>0</v>
      </c>
      <c r="BJ695" s="21" t="s">
        <v>24</v>
      </c>
      <c r="BK695" s="195">
        <f>ROUND(I695*H695,2)</f>
        <v>0</v>
      </c>
      <c r="BL695" s="21" t="s">
        <v>224</v>
      </c>
      <c r="BM695" s="21" t="s">
        <v>1624</v>
      </c>
    </row>
    <row r="696" spans="2:65" s="1" customFormat="1" ht="16.5" customHeight="1">
      <c r="B696" s="38"/>
      <c r="C696" s="184" t="s">
        <v>1625</v>
      </c>
      <c r="D696" s="184" t="s">
        <v>154</v>
      </c>
      <c r="E696" s="185" t="s">
        <v>1626</v>
      </c>
      <c r="F696" s="186" t="s">
        <v>1627</v>
      </c>
      <c r="G696" s="187" t="s">
        <v>157</v>
      </c>
      <c r="H696" s="188">
        <v>1</v>
      </c>
      <c r="I696" s="189"/>
      <c r="J696" s="190">
        <f>ROUND(I696*H696,2)</f>
        <v>0</v>
      </c>
      <c r="K696" s="186" t="s">
        <v>158</v>
      </c>
      <c r="L696" s="58"/>
      <c r="M696" s="191" t="s">
        <v>22</v>
      </c>
      <c r="N696" s="192" t="s">
        <v>47</v>
      </c>
      <c r="O696" s="39"/>
      <c r="P696" s="193">
        <f>O696*H696</f>
        <v>0</v>
      </c>
      <c r="Q696" s="193">
        <v>0.0003</v>
      </c>
      <c r="R696" s="193">
        <f>Q696*H696</f>
        <v>0.0003</v>
      </c>
      <c r="S696" s="193">
        <v>0</v>
      </c>
      <c r="T696" s="194">
        <f>S696*H696</f>
        <v>0</v>
      </c>
      <c r="AR696" s="21" t="s">
        <v>224</v>
      </c>
      <c r="AT696" s="21" t="s">
        <v>154</v>
      </c>
      <c r="AU696" s="21" t="s">
        <v>87</v>
      </c>
      <c r="AY696" s="21" t="s">
        <v>152</v>
      </c>
      <c r="BE696" s="195">
        <f>IF(N696="základní",J696,0)</f>
        <v>0</v>
      </c>
      <c r="BF696" s="195">
        <f>IF(N696="snížená",J696,0)</f>
        <v>0</v>
      </c>
      <c r="BG696" s="195">
        <f>IF(N696="zákl. přenesená",J696,0)</f>
        <v>0</v>
      </c>
      <c r="BH696" s="195">
        <f>IF(N696="sníž. přenesená",J696,0)</f>
        <v>0</v>
      </c>
      <c r="BI696" s="195">
        <f>IF(N696="nulová",J696,0)</f>
        <v>0</v>
      </c>
      <c r="BJ696" s="21" t="s">
        <v>24</v>
      </c>
      <c r="BK696" s="195">
        <f>ROUND(I696*H696,2)</f>
        <v>0</v>
      </c>
      <c r="BL696" s="21" t="s">
        <v>224</v>
      </c>
      <c r="BM696" s="21" t="s">
        <v>1628</v>
      </c>
    </row>
    <row r="697" spans="2:47" s="1" customFormat="1" ht="40.5">
      <c r="B697" s="38"/>
      <c r="C697" s="60"/>
      <c r="D697" s="196" t="s">
        <v>161</v>
      </c>
      <c r="E697" s="60"/>
      <c r="F697" s="197" t="s">
        <v>1629</v>
      </c>
      <c r="G697" s="60"/>
      <c r="H697" s="60"/>
      <c r="I697" s="155"/>
      <c r="J697" s="60"/>
      <c r="K697" s="60"/>
      <c r="L697" s="58"/>
      <c r="M697" s="198"/>
      <c r="N697" s="39"/>
      <c r="O697" s="39"/>
      <c r="P697" s="39"/>
      <c r="Q697" s="39"/>
      <c r="R697" s="39"/>
      <c r="S697" s="39"/>
      <c r="T697" s="75"/>
      <c r="AT697" s="21" t="s">
        <v>161</v>
      </c>
      <c r="AU697" s="21" t="s">
        <v>87</v>
      </c>
    </row>
    <row r="698" spans="2:65" s="1" customFormat="1" ht="16.5" customHeight="1">
      <c r="B698" s="38"/>
      <c r="C698" s="184" t="s">
        <v>1630</v>
      </c>
      <c r="D698" s="184" t="s">
        <v>154</v>
      </c>
      <c r="E698" s="185" t="s">
        <v>1631</v>
      </c>
      <c r="F698" s="186" t="s">
        <v>1632</v>
      </c>
      <c r="G698" s="187" t="s">
        <v>201</v>
      </c>
      <c r="H698" s="188">
        <v>4</v>
      </c>
      <c r="I698" s="189"/>
      <c r="J698" s="190">
        <f>ROUND(I698*H698,2)</f>
        <v>0</v>
      </c>
      <c r="K698" s="186" t="s">
        <v>158</v>
      </c>
      <c r="L698" s="58"/>
      <c r="M698" s="191" t="s">
        <v>22</v>
      </c>
      <c r="N698" s="192" t="s">
        <v>47</v>
      </c>
      <c r="O698" s="39"/>
      <c r="P698" s="193">
        <f>O698*H698</f>
        <v>0</v>
      </c>
      <c r="Q698" s="193">
        <v>3E-05</v>
      </c>
      <c r="R698" s="193">
        <f>Q698*H698</f>
        <v>0.00012</v>
      </c>
      <c r="S698" s="193">
        <v>0</v>
      </c>
      <c r="T698" s="194">
        <f>S698*H698</f>
        <v>0</v>
      </c>
      <c r="AR698" s="21" t="s">
        <v>224</v>
      </c>
      <c r="AT698" s="21" t="s">
        <v>154</v>
      </c>
      <c r="AU698" s="21" t="s">
        <v>87</v>
      </c>
      <c r="AY698" s="21" t="s">
        <v>152</v>
      </c>
      <c r="BE698" s="195">
        <f>IF(N698="základní",J698,0)</f>
        <v>0</v>
      </c>
      <c r="BF698" s="195">
        <f>IF(N698="snížená",J698,0)</f>
        <v>0</v>
      </c>
      <c r="BG698" s="195">
        <f>IF(N698="zákl. přenesená",J698,0)</f>
        <v>0</v>
      </c>
      <c r="BH698" s="195">
        <f>IF(N698="sníž. přenesená",J698,0)</f>
        <v>0</v>
      </c>
      <c r="BI698" s="195">
        <f>IF(N698="nulová",J698,0)</f>
        <v>0</v>
      </c>
      <c r="BJ698" s="21" t="s">
        <v>24</v>
      </c>
      <c r="BK698" s="195">
        <f>ROUND(I698*H698,2)</f>
        <v>0</v>
      </c>
      <c r="BL698" s="21" t="s">
        <v>224</v>
      </c>
      <c r="BM698" s="21" t="s">
        <v>1633</v>
      </c>
    </row>
    <row r="699" spans="2:47" s="1" customFormat="1" ht="40.5">
      <c r="B699" s="38"/>
      <c r="C699" s="60"/>
      <c r="D699" s="196" t="s">
        <v>161</v>
      </c>
      <c r="E699" s="60"/>
      <c r="F699" s="197" t="s">
        <v>1629</v>
      </c>
      <c r="G699" s="60"/>
      <c r="H699" s="60"/>
      <c r="I699" s="155"/>
      <c r="J699" s="60"/>
      <c r="K699" s="60"/>
      <c r="L699" s="58"/>
      <c r="M699" s="198"/>
      <c r="N699" s="39"/>
      <c r="O699" s="39"/>
      <c r="P699" s="39"/>
      <c r="Q699" s="39"/>
      <c r="R699" s="39"/>
      <c r="S699" s="39"/>
      <c r="T699" s="75"/>
      <c r="AT699" s="21" t="s">
        <v>161</v>
      </c>
      <c r="AU699" s="21" t="s">
        <v>87</v>
      </c>
    </row>
    <row r="700" spans="2:63" s="10" customFormat="1" ht="29.85" customHeight="1">
      <c r="B700" s="168"/>
      <c r="C700" s="169"/>
      <c r="D700" s="170" t="s">
        <v>75</v>
      </c>
      <c r="E700" s="182" t="s">
        <v>1634</v>
      </c>
      <c r="F700" s="182" t="s">
        <v>1635</v>
      </c>
      <c r="G700" s="169"/>
      <c r="H700" s="169"/>
      <c r="I700" s="172"/>
      <c r="J700" s="183">
        <f>BK700</f>
        <v>0</v>
      </c>
      <c r="K700" s="169"/>
      <c r="L700" s="174"/>
      <c r="M700" s="175"/>
      <c r="N700" s="176"/>
      <c r="O700" s="176"/>
      <c r="P700" s="177">
        <f>SUM(P701:P712)</f>
        <v>0</v>
      </c>
      <c r="Q700" s="176"/>
      <c r="R700" s="177">
        <f>SUM(R701:R712)</f>
        <v>0.8418700000000001</v>
      </c>
      <c r="S700" s="176"/>
      <c r="T700" s="178">
        <f>SUM(T701:T712)</f>
        <v>0</v>
      </c>
      <c r="AR700" s="179" t="s">
        <v>87</v>
      </c>
      <c r="AT700" s="180" t="s">
        <v>75</v>
      </c>
      <c r="AU700" s="180" t="s">
        <v>24</v>
      </c>
      <c r="AY700" s="179" t="s">
        <v>152</v>
      </c>
      <c r="BK700" s="181">
        <f>SUM(BK701:BK712)</f>
        <v>0</v>
      </c>
    </row>
    <row r="701" spans="2:65" s="1" customFormat="1" ht="38.25" customHeight="1">
      <c r="B701" s="38"/>
      <c r="C701" s="184" t="s">
        <v>1636</v>
      </c>
      <c r="D701" s="184" t="s">
        <v>154</v>
      </c>
      <c r="E701" s="185" t="s">
        <v>1637</v>
      </c>
      <c r="F701" s="186" t="s">
        <v>1638</v>
      </c>
      <c r="G701" s="187" t="s">
        <v>157</v>
      </c>
      <c r="H701" s="188">
        <v>295</v>
      </c>
      <c r="I701" s="189"/>
      <c r="J701" s="190">
        <f aca="true" t="shared" si="10" ref="J701:J706">ROUND(I701*H701,2)</f>
        <v>0</v>
      </c>
      <c r="K701" s="186" t="s">
        <v>158</v>
      </c>
      <c r="L701" s="58"/>
      <c r="M701" s="191" t="s">
        <v>22</v>
      </c>
      <c r="N701" s="192" t="s">
        <v>47</v>
      </c>
      <c r="O701" s="39"/>
      <c r="P701" s="193">
        <f aca="true" t="shared" si="11" ref="P701:P706">O701*H701</f>
        <v>0</v>
      </c>
      <c r="Q701" s="193">
        <v>0.00062</v>
      </c>
      <c r="R701" s="193">
        <f aca="true" t="shared" si="12" ref="R701:R706">Q701*H701</f>
        <v>0.1829</v>
      </c>
      <c r="S701" s="193">
        <v>0</v>
      </c>
      <c r="T701" s="194">
        <f aca="true" t="shared" si="13" ref="T701:T706">S701*H701</f>
        <v>0</v>
      </c>
      <c r="AR701" s="21" t="s">
        <v>224</v>
      </c>
      <c r="AT701" s="21" t="s">
        <v>154</v>
      </c>
      <c r="AU701" s="21" t="s">
        <v>87</v>
      </c>
      <c r="AY701" s="21" t="s">
        <v>152</v>
      </c>
      <c r="BE701" s="195">
        <f aca="true" t="shared" si="14" ref="BE701:BE706">IF(N701="základní",J701,0)</f>
        <v>0</v>
      </c>
      <c r="BF701" s="195">
        <f aca="true" t="shared" si="15" ref="BF701:BF706">IF(N701="snížená",J701,0)</f>
        <v>0</v>
      </c>
      <c r="BG701" s="195">
        <f aca="true" t="shared" si="16" ref="BG701:BG706">IF(N701="zákl. přenesená",J701,0)</f>
        <v>0</v>
      </c>
      <c r="BH701" s="195">
        <f aca="true" t="shared" si="17" ref="BH701:BH706">IF(N701="sníž. přenesená",J701,0)</f>
        <v>0</v>
      </c>
      <c r="BI701" s="195">
        <f aca="true" t="shared" si="18" ref="BI701:BI706">IF(N701="nulová",J701,0)</f>
        <v>0</v>
      </c>
      <c r="BJ701" s="21" t="s">
        <v>24</v>
      </c>
      <c r="BK701" s="195">
        <f aca="true" t="shared" si="19" ref="BK701:BK706">ROUND(I701*H701,2)</f>
        <v>0</v>
      </c>
      <c r="BL701" s="21" t="s">
        <v>224</v>
      </c>
      <c r="BM701" s="21" t="s">
        <v>1639</v>
      </c>
    </row>
    <row r="702" spans="2:65" s="1" customFormat="1" ht="16.5" customHeight="1">
      <c r="B702" s="38"/>
      <c r="C702" s="184" t="s">
        <v>1640</v>
      </c>
      <c r="D702" s="184" t="s">
        <v>154</v>
      </c>
      <c r="E702" s="185" t="s">
        <v>1641</v>
      </c>
      <c r="F702" s="186" t="s">
        <v>1642</v>
      </c>
      <c r="G702" s="187" t="s">
        <v>157</v>
      </c>
      <c r="H702" s="188">
        <v>608</v>
      </c>
      <c r="I702" s="189"/>
      <c r="J702" s="190">
        <f t="shared" si="10"/>
        <v>0</v>
      </c>
      <c r="K702" s="186" t="s">
        <v>158</v>
      </c>
      <c r="L702" s="58"/>
      <c r="M702" s="191" t="s">
        <v>22</v>
      </c>
      <c r="N702" s="192" t="s">
        <v>47</v>
      </c>
      <c r="O702" s="39"/>
      <c r="P702" s="193">
        <f t="shared" si="11"/>
        <v>0</v>
      </c>
      <c r="Q702" s="193">
        <v>0</v>
      </c>
      <c r="R702" s="193">
        <f t="shared" si="12"/>
        <v>0</v>
      </c>
      <c r="S702" s="193">
        <v>0</v>
      </c>
      <c r="T702" s="194">
        <f t="shared" si="13"/>
        <v>0</v>
      </c>
      <c r="AR702" s="21" t="s">
        <v>224</v>
      </c>
      <c r="AT702" s="21" t="s">
        <v>154</v>
      </c>
      <c r="AU702" s="21" t="s">
        <v>87</v>
      </c>
      <c r="AY702" s="21" t="s">
        <v>152</v>
      </c>
      <c r="BE702" s="195">
        <f t="shared" si="14"/>
        <v>0</v>
      </c>
      <c r="BF702" s="195">
        <f t="shared" si="15"/>
        <v>0</v>
      </c>
      <c r="BG702" s="195">
        <f t="shared" si="16"/>
        <v>0</v>
      </c>
      <c r="BH702" s="195">
        <f t="shared" si="17"/>
        <v>0</v>
      </c>
      <c r="BI702" s="195">
        <f t="shared" si="18"/>
        <v>0</v>
      </c>
      <c r="BJ702" s="21" t="s">
        <v>24</v>
      </c>
      <c r="BK702" s="195">
        <f t="shared" si="19"/>
        <v>0</v>
      </c>
      <c r="BL702" s="21" t="s">
        <v>224</v>
      </c>
      <c r="BM702" s="21" t="s">
        <v>1643</v>
      </c>
    </row>
    <row r="703" spans="2:65" s="1" customFormat="1" ht="25.5" customHeight="1">
      <c r="B703" s="38"/>
      <c r="C703" s="184" t="s">
        <v>1644</v>
      </c>
      <c r="D703" s="184" t="s">
        <v>154</v>
      </c>
      <c r="E703" s="185" t="s">
        <v>1645</v>
      </c>
      <c r="F703" s="186" t="s">
        <v>1646</v>
      </c>
      <c r="G703" s="187" t="s">
        <v>157</v>
      </c>
      <c r="H703" s="188">
        <v>50</v>
      </c>
      <c r="I703" s="189"/>
      <c r="J703" s="190">
        <f t="shared" si="10"/>
        <v>0</v>
      </c>
      <c r="K703" s="186" t="s">
        <v>158</v>
      </c>
      <c r="L703" s="58"/>
      <c r="M703" s="191" t="s">
        <v>22</v>
      </c>
      <c r="N703" s="192" t="s">
        <v>47</v>
      </c>
      <c r="O703" s="39"/>
      <c r="P703" s="193">
        <f t="shared" si="11"/>
        <v>0</v>
      </c>
      <c r="Q703" s="193">
        <v>0.00064</v>
      </c>
      <c r="R703" s="193">
        <f t="shared" si="12"/>
        <v>0.032</v>
      </c>
      <c r="S703" s="193">
        <v>0</v>
      </c>
      <c r="T703" s="194">
        <f t="shared" si="13"/>
        <v>0</v>
      </c>
      <c r="AR703" s="21" t="s">
        <v>224</v>
      </c>
      <c r="AT703" s="21" t="s">
        <v>154</v>
      </c>
      <c r="AU703" s="21" t="s">
        <v>87</v>
      </c>
      <c r="AY703" s="21" t="s">
        <v>152</v>
      </c>
      <c r="BE703" s="195">
        <f t="shared" si="14"/>
        <v>0</v>
      </c>
      <c r="BF703" s="195">
        <f t="shared" si="15"/>
        <v>0</v>
      </c>
      <c r="BG703" s="195">
        <f t="shared" si="16"/>
        <v>0</v>
      </c>
      <c r="BH703" s="195">
        <f t="shared" si="17"/>
        <v>0</v>
      </c>
      <c r="BI703" s="195">
        <f t="shared" si="18"/>
        <v>0</v>
      </c>
      <c r="BJ703" s="21" t="s">
        <v>24</v>
      </c>
      <c r="BK703" s="195">
        <f t="shared" si="19"/>
        <v>0</v>
      </c>
      <c r="BL703" s="21" t="s">
        <v>224</v>
      </c>
      <c r="BM703" s="21" t="s">
        <v>1647</v>
      </c>
    </row>
    <row r="704" spans="2:65" s="1" customFormat="1" ht="38.25" customHeight="1">
      <c r="B704" s="38"/>
      <c r="C704" s="184" t="s">
        <v>1648</v>
      </c>
      <c r="D704" s="184" t="s">
        <v>154</v>
      </c>
      <c r="E704" s="185" t="s">
        <v>1649</v>
      </c>
      <c r="F704" s="186" t="s">
        <v>1650</v>
      </c>
      <c r="G704" s="187" t="s">
        <v>201</v>
      </c>
      <c r="H704" s="188">
        <v>19</v>
      </c>
      <c r="I704" s="189"/>
      <c r="J704" s="190">
        <f t="shared" si="10"/>
        <v>0</v>
      </c>
      <c r="K704" s="186" t="s">
        <v>158</v>
      </c>
      <c r="L704" s="58"/>
      <c r="M704" s="191" t="s">
        <v>22</v>
      </c>
      <c r="N704" s="192" t="s">
        <v>47</v>
      </c>
      <c r="O704" s="39"/>
      <c r="P704" s="193">
        <f t="shared" si="11"/>
        <v>0</v>
      </c>
      <c r="Q704" s="193">
        <v>0.00014</v>
      </c>
      <c r="R704" s="193">
        <f t="shared" si="12"/>
        <v>0.0026599999999999996</v>
      </c>
      <c r="S704" s="193">
        <v>0</v>
      </c>
      <c r="T704" s="194">
        <f t="shared" si="13"/>
        <v>0</v>
      </c>
      <c r="AR704" s="21" t="s">
        <v>224</v>
      </c>
      <c r="AT704" s="21" t="s">
        <v>154</v>
      </c>
      <c r="AU704" s="21" t="s">
        <v>87</v>
      </c>
      <c r="AY704" s="21" t="s">
        <v>152</v>
      </c>
      <c r="BE704" s="195">
        <f t="shared" si="14"/>
        <v>0</v>
      </c>
      <c r="BF704" s="195">
        <f t="shared" si="15"/>
        <v>0</v>
      </c>
      <c r="BG704" s="195">
        <f t="shared" si="16"/>
        <v>0</v>
      </c>
      <c r="BH704" s="195">
        <f t="shared" si="17"/>
        <v>0</v>
      </c>
      <c r="BI704" s="195">
        <f t="shared" si="18"/>
        <v>0</v>
      </c>
      <c r="BJ704" s="21" t="s">
        <v>24</v>
      </c>
      <c r="BK704" s="195">
        <f t="shared" si="19"/>
        <v>0</v>
      </c>
      <c r="BL704" s="21" t="s">
        <v>224</v>
      </c>
      <c r="BM704" s="21" t="s">
        <v>1651</v>
      </c>
    </row>
    <row r="705" spans="2:65" s="1" customFormat="1" ht="25.5" customHeight="1">
      <c r="B705" s="38"/>
      <c r="C705" s="184" t="s">
        <v>1652</v>
      </c>
      <c r="D705" s="184" t="s">
        <v>154</v>
      </c>
      <c r="E705" s="185" t="s">
        <v>1653</v>
      </c>
      <c r="F705" s="186" t="s">
        <v>1654</v>
      </c>
      <c r="G705" s="187" t="s">
        <v>157</v>
      </c>
      <c r="H705" s="188">
        <v>322</v>
      </c>
      <c r="I705" s="189"/>
      <c r="J705" s="190">
        <f t="shared" si="10"/>
        <v>0</v>
      </c>
      <c r="K705" s="186" t="s">
        <v>158</v>
      </c>
      <c r="L705" s="58"/>
      <c r="M705" s="191" t="s">
        <v>22</v>
      </c>
      <c r="N705" s="192" t="s">
        <v>47</v>
      </c>
      <c r="O705" s="39"/>
      <c r="P705" s="193">
        <f t="shared" si="11"/>
        <v>0</v>
      </c>
      <c r="Q705" s="193">
        <v>0.00064</v>
      </c>
      <c r="R705" s="193">
        <f t="shared" si="12"/>
        <v>0.20608</v>
      </c>
      <c r="S705" s="193">
        <v>0</v>
      </c>
      <c r="T705" s="194">
        <f t="shared" si="13"/>
        <v>0</v>
      </c>
      <c r="AR705" s="21" t="s">
        <v>224</v>
      </c>
      <c r="AT705" s="21" t="s">
        <v>154</v>
      </c>
      <c r="AU705" s="21" t="s">
        <v>87</v>
      </c>
      <c r="AY705" s="21" t="s">
        <v>152</v>
      </c>
      <c r="BE705" s="195">
        <f t="shared" si="14"/>
        <v>0</v>
      </c>
      <c r="BF705" s="195">
        <f t="shared" si="15"/>
        <v>0</v>
      </c>
      <c r="BG705" s="195">
        <f t="shared" si="16"/>
        <v>0</v>
      </c>
      <c r="BH705" s="195">
        <f t="shared" si="17"/>
        <v>0</v>
      </c>
      <c r="BI705" s="195">
        <f t="shared" si="18"/>
        <v>0</v>
      </c>
      <c r="BJ705" s="21" t="s">
        <v>24</v>
      </c>
      <c r="BK705" s="195">
        <f t="shared" si="19"/>
        <v>0</v>
      </c>
      <c r="BL705" s="21" t="s">
        <v>224</v>
      </c>
      <c r="BM705" s="21" t="s">
        <v>1655</v>
      </c>
    </row>
    <row r="706" spans="2:65" s="1" customFormat="1" ht="25.5" customHeight="1">
      <c r="B706" s="38"/>
      <c r="C706" s="184" t="s">
        <v>1656</v>
      </c>
      <c r="D706" s="184" t="s">
        <v>154</v>
      </c>
      <c r="E706" s="185" t="s">
        <v>1657</v>
      </c>
      <c r="F706" s="186" t="s">
        <v>1658</v>
      </c>
      <c r="G706" s="187" t="s">
        <v>157</v>
      </c>
      <c r="H706" s="188">
        <v>292</v>
      </c>
      <c r="I706" s="189"/>
      <c r="J706" s="190">
        <f t="shared" si="10"/>
        <v>0</v>
      </c>
      <c r="K706" s="186" t="s">
        <v>158</v>
      </c>
      <c r="L706" s="58"/>
      <c r="M706" s="191" t="s">
        <v>22</v>
      </c>
      <c r="N706" s="192" t="s">
        <v>47</v>
      </c>
      <c r="O706" s="39"/>
      <c r="P706" s="193">
        <f t="shared" si="11"/>
        <v>0</v>
      </c>
      <c r="Q706" s="193">
        <v>0</v>
      </c>
      <c r="R706" s="193">
        <f t="shared" si="12"/>
        <v>0</v>
      </c>
      <c r="S706" s="193">
        <v>0</v>
      </c>
      <c r="T706" s="194">
        <f t="shared" si="13"/>
        <v>0</v>
      </c>
      <c r="AR706" s="21" t="s">
        <v>224</v>
      </c>
      <c r="AT706" s="21" t="s">
        <v>154</v>
      </c>
      <c r="AU706" s="21" t="s">
        <v>87</v>
      </c>
      <c r="AY706" s="21" t="s">
        <v>152</v>
      </c>
      <c r="BE706" s="195">
        <f t="shared" si="14"/>
        <v>0</v>
      </c>
      <c r="BF706" s="195">
        <f t="shared" si="15"/>
        <v>0</v>
      </c>
      <c r="BG706" s="195">
        <f t="shared" si="16"/>
        <v>0</v>
      </c>
      <c r="BH706" s="195">
        <f t="shared" si="17"/>
        <v>0</v>
      </c>
      <c r="BI706" s="195">
        <f t="shared" si="18"/>
        <v>0</v>
      </c>
      <c r="BJ706" s="21" t="s">
        <v>24</v>
      </c>
      <c r="BK706" s="195">
        <f t="shared" si="19"/>
        <v>0</v>
      </c>
      <c r="BL706" s="21" t="s">
        <v>224</v>
      </c>
      <c r="BM706" s="21" t="s">
        <v>1659</v>
      </c>
    </row>
    <row r="707" spans="2:47" s="1" customFormat="1" ht="40.5">
      <c r="B707" s="38"/>
      <c r="C707" s="60"/>
      <c r="D707" s="196" t="s">
        <v>161</v>
      </c>
      <c r="E707" s="60"/>
      <c r="F707" s="197" t="s">
        <v>1660</v>
      </c>
      <c r="G707" s="60"/>
      <c r="H707" s="60"/>
      <c r="I707" s="155"/>
      <c r="J707" s="60"/>
      <c r="K707" s="60"/>
      <c r="L707" s="58"/>
      <c r="M707" s="198"/>
      <c r="N707" s="39"/>
      <c r="O707" s="39"/>
      <c r="P707" s="39"/>
      <c r="Q707" s="39"/>
      <c r="R707" s="39"/>
      <c r="S707" s="39"/>
      <c r="T707" s="75"/>
      <c r="AT707" s="21" t="s">
        <v>161</v>
      </c>
      <c r="AU707" s="21" t="s">
        <v>87</v>
      </c>
    </row>
    <row r="708" spans="2:65" s="1" customFormat="1" ht="38.25" customHeight="1">
      <c r="B708" s="38"/>
      <c r="C708" s="184" t="s">
        <v>1661</v>
      </c>
      <c r="D708" s="184" t="s">
        <v>154</v>
      </c>
      <c r="E708" s="185" t="s">
        <v>1662</v>
      </c>
      <c r="F708" s="186" t="s">
        <v>1663</v>
      </c>
      <c r="G708" s="187" t="s">
        <v>157</v>
      </c>
      <c r="H708" s="188">
        <v>295</v>
      </c>
      <c r="I708" s="189"/>
      <c r="J708" s="190">
        <f>ROUND(I708*H708,2)</f>
        <v>0</v>
      </c>
      <c r="K708" s="186" t="s">
        <v>158</v>
      </c>
      <c r="L708" s="58"/>
      <c r="M708" s="191" t="s">
        <v>22</v>
      </c>
      <c r="N708" s="192" t="s">
        <v>47</v>
      </c>
      <c r="O708" s="39"/>
      <c r="P708" s="193">
        <f>O708*H708</f>
        <v>0</v>
      </c>
      <c r="Q708" s="193">
        <v>0.00034</v>
      </c>
      <c r="R708" s="193">
        <f>Q708*H708</f>
        <v>0.1003</v>
      </c>
      <c r="S708" s="193">
        <v>0</v>
      </c>
      <c r="T708" s="194">
        <f>S708*H708</f>
        <v>0</v>
      </c>
      <c r="AR708" s="21" t="s">
        <v>224</v>
      </c>
      <c r="AT708" s="21" t="s">
        <v>154</v>
      </c>
      <c r="AU708" s="21" t="s">
        <v>87</v>
      </c>
      <c r="AY708" s="21" t="s">
        <v>152</v>
      </c>
      <c r="BE708" s="195">
        <f>IF(N708="základní",J708,0)</f>
        <v>0</v>
      </c>
      <c r="BF708" s="195">
        <f>IF(N708="snížená",J708,0)</f>
        <v>0</v>
      </c>
      <c r="BG708" s="195">
        <f>IF(N708="zákl. přenesená",J708,0)</f>
        <v>0</v>
      </c>
      <c r="BH708" s="195">
        <f>IF(N708="sníž. přenesená",J708,0)</f>
        <v>0</v>
      </c>
      <c r="BI708" s="195">
        <f>IF(N708="nulová",J708,0)</f>
        <v>0</v>
      </c>
      <c r="BJ708" s="21" t="s">
        <v>24</v>
      </c>
      <c r="BK708" s="195">
        <f>ROUND(I708*H708,2)</f>
        <v>0</v>
      </c>
      <c r="BL708" s="21" t="s">
        <v>224</v>
      </c>
      <c r="BM708" s="21" t="s">
        <v>1664</v>
      </c>
    </row>
    <row r="709" spans="2:65" s="1" customFormat="1" ht="25.5" customHeight="1">
      <c r="B709" s="38"/>
      <c r="C709" s="184" t="s">
        <v>1665</v>
      </c>
      <c r="D709" s="184" t="s">
        <v>154</v>
      </c>
      <c r="E709" s="185" t="s">
        <v>1666</v>
      </c>
      <c r="F709" s="186" t="s">
        <v>1667</v>
      </c>
      <c r="G709" s="187" t="s">
        <v>157</v>
      </c>
      <c r="H709" s="188">
        <v>11.5</v>
      </c>
      <c r="I709" s="189"/>
      <c r="J709" s="190">
        <f>ROUND(I709*H709,2)</f>
        <v>0</v>
      </c>
      <c r="K709" s="186" t="s">
        <v>158</v>
      </c>
      <c r="L709" s="58"/>
      <c r="M709" s="191" t="s">
        <v>22</v>
      </c>
      <c r="N709" s="192" t="s">
        <v>47</v>
      </c>
      <c r="O709" s="39"/>
      <c r="P709" s="193">
        <f>O709*H709</f>
        <v>0</v>
      </c>
      <c r="Q709" s="193">
        <v>0.00022</v>
      </c>
      <c r="R709" s="193">
        <f>Q709*H709</f>
        <v>0.00253</v>
      </c>
      <c r="S709" s="193">
        <v>0</v>
      </c>
      <c r="T709" s="194">
        <f>S709*H709</f>
        <v>0</v>
      </c>
      <c r="AR709" s="21" t="s">
        <v>224</v>
      </c>
      <c r="AT709" s="21" t="s">
        <v>154</v>
      </c>
      <c r="AU709" s="21" t="s">
        <v>87</v>
      </c>
      <c r="AY709" s="21" t="s">
        <v>152</v>
      </c>
      <c r="BE709" s="195">
        <f>IF(N709="základní",J709,0)</f>
        <v>0</v>
      </c>
      <c r="BF709" s="195">
        <f>IF(N709="snížená",J709,0)</f>
        <v>0</v>
      </c>
      <c r="BG709" s="195">
        <f>IF(N709="zákl. přenesená",J709,0)</f>
        <v>0</v>
      </c>
      <c r="BH709" s="195">
        <f>IF(N709="sníž. přenesená",J709,0)</f>
        <v>0</v>
      </c>
      <c r="BI709" s="195">
        <f>IF(N709="nulová",J709,0)</f>
        <v>0</v>
      </c>
      <c r="BJ709" s="21" t="s">
        <v>24</v>
      </c>
      <c r="BK709" s="195">
        <f>ROUND(I709*H709,2)</f>
        <v>0</v>
      </c>
      <c r="BL709" s="21" t="s">
        <v>224</v>
      </c>
      <c r="BM709" s="21" t="s">
        <v>1668</v>
      </c>
    </row>
    <row r="710" spans="2:65" s="1" customFormat="1" ht="16.5" customHeight="1">
      <c r="B710" s="38"/>
      <c r="C710" s="184" t="s">
        <v>1669</v>
      </c>
      <c r="D710" s="184" t="s">
        <v>154</v>
      </c>
      <c r="E710" s="185" t="s">
        <v>1670</v>
      </c>
      <c r="F710" s="186" t="s">
        <v>1671</v>
      </c>
      <c r="G710" s="187" t="s">
        <v>157</v>
      </c>
      <c r="H710" s="188">
        <v>356</v>
      </c>
      <c r="I710" s="189"/>
      <c r="J710" s="190">
        <f>ROUND(I710*H710,2)</f>
        <v>0</v>
      </c>
      <c r="K710" s="186" t="s">
        <v>158</v>
      </c>
      <c r="L710" s="58"/>
      <c r="M710" s="191" t="s">
        <v>22</v>
      </c>
      <c r="N710" s="192" t="s">
        <v>47</v>
      </c>
      <c r="O710" s="39"/>
      <c r="P710" s="193">
        <f>O710*H710</f>
        <v>0</v>
      </c>
      <c r="Q710" s="193">
        <v>1E-05</v>
      </c>
      <c r="R710" s="193">
        <f>Q710*H710</f>
        <v>0.0035600000000000002</v>
      </c>
      <c r="S710" s="193">
        <v>0</v>
      </c>
      <c r="T710" s="194">
        <f>S710*H710</f>
        <v>0</v>
      </c>
      <c r="AR710" s="21" t="s">
        <v>224</v>
      </c>
      <c r="AT710" s="21" t="s">
        <v>154</v>
      </c>
      <c r="AU710" s="21" t="s">
        <v>87</v>
      </c>
      <c r="AY710" s="21" t="s">
        <v>152</v>
      </c>
      <c r="BE710" s="195">
        <f>IF(N710="základní",J710,0)</f>
        <v>0</v>
      </c>
      <c r="BF710" s="195">
        <f>IF(N710="snížená",J710,0)</f>
        <v>0</v>
      </c>
      <c r="BG710" s="195">
        <f>IF(N710="zákl. přenesená",J710,0)</f>
        <v>0</v>
      </c>
      <c r="BH710" s="195">
        <f>IF(N710="sníž. přenesená",J710,0)</f>
        <v>0</v>
      </c>
      <c r="BI710" s="195">
        <f>IF(N710="nulová",J710,0)</f>
        <v>0</v>
      </c>
      <c r="BJ710" s="21" t="s">
        <v>24</v>
      </c>
      <c r="BK710" s="195">
        <f>ROUND(I710*H710,2)</f>
        <v>0</v>
      </c>
      <c r="BL710" s="21" t="s">
        <v>224</v>
      </c>
      <c r="BM710" s="21" t="s">
        <v>1672</v>
      </c>
    </row>
    <row r="711" spans="2:65" s="1" customFormat="1" ht="25.5" customHeight="1">
      <c r="B711" s="38"/>
      <c r="C711" s="184" t="s">
        <v>1673</v>
      </c>
      <c r="D711" s="184" t="s">
        <v>154</v>
      </c>
      <c r="E711" s="185" t="s">
        <v>1674</v>
      </c>
      <c r="F711" s="186" t="s">
        <v>1675</v>
      </c>
      <c r="G711" s="187" t="s">
        <v>157</v>
      </c>
      <c r="H711" s="188">
        <v>40</v>
      </c>
      <c r="I711" s="189"/>
      <c r="J711" s="190">
        <f>ROUND(I711*H711,2)</f>
        <v>0</v>
      </c>
      <c r="K711" s="186" t="s">
        <v>158</v>
      </c>
      <c r="L711" s="58"/>
      <c r="M711" s="191" t="s">
        <v>22</v>
      </c>
      <c r="N711" s="192" t="s">
        <v>47</v>
      </c>
      <c r="O711" s="39"/>
      <c r="P711" s="193">
        <f>O711*H711</f>
        <v>0</v>
      </c>
      <c r="Q711" s="193">
        <v>0.00032</v>
      </c>
      <c r="R711" s="193">
        <f>Q711*H711</f>
        <v>0.0128</v>
      </c>
      <c r="S711" s="193">
        <v>0</v>
      </c>
      <c r="T711" s="194">
        <f>S711*H711</f>
        <v>0</v>
      </c>
      <c r="AR711" s="21" t="s">
        <v>224</v>
      </c>
      <c r="AT711" s="21" t="s">
        <v>154</v>
      </c>
      <c r="AU711" s="21" t="s">
        <v>87</v>
      </c>
      <c r="AY711" s="21" t="s">
        <v>152</v>
      </c>
      <c r="BE711" s="195">
        <f>IF(N711="základní",J711,0)</f>
        <v>0</v>
      </c>
      <c r="BF711" s="195">
        <f>IF(N711="snížená",J711,0)</f>
        <v>0</v>
      </c>
      <c r="BG711" s="195">
        <f>IF(N711="zákl. přenesená",J711,0)</f>
        <v>0</v>
      </c>
      <c r="BH711" s="195">
        <f>IF(N711="sníž. přenesená",J711,0)</f>
        <v>0</v>
      </c>
      <c r="BI711" s="195">
        <f>IF(N711="nulová",J711,0)</f>
        <v>0</v>
      </c>
      <c r="BJ711" s="21" t="s">
        <v>24</v>
      </c>
      <c r="BK711" s="195">
        <f>ROUND(I711*H711,2)</f>
        <v>0</v>
      </c>
      <c r="BL711" s="21" t="s">
        <v>224</v>
      </c>
      <c r="BM711" s="21" t="s">
        <v>1676</v>
      </c>
    </row>
    <row r="712" spans="2:65" s="1" customFormat="1" ht="25.5" customHeight="1">
      <c r="B712" s="38"/>
      <c r="C712" s="184" t="s">
        <v>1677</v>
      </c>
      <c r="D712" s="184" t="s">
        <v>154</v>
      </c>
      <c r="E712" s="185" t="s">
        <v>1678</v>
      </c>
      <c r="F712" s="186" t="s">
        <v>1679</v>
      </c>
      <c r="G712" s="187" t="s">
        <v>157</v>
      </c>
      <c r="H712" s="188">
        <v>356</v>
      </c>
      <c r="I712" s="189"/>
      <c r="J712" s="190">
        <f>ROUND(I712*H712,2)</f>
        <v>0</v>
      </c>
      <c r="K712" s="186" t="s">
        <v>158</v>
      </c>
      <c r="L712" s="58"/>
      <c r="M712" s="191" t="s">
        <v>22</v>
      </c>
      <c r="N712" s="192" t="s">
        <v>47</v>
      </c>
      <c r="O712" s="39"/>
      <c r="P712" s="193">
        <f>O712*H712</f>
        <v>0</v>
      </c>
      <c r="Q712" s="193">
        <v>0.00084</v>
      </c>
      <c r="R712" s="193">
        <f>Q712*H712</f>
        <v>0.29904000000000003</v>
      </c>
      <c r="S712" s="193">
        <v>0</v>
      </c>
      <c r="T712" s="194">
        <f>S712*H712</f>
        <v>0</v>
      </c>
      <c r="AR712" s="21" t="s">
        <v>224</v>
      </c>
      <c r="AT712" s="21" t="s">
        <v>154</v>
      </c>
      <c r="AU712" s="21" t="s">
        <v>87</v>
      </c>
      <c r="AY712" s="21" t="s">
        <v>152</v>
      </c>
      <c r="BE712" s="195">
        <f>IF(N712="základní",J712,0)</f>
        <v>0</v>
      </c>
      <c r="BF712" s="195">
        <f>IF(N712="snížená",J712,0)</f>
        <v>0</v>
      </c>
      <c r="BG712" s="195">
        <f>IF(N712="zákl. přenesená",J712,0)</f>
        <v>0</v>
      </c>
      <c r="BH712" s="195">
        <f>IF(N712="sníž. přenesená",J712,0)</f>
        <v>0</v>
      </c>
      <c r="BI712" s="195">
        <f>IF(N712="nulová",J712,0)</f>
        <v>0</v>
      </c>
      <c r="BJ712" s="21" t="s">
        <v>24</v>
      </c>
      <c r="BK712" s="195">
        <f>ROUND(I712*H712,2)</f>
        <v>0</v>
      </c>
      <c r="BL712" s="21" t="s">
        <v>224</v>
      </c>
      <c r="BM712" s="21" t="s">
        <v>1680</v>
      </c>
    </row>
    <row r="713" spans="2:63" s="10" customFormat="1" ht="29.85" customHeight="1">
      <c r="B713" s="168"/>
      <c r="C713" s="169"/>
      <c r="D713" s="170" t="s">
        <v>75</v>
      </c>
      <c r="E713" s="182" t="s">
        <v>1681</v>
      </c>
      <c r="F713" s="182" t="s">
        <v>1682</v>
      </c>
      <c r="G713" s="169"/>
      <c r="H713" s="169"/>
      <c r="I713" s="172"/>
      <c r="J713" s="183">
        <f>BK713</f>
        <v>0</v>
      </c>
      <c r="K713" s="169"/>
      <c r="L713" s="174"/>
      <c r="M713" s="175"/>
      <c r="N713" s="176"/>
      <c r="O713" s="176"/>
      <c r="P713" s="177">
        <f>SUM(P714:P732)</f>
        <v>0</v>
      </c>
      <c r="Q713" s="176"/>
      <c r="R713" s="177">
        <f>SUM(R714:R732)</f>
        <v>0.2871000000000001</v>
      </c>
      <c r="S713" s="176"/>
      <c r="T713" s="178">
        <f>SUM(T714:T732)</f>
        <v>0.08153</v>
      </c>
      <c r="AR713" s="179" t="s">
        <v>87</v>
      </c>
      <c r="AT713" s="180" t="s">
        <v>75</v>
      </c>
      <c r="AU713" s="180" t="s">
        <v>24</v>
      </c>
      <c r="AY713" s="179" t="s">
        <v>152</v>
      </c>
      <c r="BK713" s="181">
        <f>SUM(BK714:BK732)</f>
        <v>0</v>
      </c>
    </row>
    <row r="714" spans="2:65" s="1" customFormat="1" ht="16.5" customHeight="1">
      <c r="B714" s="38"/>
      <c r="C714" s="184" t="s">
        <v>1683</v>
      </c>
      <c r="D714" s="184" t="s">
        <v>154</v>
      </c>
      <c r="E714" s="185" t="s">
        <v>1684</v>
      </c>
      <c r="F714" s="186" t="s">
        <v>1685</v>
      </c>
      <c r="G714" s="187" t="s">
        <v>157</v>
      </c>
      <c r="H714" s="188">
        <v>263</v>
      </c>
      <c r="I714" s="189"/>
      <c r="J714" s="190">
        <f>ROUND(I714*H714,2)</f>
        <v>0</v>
      </c>
      <c r="K714" s="186" t="s">
        <v>158</v>
      </c>
      <c r="L714" s="58"/>
      <c r="M714" s="191" t="s">
        <v>22</v>
      </c>
      <c r="N714" s="192" t="s">
        <v>47</v>
      </c>
      <c r="O714" s="39"/>
      <c r="P714" s="193">
        <f>O714*H714</f>
        <v>0</v>
      </c>
      <c r="Q714" s="193">
        <v>0.001</v>
      </c>
      <c r="R714" s="193">
        <f>Q714*H714</f>
        <v>0.263</v>
      </c>
      <c r="S714" s="193">
        <v>0.00031</v>
      </c>
      <c r="T714" s="194">
        <f>S714*H714</f>
        <v>0.08153</v>
      </c>
      <c r="AR714" s="21" t="s">
        <v>224</v>
      </c>
      <c r="AT714" s="21" t="s">
        <v>154</v>
      </c>
      <c r="AU714" s="21" t="s">
        <v>87</v>
      </c>
      <c r="AY714" s="21" t="s">
        <v>152</v>
      </c>
      <c r="BE714" s="195">
        <f>IF(N714="základní",J714,0)</f>
        <v>0</v>
      </c>
      <c r="BF714" s="195">
        <f>IF(N714="snížená",J714,0)</f>
        <v>0</v>
      </c>
      <c r="BG714" s="195">
        <f>IF(N714="zákl. přenesená",J714,0)</f>
        <v>0</v>
      </c>
      <c r="BH714" s="195">
        <f>IF(N714="sníž. přenesená",J714,0)</f>
        <v>0</v>
      </c>
      <c r="BI714" s="195">
        <f>IF(N714="nulová",J714,0)</f>
        <v>0</v>
      </c>
      <c r="BJ714" s="21" t="s">
        <v>24</v>
      </c>
      <c r="BK714" s="195">
        <f>ROUND(I714*H714,2)</f>
        <v>0</v>
      </c>
      <c r="BL714" s="21" t="s">
        <v>224</v>
      </c>
      <c r="BM714" s="21" t="s">
        <v>1686</v>
      </c>
    </row>
    <row r="715" spans="2:47" s="1" customFormat="1" ht="27">
      <c r="B715" s="38"/>
      <c r="C715" s="60"/>
      <c r="D715" s="196" t="s">
        <v>161</v>
      </c>
      <c r="E715" s="60"/>
      <c r="F715" s="197" t="s">
        <v>1687</v>
      </c>
      <c r="G715" s="60"/>
      <c r="H715" s="60"/>
      <c r="I715" s="155"/>
      <c r="J715" s="60"/>
      <c r="K715" s="60"/>
      <c r="L715" s="58"/>
      <c r="M715" s="198"/>
      <c r="N715" s="39"/>
      <c r="O715" s="39"/>
      <c r="P715" s="39"/>
      <c r="Q715" s="39"/>
      <c r="R715" s="39"/>
      <c r="S715" s="39"/>
      <c r="T715" s="75"/>
      <c r="AT715" s="21" t="s">
        <v>161</v>
      </c>
      <c r="AU715" s="21" t="s">
        <v>87</v>
      </c>
    </row>
    <row r="716" spans="2:65" s="1" customFormat="1" ht="25.5" customHeight="1">
      <c r="B716" s="38"/>
      <c r="C716" s="184" t="s">
        <v>1688</v>
      </c>
      <c r="D716" s="184" t="s">
        <v>154</v>
      </c>
      <c r="E716" s="185" t="s">
        <v>1689</v>
      </c>
      <c r="F716" s="186" t="s">
        <v>1690</v>
      </c>
      <c r="G716" s="187" t="s">
        <v>157</v>
      </c>
      <c r="H716" s="188">
        <v>1</v>
      </c>
      <c r="I716" s="189"/>
      <c r="J716" s="190">
        <f aca="true" t="shared" si="20" ref="J716:J722">ROUND(I716*H716,2)</f>
        <v>0</v>
      </c>
      <c r="K716" s="186" t="s">
        <v>158</v>
      </c>
      <c r="L716" s="58"/>
      <c r="M716" s="191" t="s">
        <v>22</v>
      </c>
      <c r="N716" s="192" t="s">
        <v>47</v>
      </c>
      <c r="O716" s="39"/>
      <c r="P716" s="193">
        <f aca="true" t="shared" si="21" ref="P716:P722">O716*H716</f>
        <v>0</v>
      </c>
      <c r="Q716" s="193">
        <v>0.00318</v>
      </c>
      <c r="R716" s="193">
        <f aca="true" t="shared" si="22" ref="R716:R722">Q716*H716</f>
        <v>0.00318</v>
      </c>
      <c r="S716" s="193">
        <v>0</v>
      </c>
      <c r="T716" s="194">
        <f aca="true" t="shared" si="23" ref="T716:T722">S716*H716</f>
        <v>0</v>
      </c>
      <c r="AR716" s="21" t="s">
        <v>224</v>
      </c>
      <c r="AT716" s="21" t="s">
        <v>154</v>
      </c>
      <c r="AU716" s="21" t="s">
        <v>87</v>
      </c>
      <c r="AY716" s="21" t="s">
        <v>152</v>
      </c>
      <c r="BE716" s="195">
        <f aca="true" t="shared" si="24" ref="BE716:BE722">IF(N716="základní",J716,0)</f>
        <v>0</v>
      </c>
      <c r="BF716" s="195">
        <f aca="true" t="shared" si="25" ref="BF716:BF722">IF(N716="snížená",J716,0)</f>
        <v>0</v>
      </c>
      <c r="BG716" s="195">
        <f aca="true" t="shared" si="26" ref="BG716:BG722">IF(N716="zákl. přenesená",J716,0)</f>
        <v>0</v>
      </c>
      <c r="BH716" s="195">
        <f aca="true" t="shared" si="27" ref="BH716:BH722">IF(N716="sníž. přenesená",J716,0)</f>
        <v>0</v>
      </c>
      <c r="BI716" s="195">
        <f aca="true" t="shared" si="28" ref="BI716:BI722">IF(N716="nulová",J716,0)</f>
        <v>0</v>
      </c>
      <c r="BJ716" s="21" t="s">
        <v>24</v>
      </c>
      <c r="BK716" s="195">
        <f aca="true" t="shared" si="29" ref="BK716:BK722">ROUND(I716*H716,2)</f>
        <v>0</v>
      </c>
      <c r="BL716" s="21" t="s">
        <v>224</v>
      </c>
      <c r="BM716" s="21" t="s">
        <v>1691</v>
      </c>
    </row>
    <row r="717" spans="2:65" s="1" customFormat="1" ht="25.5" customHeight="1">
      <c r="B717" s="38"/>
      <c r="C717" s="184" t="s">
        <v>1692</v>
      </c>
      <c r="D717" s="184" t="s">
        <v>154</v>
      </c>
      <c r="E717" s="185" t="s">
        <v>1693</v>
      </c>
      <c r="F717" s="186" t="s">
        <v>1694</v>
      </c>
      <c r="G717" s="187" t="s">
        <v>157</v>
      </c>
      <c r="H717" s="188">
        <v>1</v>
      </c>
      <c r="I717" s="189"/>
      <c r="J717" s="190">
        <f t="shared" si="20"/>
        <v>0</v>
      </c>
      <c r="K717" s="186" t="s">
        <v>158</v>
      </c>
      <c r="L717" s="58"/>
      <c r="M717" s="191" t="s">
        <v>22</v>
      </c>
      <c r="N717" s="192" t="s">
        <v>47</v>
      </c>
      <c r="O717" s="39"/>
      <c r="P717" s="193">
        <f t="shared" si="21"/>
        <v>0</v>
      </c>
      <c r="Q717" s="193">
        <v>0.00318</v>
      </c>
      <c r="R717" s="193">
        <f t="shared" si="22"/>
        <v>0.00318</v>
      </c>
      <c r="S717" s="193">
        <v>0</v>
      </c>
      <c r="T717" s="194">
        <f t="shared" si="23"/>
        <v>0</v>
      </c>
      <c r="AR717" s="21" t="s">
        <v>224</v>
      </c>
      <c r="AT717" s="21" t="s">
        <v>154</v>
      </c>
      <c r="AU717" s="21" t="s">
        <v>87</v>
      </c>
      <c r="AY717" s="21" t="s">
        <v>152</v>
      </c>
      <c r="BE717" s="195">
        <f t="shared" si="24"/>
        <v>0</v>
      </c>
      <c r="BF717" s="195">
        <f t="shared" si="25"/>
        <v>0</v>
      </c>
      <c r="BG717" s="195">
        <f t="shared" si="26"/>
        <v>0</v>
      </c>
      <c r="BH717" s="195">
        <f t="shared" si="27"/>
        <v>0</v>
      </c>
      <c r="BI717" s="195">
        <f t="shared" si="28"/>
        <v>0</v>
      </c>
      <c r="BJ717" s="21" t="s">
        <v>24</v>
      </c>
      <c r="BK717" s="195">
        <f t="shared" si="29"/>
        <v>0</v>
      </c>
      <c r="BL717" s="21" t="s">
        <v>224</v>
      </c>
      <c r="BM717" s="21" t="s">
        <v>1695</v>
      </c>
    </row>
    <row r="718" spans="2:65" s="1" customFormat="1" ht="25.5" customHeight="1">
      <c r="B718" s="38"/>
      <c r="C718" s="184" t="s">
        <v>1696</v>
      </c>
      <c r="D718" s="184" t="s">
        <v>154</v>
      </c>
      <c r="E718" s="185" t="s">
        <v>1697</v>
      </c>
      <c r="F718" s="186" t="s">
        <v>1698</v>
      </c>
      <c r="G718" s="187" t="s">
        <v>157</v>
      </c>
      <c r="H718" s="188">
        <v>1</v>
      </c>
      <c r="I718" s="189"/>
      <c r="J718" s="190">
        <f t="shared" si="20"/>
        <v>0</v>
      </c>
      <c r="K718" s="186" t="s">
        <v>158</v>
      </c>
      <c r="L718" s="58"/>
      <c r="M718" s="191" t="s">
        <v>22</v>
      </c>
      <c r="N718" s="192" t="s">
        <v>47</v>
      </c>
      <c r="O718" s="39"/>
      <c r="P718" s="193">
        <f t="shared" si="21"/>
        <v>0</v>
      </c>
      <c r="Q718" s="193">
        <v>0.00318</v>
      </c>
      <c r="R718" s="193">
        <f t="shared" si="22"/>
        <v>0.00318</v>
      </c>
      <c r="S718" s="193">
        <v>0</v>
      </c>
      <c r="T718" s="194">
        <f t="shared" si="23"/>
        <v>0</v>
      </c>
      <c r="AR718" s="21" t="s">
        <v>224</v>
      </c>
      <c r="AT718" s="21" t="s">
        <v>154</v>
      </c>
      <c r="AU718" s="21" t="s">
        <v>87</v>
      </c>
      <c r="AY718" s="21" t="s">
        <v>152</v>
      </c>
      <c r="BE718" s="195">
        <f t="shared" si="24"/>
        <v>0</v>
      </c>
      <c r="BF718" s="195">
        <f t="shared" si="25"/>
        <v>0</v>
      </c>
      <c r="BG718" s="195">
        <f t="shared" si="26"/>
        <v>0</v>
      </c>
      <c r="BH718" s="195">
        <f t="shared" si="27"/>
        <v>0</v>
      </c>
      <c r="BI718" s="195">
        <f t="shared" si="28"/>
        <v>0</v>
      </c>
      <c r="BJ718" s="21" t="s">
        <v>24</v>
      </c>
      <c r="BK718" s="195">
        <f t="shared" si="29"/>
        <v>0</v>
      </c>
      <c r="BL718" s="21" t="s">
        <v>224</v>
      </c>
      <c r="BM718" s="21" t="s">
        <v>1699</v>
      </c>
    </row>
    <row r="719" spans="2:65" s="1" customFormat="1" ht="25.5" customHeight="1">
      <c r="B719" s="38"/>
      <c r="C719" s="184" t="s">
        <v>1700</v>
      </c>
      <c r="D719" s="184" t="s">
        <v>154</v>
      </c>
      <c r="E719" s="185" t="s">
        <v>1701</v>
      </c>
      <c r="F719" s="186" t="s">
        <v>1702</v>
      </c>
      <c r="G719" s="187" t="s">
        <v>157</v>
      </c>
      <c r="H719" s="188">
        <v>1</v>
      </c>
      <c r="I719" s="189"/>
      <c r="J719" s="190">
        <f t="shared" si="20"/>
        <v>0</v>
      </c>
      <c r="K719" s="186" t="s">
        <v>158</v>
      </c>
      <c r="L719" s="58"/>
      <c r="M719" s="191" t="s">
        <v>22</v>
      </c>
      <c r="N719" s="192" t="s">
        <v>47</v>
      </c>
      <c r="O719" s="39"/>
      <c r="P719" s="193">
        <f t="shared" si="21"/>
        <v>0</v>
      </c>
      <c r="Q719" s="193">
        <v>0.0045</v>
      </c>
      <c r="R719" s="193">
        <f t="shared" si="22"/>
        <v>0.0045</v>
      </c>
      <c r="S719" s="193">
        <v>0</v>
      </c>
      <c r="T719" s="194">
        <f t="shared" si="23"/>
        <v>0</v>
      </c>
      <c r="AR719" s="21" t="s">
        <v>224</v>
      </c>
      <c r="AT719" s="21" t="s">
        <v>154</v>
      </c>
      <c r="AU719" s="21" t="s">
        <v>87</v>
      </c>
      <c r="AY719" s="21" t="s">
        <v>152</v>
      </c>
      <c r="BE719" s="195">
        <f t="shared" si="24"/>
        <v>0</v>
      </c>
      <c r="BF719" s="195">
        <f t="shared" si="25"/>
        <v>0</v>
      </c>
      <c r="BG719" s="195">
        <f t="shared" si="26"/>
        <v>0</v>
      </c>
      <c r="BH719" s="195">
        <f t="shared" si="27"/>
        <v>0</v>
      </c>
      <c r="BI719" s="195">
        <f t="shared" si="28"/>
        <v>0</v>
      </c>
      <c r="BJ719" s="21" t="s">
        <v>24</v>
      </c>
      <c r="BK719" s="195">
        <f t="shared" si="29"/>
        <v>0</v>
      </c>
      <c r="BL719" s="21" t="s">
        <v>224</v>
      </c>
      <c r="BM719" s="21" t="s">
        <v>1703</v>
      </c>
    </row>
    <row r="720" spans="2:65" s="1" customFormat="1" ht="25.5" customHeight="1">
      <c r="B720" s="38"/>
      <c r="C720" s="184" t="s">
        <v>1704</v>
      </c>
      <c r="D720" s="184" t="s">
        <v>154</v>
      </c>
      <c r="E720" s="185" t="s">
        <v>1705</v>
      </c>
      <c r="F720" s="186" t="s">
        <v>1706</v>
      </c>
      <c r="G720" s="187" t="s">
        <v>157</v>
      </c>
      <c r="H720" s="188">
        <v>1</v>
      </c>
      <c r="I720" s="189"/>
      <c r="J720" s="190">
        <f t="shared" si="20"/>
        <v>0</v>
      </c>
      <c r="K720" s="186" t="s">
        <v>158</v>
      </c>
      <c r="L720" s="58"/>
      <c r="M720" s="191" t="s">
        <v>22</v>
      </c>
      <c r="N720" s="192" t="s">
        <v>47</v>
      </c>
      <c r="O720" s="39"/>
      <c r="P720" s="193">
        <f t="shared" si="21"/>
        <v>0</v>
      </c>
      <c r="Q720" s="193">
        <v>0.0045</v>
      </c>
      <c r="R720" s="193">
        <f t="shared" si="22"/>
        <v>0.0045</v>
      </c>
      <c r="S720" s="193">
        <v>0</v>
      </c>
      <c r="T720" s="194">
        <f t="shared" si="23"/>
        <v>0</v>
      </c>
      <c r="AR720" s="21" t="s">
        <v>224</v>
      </c>
      <c r="AT720" s="21" t="s">
        <v>154</v>
      </c>
      <c r="AU720" s="21" t="s">
        <v>87</v>
      </c>
      <c r="AY720" s="21" t="s">
        <v>152</v>
      </c>
      <c r="BE720" s="195">
        <f t="shared" si="24"/>
        <v>0</v>
      </c>
      <c r="BF720" s="195">
        <f t="shared" si="25"/>
        <v>0</v>
      </c>
      <c r="BG720" s="195">
        <f t="shared" si="26"/>
        <v>0</v>
      </c>
      <c r="BH720" s="195">
        <f t="shared" si="27"/>
        <v>0</v>
      </c>
      <c r="BI720" s="195">
        <f t="shared" si="28"/>
        <v>0</v>
      </c>
      <c r="BJ720" s="21" t="s">
        <v>24</v>
      </c>
      <c r="BK720" s="195">
        <f t="shared" si="29"/>
        <v>0</v>
      </c>
      <c r="BL720" s="21" t="s">
        <v>224</v>
      </c>
      <c r="BM720" s="21" t="s">
        <v>1707</v>
      </c>
    </row>
    <row r="721" spans="2:65" s="1" customFormat="1" ht="25.5" customHeight="1">
      <c r="B721" s="38"/>
      <c r="C721" s="184" t="s">
        <v>1708</v>
      </c>
      <c r="D721" s="184" t="s">
        <v>154</v>
      </c>
      <c r="E721" s="185" t="s">
        <v>1709</v>
      </c>
      <c r="F721" s="186" t="s">
        <v>1710</v>
      </c>
      <c r="G721" s="187" t="s">
        <v>157</v>
      </c>
      <c r="H721" s="188">
        <v>1</v>
      </c>
      <c r="I721" s="189"/>
      <c r="J721" s="190">
        <f t="shared" si="20"/>
        <v>0</v>
      </c>
      <c r="K721" s="186" t="s">
        <v>158</v>
      </c>
      <c r="L721" s="58"/>
      <c r="M721" s="191" t="s">
        <v>22</v>
      </c>
      <c r="N721" s="192" t="s">
        <v>47</v>
      </c>
      <c r="O721" s="39"/>
      <c r="P721" s="193">
        <f t="shared" si="21"/>
        <v>0</v>
      </c>
      <c r="Q721" s="193">
        <v>0.0045</v>
      </c>
      <c r="R721" s="193">
        <f t="shared" si="22"/>
        <v>0.0045</v>
      </c>
      <c r="S721" s="193">
        <v>0</v>
      </c>
      <c r="T721" s="194">
        <f t="shared" si="23"/>
        <v>0</v>
      </c>
      <c r="AR721" s="21" t="s">
        <v>224</v>
      </c>
      <c r="AT721" s="21" t="s">
        <v>154</v>
      </c>
      <c r="AU721" s="21" t="s">
        <v>87</v>
      </c>
      <c r="AY721" s="21" t="s">
        <v>152</v>
      </c>
      <c r="BE721" s="195">
        <f t="shared" si="24"/>
        <v>0</v>
      </c>
      <c r="BF721" s="195">
        <f t="shared" si="25"/>
        <v>0</v>
      </c>
      <c r="BG721" s="195">
        <f t="shared" si="26"/>
        <v>0</v>
      </c>
      <c r="BH721" s="195">
        <f t="shared" si="27"/>
        <v>0</v>
      </c>
      <c r="BI721" s="195">
        <f t="shared" si="28"/>
        <v>0</v>
      </c>
      <c r="BJ721" s="21" t="s">
        <v>24</v>
      </c>
      <c r="BK721" s="195">
        <f t="shared" si="29"/>
        <v>0</v>
      </c>
      <c r="BL721" s="21" t="s">
        <v>224</v>
      </c>
      <c r="BM721" s="21" t="s">
        <v>1711</v>
      </c>
    </row>
    <row r="722" spans="2:65" s="1" customFormat="1" ht="25.5" customHeight="1">
      <c r="B722" s="38"/>
      <c r="C722" s="184" t="s">
        <v>1712</v>
      </c>
      <c r="D722" s="184" t="s">
        <v>154</v>
      </c>
      <c r="E722" s="185" t="s">
        <v>1713</v>
      </c>
      <c r="F722" s="186" t="s">
        <v>1714</v>
      </c>
      <c r="G722" s="187" t="s">
        <v>157</v>
      </c>
      <c r="H722" s="188">
        <v>1</v>
      </c>
      <c r="I722" s="189"/>
      <c r="J722" s="190">
        <f t="shared" si="20"/>
        <v>0</v>
      </c>
      <c r="K722" s="186" t="s">
        <v>158</v>
      </c>
      <c r="L722" s="58"/>
      <c r="M722" s="191" t="s">
        <v>22</v>
      </c>
      <c r="N722" s="192" t="s">
        <v>47</v>
      </c>
      <c r="O722" s="39"/>
      <c r="P722" s="193">
        <f t="shared" si="21"/>
        <v>0</v>
      </c>
      <c r="Q722" s="193">
        <v>0</v>
      </c>
      <c r="R722" s="193">
        <f t="shared" si="22"/>
        <v>0</v>
      </c>
      <c r="S722" s="193">
        <v>0</v>
      </c>
      <c r="T722" s="194">
        <f t="shared" si="23"/>
        <v>0</v>
      </c>
      <c r="AR722" s="21" t="s">
        <v>224</v>
      </c>
      <c r="AT722" s="21" t="s">
        <v>154</v>
      </c>
      <c r="AU722" s="21" t="s">
        <v>87</v>
      </c>
      <c r="AY722" s="21" t="s">
        <v>152</v>
      </c>
      <c r="BE722" s="195">
        <f t="shared" si="24"/>
        <v>0</v>
      </c>
      <c r="BF722" s="195">
        <f t="shared" si="25"/>
        <v>0</v>
      </c>
      <c r="BG722" s="195">
        <f t="shared" si="26"/>
        <v>0</v>
      </c>
      <c r="BH722" s="195">
        <f t="shared" si="27"/>
        <v>0</v>
      </c>
      <c r="BI722" s="195">
        <f t="shared" si="28"/>
        <v>0</v>
      </c>
      <c r="BJ722" s="21" t="s">
        <v>24</v>
      </c>
      <c r="BK722" s="195">
        <f t="shared" si="29"/>
        <v>0</v>
      </c>
      <c r="BL722" s="21" t="s">
        <v>224</v>
      </c>
      <c r="BM722" s="21" t="s">
        <v>1715</v>
      </c>
    </row>
    <row r="723" spans="2:47" s="1" customFormat="1" ht="40.5">
      <c r="B723" s="38"/>
      <c r="C723" s="60"/>
      <c r="D723" s="196" t="s">
        <v>161</v>
      </c>
      <c r="E723" s="60"/>
      <c r="F723" s="197" t="s">
        <v>1716</v>
      </c>
      <c r="G723" s="60"/>
      <c r="H723" s="60"/>
      <c r="I723" s="155"/>
      <c r="J723" s="60"/>
      <c r="K723" s="60"/>
      <c r="L723" s="58"/>
      <c r="M723" s="198"/>
      <c r="N723" s="39"/>
      <c r="O723" s="39"/>
      <c r="P723" s="39"/>
      <c r="Q723" s="39"/>
      <c r="R723" s="39"/>
      <c r="S723" s="39"/>
      <c r="T723" s="75"/>
      <c r="AT723" s="21" t="s">
        <v>161</v>
      </c>
      <c r="AU723" s="21" t="s">
        <v>87</v>
      </c>
    </row>
    <row r="724" spans="2:65" s="1" customFormat="1" ht="25.5" customHeight="1">
      <c r="B724" s="38"/>
      <c r="C724" s="184" t="s">
        <v>1717</v>
      </c>
      <c r="D724" s="184" t="s">
        <v>154</v>
      </c>
      <c r="E724" s="185" t="s">
        <v>1718</v>
      </c>
      <c r="F724" s="186" t="s">
        <v>1719</v>
      </c>
      <c r="G724" s="187" t="s">
        <v>157</v>
      </c>
      <c r="H724" s="188">
        <v>1</v>
      </c>
      <c r="I724" s="189"/>
      <c r="J724" s="190">
        <f>ROUND(I724*H724,2)</f>
        <v>0</v>
      </c>
      <c r="K724" s="186" t="s">
        <v>158</v>
      </c>
      <c r="L724" s="58"/>
      <c r="M724" s="191" t="s">
        <v>22</v>
      </c>
      <c r="N724" s="192" t="s">
        <v>47</v>
      </c>
      <c r="O724" s="39"/>
      <c r="P724" s="193">
        <f>O724*H724</f>
        <v>0</v>
      </c>
      <c r="Q724" s="193">
        <v>0</v>
      </c>
      <c r="R724" s="193">
        <f>Q724*H724</f>
        <v>0</v>
      </c>
      <c r="S724" s="193">
        <v>0</v>
      </c>
      <c r="T724" s="194">
        <f>S724*H724</f>
        <v>0</v>
      </c>
      <c r="AR724" s="21" t="s">
        <v>224</v>
      </c>
      <c r="AT724" s="21" t="s">
        <v>154</v>
      </c>
      <c r="AU724" s="21" t="s">
        <v>87</v>
      </c>
      <c r="AY724" s="21" t="s">
        <v>152</v>
      </c>
      <c r="BE724" s="195">
        <f>IF(N724="základní",J724,0)</f>
        <v>0</v>
      </c>
      <c r="BF724" s="195">
        <f>IF(N724="snížená",J724,0)</f>
        <v>0</v>
      </c>
      <c r="BG724" s="195">
        <f>IF(N724="zákl. přenesená",J724,0)</f>
        <v>0</v>
      </c>
      <c r="BH724" s="195">
        <f>IF(N724="sníž. přenesená",J724,0)</f>
        <v>0</v>
      </c>
      <c r="BI724" s="195">
        <f>IF(N724="nulová",J724,0)</f>
        <v>0</v>
      </c>
      <c r="BJ724" s="21" t="s">
        <v>24</v>
      </c>
      <c r="BK724" s="195">
        <f>ROUND(I724*H724,2)</f>
        <v>0</v>
      </c>
      <c r="BL724" s="21" t="s">
        <v>224</v>
      </c>
      <c r="BM724" s="21" t="s">
        <v>1720</v>
      </c>
    </row>
    <row r="725" spans="2:47" s="1" customFormat="1" ht="40.5">
      <c r="B725" s="38"/>
      <c r="C725" s="60"/>
      <c r="D725" s="196" t="s">
        <v>161</v>
      </c>
      <c r="E725" s="60"/>
      <c r="F725" s="197" t="s">
        <v>1716</v>
      </c>
      <c r="G725" s="60"/>
      <c r="H725" s="60"/>
      <c r="I725" s="155"/>
      <c r="J725" s="60"/>
      <c r="K725" s="60"/>
      <c r="L725" s="58"/>
      <c r="M725" s="198"/>
      <c r="N725" s="39"/>
      <c r="O725" s="39"/>
      <c r="P725" s="39"/>
      <c r="Q725" s="39"/>
      <c r="R725" s="39"/>
      <c r="S725" s="39"/>
      <c r="T725" s="75"/>
      <c r="AT725" s="21" t="s">
        <v>161</v>
      </c>
      <c r="AU725" s="21" t="s">
        <v>87</v>
      </c>
    </row>
    <row r="726" spans="2:65" s="1" customFormat="1" ht="38.25" customHeight="1">
      <c r="B726" s="38"/>
      <c r="C726" s="184" t="s">
        <v>1721</v>
      </c>
      <c r="D726" s="184" t="s">
        <v>154</v>
      </c>
      <c r="E726" s="185" t="s">
        <v>1722</v>
      </c>
      <c r="F726" s="186" t="s">
        <v>1723</v>
      </c>
      <c r="G726" s="187" t="s">
        <v>157</v>
      </c>
      <c r="H726" s="188">
        <v>1</v>
      </c>
      <c r="I726" s="189"/>
      <c r="J726" s="190">
        <f>ROUND(I726*H726,2)</f>
        <v>0</v>
      </c>
      <c r="K726" s="186" t="s">
        <v>158</v>
      </c>
      <c r="L726" s="58"/>
      <c r="M726" s="191" t="s">
        <v>22</v>
      </c>
      <c r="N726" s="192" t="s">
        <v>47</v>
      </c>
      <c r="O726" s="39"/>
      <c r="P726" s="193">
        <f>O726*H726</f>
        <v>0</v>
      </c>
      <c r="Q726" s="193">
        <v>0</v>
      </c>
      <c r="R726" s="193">
        <f>Q726*H726</f>
        <v>0</v>
      </c>
      <c r="S726" s="193">
        <v>0</v>
      </c>
      <c r="T726" s="194">
        <f>S726*H726</f>
        <v>0</v>
      </c>
      <c r="AR726" s="21" t="s">
        <v>224</v>
      </c>
      <c r="AT726" s="21" t="s">
        <v>154</v>
      </c>
      <c r="AU726" s="21" t="s">
        <v>87</v>
      </c>
      <c r="AY726" s="21" t="s">
        <v>152</v>
      </c>
      <c r="BE726" s="195">
        <f>IF(N726="základní",J726,0)</f>
        <v>0</v>
      </c>
      <c r="BF726" s="195">
        <f>IF(N726="snížená",J726,0)</f>
        <v>0</v>
      </c>
      <c r="BG726" s="195">
        <f>IF(N726="zákl. přenesená",J726,0)</f>
        <v>0</v>
      </c>
      <c r="BH726" s="195">
        <f>IF(N726="sníž. přenesená",J726,0)</f>
        <v>0</v>
      </c>
      <c r="BI726" s="195">
        <f>IF(N726="nulová",J726,0)</f>
        <v>0</v>
      </c>
      <c r="BJ726" s="21" t="s">
        <v>24</v>
      </c>
      <c r="BK726" s="195">
        <f>ROUND(I726*H726,2)</f>
        <v>0</v>
      </c>
      <c r="BL726" s="21" t="s">
        <v>224</v>
      </c>
      <c r="BM726" s="21" t="s">
        <v>1724</v>
      </c>
    </row>
    <row r="727" spans="2:47" s="1" customFormat="1" ht="40.5">
      <c r="B727" s="38"/>
      <c r="C727" s="60"/>
      <c r="D727" s="196" t="s">
        <v>161</v>
      </c>
      <c r="E727" s="60"/>
      <c r="F727" s="197" t="s">
        <v>1716</v>
      </c>
      <c r="G727" s="60"/>
      <c r="H727" s="60"/>
      <c r="I727" s="155"/>
      <c r="J727" s="60"/>
      <c r="K727" s="60"/>
      <c r="L727" s="58"/>
      <c r="M727" s="198"/>
      <c r="N727" s="39"/>
      <c r="O727" s="39"/>
      <c r="P727" s="39"/>
      <c r="Q727" s="39"/>
      <c r="R727" s="39"/>
      <c r="S727" s="39"/>
      <c r="T727" s="75"/>
      <c r="AT727" s="21" t="s">
        <v>161</v>
      </c>
      <c r="AU727" s="21" t="s">
        <v>87</v>
      </c>
    </row>
    <row r="728" spans="2:65" s="1" customFormat="1" ht="16.5" customHeight="1">
      <c r="B728" s="38"/>
      <c r="C728" s="184" t="s">
        <v>1725</v>
      </c>
      <c r="D728" s="184" t="s">
        <v>154</v>
      </c>
      <c r="E728" s="185" t="s">
        <v>1726</v>
      </c>
      <c r="F728" s="186" t="s">
        <v>1727</v>
      </c>
      <c r="G728" s="187" t="s">
        <v>157</v>
      </c>
      <c r="H728" s="188">
        <v>1</v>
      </c>
      <c r="I728" s="189"/>
      <c r="J728" s="190">
        <f>ROUND(I728*H728,2)</f>
        <v>0</v>
      </c>
      <c r="K728" s="186" t="s">
        <v>158</v>
      </c>
      <c r="L728" s="58"/>
      <c r="M728" s="191" t="s">
        <v>22</v>
      </c>
      <c r="N728" s="192" t="s">
        <v>47</v>
      </c>
      <c r="O728" s="39"/>
      <c r="P728" s="193">
        <f>O728*H728</f>
        <v>0</v>
      </c>
      <c r="Q728" s="193">
        <v>0.00019</v>
      </c>
      <c r="R728" s="193">
        <f>Q728*H728</f>
        <v>0.00019</v>
      </c>
      <c r="S728" s="193">
        <v>0</v>
      </c>
      <c r="T728" s="194">
        <f>S728*H728</f>
        <v>0</v>
      </c>
      <c r="AR728" s="21" t="s">
        <v>224</v>
      </c>
      <c r="AT728" s="21" t="s">
        <v>154</v>
      </c>
      <c r="AU728" s="21" t="s">
        <v>87</v>
      </c>
      <c r="AY728" s="21" t="s">
        <v>152</v>
      </c>
      <c r="BE728" s="195">
        <f>IF(N728="základní",J728,0)</f>
        <v>0</v>
      </c>
      <c r="BF728" s="195">
        <f>IF(N728="snížená",J728,0)</f>
        <v>0</v>
      </c>
      <c r="BG728" s="195">
        <f>IF(N728="zákl. přenesená",J728,0)</f>
        <v>0</v>
      </c>
      <c r="BH728" s="195">
        <f>IF(N728="sníž. přenesená",J728,0)</f>
        <v>0</v>
      </c>
      <c r="BI728" s="195">
        <f>IF(N728="nulová",J728,0)</f>
        <v>0</v>
      </c>
      <c r="BJ728" s="21" t="s">
        <v>24</v>
      </c>
      <c r="BK728" s="195">
        <f>ROUND(I728*H728,2)</f>
        <v>0</v>
      </c>
      <c r="BL728" s="21" t="s">
        <v>224</v>
      </c>
      <c r="BM728" s="21" t="s">
        <v>1728</v>
      </c>
    </row>
    <row r="729" spans="2:65" s="1" customFormat="1" ht="16.5" customHeight="1">
      <c r="B729" s="38"/>
      <c r="C729" s="184" t="s">
        <v>1729</v>
      </c>
      <c r="D729" s="184" t="s">
        <v>154</v>
      </c>
      <c r="E729" s="185" t="s">
        <v>1730</v>
      </c>
      <c r="F729" s="186" t="s">
        <v>1731</v>
      </c>
      <c r="G729" s="187" t="s">
        <v>157</v>
      </c>
      <c r="H729" s="188">
        <v>1</v>
      </c>
      <c r="I729" s="189"/>
      <c r="J729" s="190">
        <f>ROUND(I729*H729,2)</f>
        <v>0</v>
      </c>
      <c r="K729" s="186" t="s">
        <v>158</v>
      </c>
      <c r="L729" s="58"/>
      <c r="M729" s="191" t="s">
        <v>22</v>
      </c>
      <c r="N729" s="192" t="s">
        <v>47</v>
      </c>
      <c r="O729" s="39"/>
      <c r="P729" s="193">
        <f>O729*H729</f>
        <v>0</v>
      </c>
      <c r="Q729" s="193">
        <v>0.0004</v>
      </c>
      <c r="R729" s="193">
        <f>Q729*H729</f>
        <v>0.0004</v>
      </c>
      <c r="S729" s="193">
        <v>0</v>
      </c>
      <c r="T729" s="194">
        <f>S729*H729</f>
        <v>0</v>
      </c>
      <c r="AR729" s="21" t="s">
        <v>224</v>
      </c>
      <c r="AT729" s="21" t="s">
        <v>154</v>
      </c>
      <c r="AU729" s="21" t="s">
        <v>87</v>
      </c>
      <c r="AY729" s="21" t="s">
        <v>152</v>
      </c>
      <c r="BE729" s="195">
        <f>IF(N729="základní",J729,0)</f>
        <v>0</v>
      </c>
      <c r="BF729" s="195">
        <f>IF(N729="snížená",J729,0)</f>
        <v>0</v>
      </c>
      <c r="BG729" s="195">
        <f>IF(N729="zákl. přenesená",J729,0)</f>
        <v>0</v>
      </c>
      <c r="BH729" s="195">
        <f>IF(N729="sníž. přenesená",J729,0)</f>
        <v>0</v>
      </c>
      <c r="BI729" s="195">
        <f>IF(N729="nulová",J729,0)</f>
        <v>0</v>
      </c>
      <c r="BJ729" s="21" t="s">
        <v>24</v>
      </c>
      <c r="BK729" s="195">
        <f>ROUND(I729*H729,2)</f>
        <v>0</v>
      </c>
      <c r="BL729" s="21" t="s">
        <v>224</v>
      </c>
      <c r="BM729" s="21" t="s">
        <v>1732</v>
      </c>
    </row>
    <row r="730" spans="2:65" s="1" customFormat="1" ht="25.5" customHeight="1">
      <c r="B730" s="38"/>
      <c r="C730" s="184" t="s">
        <v>1733</v>
      </c>
      <c r="D730" s="184" t="s">
        <v>154</v>
      </c>
      <c r="E730" s="185" t="s">
        <v>1734</v>
      </c>
      <c r="F730" s="186" t="s">
        <v>1735</v>
      </c>
      <c r="G730" s="187" t="s">
        <v>157</v>
      </c>
      <c r="H730" s="188">
        <v>1</v>
      </c>
      <c r="I730" s="189"/>
      <c r="J730" s="190">
        <f>ROUND(I730*H730,2)</f>
        <v>0</v>
      </c>
      <c r="K730" s="186" t="s">
        <v>158</v>
      </c>
      <c r="L730" s="58"/>
      <c r="M730" s="191" t="s">
        <v>22</v>
      </c>
      <c r="N730" s="192" t="s">
        <v>47</v>
      </c>
      <c r="O730" s="39"/>
      <c r="P730" s="193">
        <f>O730*H730</f>
        <v>0</v>
      </c>
      <c r="Q730" s="193">
        <v>0.0002</v>
      </c>
      <c r="R730" s="193">
        <f>Q730*H730</f>
        <v>0.0002</v>
      </c>
      <c r="S730" s="193">
        <v>0</v>
      </c>
      <c r="T730" s="194">
        <f>S730*H730</f>
        <v>0</v>
      </c>
      <c r="AR730" s="21" t="s">
        <v>224</v>
      </c>
      <c r="AT730" s="21" t="s">
        <v>154</v>
      </c>
      <c r="AU730" s="21" t="s">
        <v>87</v>
      </c>
      <c r="AY730" s="21" t="s">
        <v>152</v>
      </c>
      <c r="BE730" s="195">
        <f>IF(N730="základní",J730,0)</f>
        <v>0</v>
      </c>
      <c r="BF730" s="195">
        <f>IF(N730="snížená",J730,0)</f>
        <v>0</v>
      </c>
      <c r="BG730" s="195">
        <f>IF(N730="zákl. přenesená",J730,0)</f>
        <v>0</v>
      </c>
      <c r="BH730" s="195">
        <f>IF(N730="sníž. přenesená",J730,0)</f>
        <v>0</v>
      </c>
      <c r="BI730" s="195">
        <f>IF(N730="nulová",J730,0)</f>
        <v>0</v>
      </c>
      <c r="BJ730" s="21" t="s">
        <v>24</v>
      </c>
      <c r="BK730" s="195">
        <f>ROUND(I730*H730,2)</f>
        <v>0</v>
      </c>
      <c r="BL730" s="21" t="s">
        <v>224</v>
      </c>
      <c r="BM730" s="21" t="s">
        <v>1736</v>
      </c>
    </row>
    <row r="731" spans="2:65" s="1" customFormat="1" ht="25.5" customHeight="1">
      <c r="B731" s="38"/>
      <c r="C731" s="184" t="s">
        <v>1737</v>
      </c>
      <c r="D731" s="184" t="s">
        <v>154</v>
      </c>
      <c r="E731" s="185" t="s">
        <v>1738</v>
      </c>
      <c r="F731" s="186" t="s">
        <v>1739</v>
      </c>
      <c r="G731" s="187" t="s">
        <v>157</v>
      </c>
      <c r="H731" s="188">
        <v>1</v>
      </c>
      <c r="I731" s="189"/>
      <c r="J731" s="190">
        <f>ROUND(I731*H731,2)</f>
        <v>0</v>
      </c>
      <c r="K731" s="186" t="s">
        <v>158</v>
      </c>
      <c r="L731" s="58"/>
      <c r="M731" s="191" t="s">
        <v>22</v>
      </c>
      <c r="N731" s="192" t="s">
        <v>47</v>
      </c>
      <c r="O731" s="39"/>
      <c r="P731" s="193">
        <f>O731*H731</f>
        <v>0</v>
      </c>
      <c r="Q731" s="193">
        <v>0.00027</v>
      </c>
      <c r="R731" s="193">
        <f>Q731*H731</f>
        <v>0.00027</v>
      </c>
      <c r="S731" s="193">
        <v>0</v>
      </c>
      <c r="T731" s="194">
        <f>S731*H731</f>
        <v>0</v>
      </c>
      <c r="AR731" s="21" t="s">
        <v>224</v>
      </c>
      <c r="AT731" s="21" t="s">
        <v>154</v>
      </c>
      <c r="AU731" s="21" t="s">
        <v>87</v>
      </c>
      <c r="AY731" s="21" t="s">
        <v>152</v>
      </c>
      <c r="BE731" s="195">
        <f>IF(N731="základní",J731,0)</f>
        <v>0</v>
      </c>
      <c r="BF731" s="195">
        <f>IF(N731="snížená",J731,0)</f>
        <v>0</v>
      </c>
      <c r="BG731" s="195">
        <f>IF(N731="zákl. přenesená",J731,0)</f>
        <v>0</v>
      </c>
      <c r="BH731" s="195">
        <f>IF(N731="sníž. přenesená",J731,0)</f>
        <v>0</v>
      </c>
      <c r="BI731" s="195">
        <f>IF(N731="nulová",J731,0)</f>
        <v>0</v>
      </c>
      <c r="BJ731" s="21" t="s">
        <v>24</v>
      </c>
      <c r="BK731" s="195">
        <f>ROUND(I731*H731,2)</f>
        <v>0</v>
      </c>
      <c r="BL731" s="21" t="s">
        <v>224</v>
      </c>
      <c r="BM731" s="21" t="s">
        <v>1740</v>
      </c>
    </row>
    <row r="732" spans="2:65" s="1" customFormat="1" ht="16.5" customHeight="1">
      <c r="B732" s="38"/>
      <c r="C732" s="184" t="s">
        <v>1741</v>
      </c>
      <c r="D732" s="184" t="s">
        <v>154</v>
      </c>
      <c r="E732" s="185" t="s">
        <v>1742</v>
      </c>
      <c r="F732" s="186" t="s">
        <v>1743</v>
      </c>
      <c r="G732" s="187" t="s">
        <v>201</v>
      </c>
      <c r="H732" s="188">
        <v>556</v>
      </c>
      <c r="I732" s="189"/>
      <c r="J732" s="190">
        <f>ROUND(I732*H732,2)</f>
        <v>0</v>
      </c>
      <c r="K732" s="186" t="s">
        <v>158</v>
      </c>
      <c r="L732" s="58"/>
      <c r="M732" s="191" t="s">
        <v>22</v>
      </c>
      <c r="N732" s="192" t="s">
        <v>47</v>
      </c>
      <c r="O732" s="39"/>
      <c r="P732" s="193">
        <f>O732*H732</f>
        <v>0</v>
      </c>
      <c r="Q732" s="193">
        <v>0</v>
      </c>
      <c r="R732" s="193">
        <f>Q732*H732</f>
        <v>0</v>
      </c>
      <c r="S732" s="193">
        <v>0</v>
      </c>
      <c r="T732" s="194">
        <f>S732*H732</f>
        <v>0</v>
      </c>
      <c r="AR732" s="21" t="s">
        <v>224</v>
      </c>
      <c r="AT732" s="21" t="s">
        <v>154</v>
      </c>
      <c r="AU732" s="21" t="s">
        <v>87</v>
      </c>
      <c r="AY732" s="21" t="s">
        <v>152</v>
      </c>
      <c r="BE732" s="195">
        <f>IF(N732="základní",J732,0)</f>
        <v>0</v>
      </c>
      <c r="BF732" s="195">
        <f>IF(N732="snížená",J732,0)</f>
        <v>0</v>
      </c>
      <c r="BG732" s="195">
        <f>IF(N732="zákl. přenesená",J732,0)</f>
        <v>0</v>
      </c>
      <c r="BH732" s="195">
        <f>IF(N732="sníž. přenesená",J732,0)</f>
        <v>0</v>
      </c>
      <c r="BI732" s="195">
        <f>IF(N732="nulová",J732,0)</f>
        <v>0</v>
      </c>
      <c r="BJ732" s="21" t="s">
        <v>24</v>
      </c>
      <c r="BK732" s="195">
        <f>ROUND(I732*H732,2)</f>
        <v>0</v>
      </c>
      <c r="BL732" s="21" t="s">
        <v>224</v>
      </c>
      <c r="BM732" s="21" t="s">
        <v>1744</v>
      </c>
    </row>
    <row r="733" spans="2:63" s="10" customFormat="1" ht="29.85" customHeight="1">
      <c r="B733" s="168"/>
      <c r="C733" s="169"/>
      <c r="D733" s="170" t="s">
        <v>75</v>
      </c>
      <c r="E733" s="182" t="s">
        <v>1745</v>
      </c>
      <c r="F733" s="182" t="s">
        <v>1746</v>
      </c>
      <c r="G733" s="169"/>
      <c r="H733" s="169"/>
      <c r="I733" s="172"/>
      <c r="J733" s="183">
        <f>BK733</f>
        <v>0</v>
      </c>
      <c r="K733" s="169"/>
      <c r="L733" s="174"/>
      <c r="M733" s="175"/>
      <c r="N733" s="176"/>
      <c r="O733" s="176"/>
      <c r="P733" s="177">
        <f>SUM(P734:P740)</f>
        <v>0</v>
      </c>
      <c r="Q733" s="176"/>
      <c r="R733" s="177">
        <f>SUM(R734:R740)</f>
        <v>0.17324399999999998</v>
      </c>
      <c r="S733" s="176"/>
      <c r="T733" s="178">
        <f>SUM(T734:T740)</f>
        <v>0.14956000000000003</v>
      </c>
      <c r="AR733" s="179" t="s">
        <v>87</v>
      </c>
      <c r="AT733" s="180" t="s">
        <v>75</v>
      </c>
      <c r="AU733" s="180" t="s">
        <v>24</v>
      </c>
      <c r="AY733" s="179" t="s">
        <v>152</v>
      </c>
      <c r="BK733" s="181">
        <f>SUM(BK734:BK740)</f>
        <v>0</v>
      </c>
    </row>
    <row r="734" spans="2:65" s="1" customFormat="1" ht="25.5" customHeight="1">
      <c r="B734" s="38"/>
      <c r="C734" s="184" t="s">
        <v>1747</v>
      </c>
      <c r="D734" s="184" t="s">
        <v>154</v>
      </c>
      <c r="E734" s="185" t="s">
        <v>1748</v>
      </c>
      <c r="F734" s="186" t="s">
        <v>1749</v>
      </c>
      <c r="G734" s="187" t="s">
        <v>157</v>
      </c>
      <c r="H734" s="188">
        <v>10.22</v>
      </c>
      <c r="I734" s="189"/>
      <c r="J734" s="190">
        <f>ROUND(I734*H734,2)</f>
        <v>0</v>
      </c>
      <c r="K734" s="186" t="s">
        <v>158</v>
      </c>
      <c r="L734" s="58"/>
      <c r="M734" s="191" t="s">
        <v>22</v>
      </c>
      <c r="N734" s="192" t="s">
        <v>47</v>
      </c>
      <c r="O734" s="39"/>
      <c r="P734" s="193">
        <f>O734*H734</f>
        <v>0</v>
      </c>
      <c r="Q734" s="193">
        <v>0</v>
      </c>
      <c r="R734" s="193">
        <f>Q734*H734</f>
        <v>0</v>
      </c>
      <c r="S734" s="193">
        <v>0.014</v>
      </c>
      <c r="T734" s="194">
        <f>S734*H734</f>
        <v>0.14308</v>
      </c>
      <c r="AR734" s="21" t="s">
        <v>224</v>
      </c>
      <c r="AT734" s="21" t="s">
        <v>154</v>
      </c>
      <c r="AU734" s="21" t="s">
        <v>87</v>
      </c>
      <c r="AY734" s="21" t="s">
        <v>152</v>
      </c>
      <c r="BE734" s="195">
        <f>IF(N734="základní",J734,0)</f>
        <v>0</v>
      </c>
      <c r="BF734" s="195">
        <f>IF(N734="snížená",J734,0)</f>
        <v>0</v>
      </c>
      <c r="BG734" s="195">
        <f>IF(N734="zákl. přenesená",J734,0)</f>
        <v>0</v>
      </c>
      <c r="BH734" s="195">
        <f>IF(N734="sníž. přenesená",J734,0)</f>
        <v>0</v>
      </c>
      <c r="BI734" s="195">
        <f>IF(N734="nulová",J734,0)</f>
        <v>0</v>
      </c>
      <c r="BJ734" s="21" t="s">
        <v>24</v>
      </c>
      <c r="BK734" s="195">
        <f>ROUND(I734*H734,2)</f>
        <v>0</v>
      </c>
      <c r="BL734" s="21" t="s">
        <v>224</v>
      </c>
      <c r="BM734" s="21" t="s">
        <v>1750</v>
      </c>
    </row>
    <row r="735" spans="2:65" s="1" customFormat="1" ht="25.5" customHeight="1">
      <c r="B735" s="38"/>
      <c r="C735" s="184" t="s">
        <v>1751</v>
      </c>
      <c r="D735" s="184" t="s">
        <v>154</v>
      </c>
      <c r="E735" s="185" t="s">
        <v>1752</v>
      </c>
      <c r="F735" s="186" t="s">
        <v>1753</v>
      </c>
      <c r="G735" s="187" t="s">
        <v>157</v>
      </c>
      <c r="H735" s="188">
        <v>10.22</v>
      </c>
      <c r="I735" s="189"/>
      <c r="J735" s="190">
        <f>ROUND(I735*H735,2)</f>
        <v>0</v>
      </c>
      <c r="K735" s="186" t="s">
        <v>158</v>
      </c>
      <c r="L735" s="58"/>
      <c r="M735" s="191" t="s">
        <v>22</v>
      </c>
      <c r="N735" s="192" t="s">
        <v>47</v>
      </c>
      <c r="O735" s="39"/>
      <c r="P735" s="193">
        <f>O735*H735</f>
        <v>0</v>
      </c>
      <c r="Q735" s="193">
        <v>0.0144</v>
      </c>
      <c r="R735" s="193">
        <f>Q735*H735</f>
        <v>0.147168</v>
      </c>
      <c r="S735" s="193">
        <v>0</v>
      </c>
      <c r="T735" s="194">
        <f>S735*H735</f>
        <v>0</v>
      </c>
      <c r="AR735" s="21" t="s">
        <v>224</v>
      </c>
      <c r="AT735" s="21" t="s">
        <v>154</v>
      </c>
      <c r="AU735" s="21" t="s">
        <v>87</v>
      </c>
      <c r="AY735" s="21" t="s">
        <v>152</v>
      </c>
      <c r="BE735" s="195">
        <f>IF(N735="základní",J735,0)</f>
        <v>0</v>
      </c>
      <c r="BF735" s="195">
        <f>IF(N735="snížená",J735,0)</f>
        <v>0</v>
      </c>
      <c r="BG735" s="195">
        <f>IF(N735="zákl. přenesená",J735,0)</f>
        <v>0</v>
      </c>
      <c r="BH735" s="195">
        <f>IF(N735="sníž. přenesená",J735,0)</f>
        <v>0</v>
      </c>
      <c r="BI735" s="195">
        <f>IF(N735="nulová",J735,0)</f>
        <v>0</v>
      </c>
      <c r="BJ735" s="21" t="s">
        <v>24</v>
      </c>
      <c r="BK735" s="195">
        <f>ROUND(I735*H735,2)</f>
        <v>0</v>
      </c>
      <c r="BL735" s="21" t="s">
        <v>224</v>
      </c>
      <c r="BM735" s="21" t="s">
        <v>1754</v>
      </c>
    </row>
    <row r="736" spans="2:47" s="1" customFormat="1" ht="40.5">
      <c r="B736" s="38"/>
      <c r="C736" s="60"/>
      <c r="D736" s="196" t="s">
        <v>161</v>
      </c>
      <c r="E736" s="60"/>
      <c r="F736" s="197" t="s">
        <v>1755</v>
      </c>
      <c r="G736" s="60"/>
      <c r="H736" s="60"/>
      <c r="I736" s="155"/>
      <c r="J736" s="60"/>
      <c r="K736" s="60"/>
      <c r="L736" s="58"/>
      <c r="M736" s="198"/>
      <c r="N736" s="39"/>
      <c r="O736" s="39"/>
      <c r="P736" s="39"/>
      <c r="Q736" s="39"/>
      <c r="R736" s="39"/>
      <c r="S736" s="39"/>
      <c r="T736" s="75"/>
      <c r="AT736" s="21" t="s">
        <v>161</v>
      </c>
      <c r="AU736" s="21" t="s">
        <v>87</v>
      </c>
    </row>
    <row r="737" spans="2:65" s="1" customFormat="1" ht="16.5" customHeight="1">
      <c r="B737" s="38"/>
      <c r="C737" s="184" t="s">
        <v>1756</v>
      </c>
      <c r="D737" s="184" t="s">
        <v>154</v>
      </c>
      <c r="E737" s="185" t="s">
        <v>1757</v>
      </c>
      <c r="F737" s="186" t="s">
        <v>1758</v>
      </c>
      <c r="G737" s="187" t="s">
        <v>157</v>
      </c>
      <c r="H737" s="188">
        <v>0.36</v>
      </c>
      <c r="I737" s="189"/>
      <c r="J737" s="190">
        <f>ROUND(I737*H737,2)</f>
        <v>0</v>
      </c>
      <c r="K737" s="186" t="s">
        <v>158</v>
      </c>
      <c r="L737" s="58"/>
      <c r="M737" s="191" t="s">
        <v>22</v>
      </c>
      <c r="N737" s="192" t="s">
        <v>47</v>
      </c>
      <c r="O737" s="39"/>
      <c r="P737" s="193">
        <f>O737*H737</f>
        <v>0</v>
      </c>
      <c r="Q737" s="193">
        <v>0</v>
      </c>
      <c r="R737" s="193">
        <f>Q737*H737</f>
        <v>0</v>
      </c>
      <c r="S737" s="193">
        <v>0.018</v>
      </c>
      <c r="T737" s="194">
        <f>S737*H737</f>
        <v>0.00648</v>
      </c>
      <c r="AR737" s="21" t="s">
        <v>224</v>
      </c>
      <c r="AT737" s="21" t="s">
        <v>154</v>
      </c>
      <c r="AU737" s="21" t="s">
        <v>87</v>
      </c>
      <c r="AY737" s="21" t="s">
        <v>152</v>
      </c>
      <c r="BE737" s="195">
        <f>IF(N737="základní",J737,0)</f>
        <v>0</v>
      </c>
      <c r="BF737" s="195">
        <f>IF(N737="snížená",J737,0)</f>
        <v>0</v>
      </c>
      <c r="BG737" s="195">
        <f>IF(N737="zákl. přenesená",J737,0)</f>
        <v>0</v>
      </c>
      <c r="BH737" s="195">
        <f>IF(N737="sníž. přenesená",J737,0)</f>
        <v>0</v>
      </c>
      <c r="BI737" s="195">
        <f>IF(N737="nulová",J737,0)</f>
        <v>0</v>
      </c>
      <c r="BJ737" s="21" t="s">
        <v>24</v>
      </c>
      <c r="BK737" s="195">
        <f>ROUND(I737*H737,2)</f>
        <v>0</v>
      </c>
      <c r="BL737" s="21" t="s">
        <v>224</v>
      </c>
      <c r="BM737" s="21" t="s">
        <v>1759</v>
      </c>
    </row>
    <row r="738" spans="2:65" s="1" customFormat="1" ht="25.5" customHeight="1">
      <c r="B738" s="38"/>
      <c r="C738" s="184" t="s">
        <v>1760</v>
      </c>
      <c r="D738" s="184" t="s">
        <v>154</v>
      </c>
      <c r="E738" s="185" t="s">
        <v>1761</v>
      </c>
      <c r="F738" s="186" t="s">
        <v>1762</v>
      </c>
      <c r="G738" s="187" t="s">
        <v>201</v>
      </c>
      <c r="H738" s="188">
        <v>25</v>
      </c>
      <c r="I738" s="189"/>
      <c r="J738" s="190">
        <f>ROUND(I738*H738,2)</f>
        <v>0</v>
      </c>
      <c r="K738" s="186" t="s">
        <v>158</v>
      </c>
      <c r="L738" s="58"/>
      <c r="M738" s="191" t="s">
        <v>22</v>
      </c>
      <c r="N738" s="192" t="s">
        <v>47</v>
      </c>
      <c r="O738" s="39"/>
      <c r="P738" s="193">
        <f>O738*H738</f>
        <v>0</v>
      </c>
      <c r="Q738" s="193">
        <v>0.00075</v>
      </c>
      <c r="R738" s="193">
        <f>Q738*H738</f>
        <v>0.01875</v>
      </c>
      <c r="S738" s="193">
        <v>0</v>
      </c>
      <c r="T738" s="194">
        <f>S738*H738</f>
        <v>0</v>
      </c>
      <c r="AR738" s="21" t="s">
        <v>224</v>
      </c>
      <c r="AT738" s="21" t="s">
        <v>154</v>
      </c>
      <c r="AU738" s="21" t="s">
        <v>87</v>
      </c>
      <c r="AY738" s="21" t="s">
        <v>152</v>
      </c>
      <c r="BE738" s="195">
        <f>IF(N738="základní",J738,0)</f>
        <v>0</v>
      </c>
      <c r="BF738" s="195">
        <f>IF(N738="snížená",J738,0)</f>
        <v>0</v>
      </c>
      <c r="BG738" s="195">
        <f>IF(N738="zákl. přenesená",J738,0)</f>
        <v>0</v>
      </c>
      <c r="BH738" s="195">
        <f>IF(N738="sníž. přenesená",J738,0)</f>
        <v>0</v>
      </c>
      <c r="BI738" s="195">
        <f>IF(N738="nulová",J738,0)</f>
        <v>0</v>
      </c>
      <c r="BJ738" s="21" t="s">
        <v>24</v>
      </c>
      <c r="BK738" s="195">
        <f>ROUND(I738*H738,2)</f>
        <v>0</v>
      </c>
      <c r="BL738" s="21" t="s">
        <v>224</v>
      </c>
      <c r="BM738" s="21" t="s">
        <v>1763</v>
      </c>
    </row>
    <row r="739" spans="2:65" s="1" customFormat="1" ht="51" customHeight="1">
      <c r="B739" s="38"/>
      <c r="C739" s="184" t="s">
        <v>1764</v>
      </c>
      <c r="D739" s="184" t="s">
        <v>154</v>
      </c>
      <c r="E739" s="185" t="s">
        <v>1765</v>
      </c>
      <c r="F739" s="186" t="s">
        <v>1766</v>
      </c>
      <c r="G739" s="187" t="s">
        <v>157</v>
      </c>
      <c r="H739" s="188">
        <v>0.36</v>
      </c>
      <c r="I739" s="189"/>
      <c r="J739" s="190">
        <f>ROUND(I739*H739,2)</f>
        <v>0</v>
      </c>
      <c r="K739" s="186" t="s">
        <v>158</v>
      </c>
      <c r="L739" s="58"/>
      <c r="M739" s="191" t="s">
        <v>22</v>
      </c>
      <c r="N739" s="192" t="s">
        <v>47</v>
      </c>
      <c r="O739" s="39"/>
      <c r="P739" s="193">
        <f>O739*H739</f>
        <v>0</v>
      </c>
      <c r="Q739" s="193">
        <v>0.02035</v>
      </c>
      <c r="R739" s="193">
        <f>Q739*H739</f>
        <v>0.007326</v>
      </c>
      <c r="S739" s="193">
        <v>0</v>
      </c>
      <c r="T739" s="194">
        <f>S739*H739</f>
        <v>0</v>
      </c>
      <c r="AR739" s="21" t="s">
        <v>224</v>
      </c>
      <c r="AT739" s="21" t="s">
        <v>154</v>
      </c>
      <c r="AU739" s="21" t="s">
        <v>87</v>
      </c>
      <c r="AY739" s="21" t="s">
        <v>152</v>
      </c>
      <c r="BE739" s="195">
        <f>IF(N739="základní",J739,0)</f>
        <v>0</v>
      </c>
      <c r="BF739" s="195">
        <f>IF(N739="snížená",J739,0)</f>
        <v>0</v>
      </c>
      <c r="BG739" s="195">
        <f>IF(N739="zákl. přenesená",J739,0)</f>
        <v>0</v>
      </c>
      <c r="BH739" s="195">
        <f>IF(N739="sníž. přenesená",J739,0)</f>
        <v>0</v>
      </c>
      <c r="BI739" s="195">
        <f>IF(N739="nulová",J739,0)</f>
        <v>0</v>
      </c>
      <c r="BJ739" s="21" t="s">
        <v>24</v>
      </c>
      <c r="BK739" s="195">
        <f>ROUND(I739*H739,2)</f>
        <v>0</v>
      </c>
      <c r="BL739" s="21" t="s">
        <v>224</v>
      </c>
      <c r="BM739" s="21" t="s">
        <v>1767</v>
      </c>
    </row>
    <row r="740" spans="2:65" s="1" customFormat="1" ht="16.5" customHeight="1">
      <c r="B740" s="38"/>
      <c r="C740" s="184" t="s">
        <v>1768</v>
      </c>
      <c r="D740" s="184" t="s">
        <v>154</v>
      </c>
      <c r="E740" s="185" t="s">
        <v>1769</v>
      </c>
      <c r="F740" s="186" t="s">
        <v>1770</v>
      </c>
      <c r="G740" s="187" t="s">
        <v>157</v>
      </c>
      <c r="H740" s="188">
        <v>4</v>
      </c>
      <c r="I740" s="189"/>
      <c r="J740" s="190">
        <f>ROUND(I740*H740,2)</f>
        <v>0</v>
      </c>
      <c r="K740" s="186" t="s">
        <v>158</v>
      </c>
      <c r="L740" s="58"/>
      <c r="M740" s="191" t="s">
        <v>22</v>
      </c>
      <c r="N740" s="192" t="s">
        <v>47</v>
      </c>
      <c r="O740" s="39"/>
      <c r="P740" s="193">
        <f>O740*H740</f>
        <v>0</v>
      </c>
      <c r="Q740" s="193">
        <v>0</v>
      </c>
      <c r="R740" s="193">
        <f>Q740*H740</f>
        <v>0</v>
      </c>
      <c r="S740" s="193">
        <v>0</v>
      </c>
      <c r="T740" s="194">
        <f>S740*H740</f>
        <v>0</v>
      </c>
      <c r="AR740" s="21" t="s">
        <v>224</v>
      </c>
      <c r="AT740" s="21" t="s">
        <v>154</v>
      </c>
      <c r="AU740" s="21" t="s">
        <v>87</v>
      </c>
      <c r="AY740" s="21" t="s">
        <v>152</v>
      </c>
      <c r="BE740" s="195">
        <f>IF(N740="základní",J740,0)</f>
        <v>0</v>
      </c>
      <c r="BF740" s="195">
        <f>IF(N740="snížená",J740,0)</f>
        <v>0</v>
      </c>
      <c r="BG740" s="195">
        <f>IF(N740="zákl. přenesená",J740,0)</f>
        <v>0</v>
      </c>
      <c r="BH740" s="195">
        <f>IF(N740="sníž. přenesená",J740,0)</f>
        <v>0</v>
      </c>
      <c r="BI740" s="195">
        <f>IF(N740="nulová",J740,0)</f>
        <v>0</v>
      </c>
      <c r="BJ740" s="21" t="s">
        <v>24</v>
      </c>
      <c r="BK740" s="195">
        <f>ROUND(I740*H740,2)</f>
        <v>0</v>
      </c>
      <c r="BL740" s="21" t="s">
        <v>224</v>
      </c>
      <c r="BM740" s="21" t="s">
        <v>1771</v>
      </c>
    </row>
    <row r="741" spans="2:63" s="10" customFormat="1" ht="37.35" customHeight="1">
      <c r="B741" s="168"/>
      <c r="C741" s="169"/>
      <c r="D741" s="170" t="s">
        <v>75</v>
      </c>
      <c r="E741" s="171" t="s">
        <v>1772</v>
      </c>
      <c r="F741" s="171" t="s">
        <v>1773</v>
      </c>
      <c r="G741" s="169"/>
      <c r="H741" s="169"/>
      <c r="I741" s="172"/>
      <c r="J741" s="173">
        <f>BK741</f>
        <v>0</v>
      </c>
      <c r="K741" s="169"/>
      <c r="L741" s="174"/>
      <c r="M741" s="175"/>
      <c r="N741" s="176"/>
      <c r="O741" s="176"/>
      <c r="P741" s="177">
        <f>SUM(P742:P789)</f>
        <v>0</v>
      </c>
      <c r="Q741" s="176"/>
      <c r="R741" s="177">
        <f>SUM(R742:R789)</f>
        <v>0</v>
      </c>
      <c r="S741" s="176"/>
      <c r="T741" s="178">
        <f>SUM(T742:T789)</f>
        <v>0</v>
      </c>
      <c r="AR741" s="179" t="s">
        <v>159</v>
      </c>
      <c r="AT741" s="180" t="s">
        <v>75</v>
      </c>
      <c r="AU741" s="180" t="s">
        <v>76</v>
      </c>
      <c r="AY741" s="179" t="s">
        <v>152</v>
      </c>
      <c r="BK741" s="181">
        <f>SUM(BK742:BK789)</f>
        <v>0</v>
      </c>
    </row>
    <row r="742" spans="2:65" s="1" customFormat="1" ht="16.5" customHeight="1">
      <c r="B742" s="38"/>
      <c r="C742" s="184" t="s">
        <v>1774</v>
      </c>
      <c r="D742" s="184" t="s">
        <v>154</v>
      </c>
      <c r="E742" s="185" t="s">
        <v>1775</v>
      </c>
      <c r="F742" s="186" t="s">
        <v>1776</v>
      </c>
      <c r="G742" s="187" t="s">
        <v>211</v>
      </c>
      <c r="H742" s="188">
        <v>1</v>
      </c>
      <c r="I742" s="189"/>
      <c r="J742" s="190">
        <f>ROUND(I742*H742,2)</f>
        <v>0</v>
      </c>
      <c r="K742" s="186" t="s">
        <v>158</v>
      </c>
      <c r="L742" s="58"/>
      <c r="M742" s="191" t="s">
        <v>22</v>
      </c>
      <c r="N742" s="192" t="s">
        <v>47</v>
      </c>
      <c r="O742" s="39"/>
      <c r="P742" s="193">
        <f>O742*H742</f>
        <v>0</v>
      </c>
      <c r="Q742" s="193">
        <v>0</v>
      </c>
      <c r="R742" s="193">
        <f>Q742*H742</f>
        <v>0</v>
      </c>
      <c r="S742" s="193">
        <v>0</v>
      </c>
      <c r="T742" s="194">
        <f>S742*H742</f>
        <v>0</v>
      </c>
      <c r="AR742" s="21" t="s">
        <v>1301</v>
      </c>
      <c r="AT742" s="21" t="s">
        <v>154</v>
      </c>
      <c r="AU742" s="21" t="s">
        <v>24</v>
      </c>
      <c r="AY742" s="21" t="s">
        <v>152</v>
      </c>
      <c r="BE742" s="195">
        <f>IF(N742="základní",J742,0)</f>
        <v>0</v>
      </c>
      <c r="BF742" s="195">
        <f>IF(N742="snížená",J742,0)</f>
        <v>0</v>
      </c>
      <c r="BG742" s="195">
        <f>IF(N742="zákl. přenesená",J742,0)</f>
        <v>0</v>
      </c>
      <c r="BH742" s="195">
        <f>IF(N742="sníž. přenesená",J742,0)</f>
        <v>0</v>
      </c>
      <c r="BI742" s="195">
        <f>IF(N742="nulová",J742,0)</f>
        <v>0</v>
      </c>
      <c r="BJ742" s="21" t="s">
        <v>24</v>
      </c>
      <c r="BK742" s="195">
        <f>ROUND(I742*H742,2)</f>
        <v>0</v>
      </c>
      <c r="BL742" s="21" t="s">
        <v>1301</v>
      </c>
      <c r="BM742" s="21" t="s">
        <v>1777</v>
      </c>
    </row>
    <row r="743" spans="2:47" s="1" customFormat="1" ht="40.5">
      <c r="B743" s="38"/>
      <c r="C743" s="60"/>
      <c r="D743" s="196" t="s">
        <v>991</v>
      </c>
      <c r="E743" s="60"/>
      <c r="F743" s="197" t="s">
        <v>1778</v>
      </c>
      <c r="G743" s="60"/>
      <c r="H743" s="60"/>
      <c r="I743" s="155"/>
      <c r="J743" s="60"/>
      <c r="K743" s="60"/>
      <c r="L743" s="58"/>
      <c r="M743" s="198"/>
      <c r="N743" s="39"/>
      <c r="O743" s="39"/>
      <c r="P743" s="39"/>
      <c r="Q743" s="39"/>
      <c r="R743" s="39"/>
      <c r="S743" s="39"/>
      <c r="T743" s="75"/>
      <c r="AT743" s="21" t="s">
        <v>991</v>
      </c>
      <c r="AU743" s="21" t="s">
        <v>24</v>
      </c>
    </row>
    <row r="744" spans="2:65" s="1" customFormat="1" ht="25.5" customHeight="1">
      <c r="B744" s="38"/>
      <c r="C744" s="184" t="s">
        <v>1779</v>
      </c>
      <c r="D744" s="184" t="s">
        <v>154</v>
      </c>
      <c r="E744" s="185" t="s">
        <v>1780</v>
      </c>
      <c r="F744" s="186" t="s">
        <v>1781</v>
      </c>
      <c r="G744" s="187" t="s">
        <v>211</v>
      </c>
      <c r="H744" s="188">
        <v>105</v>
      </c>
      <c r="I744" s="189"/>
      <c r="J744" s="190">
        <f>ROUND(I744*H744,2)</f>
        <v>0</v>
      </c>
      <c r="K744" s="186" t="s">
        <v>158</v>
      </c>
      <c r="L744" s="58"/>
      <c r="M744" s="191" t="s">
        <v>22</v>
      </c>
      <c r="N744" s="192" t="s">
        <v>47</v>
      </c>
      <c r="O744" s="39"/>
      <c r="P744" s="193">
        <f>O744*H744</f>
        <v>0</v>
      </c>
      <c r="Q744" s="193">
        <v>0</v>
      </c>
      <c r="R744" s="193">
        <f>Q744*H744</f>
        <v>0</v>
      </c>
      <c r="S744" s="193">
        <v>0</v>
      </c>
      <c r="T744" s="194">
        <f>S744*H744</f>
        <v>0</v>
      </c>
      <c r="AR744" s="21" t="s">
        <v>1301</v>
      </c>
      <c r="AT744" s="21" t="s">
        <v>154</v>
      </c>
      <c r="AU744" s="21" t="s">
        <v>24</v>
      </c>
      <c r="AY744" s="21" t="s">
        <v>152</v>
      </c>
      <c r="BE744" s="195">
        <f>IF(N744="základní",J744,0)</f>
        <v>0</v>
      </c>
      <c r="BF744" s="195">
        <f>IF(N744="snížená",J744,0)</f>
        <v>0</v>
      </c>
      <c r="BG744" s="195">
        <f>IF(N744="zákl. přenesená",J744,0)</f>
        <v>0</v>
      </c>
      <c r="BH744" s="195">
        <f>IF(N744="sníž. přenesená",J744,0)</f>
        <v>0</v>
      </c>
      <c r="BI744" s="195">
        <f>IF(N744="nulová",J744,0)</f>
        <v>0</v>
      </c>
      <c r="BJ744" s="21" t="s">
        <v>24</v>
      </c>
      <c r="BK744" s="195">
        <f>ROUND(I744*H744,2)</f>
        <v>0</v>
      </c>
      <c r="BL744" s="21" t="s">
        <v>1301</v>
      </c>
      <c r="BM744" s="21" t="s">
        <v>1782</v>
      </c>
    </row>
    <row r="745" spans="2:47" s="1" customFormat="1" ht="40.5">
      <c r="B745" s="38"/>
      <c r="C745" s="60"/>
      <c r="D745" s="196" t="s">
        <v>991</v>
      </c>
      <c r="E745" s="60"/>
      <c r="F745" s="197" t="s">
        <v>1778</v>
      </c>
      <c r="G745" s="60"/>
      <c r="H745" s="60"/>
      <c r="I745" s="155"/>
      <c r="J745" s="60"/>
      <c r="K745" s="60"/>
      <c r="L745" s="58"/>
      <c r="M745" s="198"/>
      <c r="N745" s="39"/>
      <c r="O745" s="39"/>
      <c r="P745" s="39"/>
      <c r="Q745" s="39"/>
      <c r="R745" s="39"/>
      <c r="S745" s="39"/>
      <c r="T745" s="75"/>
      <c r="AT745" s="21" t="s">
        <v>991</v>
      </c>
      <c r="AU745" s="21" t="s">
        <v>24</v>
      </c>
    </row>
    <row r="746" spans="2:65" s="1" customFormat="1" ht="16.5" customHeight="1">
      <c r="B746" s="38"/>
      <c r="C746" s="184" t="s">
        <v>1783</v>
      </c>
      <c r="D746" s="184" t="s">
        <v>154</v>
      </c>
      <c r="E746" s="185" t="s">
        <v>1784</v>
      </c>
      <c r="F746" s="186" t="s">
        <v>1785</v>
      </c>
      <c r="G746" s="187" t="s">
        <v>211</v>
      </c>
      <c r="H746" s="188">
        <v>32</v>
      </c>
      <c r="I746" s="189"/>
      <c r="J746" s="190">
        <f>ROUND(I746*H746,2)</f>
        <v>0</v>
      </c>
      <c r="K746" s="186" t="s">
        <v>158</v>
      </c>
      <c r="L746" s="58"/>
      <c r="M746" s="191" t="s">
        <v>22</v>
      </c>
      <c r="N746" s="192" t="s">
        <v>47</v>
      </c>
      <c r="O746" s="39"/>
      <c r="P746" s="193">
        <f>O746*H746</f>
        <v>0</v>
      </c>
      <c r="Q746" s="193">
        <v>0</v>
      </c>
      <c r="R746" s="193">
        <f>Q746*H746</f>
        <v>0</v>
      </c>
      <c r="S746" s="193">
        <v>0</v>
      </c>
      <c r="T746" s="194">
        <f>S746*H746</f>
        <v>0</v>
      </c>
      <c r="AR746" s="21" t="s">
        <v>1301</v>
      </c>
      <c r="AT746" s="21" t="s">
        <v>154</v>
      </c>
      <c r="AU746" s="21" t="s">
        <v>24</v>
      </c>
      <c r="AY746" s="21" t="s">
        <v>152</v>
      </c>
      <c r="BE746" s="195">
        <f>IF(N746="základní",J746,0)</f>
        <v>0</v>
      </c>
      <c r="BF746" s="195">
        <f>IF(N746="snížená",J746,0)</f>
        <v>0</v>
      </c>
      <c r="BG746" s="195">
        <f>IF(N746="zákl. přenesená",J746,0)</f>
        <v>0</v>
      </c>
      <c r="BH746" s="195">
        <f>IF(N746="sníž. přenesená",J746,0)</f>
        <v>0</v>
      </c>
      <c r="BI746" s="195">
        <f>IF(N746="nulová",J746,0)</f>
        <v>0</v>
      </c>
      <c r="BJ746" s="21" t="s">
        <v>24</v>
      </c>
      <c r="BK746" s="195">
        <f>ROUND(I746*H746,2)</f>
        <v>0</v>
      </c>
      <c r="BL746" s="21" t="s">
        <v>1301</v>
      </c>
      <c r="BM746" s="21" t="s">
        <v>1786</v>
      </c>
    </row>
    <row r="747" spans="2:47" s="1" customFormat="1" ht="40.5">
      <c r="B747" s="38"/>
      <c r="C747" s="60"/>
      <c r="D747" s="196" t="s">
        <v>991</v>
      </c>
      <c r="E747" s="60"/>
      <c r="F747" s="197" t="s">
        <v>1778</v>
      </c>
      <c r="G747" s="60"/>
      <c r="H747" s="60"/>
      <c r="I747" s="155"/>
      <c r="J747" s="60"/>
      <c r="K747" s="60"/>
      <c r="L747" s="58"/>
      <c r="M747" s="198"/>
      <c r="N747" s="39"/>
      <c r="O747" s="39"/>
      <c r="P747" s="39"/>
      <c r="Q747" s="39"/>
      <c r="R747" s="39"/>
      <c r="S747" s="39"/>
      <c r="T747" s="75"/>
      <c r="AT747" s="21" t="s">
        <v>991</v>
      </c>
      <c r="AU747" s="21" t="s">
        <v>24</v>
      </c>
    </row>
    <row r="748" spans="2:65" s="1" customFormat="1" ht="16.5" customHeight="1">
      <c r="B748" s="38"/>
      <c r="C748" s="184" t="s">
        <v>1787</v>
      </c>
      <c r="D748" s="184" t="s">
        <v>154</v>
      </c>
      <c r="E748" s="185" t="s">
        <v>1788</v>
      </c>
      <c r="F748" s="186" t="s">
        <v>1789</v>
      </c>
      <c r="G748" s="187" t="s">
        <v>211</v>
      </c>
      <c r="H748" s="188">
        <v>400</v>
      </c>
      <c r="I748" s="189"/>
      <c r="J748" s="190">
        <f>ROUND(I748*H748,2)</f>
        <v>0</v>
      </c>
      <c r="K748" s="186" t="s">
        <v>158</v>
      </c>
      <c r="L748" s="58"/>
      <c r="M748" s="191" t="s">
        <v>22</v>
      </c>
      <c r="N748" s="192" t="s">
        <v>47</v>
      </c>
      <c r="O748" s="39"/>
      <c r="P748" s="193">
        <f>O748*H748</f>
        <v>0</v>
      </c>
      <c r="Q748" s="193">
        <v>0</v>
      </c>
      <c r="R748" s="193">
        <f>Q748*H748</f>
        <v>0</v>
      </c>
      <c r="S748" s="193">
        <v>0</v>
      </c>
      <c r="T748" s="194">
        <f>S748*H748</f>
        <v>0</v>
      </c>
      <c r="AR748" s="21" t="s">
        <v>1301</v>
      </c>
      <c r="AT748" s="21" t="s">
        <v>154</v>
      </c>
      <c r="AU748" s="21" t="s">
        <v>24</v>
      </c>
      <c r="AY748" s="21" t="s">
        <v>152</v>
      </c>
      <c r="BE748" s="195">
        <f>IF(N748="základní",J748,0)</f>
        <v>0</v>
      </c>
      <c r="BF748" s="195">
        <f>IF(N748="snížená",J748,0)</f>
        <v>0</v>
      </c>
      <c r="BG748" s="195">
        <f>IF(N748="zákl. přenesená",J748,0)</f>
        <v>0</v>
      </c>
      <c r="BH748" s="195">
        <f>IF(N748="sníž. přenesená",J748,0)</f>
        <v>0</v>
      </c>
      <c r="BI748" s="195">
        <f>IF(N748="nulová",J748,0)</f>
        <v>0</v>
      </c>
      <c r="BJ748" s="21" t="s">
        <v>24</v>
      </c>
      <c r="BK748" s="195">
        <f>ROUND(I748*H748,2)</f>
        <v>0</v>
      </c>
      <c r="BL748" s="21" t="s">
        <v>1301</v>
      </c>
      <c r="BM748" s="21" t="s">
        <v>1790</v>
      </c>
    </row>
    <row r="749" spans="2:47" s="1" customFormat="1" ht="40.5">
      <c r="B749" s="38"/>
      <c r="C749" s="60"/>
      <c r="D749" s="196" t="s">
        <v>991</v>
      </c>
      <c r="E749" s="60"/>
      <c r="F749" s="197" t="s">
        <v>1778</v>
      </c>
      <c r="G749" s="60"/>
      <c r="H749" s="60"/>
      <c r="I749" s="155"/>
      <c r="J749" s="60"/>
      <c r="K749" s="60"/>
      <c r="L749" s="58"/>
      <c r="M749" s="198"/>
      <c r="N749" s="39"/>
      <c r="O749" s="39"/>
      <c r="P749" s="39"/>
      <c r="Q749" s="39"/>
      <c r="R749" s="39"/>
      <c r="S749" s="39"/>
      <c r="T749" s="75"/>
      <c r="AT749" s="21" t="s">
        <v>991</v>
      </c>
      <c r="AU749" s="21" t="s">
        <v>24</v>
      </c>
    </row>
    <row r="750" spans="2:65" s="1" customFormat="1" ht="16.5" customHeight="1">
      <c r="B750" s="38"/>
      <c r="C750" s="184" t="s">
        <v>1791</v>
      </c>
      <c r="D750" s="184" t="s">
        <v>154</v>
      </c>
      <c r="E750" s="185" t="s">
        <v>1792</v>
      </c>
      <c r="F750" s="186" t="s">
        <v>1793</v>
      </c>
      <c r="G750" s="187" t="s">
        <v>211</v>
      </c>
      <c r="H750" s="188">
        <v>144</v>
      </c>
      <c r="I750" s="189"/>
      <c r="J750" s="190">
        <f>ROUND(I750*H750,2)</f>
        <v>0</v>
      </c>
      <c r="K750" s="186" t="s">
        <v>158</v>
      </c>
      <c r="L750" s="58"/>
      <c r="M750" s="191" t="s">
        <v>22</v>
      </c>
      <c r="N750" s="192" t="s">
        <v>47</v>
      </c>
      <c r="O750" s="39"/>
      <c r="P750" s="193">
        <f>O750*H750</f>
        <v>0</v>
      </c>
      <c r="Q750" s="193">
        <v>0</v>
      </c>
      <c r="R750" s="193">
        <f>Q750*H750</f>
        <v>0</v>
      </c>
      <c r="S750" s="193">
        <v>0</v>
      </c>
      <c r="T750" s="194">
        <f>S750*H750</f>
        <v>0</v>
      </c>
      <c r="AR750" s="21" t="s">
        <v>1301</v>
      </c>
      <c r="AT750" s="21" t="s">
        <v>154</v>
      </c>
      <c r="AU750" s="21" t="s">
        <v>24</v>
      </c>
      <c r="AY750" s="21" t="s">
        <v>152</v>
      </c>
      <c r="BE750" s="195">
        <f>IF(N750="základní",J750,0)</f>
        <v>0</v>
      </c>
      <c r="BF750" s="195">
        <f>IF(N750="snížená",J750,0)</f>
        <v>0</v>
      </c>
      <c r="BG750" s="195">
        <f>IF(N750="zákl. přenesená",J750,0)</f>
        <v>0</v>
      </c>
      <c r="BH750" s="195">
        <f>IF(N750="sníž. přenesená",J750,0)</f>
        <v>0</v>
      </c>
      <c r="BI750" s="195">
        <f>IF(N750="nulová",J750,0)</f>
        <v>0</v>
      </c>
      <c r="BJ750" s="21" t="s">
        <v>24</v>
      </c>
      <c r="BK750" s="195">
        <f>ROUND(I750*H750,2)</f>
        <v>0</v>
      </c>
      <c r="BL750" s="21" t="s">
        <v>1301</v>
      </c>
      <c r="BM750" s="21" t="s">
        <v>1794</v>
      </c>
    </row>
    <row r="751" spans="2:47" s="1" customFormat="1" ht="40.5">
      <c r="B751" s="38"/>
      <c r="C751" s="60"/>
      <c r="D751" s="196" t="s">
        <v>991</v>
      </c>
      <c r="E751" s="60"/>
      <c r="F751" s="197" t="s">
        <v>1778</v>
      </c>
      <c r="G751" s="60"/>
      <c r="H751" s="60"/>
      <c r="I751" s="155"/>
      <c r="J751" s="60"/>
      <c r="K751" s="60"/>
      <c r="L751" s="58"/>
      <c r="M751" s="198"/>
      <c r="N751" s="39"/>
      <c r="O751" s="39"/>
      <c r="P751" s="39"/>
      <c r="Q751" s="39"/>
      <c r="R751" s="39"/>
      <c r="S751" s="39"/>
      <c r="T751" s="75"/>
      <c r="AT751" s="21" t="s">
        <v>991</v>
      </c>
      <c r="AU751" s="21" t="s">
        <v>24</v>
      </c>
    </row>
    <row r="752" spans="2:65" s="1" customFormat="1" ht="16.5" customHeight="1">
      <c r="B752" s="38"/>
      <c r="C752" s="184" t="s">
        <v>1795</v>
      </c>
      <c r="D752" s="184" t="s">
        <v>154</v>
      </c>
      <c r="E752" s="185" t="s">
        <v>1796</v>
      </c>
      <c r="F752" s="186" t="s">
        <v>1797</v>
      </c>
      <c r="G752" s="187" t="s">
        <v>211</v>
      </c>
      <c r="H752" s="188">
        <v>150</v>
      </c>
      <c r="I752" s="189"/>
      <c r="J752" s="190">
        <f>ROUND(I752*H752,2)</f>
        <v>0</v>
      </c>
      <c r="K752" s="186" t="s">
        <v>158</v>
      </c>
      <c r="L752" s="58"/>
      <c r="M752" s="191" t="s">
        <v>22</v>
      </c>
      <c r="N752" s="192" t="s">
        <v>47</v>
      </c>
      <c r="O752" s="39"/>
      <c r="P752" s="193">
        <f>O752*H752</f>
        <v>0</v>
      </c>
      <c r="Q752" s="193">
        <v>0</v>
      </c>
      <c r="R752" s="193">
        <f>Q752*H752</f>
        <v>0</v>
      </c>
      <c r="S752" s="193">
        <v>0</v>
      </c>
      <c r="T752" s="194">
        <f>S752*H752</f>
        <v>0</v>
      </c>
      <c r="AR752" s="21" t="s">
        <v>1301</v>
      </c>
      <c r="AT752" s="21" t="s">
        <v>154</v>
      </c>
      <c r="AU752" s="21" t="s">
        <v>24</v>
      </c>
      <c r="AY752" s="21" t="s">
        <v>152</v>
      </c>
      <c r="BE752" s="195">
        <f>IF(N752="základní",J752,0)</f>
        <v>0</v>
      </c>
      <c r="BF752" s="195">
        <f>IF(N752="snížená",J752,0)</f>
        <v>0</v>
      </c>
      <c r="BG752" s="195">
        <f>IF(N752="zákl. přenesená",J752,0)</f>
        <v>0</v>
      </c>
      <c r="BH752" s="195">
        <f>IF(N752="sníž. přenesená",J752,0)</f>
        <v>0</v>
      </c>
      <c r="BI752" s="195">
        <f>IF(N752="nulová",J752,0)</f>
        <v>0</v>
      </c>
      <c r="BJ752" s="21" t="s">
        <v>24</v>
      </c>
      <c r="BK752" s="195">
        <f>ROUND(I752*H752,2)</f>
        <v>0</v>
      </c>
      <c r="BL752" s="21" t="s">
        <v>1301</v>
      </c>
      <c r="BM752" s="21" t="s">
        <v>1798</v>
      </c>
    </row>
    <row r="753" spans="2:47" s="1" customFormat="1" ht="40.5">
      <c r="B753" s="38"/>
      <c r="C753" s="60"/>
      <c r="D753" s="196" t="s">
        <v>991</v>
      </c>
      <c r="E753" s="60"/>
      <c r="F753" s="197" t="s">
        <v>1778</v>
      </c>
      <c r="G753" s="60"/>
      <c r="H753" s="60"/>
      <c r="I753" s="155"/>
      <c r="J753" s="60"/>
      <c r="K753" s="60"/>
      <c r="L753" s="58"/>
      <c r="M753" s="198"/>
      <c r="N753" s="39"/>
      <c r="O753" s="39"/>
      <c r="P753" s="39"/>
      <c r="Q753" s="39"/>
      <c r="R753" s="39"/>
      <c r="S753" s="39"/>
      <c r="T753" s="75"/>
      <c r="AT753" s="21" t="s">
        <v>991</v>
      </c>
      <c r="AU753" s="21" t="s">
        <v>24</v>
      </c>
    </row>
    <row r="754" spans="2:65" s="1" customFormat="1" ht="16.5" customHeight="1">
      <c r="B754" s="38"/>
      <c r="C754" s="184" t="s">
        <v>1799</v>
      </c>
      <c r="D754" s="184" t="s">
        <v>154</v>
      </c>
      <c r="E754" s="185" t="s">
        <v>1800</v>
      </c>
      <c r="F754" s="186" t="s">
        <v>1801</v>
      </c>
      <c r="G754" s="187" t="s">
        <v>211</v>
      </c>
      <c r="H754" s="188">
        <v>56</v>
      </c>
      <c r="I754" s="189"/>
      <c r="J754" s="190">
        <f>ROUND(I754*H754,2)</f>
        <v>0</v>
      </c>
      <c r="K754" s="186" t="s">
        <v>158</v>
      </c>
      <c r="L754" s="58"/>
      <c r="M754" s="191" t="s">
        <v>22</v>
      </c>
      <c r="N754" s="192" t="s">
        <v>47</v>
      </c>
      <c r="O754" s="39"/>
      <c r="P754" s="193">
        <f>O754*H754</f>
        <v>0</v>
      </c>
      <c r="Q754" s="193">
        <v>0</v>
      </c>
      <c r="R754" s="193">
        <f>Q754*H754</f>
        <v>0</v>
      </c>
      <c r="S754" s="193">
        <v>0</v>
      </c>
      <c r="T754" s="194">
        <f>S754*H754</f>
        <v>0</v>
      </c>
      <c r="AR754" s="21" t="s">
        <v>1301</v>
      </c>
      <c r="AT754" s="21" t="s">
        <v>154</v>
      </c>
      <c r="AU754" s="21" t="s">
        <v>24</v>
      </c>
      <c r="AY754" s="21" t="s">
        <v>152</v>
      </c>
      <c r="BE754" s="195">
        <f>IF(N754="základní",J754,0)</f>
        <v>0</v>
      </c>
      <c r="BF754" s="195">
        <f>IF(N754="snížená",J754,0)</f>
        <v>0</v>
      </c>
      <c r="BG754" s="195">
        <f>IF(N754="zákl. přenesená",J754,0)</f>
        <v>0</v>
      </c>
      <c r="BH754" s="195">
        <f>IF(N754="sníž. přenesená",J754,0)</f>
        <v>0</v>
      </c>
      <c r="BI754" s="195">
        <f>IF(N754="nulová",J754,0)</f>
        <v>0</v>
      </c>
      <c r="BJ754" s="21" t="s">
        <v>24</v>
      </c>
      <c r="BK754" s="195">
        <f>ROUND(I754*H754,2)</f>
        <v>0</v>
      </c>
      <c r="BL754" s="21" t="s">
        <v>1301</v>
      </c>
      <c r="BM754" s="21" t="s">
        <v>1802</v>
      </c>
    </row>
    <row r="755" spans="2:47" s="1" customFormat="1" ht="40.5">
      <c r="B755" s="38"/>
      <c r="C755" s="60"/>
      <c r="D755" s="196" t="s">
        <v>991</v>
      </c>
      <c r="E755" s="60"/>
      <c r="F755" s="197" t="s">
        <v>1778</v>
      </c>
      <c r="G755" s="60"/>
      <c r="H755" s="60"/>
      <c r="I755" s="155"/>
      <c r="J755" s="60"/>
      <c r="K755" s="60"/>
      <c r="L755" s="58"/>
      <c r="M755" s="198"/>
      <c r="N755" s="39"/>
      <c r="O755" s="39"/>
      <c r="P755" s="39"/>
      <c r="Q755" s="39"/>
      <c r="R755" s="39"/>
      <c r="S755" s="39"/>
      <c r="T755" s="75"/>
      <c r="AT755" s="21" t="s">
        <v>991</v>
      </c>
      <c r="AU755" s="21" t="s">
        <v>24</v>
      </c>
    </row>
    <row r="756" spans="2:65" s="1" customFormat="1" ht="25.5" customHeight="1">
      <c r="B756" s="38"/>
      <c r="C756" s="184" t="s">
        <v>1803</v>
      </c>
      <c r="D756" s="184" t="s">
        <v>154</v>
      </c>
      <c r="E756" s="185" t="s">
        <v>1804</v>
      </c>
      <c r="F756" s="186" t="s">
        <v>1805</v>
      </c>
      <c r="G756" s="187" t="s">
        <v>211</v>
      </c>
      <c r="H756" s="188">
        <v>20</v>
      </c>
      <c r="I756" s="189"/>
      <c r="J756" s="190">
        <f>ROUND(I756*H756,2)</f>
        <v>0</v>
      </c>
      <c r="K756" s="186" t="s">
        <v>158</v>
      </c>
      <c r="L756" s="58"/>
      <c r="M756" s="191" t="s">
        <v>22</v>
      </c>
      <c r="N756" s="192" t="s">
        <v>47</v>
      </c>
      <c r="O756" s="39"/>
      <c r="P756" s="193">
        <f>O756*H756</f>
        <v>0</v>
      </c>
      <c r="Q756" s="193">
        <v>0</v>
      </c>
      <c r="R756" s="193">
        <f>Q756*H756</f>
        <v>0</v>
      </c>
      <c r="S756" s="193">
        <v>0</v>
      </c>
      <c r="T756" s="194">
        <f>S756*H756</f>
        <v>0</v>
      </c>
      <c r="AR756" s="21" t="s">
        <v>1301</v>
      </c>
      <c r="AT756" s="21" t="s">
        <v>154</v>
      </c>
      <c r="AU756" s="21" t="s">
        <v>24</v>
      </c>
      <c r="AY756" s="21" t="s">
        <v>152</v>
      </c>
      <c r="BE756" s="195">
        <f>IF(N756="základní",J756,0)</f>
        <v>0</v>
      </c>
      <c r="BF756" s="195">
        <f>IF(N756="snížená",J756,0)</f>
        <v>0</v>
      </c>
      <c r="BG756" s="195">
        <f>IF(N756="zákl. přenesená",J756,0)</f>
        <v>0</v>
      </c>
      <c r="BH756" s="195">
        <f>IF(N756="sníž. přenesená",J756,0)</f>
        <v>0</v>
      </c>
      <c r="BI756" s="195">
        <f>IF(N756="nulová",J756,0)</f>
        <v>0</v>
      </c>
      <c r="BJ756" s="21" t="s">
        <v>24</v>
      </c>
      <c r="BK756" s="195">
        <f>ROUND(I756*H756,2)</f>
        <v>0</v>
      </c>
      <c r="BL756" s="21" t="s">
        <v>1301</v>
      </c>
      <c r="BM756" s="21" t="s">
        <v>1806</v>
      </c>
    </row>
    <row r="757" spans="2:47" s="1" customFormat="1" ht="40.5">
      <c r="B757" s="38"/>
      <c r="C757" s="60"/>
      <c r="D757" s="196" t="s">
        <v>991</v>
      </c>
      <c r="E757" s="60"/>
      <c r="F757" s="197" t="s">
        <v>1778</v>
      </c>
      <c r="G757" s="60"/>
      <c r="H757" s="60"/>
      <c r="I757" s="155"/>
      <c r="J757" s="60"/>
      <c r="K757" s="60"/>
      <c r="L757" s="58"/>
      <c r="M757" s="198"/>
      <c r="N757" s="39"/>
      <c r="O757" s="39"/>
      <c r="P757" s="39"/>
      <c r="Q757" s="39"/>
      <c r="R757" s="39"/>
      <c r="S757" s="39"/>
      <c r="T757" s="75"/>
      <c r="AT757" s="21" t="s">
        <v>991</v>
      </c>
      <c r="AU757" s="21" t="s">
        <v>24</v>
      </c>
    </row>
    <row r="758" spans="2:65" s="1" customFormat="1" ht="25.5" customHeight="1">
      <c r="B758" s="38"/>
      <c r="C758" s="184" t="s">
        <v>1807</v>
      </c>
      <c r="D758" s="184" t="s">
        <v>154</v>
      </c>
      <c r="E758" s="185" t="s">
        <v>1808</v>
      </c>
      <c r="F758" s="186" t="s">
        <v>1809</v>
      </c>
      <c r="G758" s="187" t="s">
        <v>211</v>
      </c>
      <c r="H758" s="188">
        <v>17</v>
      </c>
      <c r="I758" s="189"/>
      <c r="J758" s="190">
        <f>ROUND(I758*H758,2)</f>
        <v>0</v>
      </c>
      <c r="K758" s="186" t="s">
        <v>158</v>
      </c>
      <c r="L758" s="58"/>
      <c r="M758" s="191" t="s">
        <v>22</v>
      </c>
      <c r="N758" s="192" t="s">
        <v>47</v>
      </c>
      <c r="O758" s="39"/>
      <c r="P758" s="193">
        <f>O758*H758</f>
        <v>0</v>
      </c>
      <c r="Q758" s="193">
        <v>0</v>
      </c>
      <c r="R758" s="193">
        <f>Q758*H758</f>
        <v>0</v>
      </c>
      <c r="S758" s="193">
        <v>0</v>
      </c>
      <c r="T758" s="194">
        <f>S758*H758</f>
        <v>0</v>
      </c>
      <c r="AR758" s="21" t="s">
        <v>1301</v>
      </c>
      <c r="AT758" s="21" t="s">
        <v>154</v>
      </c>
      <c r="AU758" s="21" t="s">
        <v>24</v>
      </c>
      <c r="AY758" s="21" t="s">
        <v>152</v>
      </c>
      <c r="BE758" s="195">
        <f>IF(N758="základní",J758,0)</f>
        <v>0</v>
      </c>
      <c r="BF758" s="195">
        <f>IF(N758="snížená",J758,0)</f>
        <v>0</v>
      </c>
      <c r="BG758" s="195">
        <f>IF(N758="zákl. přenesená",J758,0)</f>
        <v>0</v>
      </c>
      <c r="BH758" s="195">
        <f>IF(N758="sníž. přenesená",J758,0)</f>
        <v>0</v>
      </c>
      <c r="BI758" s="195">
        <f>IF(N758="nulová",J758,0)</f>
        <v>0</v>
      </c>
      <c r="BJ758" s="21" t="s">
        <v>24</v>
      </c>
      <c r="BK758" s="195">
        <f>ROUND(I758*H758,2)</f>
        <v>0</v>
      </c>
      <c r="BL758" s="21" t="s">
        <v>1301</v>
      </c>
      <c r="BM758" s="21" t="s">
        <v>1810</v>
      </c>
    </row>
    <row r="759" spans="2:47" s="1" customFormat="1" ht="40.5">
      <c r="B759" s="38"/>
      <c r="C759" s="60"/>
      <c r="D759" s="196" t="s">
        <v>991</v>
      </c>
      <c r="E759" s="60"/>
      <c r="F759" s="197" t="s">
        <v>1778</v>
      </c>
      <c r="G759" s="60"/>
      <c r="H759" s="60"/>
      <c r="I759" s="155"/>
      <c r="J759" s="60"/>
      <c r="K759" s="60"/>
      <c r="L759" s="58"/>
      <c r="M759" s="198"/>
      <c r="N759" s="39"/>
      <c r="O759" s="39"/>
      <c r="P759" s="39"/>
      <c r="Q759" s="39"/>
      <c r="R759" s="39"/>
      <c r="S759" s="39"/>
      <c r="T759" s="75"/>
      <c r="AT759" s="21" t="s">
        <v>991</v>
      </c>
      <c r="AU759" s="21" t="s">
        <v>24</v>
      </c>
    </row>
    <row r="760" spans="2:65" s="1" customFormat="1" ht="25.5" customHeight="1">
      <c r="B760" s="38"/>
      <c r="C760" s="184" t="s">
        <v>1811</v>
      </c>
      <c r="D760" s="184" t="s">
        <v>154</v>
      </c>
      <c r="E760" s="185" t="s">
        <v>1812</v>
      </c>
      <c r="F760" s="186" t="s">
        <v>1813</v>
      </c>
      <c r="G760" s="187" t="s">
        <v>211</v>
      </c>
      <c r="H760" s="188">
        <v>56</v>
      </c>
      <c r="I760" s="189"/>
      <c r="J760" s="190">
        <f>ROUND(I760*H760,2)</f>
        <v>0</v>
      </c>
      <c r="K760" s="186" t="s">
        <v>158</v>
      </c>
      <c r="L760" s="58"/>
      <c r="M760" s="191" t="s">
        <v>22</v>
      </c>
      <c r="N760" s="192" t="s">
        <v>47</v>
      </c>
      <c r="O760" s="39"/>
      <c r="P760" s="193">
        <f>O760*H760</f>
        <v>0</v>
      </c>
      <c r="Q760" s="193">
        <v>0</v>
      </c>
      <c r="R760" s="193">
        <f>Q760*H760</f>
        <v>0</v>
      </c>
      <c r="S760" s="193">
        <v>0</v>
      </c>
      <c r="T760" s="194">
        <f>S760*H760</f>
        <v>0</v>
      </c>
      <c r="AR760" s="21" t="s">
        <v>1301</v>
      </c>
      <c r="AT760" s="21" t="s">
        <v>154</v>
      </c>
      <c r="AU760" s="21" t="s">
        <v>24</v>
      </c>
      <c r="AY760" s="21" t="s">
        <v>152</v>
      </c>
      <c r="BE760" s="195">
        <f>IF(N760="základní",J760,0)</f>
        <v>0</v>
      </c>
      <c r="BF760" s="195">
        <f>IF(N760="snížená",J760,0)</f>
        <v>0</v>
      </c>
      <c r="BG760" s="195">
        <f>IF(N760="zákl. přenesená",J760,0)</f>
        <v>0</v>
      </c>
      <c r="BH760" s="195">
        <f>IF(N760="sníž. přenesená",J760,0)</f>
        <v>0</v>
      </c>
      <c r="BI760" s="195">
        <f>IF(N760="nulová",J760,0)</f>
        <v>0</v>
      </c>
      <c r="BJ760" s="21" t="s">
        <v>24</v>
      </c>
      <c r="BK760" s="195">
        <f>ROUND(I760*H760,2)</f>
        <v>0</v>
      </c>
      <c r="BL760" s="21" t="s">
        <v>1301</v>
      </c>
      <c r="BM760" s="21" t="s">
        <v>1814</v>
      </c>
    </row>
    <row r="761" spans="2:47" s="1" customFormat="1" ht="40.5">
      <c r="B761" s="38"/>
      <c r="C761" s="60"/>
      <c r="D761" s="196" t="s">
        <v>991</v>
      </c>
      <c r="E761" s="60"/>
      <c r="F761" s="197" t="s">
        <v>1778</v>
      </c>
      <c r="G761" s="60"/>
      <c r="H761" s="60"/>
      <c r="I761" s="155"/>
      <c r="J761" s="60"/>
      <c r="K761" s="60"/>
      <c r="L761" s="58"/>
      <c r="M761" s="198"/>
      <c r="N761" s="39"/>
      <c r="O761" s="39"/>
      <c r="P761" s="39"/>
      <c r="Q761" s="39"/>
      <c r="R761" s="39"/>
      <c r="S761" s="39"/>
      <c r="T761" s="75"/>
      <c r="AT761" s="21" t="s">
        <v>991</v>
      </c>
      <c r="AU761" s="21" t="s">
        <v>24</v>
      </c>
    </row>
    <row r="762" spans="2:65" s="1" customFormat="1" ht="25.5" customHeight="1">
      <c r="B762" s="38"/>
      <c r="C762" s="184" t="s">
        <v>1815</v>
      </c>
      <c r="D762" s="184" t="s">
        <v>154</v>
      </c>
      <c r="E762" s="185" t="s">
        <v>1816</v>
      </c>
      <c r="F762" s="186" t="s">
        <v>1817</v>
      </c>
      <c r="G762" s="187" t="s">
        <v>211</v>
      </c>
      <c r="H762" s="188">
        <v>1</v>
      </c>
      <c r="I762" s="189"/>
      <c r="J762" s="190">
        <f>ROUND(I762*H762,2)</f>
        <v>0</v>
      </c>
      <c r="K762" s="186" t="s">
        <v>158</v>
      </c>
      <c r="L762" s="58"/>
      <c r="M762" s="191" t="s">
        <v>22</v>
      </c>
      <c r="N762" s="192" t="s">
        <v>47</v>
      </c>
      <c r="O762" s="39"/>
      <c r="P762" s="193">
        <f>O762*H762</f>
        <v>0</v>
      </c>
      <c r="Q762" s="193">
        <v>0</v>
      </c>
      <c r="R762" s="193">
        <f>Q762*H762</f>
        <v>0</v>
      </c>
      <c r="S762" s="193">
        <v>0</v>
      </c>
      <c r="T762" s="194">
        <f>S762*H762</f>
        <v>0</v>
      </c>
      <c r="AR762" s="21" t="s">
        <v>1301</v>
      </c>
      <c r="AT762" s="21" t="s">
        <v>154</v>
      </c>
      <c r="AU762" s="21" t="s">
        <v>24</v>
      </c>
      <c r="AY762" s="21" t="s">
        <v>152</v>
      </c>
      <c r="BE762" s="195">
        <f>IF(N762="základní",J762,0)</f>
        <v>0</v>
      </c>
      <c r="BF762" s="195">
        <f>IF(N762="snížená",J762,0)</f>
        <v>0</v>
      </c>
      <c r="BG762" s="195">
        <f>IF(N762="zákl. přenesená",J762,0)</f>
        <v>0</v>
      </c>
      <c r="BH762" s="195">
        <f>IF(N762="sníž. přenesená",J762,0)</f>
        <v>0</v>
      </c>
      <c r="BI762" s="195">
        <f>IF(N762="nulová",J762,0)</f>
        <v>0</v>
      </c>
      <c r="BJ762" s="21" t="s">
        <v>24</v>
      </c>
      <c r="BK762" s="195">
        <f>ROUND(I762*H762,2)</f>
        <v>0</v>
      </c>
      <c r="BL762" s="21" t="s">
        <v>1301</v>
      </c>
      <c r="BM762" s="21" t="s">
        <v>1818</v>
      </c>
    </row>
    <row r="763" spans="2:47" s="1" customFormat="1" ht="40.5">
      <c r="B763" s="38"/>
      <c r="C763" s="60"/>
      <c r="D763" s="196" t="s">
        <v>991</v>
      </c>
      <c r="E763" s="60"/>
      <c r="F763" s="197" t="s">
        <v>1778</v>
      </c>
      <c r="G763" s="60"/>
      <c r="H763" s="60"/>
      <c r="I763" s="155"/>
      <c r="J763" s="60"/>
      <c r="K763" s="60"/>
      <c r="L763" s="58"/>
      <c r="M763" s="198"/>
      <c r="N763" s="39"/>
      <c r="O763" s="39"/>
      <c r="P763" s="39"/>
      <c r="Q763" s="39"/>
      <c r="R763" s="39"/>
      <c r="S763" s="39"/>
      <c r="T763" s="75"/>
      <c r="AT763" s="21" t="s">
        <v>991</v>
      </c>
      <c r="AU763" s="21" t="s">
        <v>24</v>
      </c>
    </row>
    <row r="764" spans="2:65" s="1" customFormat="1" ht="25.5" customHeight="1">
      <c r="B764" s="38"/>
      <c r="C764" s="184" t="s">
        <v>1819</v>
      </c>
      <c r="D764" s="184" t="s">
        <v>154</v>
      </c>
      <c r="E764" s="185" t="s">
        <v>1820</v>
      </c>
      <c r="F764" s="186" t="s">
        <v>1821</v>
      </c>
      <c r="G764" s="187" t="s">
        <v>211</v>
      </c>
      <c r="H764" s="188">
        <v>3</v>
      </c>
      <c r="I764" s="189"/>
      <c r="J764" s="190">
        <f>ROUND(I764*H764,2)</f>
        <v>0</v>
      </c>
      <c r="K764" s="186" t="s">
        <v>158</v>
      </c>
      <c r="L764" s="58"/>
      <c r="M764" s="191" t="s">
        <v>22</v>
      </c>
      <c r="N764" s="192" t="s">
        <v>47</v>
      </c>
      <c r="O764" s="39"/>
      <c r="P764" s="193">
        <f>O764*H764</f>
        <v>0</v>
      </c>
      <c r="Q764" s="193">
        <v>0</v>
      </c>
      <c r="R764" s="193">
        <f>Q764*H764</f>
        <v>0</v>
      </c>
      <c r="S764" s="193">
        <v>0</v>
      </c>
      <c r="T764" s="194">
        <f>S764*H764</f>
        <v>0</v>
      </c>
      <c r="AR764" s="21" t="s">
        <v>1301</v>
      </c>
      <c r="AT764" s="21" t="s">
        <v>154</v>
      </c>
      <c r="AU764" s="21" t="s">
        <v>24</v>
      </c>
      <c r="AY764" s="21" t="s">
        <v>152</v>
      </c>
      <c r="BE764" s="195">
        <f>IF(N764="základní",J764,0)</f>
        <v>0</v>
      </c>
      <c r="BF764" s="195">
        <f>IF(N764="snížená",J764,0)</f>
        <v>0</v>
      </c>
      <c r="BG764" s="195">
        <f>IF(N764="zákl. přenesená",J764,0)</f>
        <v>0</v>
      </c>
      <c r="BH764" s="195">
        <f>IF(N764="sníž. přenesená",J764,0)</f>
        <v>0</v>
      </c>
      <c r="BI764" s="195">
        <f>IF(N764="nulová",J764,0)</f>
        <v>0</v>
      </c>
      <c r="BJ764" s="21" t="s">
        <v>24</v>
      </c>
      <c r="BK764" s="195">
        <f>ROUND(I764*H764,2)</f>
        <v>0</v>
      </c>
      <c r="BL764" s="21" t="s">
        <v>1301</v>
      </c>
      <c r="BM764" s="21" t="s">
        <v>1822</v>
      </c>
    </row>
    <row r="765" spans="2:47" s="1" customFormat="1" ht="40.5">
      <c r="B765" s="38"/>
      <c r="C765" s="60"/>
      <c r="D765" s="196" t="s">
        <v>991</v>
      </c>
      <c r="E765" s="60"/>
      <c r="F765" s="197" t="s">
        <v>1778</v>
      </c>
      <c r="G765" s="60"/>
      <c r="H765" s="60"/>
      <c r="I765" s="155"/>
      <c r="J765" s="60"/>
      <c r="K765" s="60"/>
      <c r="L765" s="58"/>
      <c r="M765" s="198"/>
      <c r="N765" s="39"/>
      <c r="O765" s="39"/>
      <c r="P765" s="39"/>
      <c r="Q765" s="39"/>
      <c r="R765" s="39"/>
      <c r="S765" s="39"/>
      <c r="T765" s="75"/>
      <c r="AT765" s="21" t="s">
        <v>991</v>
      </c>
      <c r="AU765" s="21" t="s">
        <v>24</v>
      </c>
    </row>
    <row r="766" spans="2:65" s="1" customFormat="1" ht="25.5" customHeight="1">
      <c r="B766" s="38"/>
      <c r="C766" s="184" t="s">
        <v>1823</v>
      </c>
      <c r="D766" s="184" t="s">
        <v>154</v>
      </c>
      <c r="E766" s="185" t="s">
        <v>1824</v>
      </c>
      <c r="F766" s="186" t="s">
        <v>1825</v>
      </c>
      <c r="G766" s="187" t="s">
        <v>211</v>
      </c>
      <c r="H766" s="188">
        <v>1</v>
      </c>
      <c r="I766" s="189"/>
      <c r="J766" s="190">
        <f>ROUND(I766*H766,2)</f>
        <v>0</v>
      </c>
      <c r="K766" s="186" t="s">
        <v>158</v>
      </c>
      <c r="L766" s="58"/>
      <c r="M766" s="191" t="s">
        <v>22</v>
      </c>
      <c r="N766" s="192" t="s">
        <v>47</v>
      </c>
      <c r="O766" s="39"/>
      <c r="P766" s="193">
        <f>O766*H766</f>
        <v>0</v>
      </c>
      <c r="Q766" s="193">
        <v>0</v>
      </c>
      <c r="R766" s="193">
        <f>Q766*H766</f>
        <v>0</v>
      </c>
      <c r="S766" s="193">
        <v>0</v>
      </c>
      <c r="T766" s="194">
        <f>S766*H766</f>
        <v>0</v>
      </c>
      <c r="AR766" s="21" t="s">
        <v>1301</v>
      </c>
      <c r="AT766" s="21" t="s">
        <v>154</v>
      </c>
      <c r="AU766" s="21" t="s">
        <v>24</v>
      </c>
      <c r="AY766" s="21" t="s">
        <v>152</v>
      </c>
      <c r="BE766" s="195">
        <f>IF(N766="základní",J766,0)</f>
        <v>0</v>
      </c>
      <c r="BF766" s="195">
        <f>IF(N766="snížená",J766,0)</f>
        <v>0</v>
      </c>
      <c r="BG766" s="195">
        <f>IF(N766="zákl. přenesená",J766,0)</f>
        <v>0</v>
      </c>
      <c r="BH766" s="195">
        <f>IF(N766="sníž. přenesená",J766,0)</f>
        <v>0</v>
      </c>
      <c r="BI766" s="195">
        <f>IF(N766="nulová",J766,0)</f>
        <v>0</v>
      </c>
      <c r="BJ766" s="21" t="s">
        <v>24</v>
      </c>
      <c r="BK766" s="195">
        <f>ROUND(I766*H766,2)</f>
        <v>0</v>
      </c>
      <c r="BL766" s="21" t="s">
        <v>1301</v>
      </c>
      <c r="BM766" s="21" t="s">
        <v>1826</v>
      </c>
    </row>
    <row r="767" spans="2:47" s="1" customFormat="1" ht="40.5">
      <c r="B767" s="38"/>
      <c r="C767" s="60"/>
      <c r="D767" s="196" t="s">
        <v>991</v>
      </c>
      <c r="E767" s="60"/>
      <c r="F767" s="197" t="s">
        <v>1778</v>
      </c>
      <c r="G767" s="60"/>
      <c r="H767" s="60"/>
      <c r="I767" s="155"/>
      <c r="J767" s="60"/>
      <c r="K767" s="60"/>
      <c r="L767" s="58"/>
      <c r="M767" s="198"/>
      <c r="N767" s="39"/>
      <c r="O767" s="39"/>
      <c r="P767" s="39"/>
      <c r="Q767" s="39"/>
      <c r="R767" s="39"/>
      <c r="S767" s="39"/>
      <c r="T767" s="75"/>
      <c r="AT767" s="21" t="s">
        <v>991</v>
      </c>
      <c r="AU767" s="21" t="s">
        <v>24</v>
      </c>
    </row>
    <row r="768" spans="2:65" s="1" customFormat="1" ht="25.5" customHeight="1">
      <c r="B768" s="38"/>
      <c r="C768" s="184" t="s">
        <v>1827</v>
      </c>
      <c r="D768" s="184" t="s">
        <v>154</v>
      </c>
      <c r="E768" s="185" t="s">
        <v>1828</v>
      </c>
      <c r="F768" s="186" t="s">
        <v>1829</v>
      </c>
      <c r="G768" s="187" t="s">
        <v>211</v>
      </c>
      <c r="H768" s="188">
        <v>150</v>
      </c>
      <c r="I768" s="189"/>
      <c r="J768" s="190">
        <f>ROUND(I768*H768,2)</f>
        <v>0</v>
      </c>
      <c r="K768" s="186" t="s">
        <v>158</v>
      </c>
      <c r="L768" s="58"/>
      <c r="M768" s="191" t="s">
        <v>22</v>
      </c>
      <c r="N768" s="192" t="s">
        <v>47</v>
      </c>
      <c r="O768" s="39"/>
      <c r="P768" s="193">
        <f>O768*H768</f>
        <v>0</v>
      </c>
      <c r="Q768" s="193">
        <v>0</v>
      </c>
      <c r="R768" s="193">
        <f>Q768*H768</f>
        <v>0</v>
      </c>
      <c r="S768" s="193">
        <v>0</v>
      </c>
      <c r="T768" s="194">
        <f>S768*H768</f>
        <v>0</v>
      </c>
      <c r="AR768" s="21" t="s">
        <v>1301</v>
      </c>
      <c r="AT768" s="21" t="s">
        <v>154</v>
      </c>
      <c r="AU768" s="21" t="s">
        <v>24</v>
      </c>
      <c r="AY768" s="21" t="s">
        <v>152</v>
      </c>
      <c r="BE768" s="195">
        <f>IF(N768="základní",J768,0)</f>
        <v>0</v>
      </c>
      <c r="BF768" s="195">
        <f>IF(N768="snížená",J768,0)</f>
        <v>0</v>
      </c>
      <c r="BG768" s="195">
        <f>IF(N768="zákl. přenesená",J768,0)</f>
        <v>0</v>
      </c>
      <c r="BH768" s="195">
        <f>IF(N768="sníž. přenesená",J768,0)</f>
        <v>0</v>
      </c>
      <c r="BI768" s="195">
        <f>IF(N768="nulová",J768,0)</f>
        <v>0</v>
      </c>
      <c r="BJ768" s="21" t="s">
        <v>24</v>
      </c>
      <c r="BK768" s="195">
        <f>ROUND(I768*H768,2)</f>
        <v>0</v>
      </c>
      <c r="BL768" s="21" t="s">
        <v>1301</v>
      </c>
      <c r="BM768" s="21" t="s">
        <v>1830</v>
      </c>
    </row>
    <row r="769" spans="2:47" s="1" customFormat="1" ht="40.5">
      <c r="B769" s="38"/>
      <c r="C769" s="60"/>
      <c r="D769" s="196" t="s">
        <v>991</v>
      </c>
      <c r="E769" s="60"/>
      <c r="F769" s="197" t="s">
        <v>1778</v>
      </c>
      <c r="G769" s="60"/>
      <c r="H769" s="60"/>
      <c r="I769" s="155"/>
      <c r="J769" s="60"/>
      <c r="K769" s="60"/>
      <c r="L769" s="58"/>
      <c r="M769" s="198"/>
      <c r="N769" s="39"/>
      <c r="O769" s="39"/>
      <c r="P769" s="39"/>
      <c r="Q769" s="39"/>
      <c r="R769" s="39"/>
      <c r="S769" s="39"/>
      <c r="T769" s="75"/>
      <c r="AT769" s="21" t="s">
        <v>991</v>
      </c>
      <c r="AU769" s="21" t="s">
        <v>24</v>
      </c>
    </row>
    <row r="770" spans="2:65" s="1" customFormat="1" ht="25.5" customHeight="1">
      <c r="B770" s="38"/>
      <c r="C770" s="184" t="s">
        <v>1831</v>
      </c>
      <c r="D770" s="184" t="s">
        <v>154</v>
      </c>
      <c r="E770" s="185" t="s">
        <v>1832</v>
      </c>
      <c r="F770" s="186" t="s">
        <v>1833</v>
      </c>
      <c r="G770" s="187" t="s">
        <v>211</v>
      </c>
      <c r="H770" s="188">
        <v>48</v>
      </c>
      <c r="I770" s="189"/>
      <c r="J770" s="190">
        <f>ROUND(I770*H770,2)</f>
        <v>0</v>
      </c>
      <c r="K770" s="186" t="s">
        <v>158</v>
      </c>
      <c r="L770" s="58"/>
      <c r="M770" s="191" t="s">
        <v>22</v>
      </c>
      <c r="N770" s="192" t="s">
        <v>47</v>
      </c>
      <c r="O770" s="39"/>
      <c r="P770" s="193">
        <f>O770*H770</f>
        <v>0</v>
      </c>
      <c r="Q770" s="193">
        <v>0</v>
      </c>
      <c r="R770" s="193">
        <f>Q770*H770</f>
        <v>0</v>
      </c>
      <c r="S770" s="193">
        <v>0</v>
      </c>
      <c r="T770" s="194">
        <f>S770*H770</f>
        <v>0</v>
      </c>
      <c r="AR770" s="21" t="s">
        <v>1301</v>
      </c>
      <c r="AT770" s="21" t="s">
        <v>154</v>
      </c>
      <c r="AU770" s="21" t="s">
        <v>24</v>
      </c>
      <c r="AY770" s="21" t="s">
        <v>152</v>
      </c>
      <c r="BE770" s="195">
        <f>IF(N770="základní",J770,0)</f>
        <v>0</v>
      </c>
      <c r="BF770" s="195">
        <f>IF(N770="snížená",J770,0)</f>
        <v>0</v>
      </c>
      <c r="BG770" s="195">
        <f>IF(N770="zákl. přenesená",J770,0)</f>
        <v>0</v>
      </c>
      <c r="BH770" s="195">
        <f>IF(N770="sníž. přenesená",J770,0)</f>
        <v>0</v>
      </c>
      <c r="BI770" s="195">
        <f>IF(N770="nulová",J770,0)</f>
        <v>0</v>
      </c>
      <c r="BJ770" s="21" t="s">
        <v>24</v>
      </c>
      <c r="BK770" s="195">
        <f>ROUND(I770*H770,2)</f>
        <v>0</v>
      </c>
      <c r="BL770" s="21" t="s">
        <v>1301</v>
      </c>
      <c r="BM770" s="21" t="s">
        <v>1834</v>
      </c>
    </row>
    <row r="771" spans="2:47" s="1" customFormat="1" ht="40.5">
      <c r="B771" s="38"/>
      <c r="C771" s="60"/>
      <c r="D771" s="196" t="s">
        <v>991</v>
      </c>
      <c r="E771" s="60"/>
      <c r="F771" s="197" t="s">
        <v>1778</v>
      </c>
      <c r="G771" s="60"/>
      <c r="H771" s="60"/>
      <c r="I771" s="155"/>
      <c r="J771" s="60"/>
      <c r="K771" s="60"/>
      <c r="L771" s="58"/>
      <c r="M771" s="198"/>
      <c r="N771" s="39"/>
      <c r="O771" s="39"/>
      <c r="P771" s="39"/>
      <c r="Q771" s="39"/>
      <c r="R771" s="39"/>
      <c r="S771" s="39"/>
      <c r="T771" s="75"/>
      <c r="AT771" s="21" t="s">
        <v>991</v>
      </c>
      <c r="AU771" s="21" t="s">
        <v>24</v>
      </c>
    </row>
    <row r="772" spans="2:65" s="1" customFormat="1" ht="25.5" customHeight="1">
      <c r="B772" s="38"/>
      <c r="C772" s="184" t="s">
        <v>1835</v>
      </c>
      <c r="D772" s="184" t="s">
        <v>154</v>
      </c>
      <c r="E772" s="185" t="s">
        <v>1836</v>
      </c>
      <c r="F772" s="186" t="s">
        <v>1837</v>
      </c>
      <c r="G772" s="187" t="s">
        <v>211</v>
      </c>
      <c r="H772" s="188">
        <v>1</v>
      </c>
      <c r="I772" s="189"/>
      <c r="J772" s="190">
        <f>ROUND(I772*H772,2)</f>
        <v>0</v>
      </c>
      <c r="K772" s="186" t="s">
        <v>158</v>
      </c>
      <c r="L772" s="58"/>
      <c r="M772" s="191" t="s">
        <v>22</v>
      </c>
      <c r="N772" s="192" t="s">
        <v>47</v>
      </c>
      <c r="O772" s="39"/>
      <c r="P772" s="193">
        <f>O772*H772</f>
        <v>0</v>
      </c>
      <c r="Q772" s="193">
        <v>0</v>
      </c>
      <c r="R772" s="193">
        <f>Q772*H772</f>
        <v>0</v>
      </c>
      <c r="S772" s="193">
        <v>0</v>
      </c>
      <c r="T772" s="194">
        <f>S772*H772</f>
        <v>0</v>
      </c>
      <c r="AR772" s="21" t="s">
        <v>1301</v>
      </c>
      <c r="AT772" s="21" t="s">
        <v>154</v>
      </c>
      <c r="AU772" s="21" t="s">
        <v>24</v>
      </c>
      <c r="AY772" s="21" t="s">
        <v>152</v>
      </c>
      <c r="BE772" s="195">
        <f>IF(N772="základní",J772,0)</f>
        <v>0</v>
      </c>
      <c r="BF772" s="195">
        <f>IF(N772="snížená",J772,0)</f>
        <v>0</v>
      </c>
      <c r="BG772" s="195">
        <f>IF(N772="zákl. přenesená",J772,0)</f>
        <v>0</v>
      </c>
      <c r="BH772" s="195">
        <f>IF(N772="sníž. přenesená",J772,0)</f>
        <v>0</v>
      </c>
      <c r="BI772" s="195">
        <f>IF(N772="nulová",J772,0)</f>
        <v>0</v>
      </c>
      <c r="BJ772" s="21" t="s">
        <v>24</v>
      </c>
      <c r="BK772" s="195">
        <f>ROUND(I772*H772,2)</f>
        <v>0</v>
      </c>
      <c r="BL772" s="21" t="s">
        <v>1301</v>
      </c>
      <c r="BM772" s="21" t="s">
        <v>1838</v>
      </c>
    </row>
    <row r="773" spans="2:47" s="1" customFormat="1" ht="40.5">
      <c r="B773" s="38"/>
      <c r="C773" s="60"/>
      <c r="D773" s="196" t="s">
        <v>991</v>
      </c>
      <c r="E773" s="60"/>
      <c r="F773" s="197" t="s">
        <v>1778</v>
      </c>
      <c r="G773" s="60"/>
      <c r="H773" s="60"/>
      <c r="I773" s="155"/>
      <c r="J773" s="60"/>
      <c r="K773" s="60"/>
      <c r="L773" s="58"/>
      <c r="M773" s="198"/>
      <c r="N773" s="39"/>
      <c r="O773" s="39"/>
      <c r="P773" s="39"/>
      <c r="Q773" s="39"/>
      <c r="R773" s="39"/>
      <c r="S773" s="39"/>
      <c r="T773" s="75"/>
      <c r="AT773" s="21" t="s">
        <v>991</v>
      </c>
      <c r="AU773" s="21" t="s">
        <v>24</v>
      </c>
    </row>
    <row r="774" spans="2:65" s="1" customFormat="1" ht="16.5" customHeight="1">
      <c r="B774" s="38"/>
      <c r="C774" s="184" t="s">
        <v>1839</v>
      </c>
      <c r="D774" s="184" t="s">
        <v>154</v>
      </c>
      <c r="E774" s="185" t="s">
        <v>1840</v>
      </c>
      <c r="F774" s="186" t="s">
        <v>1841</v>
      </c>
      <c r="G774" s="187" t="s">
        <v>211</v>
      </c>
      <c r="H774" s="188">
        <v>2</v>
      </c>
      <c r="I774" s="189"/>
      <c r="J774" s="190">
        <f>ROUND(I774*H774,2)</f>
        <v>0</v>
      </c>
      <c r="K774" s="186" t="s">
        <v>158</v>
      </c>
      <c r="L774" s="58"/>
      <c r="M774" s="191" t="s">
        <v>22</v>
      </c>
      <c r="N774" s="192" t="s">
        <v>47</v>
      </c>
      <c r="O774" s="39"/>
      <c r="P774" s="193">
        <f>O774*H774</f>
        <v>0</v>
      </c>
      <c r="Q774" s="193">
        <v>0</v>
      </c>
      <c r="R774" s="193">
        <f>Q774*H774</f>
        <v>0</v>
      </c>
      <c r="S774" s="193">
        <v>0</v>
      </c>
      <c r="T774" s="194">
        <f>S774*H774</f>
        <v>0</v>
      </c>
      <c r="AR774" s="21" t="s">
        <v>1301</v>
      </c>
      <c r="AT774" s="21" t="s">
        <v>154</v>
      </c>
      <c r="AU774" s="21" t="s">
        <v>24</v>
      </c>
      <c r="AY774" s="21" t="s">
        <v>152</v>
      </c>
      <c r="BE774" s="195">
        <f>IF(N774="základní",J774,0)</f>
        <v>0</v>
      </c>
      <c r="BF774" s="195">
        <f>IF(N774="snížená",J774,0)</f>
        <v>0</v>
      </c>
      <c r="BG774" s="195">
        <f>IF(N774="zákl. přenesená",J774,0)</f>
        <v>0</v>
      </c>
      <c r="BH774" s="195">
        <f>IF(N774="sníž. přenesená",J774,0)</f>
        <v>0</v>
      </c>
      <c r="BI774" s="195">
        <f>IF(N774="nulová",J774,0)</f>
        <v>0</v>
      </c>
      <c r="BJ774" s="21" t="s">
        <v>24</v>
      </c>
      <c r="BK774" s="195">
        <f>ROUND(I774*H774,2)</f>
        <v>0</v>
      </c>
      <c r="BL774" s="21" t="s">
        <v>1301</v>
      </c>
      <c r="BM774" s="21" t="s">
        <v>1842</v>
      </c>
    </row>
    <row r="775" spans="2:47" s="1" customFormat="1" ht="40.5">
      <c r="B775" s="38"/>
      <c r="C775" s="60"/>
      <c r="D775" s="196" t="s">
        <v>991</v>
      </c>
      <c r="E775" s="60"/>
      <c r="F775" s="197" t="s">
        <v>1778</v>
      </c>
      <c r="G775" s="60"/>
      <c r="H775" s="60"/>
      <c r="I775" s="155"/>
      <c r="J775" s="60"/>
      <c r="K775" s="60"/>
      <c r="L775" s="58"/>
      <c r="M775" s="198"/>
      <c r="N775" s="39"/>
      <c r="O775" s="39"/>
      <c r="P775" s="39"/>
      <c r="Q775" s="39"/>
      <c r="R775" s="39"/>
      <c r="S775" s="39"/>
      <c r="T775" s="75"/>
      <c r="AT775" s="21" t="s">
        <v>991</v>
      </c>
      <c r="AU775" s="21" t="s">
        <v>24</v>
      </c>
    </row>
    <row r="776" spans="2:65" s="1" customFormat="1" ht="16.5" customHeight="1">
      <c r="B776" s="38"/>
      <c r="C776" s="184" t="s">
        <v>1843</v>
      </c>
      <c r="D776" s="184" t="s">
        <v>154</v>
      </c>
      <c r="E776" s="185" t="s">
        <v>1844</v>
      </c>
      <c r="F776" s="186" t="s">
        <v>1845</v>
      </c>
      <c r="G776" s="187" t="s">
        <v>211</v>
      </c>
      <c r="H776" s="188">
        <v>2</v>
      </c>
      <c r="I776" s="189"/>
      <c r="J776" s="190">
        <f>ROUND(I776*H776,2)</f>
        <v>0</v>
      </c>
      <c r="K776" s="186" t="s">
        <v>158</v>
      </c>
      <c r="L776" s="58"/>
      <c r="M776" s="191" t="s">
        <v>22</v>
      </c>
      <c r="N776" s="192" t="s">
        <v>47</v>
      </c>
      <c r="O776" s="39"/>
      <c r="P776" s="193">
        <f>O776*H776</f>
        <v>0</v>
      </c>
      <c r="Q776" s="193">
        <v>0</v>
      </c>
      <c r="R776" s="193">
        <f>Q776*H776</f>
        <v>0</v>
      </c>
      <c r="S776" s="193">
        <v>0</v>
      </c>
      <c r="T776" s="194">
        <f>S776*H776</f>
        <v>0</v>
      </c>
      <c r="AR776" s="21" t="s">
        <v>1301</v>
      </c>
      <c r="AT776" s="21" t="s">
        <v>154</v>
      </c>
      <c r="AU776" s="21" t="s">
        <v>24</v>
      </c>
      <c r="AY776" s="21" t="s">
        <v>152</v>
      </c>
      <c r="BE776" s="195">
        <f>IF(N776="základní",J776,0)</f>
        <v>0</v>
      </c>
      <c r="BF776" s="195">
        <f>IF(N776="snížená",J776,0)</f>
        <v>0</v>
      </c>
      <c r="BG776" s="195">
        <f>IF(N776="zákl. přenesená",J776,0)</f>
        <v>0</v>
      </c>
      <c r="BH776" s="195">
        <f>IF(N776="sníž. přenesená",J776,0)</f>
        <v>0</v>
      </c>
      <c r="BI776" s="195">
        <f>IF(N776="nulová",J776,0)</f>
        <v>0</v>
      </c>
      <c r="BJ776" s="21" t="s">
        <v>24</v>
      </c>
      <c r="BK776" s="195">
        <f>ROUND(I776*H776,2)</f>
        <v>0</v>
      </c>
      <c r="BL776" s="21" t="s">
        <v>1301</v>
      </c>
      <c r="BM776" s="21" t="s">
        <v>1846</v>
      </c>
    </row>
    <row r="777" spans="2:47" s="1" customFormat="1" ht="40.5">
      <c r="B777" s="38"/>
      <c r="C777" s="60"/>
      <c r="D777" s="196" t="s">
        <v>991</v>
      </c>
      <c r="E777" s="60"/>
      <c r="F777" s="197" t="s">
        <v>1778</v>
      </c>
      <c r="G777" s="60"/>
      <c r="H777" s="60"/>
      <c r="I777" s="155"/>
      <c r="J777" s="60"/>
      <c r="K777" s="60"/>
      <c r="L777" s="58"/>
      <c r="M777" s="198"/>
      <c r="N777" s="39"/>
      <c r="O777" s="39"/>
      <c r="P777" s="39"/>
      <c r="Q777" s="39"/>
      <c r="R777" s="39"/>
      <c r="S777" s="39"/>
      <c r="T777" s="75"/>
      <c r="AT777" s="21" t="s">
        <v>991</v>
      </c>
      <c r="AU777" s="21" t="s">
        <v>24</v>
      </c>
    </row>
    <row r="778" spans="2:65" s="1" customFormat="1" ht="25.5" customHeight="1">
      <c r="B778" s="38"/>
      <c r="C778" s="184" t="s">
        <v>1847</v>
      </c>
      <c r="D778" s="184" t="s">
        <v>154</v>
      </c>
      <c r="E778" s="185" t="s">
        <v>1848</v>
      </c>
      <c r="F778" s="186" t="s">
        <v>1849</v>
      </c>
      <c r="G778" s="187" t="s">
        <v>211</v>
      </c>
      <c r="H778" s="188">
        <v>1</v>
      </c>
      <c r="I778" s="189"/>
      <c r="J778" s="190">
        <f>ROUND(I778*H778,2)</f>
        <v>0</v>
      </c>
      <c r="K778" s="186" t="s">
        <v>158</v>
      </c>
      <c r="L778" s="58"/>
      <c r="M778" s="191" t="s">
        <v>22</v>
      </c>
      <c r="N778" s="192" t="s">
        <v>47</v>
      </c>
      <c r="O778" s="39"/>
      <c r="P778" s="193">
        <f>O778*H778</f>
        <v>0</v>
      </c>
      <c r="Q778" s="193">
        <v>0</v>
      </c>
      <c r="R778" s="193">
        <f>Q778*H778</f>
        <v>0</v>
      </c>
      <c r="S778" s="193">
        <v>0</v>
      </c>
      <c r="T778" s="194">
        <f>S778*H778</f>
        <v>0</v>
      </c>
      <c r="AR778" s="21" t="s">
        <v>1301</v>
      </c>
      <c r="AT778" s="21" t="s">
        <v>154</v>
      </c>
      <c r="AU778" s="21" t="s">
        <v>24</v>
      </c>
      <c r="AY778" s="21" t="s">
        <v>152</v>
      </c>
      <c r="BE778" s="195">
        <f>IF(N778="základní",J778,0)</f>
        <v>0</v>
      </c>
      <c r="BF778" s="195">
        <f>IF(N778="snížená",J778,0)</f>
        <v>0</v>
      </c>
      <c r="BG778" s="195">
        <f>IF(N778="zákl. přenesená",J778,0)</f>
        <v>0</v>
      </c>
      <c r="BH778" s="195">
        <f>IF(N778="sníž. přenesená",J778,0)</f>
        <v>0</v>
      </c>
      <c r="BI778" s="195">
        <f>IF(N778="nulová",J778,0)</f>
        <v>0</v>
      </c>
      <c r="BJ778" s="21" t="s">
        <v>24</v>
      </c>
      <c r="BK778" s="195">
        <f>ROUND(I778*H778,2)</f>
        <v>0</v>
      </c>
      <c r="BL778" s="21" t="s">
        <v>1301</v>
      </c>
      <c r="BM778" s="21" t="s">
        <v>1850</v>
      </c>
    </row>
    <row r="779" spans="2:47" s="1" customFormat="1" ht="40.5">
      <c r="B779" s="38"/>
      <c r="C779" s="60"/>
      <c r="D779" s="196" t="s">
        <v>991</v>
      </c>
      <c r="E779" s="60"/>
      <c r="F779" s="197" t="s">
        <v>1778</v>
      </c>
      <c r="G779" s="60"/>
      <c r="H779" s="60"/>
      <c r="I779" s="155"/>
      <c r="J779" s="60"/>
      <c r="K779" s="60"/>
      <c r="L779" s="58"/>
      <c r="M779" s="198"/>
      <c r="N779" s="39"/>
      <c r="O779" s="39"/>
      <c r="P779" s="39"/>
      <c r="Q779" s="39"/>
      <c r="R779" s="39"/>
      <c r="S779" s="39"/>
      <c r="T779" s="75"/>
      <c r="AT779" s="21" t="s">
        <v>991</v>
      </c>
      <c r="AU779" s="21" t="s">
        <v>24</v>
      </c>
    </row>
    <row r="780" spans="2:65" s="1" customFormat="1" ht="25.5" customHeight="1">
      <c r="B780" s="38"/>
      <c r="C780" s="184" t="s">
        <v>1851</v>
      </c>
      <c r="D780" s="184" t="s">
        <v>154</v>
      </c>
      <c r="E780" s="185" t="s">
        <v>1852</v>
      </c>
      <c r="F780" s="186" t="s">
        <v>1853</v>
      </c>
      <c r="G780" s="187" t="s">
        <v>211</v>
      </c>
      <c r="H780" s="188">
        <v>96</v>
      </c>
      <c r="I780" s="189"/>
      <c r="J780" s="190">
        <f>ROUND(I780*H780,2)</f>
        <v>0</v>
      </c>
      <c r="K780" s="186" t="s">
        <v>158</v>
      </c>
      <c r="L780" s="58"/>
      <c r="M780" s="191" t="s">
        <v>22</v>
      </c>
      <c r="N780" s="192" t="s">
        <v>47</v>
      </c>
      <c r="O780" s="39"/>
      <c r="P780" s="193">
        <f>O780*H780</f>
        <v>0</v>
      </c>
      <c r="Q780" s="193">
        <v>0</v>
      </c>
      <c r="R780" s="193">
        <f>Q780*H780</f>
        <v>0</v>
      </c>
      <c r="S780" s="193">
        <v>0</v>
      </c>
      <c r="T780" s="194">
        <f>S780*H780</f>
        <v>0</v>
      </c>
      <c r="AR780" s="21" t="s">
        <v>1301</v>
      </c>
      <c r="AT780" s="21" t="s">
        <v>154</v>
      </c>
      <c r="AU780" s="21" t="s">
        <v>24</v>
      </c>
      <c r="AY780" s="21" t="s">
        <v>152</v>
      </c>
      <c r="BE780" s="195">
        <f>IF(N780="základní",J780,0)</f>
        <v>0</v>
      </c>
      <c r="BF780" s="195">
        <f>IF(N780="snížená",J780,0)</f>
        <v>0</v>
      </c>
      <c r="BG780" s="195">
        <f>IF(N780="zákl. přenesená",J780,0)</f>
        <v>0</v>
      </c>
      <c r="BH780" s="195">
        <f>IF(N780="sníž. přenesená",J780,0)</f>
        <v>0</v>
      </c>
      <c r="BI780" s="195">
        <f>IF(N780="nulová",J780,0)</f>
        <v>0</v>
      </c>
      <c r="BJ780" s="21" t="s">
        <v>24</v>
      </c>
      <c r="BK780" s="195">
        <f>ROUND(I780*H780,2)</f>
        <v>0</v>
      </c>
      <c r="BL780" s="21" t="s">
        <v>1301</v>
      </c>
      <c r="BM780" s="21" t="s">
        <v>1854</v>
      </c>
    </row>
    <row r="781" spans="2:47" s="1" customFormat="1" ht="40.5">
      <c r="B781" s="38"/>
      <c r="C781" s="60"/>
      <c r="D781" s="196" t="s">
        <v>991</v>
      </c>
      <c r="E781" s="60"/>
      <c r="F781" s="197" t="s">
        <v>1778</v>
      </c>
      <c r="G781" s="60"/>
      <c r="H781" s="60"/>
      <c r="I781" s="155"/>
      <c r="J781" s="60"/>
      <c r="K781" s="60"/>
      <c r="L781" s="58"/>
      <c r="M781" s="198"/>
      <c r="N781" s="39"/>
      <c r="O781" s="39"/>
      <c r="P781" s="39"/>
      <c r="Q781" s="39"/>
      <c r="R781" s="39"/>
      <c r="S781" s="39"/>
      <c r="T781" s="75"/>
      <c r="AT781" s="21" t="s">
        <v>991</v>
      </c>
      <c r="AU781" s="21" t="s">
        <v>24</v>
      </c>
    </row>
    <row r="782" spans="2:65" s="1" customFormat="1" ht="25.5" customHeight="1">
      <c r="B782" s="38"/>
      <c r="C782" s="184" t="s">
        <v>1855</v>
      </c>
      <c r="D782" s="184" t="s">
        <v>154</v>
      </c>
      <c r="E782" s="185" t="s">
        <v>1856</v>
      </c>
      <c r="F782" s="186" t="s">
        <v>1857</v>
      </c>
      <c r="G782" s="187" t="s">
        <v>211</v>
      </c>
      <c r="H782" s="188">
        <v>1</v>
      </c>
      <c r="I782" s="189"/>
      <c r="J782" s="190">
        <f>ROUND(I782*H782,2)</f>
        <v>0</v>
      </c>
      <c r="K782" s="186" t="s">
        <v>158</v>
      </c>
      <c r="L782" s="58"/>
      <c r="M782" s="191" t="s">
        <v>22</v>
      </c>
      <c r="N782" s="192" t="s">
        <v>47</v>
      </c>
      <c r="O782" s="39"/>
      <c r="P782" s="193">
        <f>O782*H782</f>
        <v>0</v>
      </c>
      <c r="Q782" s="193">
        <v>0</v>
      </c>
      <c r="R782" s="193">
        <f>Q782*H782</f>
        <v>0</v>
      </c>
      <c r="S782" s="193">
        <v>0</v>
      </c>
      <c r="T782" s="194">
        <f>S782*H782</f>
        <v>0</v>
      </c>
      <c r="AR782" s="21" t="s">
        <v>1301</v>
      </c>
      <c r="AT782" s="21" t="s">
        <v>154</v>
      </c>
      <c r="AU782" s="21" t="s">
        <v>24</v>
      </c>
      <c r="AY782" s="21" t="s">
        <v>152</v>
      </c>
      <c r="BE782" s="195">
        <f>IF(N782="základní",J782,0)</f>
        <v>0</v>
      </c>
      <c r="BF782" s="195">
        <f>IF(N782="snížená",J782,0)</f>
        <v>0</v>
      </c>
      <c r="BG782" s="195">
        <f>IF(N782="zákl. přenesená",J782,0)</f>
        <v>0</v>
      </c>
      <c r="BH782" s="195">
        <f>IF(N782="sníž. přenesená",J782,0)</f>
        <v>0</v>
      </c>
      <c r="BI782" s="195">
        <f>IF(N782="nulová",J782,0)</f>
        <v>0</v>
      </c>
      <c r="BJ782" s="21" t="s">
        <v>24</v>
      </c>
      <c r="BK782" s="195">
        <f>ROUND(I782*H782,2)</f>
        <v>0</v>
      </c>
      <c r="BL782" s="21" t="s">
        <v>1301</v>
      </c>
      <c r="BM782" s="21" t="s">
        <v>1858</v>
      </c>
    </row>
    <row r="783" spans="2:47" s="1" customFormat="1" ht="40.5">
      <c r="B783" s="38"/>
      <c r="C783" s="60"/>
      <c r="D783" s="196" t="s">
        <v>991</v>
      </c>
      <c r="E783" s="60"/>
      <c r="F783" s="197" t="s">
        <v>1778</v>
      </c>
      <c r="G783" s="60"/>
      <c r="H783" s="60"/>
      <c r="I783" s="155"/>
      <c r="J783" s="60"/>
      <c r="K783" s="60"/>
      <c r="L783" s="58"/>
      <c r="M783" s="198"/>
      <c r="N783" s="39"/>
      <c r="O783" s="39"/>
      <c r="P783" s="39"/>
      <c r="Q783" s="39"/>
      <c r="R783" s="39"/>
      <c r="S783" s="39"/>
      <c r="T783" s="75"/>
      <c r="AT783" s="21" t="s">
        <v>991</v>
      </c>
      <c r="AU783" s="21" t="s">
        <v>24</v>
      </c>
    </row>
    <row r="784" spans="2:65" s="1" customFormat="1" ht="25.5" customHeight="1">
      <c r="B784" s="38"/>
      <c r="C784" s="184" t="s">
        <v>1859</v>
      </c>
      <c r="D784" s="184" t="s">
        <v>154</v>
      </c>
      <c r="E784" s="185" t="s">
        <v>1860</v>
      </c>
      <c r="F784" s="186" t="s">
        <v>1861</v>
      </c>
      <c r="G784" s="187" t="s">
        <v>211</v>
      </c>
      <c r="H784" s="188">
        <v>1</v>
      </c>
      <c r="I784" s="189"/>
      <c r="J784" s="190">
        <f>ROUND(I784*H784,2)</f>
        <v>0</v>
      </c>
      <c r="K784" s="186" t="s">
        <v>158</v>
      </c>
      <c r="L784" s="58"/>
      <c r="M784" s="191" t="s">
        <v>22</v>
      </c>
      <c r="N784" s="192" t="s">
        <v>47</v>
      </c>
      <c r="O784" s="39"/>
      <c r="P784" s="193">
        <f>O784*H784</f>
        <v>0</v>
      </c>
      <c r="Q784" s="193">
        <v>0</v>
      </c>
      <c r="R784" s="193">
        <f>Q784*H784</f>
        <v>0</v>
      </c>
      <c r="S784" s="193">
        <v>0</v>
      </c>
      <c r="T784" s="194">
        <f>S784*H784</f>
        <v>0</v>
      </c>
      <c r="AR784" s="21" t="s">
        <v>1301</v>
      </c>
      <c r="AT784" s="21" t="s">
        <v>154</v>
      </c>
      <c r="AU784" s="21" t="s">
        <v>24</v>
      </c>
      <c r="AY784" s="21" t="s">
        <v>152</v>
      </c>
      <c r="BE784" s="195">
        <f>IF(N784="základní",J784,0)</f>
        <v>0</v>
      </c>
      <c r="BF784" s="195">
        <f>IF(N784="snížená",J784,0)</f>
        <v>0</v>
      </c>
      <c r="BG784" s="195">
        <f>IF(N784="zákl. přenesená",J784,0)</f>
        <v>0</v>
      </c>
      <c r="BH784" s="195">
        <f>IF(N784="sníž. přenesená",J784,0)</f>
        <v>0</v>
      </c>
      <c r="BI784" s="195">
        <f>IF(N784="nulová",J784,0)</f>
        <v>0</v>
      </c>
      <c r="BJ784" s="21" t="s">
        <v>24</v>
      </c>
      <c r="BK784" s="195">
        <f>ROUND(I784*H784,2)</f>
        <v>0</v>
      </c>
      <c r="BL784" s="21" t="s">
        <v>1301</v>
      </c>
      <c r="BM784" s="21" t="s">
        <v>1862</v>
      </c>
    </row>
    <row r="785" spans="2:47" s="1" customFormat="1" ht="40.5">
      <c r="B785" s="38"/>
      <c r="C785" s="60"/>
      <c r="D785" s="196" t="s">
        <v>991</v>
      </c>
      <c r="E785" s="60"/>
      <c r="F785" s="197" t="s">
        <v>1778</v>
      </c>
      <c r="G785" s="60"/>
      <c r="H785" s="60"/>
      <c r="I785" s="155"/>
      <c r="J785" s="60"/>
      <c r="K785" s="60"/>
      <c r="L785" s="58"/>
      <c r="M785" s="198"/>
      <c r="N785" s="39"/>
      <c r="O785" s="39"/>
      <c r="P785" s="39"/>
      <c r="Q785" s="39"/>
      <c r="R785" s="39"/>
      <c r="S785" s="39"/>
      <c r="T785" s="75"/>
      <c r="AT785" s="21" t="s">
        <v>991</v>
      </c>
      <c r="AU785" s="21" t="s">
        <v>24</v>
      </c>
    </row>
    <row r="786" spans="2:65" s="1" customFormat="1" ht="25.5" customHeight="1">
      <c r="B786" s="38"/>
      <c r="C786" s="184" t="s">
        <v>1863</v>
      </c>
      <c r="D786" s="184" t="s">
        <v>154</v>
      </c>
      <c r="E786" s="185" t="s">
        <v>1864</v>
      </c>
      <c r="F786" s="186" t="s">
        <v>1865</v>
      </c>
      <c r="G786" s="187" t="s">
        <v>211</v>
      </c>
      <c r="H786" s="188">
        <v>1</v>
      </c>
      <c r="I786" s="189"/>
      <c r="J786" s="190">
        <f>ROUND(I786*H786,2)</f>
        <v>0</v>
      </c>
      <c r="K786" s="186" t="s">
        <v>158</v>
      </c>
      <c r="L786" s="58"/>
      <c r="M786" s="191" t="s">
        <v>22</v>
      </c>
      <c r="N786" s="192" t="s">
        <v>47</v>
      </c>
      <c r="O786" s="39"/>
      <c r="P786" s="193">
        <f>O786*H786</f>
        <v>0</v>
      </c>
      <c r="Q786" s="193">
        <v>0</v>
      </c>
      <c r="R786" s="193">
        <f>Q786*H786</f>
        <v>0</v>
      </c>
      <c r="S786" s="193">
        <v>0</v>
      </c>
      <c r="T786" s="194">
        <f>S786*H786</f>
        <v>0</v>
      </c>
      <c r="AR786" s="21" t="s">
        <v>1301</v>
      </c>
      <c r="AT786" s="21" t="s">
        <v>154</v>
      </c>
      <c r="AU786" s="21" t="s">
        <v>24</v>
      </c>
      <c r="AY786" s="21" t="s">
        <v>152</v>
      </c>
      <c r="BE786" s="195">
        <f>IF(N786="základní",J786,0)</f>
        <v>0</v>
      </c>
      <c r="BF786" s="195">
        <f>IF(N786="snížená",J786,0)</f>
        <v>0</v>
      </c>
      <c r="BG786" s="195">
        <f>IF(N786="zákl. přenesená",J786,0)</f>
        <v>0</v>
      </c>
      <c r="BH786" s="195">
        <f>IF(N786="sníž. přenesená",J786,0)</f>
        <v>0</v>
      </c>
      <c r="BI786" s="195">
        <f>IF(N786="nulová",J786,0)</f>
        <v>0</v>
      </c>
      <c r="BJ786" s="21" t="s">
        <v>24</v>
      </c>
      <c r="BK786" s="195">
        <f>ROUND(I786*H786,2)</f>
        <v>0</v>
      </c>
      <c r="BL786" s="21" t="s">
        <v>1301</v>
      </c>
      <c r="BM786" s="21" t="s">
        <v>1866</v>
      </c>
    </row>
    <row r="787" spans="2:47" s="1" customFormat="1" ht="40.5">
      <c r="B787" s="38"/>
      <c r="C787" s="60"/>
      <c r="D787" s="196" t="s">
        <v>991</v>
      </c>
      <c r="E787" s="60"/>
      <c r="F787" s="197" t="s">
        <v>1778</v>
      </c>
      <c r="G787" s="60"/>
      <c r="H787" s="60"/>
      <c r="I787" s="155"/>
      <c r="J787" s="60"/>
      <c r="K787" s="60"/>
      <c r="L787" s="58"/>
      <c r="M787" s="198"/>
      <c r="N787" s="39"/>
      <c r="O787" s="39"/>
      <c r="P787" s="39"/>
      <c r="Q787" s="39"/>
      <c r="R787" s="39"/>
      <c r="S787" s="39"/>
      <c r="T787" s="75"/>
      <c r="AT787" s="21" t="s">
        <v>991</v>
      </c>
      <c r="AU787" s="21" t="s">
        <v>24</v>
      </c>
    </row>
    <row r="788" spans="2:65" s="1" customFormat="1" ht="25.5" customHeight="1">
      <c r="B788" s="38"/>
      <c r="C788" s="184" t="s">
        <v>1867</v>
      </c>
      <c r="D788" s="184" t="s">
        <v>154</v>
      </c>
      <c r="E788" s="185" t="s">
        <v>1868</v>
      </c>
      <c r="F788" s="186" t="s">
        <v>1869</v>
      </c>
      <c r="G788" s="187" t="s">
        <v>211</v>
      </c>
      <c r="H788" s="188">
        <v>80</v>
      </c>
      <c r="I788" s="189"/>
      <c r="J788" s="190">
        <f>ROUND(I788*H788,2)</f>
        <v>0</v>
      </c>
      <c r="K788" s="186" t="s">
        <v>158</v>
      </c>
      <c r="L788" s="58"/>
      <c r="M788" s="191" t="s">
        <v>22</v>
      </c>
      <c r="N788" s="192" t="s">
        <v>47</v>
      </c>
      <c r="O788" s="39"/>
      <c r="P788" s="193">
        <f>O788*H788</f>
        <v>0</v>
      </c>
      <c r="Q788" s="193">
        <v>0</v>
      </c>
      <c r="R788" s="193">
        <f>Q788*H788</f>
        <v>0</v>
      </c>
      <c r="S788" s="193">
        <v>0</v>
      </c>
      <c r="T788" s="194">
        <f>S788*H788</f>
        <v>0</v>
      </c>
      <c r="AR788" s="21" t="s">
        <v>1301</v>
      </c>
      <c r="AT788" s="21" t="s">
        <v>154</v>
      </c>
      <c r="AU788" s="21" t="s">
        <v>24</v>
      </c>
      <c r="AY788" s="21" t="s">
        <v>152</v>
      </c>
      <c r="BE788" s="195">
        <f>IF(N788="základní",J788,0)</f>
        <v>0</v>
      </c>
      <c r="BF788" s="195">
        <f>IF(N788="snížená",J788,0)</f>
        <v>0</v>
      </c>
      <c r="BG788" s="195">
        <f>IF(N788="zákl. přenesená",J788,0)</f>
        <v>0</v>
      </c>
      <c r="BH788" s="195">
        <f>IF(N788="sníž. přenesená",J788,0)</f>
        <v>0</v>
      </c>
      <c r="BI788" s="195">
        <f>IF(N788="nulová",J788,0)</f>
        <v>0</v>
      </c>
      <c r="BJ788" s="21" t="s">
        <v>24</v>
      </c>
      <c r="BK788" s="195">
        <f>ROUND(I788*H788,2)</f>
        <v>0</v>
      </c>
      <c r="BL788" s="21" t="s">
        <v>1301</v>
      </c>
      <c r="BM788" s="21" t="s">
        <v>1870</v>
      </c>
    </row>
    <row r="789" spans="2:47" s="1" customFormat="1" ht="40.5">
      <c r="B789" s="38"/>
      <c r="C789" s="60"/>
      <c r="D789" s="196" t="s">
        <v>991</v>
      </c>
      <c r="E789" s="60"/>
      <c r="F789" s="197" t="s">
        <v>1778</v>
      </c>
      <c r="G789" s="60"/>
      <c r="H789" s="60"/>
      <c r="I789" s="155"/>
      <c r="J789" s="60"/>
      <c r="K789" s="60"/>
      <c r="L789" s="58"/>
      <c r="M789" s="198"/>
      <c r="N789" s="39"/>
      <c r="O789" s="39"/>
      <c r="P789" s="39"/>
      <c r="Q789" s="39"/>
      <c r="R789" s="39"/>
      <c r="S789" s="39"/>
      <c r="T789" s="75"/>
      <c r="AT789" s="21" t="s">
        <v>991</v>
      </c>
      <c r="AU789" s="21" t="s">
        <v>24</v>
      </c>
    </row>
    <row r="790" spans="2:63" s="10" customFormat="1" ht="37.35" customHeight="1">
      <c r="B790" s="168"/>
      <c r="C790" s="169"/>
      <c r="D790" s="170" t="s">
        <v>75</v>
      </c>
      <c r="E790" s="171" t="s">
        <v>1871</v>
      </c>
      <c r="F790" s="171" t="s">
        <v>1872</v>
      </c>
      <c r="G790" s="169"/>
      <c r="H790" s="169"/>
      <c r="I790" s="172"/>
      <c r="J790" s="173">
        <f>BK790</f>
        <v>0</v>
      </c>
      <c r="K790" s="169"/>
      <c r="L790" s="174"/>
      <c r="M790" s="175"/>
      <c r="N790" s="176"/>
      <c r="O790" s="176"/>
      <c r="P790" s="177">
        <f>SUM(P791:P792)</f>
        <v>0</v>
      </c>
      <c r="Q790" s="176"/>
      <c r="R790" s="177">
        <f>SUM(R791:R792)</f>
        <v>0</v>
      </c>
      <c r="S790" s="176"/>
      <c r="T790" s="178">
        <f>SUM(T791:T792)</f>
        <v>0</v>
      </c>
      <c r="AR790" s="179" t="s">
        <v>159</v>
      </c>
      <c r="AT790" s="180" t="s">
        <v>75</v>
      </c>
      <c r="AU790" s="180" t="s">
        <v>76</v>
      </c>
      <c r="AY790" s="179" t="s">
        <v>152</v>
      </c>
      <c r="BK790" s="181">
        <f>SUM(BK791:BK792)</f>
        <v>0</v>
      </c>
    </row>
    <row r="791" spans="2:65" s="1" customFormat="1" ht="76.5" customHeight="1">
      <c r="B791" s="38"/>
      <c r="C791" s="184" t="s">
        <v>1873</v>
      </c>
      <c r="D791" s="184" t="s">
        <v>154</v>
      </c>
      <c r="E791" s="185" t="s">
        <v>1874</v>
      </c>
      <c r="F791" s="186" t="s">
        <v>1875</v>
      </c>
      <c r="G791" s="187" t="s">
        <v>1876</v>
      </c>
      <c r="H791" s="219"/>
      <c r="I791" s="189"/>
      <c r="J791" s="190">
        <f>ROUND(I791*H791,2)</f>
        <v>0</v>
      </c>
      <c r="K791" s="186" t="s">
        <v>22</v>
      </c>
      <c r="L791" s="58"/>
      <c r="M791" s="191" t="s">
        <v>22</v>
      </c>
      <c r="N791" s="192" t="s">
        <v>47</v>
      </c>
      <c r="O791" s="39"/>
      <c r="P791" s="193">
        <f>O791*H791</f>
        <v>0</v>
      </c>
      <c r="Q791" s="193">
        <v>0</v>
      </c>
      <c r="R791" s="193">
        <f>Q791*H791</f>
        <v>0</v>
      </c>
      <c r="S791" s="193">
        <v>0</v>
      </c>
      <c r="T791" s="194">
        <f>S791*H791</f>
        <v>0</v>
      </c>
      <c r="AR791" s="21" t="s">
        <v>1301</v>
      </c>
      <c r="AT791" s="21" t="s">
        <v>154</v>
      </c>
      <c r="AU791" s="21" t="s">
        <v>24</v>
      </c>
      <c r="AY791" s="21" t="s">
        <v>152</v>
      </c>
      <c r="BE791" s="195">
        <f>IF(N791="základní",J791,0)</f>
        <v>0</v>
      </c>
      <c r="BF791" s="195">
        <f>IF(N791="snížená",J791,0)</f>
        <v>0</v>
      </c>
      <c r="BG791" s="195">
        <f>IF(N791="zákl. přenesená",J791,0)</f>
        <v>0</v>
      </c>
      <c r="BH791" s="195">
        <f>IF(N791="sníž. přenesená",J791,0)</f>
        <v>0</v>
      </c>
      <c r="BI791" s="195">
        <f>IF(N791="nulová",J791,0)</f>
        <v>0</v>
      </c>
      <c r="BJ791" s="21" t="s">
        <v>24</v>
      </c>
      <c r="BK791" s="195">
        <f>ROUND(I791*H791,2)</f>
        <v>0</v>
      </c>
      <c r="BL791" s="21" t="s">
        <v>1301</v>
      </c>
      <c r="BM791" s="21" t="s">
        <v>1877</v>
      </c>
    </row>
    <row r="792" spans="2:47" s="1" customFormat="1" ht="40.5">
      <c r="B792" s="38"/>
      <c r="C792" s="60"/>
      <c r="D792" s="196" t="s">
        <v>991</v>
      </c>
      <c r="E792" s="60"/>
      <c r="F792" s="197" t="s">
        <v>1878</v>
      </c>
      <c r="G792" s="60"/>
      <c r="H792" s="60"/>
      <c r="I792" s="155"/>
      <c r="J792" s="60"/>
      <c r="K792" s="60"/>
      <c r="L792" s="58"/>
      <c r="M792" s="198"/>
      <c r="N792" s="39"/>
      <c r="O792" s="39"/>
      <c r="P792" s="39"/>
      <c r="Q792" s="39"/>
      <c r="R792" s="39"/>
      <c r="S792" s="39"/>
      <c r="T792" s="75"/>
      <c r="AT792" s="21" t="s">
        <v>991</v>
      </c>
      <c r="AU792" s="21" t="s">
        <v>24</v>
      </c>
    </row>
    <row r="793" spans="2:63" s="10" customFormat="1" ht="37.35" customHeight="1">
      <c r="B793" s="168"/>
      <c r="C793" s="169"/>
      <c r="D793" s="170" t="s">
        <v>75</v>
      </c>
      <c r="E793" s="171" t="s">
        <v>1879</v>
      </c>
      <c r="F793" s="171" t="s">
        <v>1880</v>
      </c>
      <c r="G793" s="169"/>
      <c r="H793" s="169"/>
      <c r="I793" s="172"/>
      <c r="J793" s="173">
        <f>BK793</f>
        <v>0</v>
      </c>
      <c r="K793" s="169"/>
      <c r="L793" s="174"/>
      <c r="M793" s="175"/>
      <c r="N793" s="176"/>
      <c r="O793" s="176"/>
      <c r="P793" s="177">
        <f>SUM(P794:P817)</f>
        <v>0</v>
      </c>
      <c r="Q793" s="176"/>
      <c r="R793" s="177">
        <f>SUM(R794:R817)</f>
        <v>0</v>
      </c>
      <c r="S793" s="176"/>
      <c r="T793" s="178">
        <f>SUM(T794:T817)</f>
        <v>0</v>
      </c>
      <c r="AR793" s="179" t="s">
        <v>174</v>
      </c>
      <c r="AT793" s="180" t="s">
        <v>75</v>
      </c>
      <c r="AU793" s="180" t="s">
        <v>76</v>
      </c>
      <c r="AY793" s="179" t="s">
        <v>152</v>
      </c>
      <c r="BK793" s="181">
        <f>SUM(BK794:BK817)</f>
        <v>0</v>
      </c>
    </row>
    <row r="794" spans="2:65" s="1" customFormat="1" ht="16.5" customHeight="1">
      <c r="B794" s="38"/>
      <c r="C794" s="184" t="s">
        <v>1881</v>
      </c>
      <c r="D794" s="184" t="s">
        <v>154</v>
      </c>
      <c r="E794" s="185" t="s">
        <v>1882</v>
      </c>
      <c r="F794" s="186" t="s">
        <v>1883</v>
      </c>
      <c r="G794" s="187" t="s">
        <v>1876</v>
      </c>
      <c r="H794" s="219"/>
      <c r="I794" s="189"/>
      <c r="J794" s="190">
        <f>ROUND(I794*H794,2)</f>
        <v>0</v>
      </c>
      <c r="K794" s="186" t="s">
        <v>158</v>
      </c>
      <c r="L794" s="58"/>
      <c r="M794" s="191" t="s">
        <v>22</v>
      </c>
      <c r="N794" s="192" t="s">
        <v>47</v>
      </c>
      <c r="O794" s="39"/>
      <c r="P794" s="193">
        <f>O794*H794</f>
        <v>0</v>
      </c>
      <c r="Q794" s="193">
        <v>0</v>
      </c>
      <c r="R794" s="193">
        <f>Q794*H794</f>
        <v>0</v>
      </c>
      <c r="S794" s="193">
        <v>0</v>
      </c>
      <c r="T794" s="194">
        <f>S794*H794</f>
        <v>0</v>
      </c>
      <c r="AR794" s="21" t="s">
        <v>1884</v>
      </c>
      <c r="AT794" s="21" t="s">
        <v>154</v>
      </c>
      <c r="AU794" s="21" t="s">
        <v>24</v>
      </c>
      <c r="AY794" s="21" t="s">
        <v>152</v>
      </c>
      <c r="BE794" s="195">
        <f>IF(N794="základní",J794,0)</f>
        <v>0</v>
      </c>
      <c r="BF794" s="195">
        <f>IF(N794="snížená",J794,0)</f>
        <v>0</v>
      </c>
      <c r="BG794" s="195">
        <f>IF(N794="zákl. přenesená",J794,0)</f>
        <v>0</v>
      </c>
      <c r="BH794" s="195">
        <f>IF(N794="sníž. přenesená",J794,0)</f>
        <v>0</v>
      </c>
      <c r="BI794" s="195">
        <f>IF(N794="nulová",J794,0)</f>
        <v>0</v>
      </c>
      <c r="BJ794" s="21" t="s">
        <v>24</v>
      </c>
      <c r="BK794" s="195">
        <f>ROUND(I794*H794,2)</f>
        <v>0</v>
      </c>
      <c r="BL794" s="21" t="s">
        <v>1884</v>
      </c>
      <c r="BM794" s="21" t="s">
        <v>1885</v>
      </c>
    </row>
    <row r="795" spans="2:47" s="1" customFormat="1" ht="67.5">
      <c r="B795" s="38"/>
      <c r="C795" s="60"/>
      <c r="D795" s="196" t="s">
        <v>991</v>
      </c>
      <c r="E795" s="60"/>
      <c r="F795" s="197" t="s">
        <v>1886</v>
      </c>
      <c r="G795" s="60"/>
      <c r="H795" s="60"/>
      <c r="I795" s="155"/>
      <c r="J795" s="60"/>
      <c r="K795" s="60"/>
      <c r="L795" s="58"/>
      <c r="M795" s="198"/>
      <c r="N795" s="39"/>
      <c r="O795" s="39"/>
      <c r="P795" s="39"/>
      <c r="Q795" s="39"/>
      <c r="R795" s="39"/>
      <c r="S795" s="39"/>
      <c r="T795" s="75"/>
      <c r="AT795" s="21" t="s">
        <v>991</v>
      </c>
      <c r="AU795" s="21" t="s">
        <v>24</v>
      </c>
    </row>
    <row r="796" spans="2:65" s="1" customFormat="1" ht="25.5" customHeight="1">
      <c r="B796" s="38"/>
      <c r="C796" s="184" t="s">
        <v>1887</v>
      </c>
      <c r="D796" s="184" t="s">
        <v>154</v>
      </c>
      <c r="E796" s="185" t="s">
        <v>1888</v>
      </c>
      <c r="F796" s="186" t="s">
        <v>1889</v>
      </c>
      <c r="G796" s="187" t="s">
        <v>1876</v>
      </c>
      <c r="H796" s="219"/>
      <c r="I796" s="189"/>
      <c r="J796" s="190">
        <f>ROUND(I796*H796,2)</f>
        <v>0</v>
      </c>
      <c r="K796" s="186" t="s">
        <v>158</v>
      </c>
      <c r="L796" s="58"/>
      <c r="M796" s="191" t="s">
        <v>22</v>
      </c>
      <c r="N796" s="192" t="s">
        <v>47</v>
      </c>
      <c r="O796" s="39"/>
      <c r="P796" s="193">
        <f>O796*H796</f>
        <v>0</v>
      </c>
      <c r="Q796" s="193">
        <v>0</v>
      </c>
      <c r="R796" s="193">
        <f>Q796*H796</f>
        <v>0</v>
      </c>
      <c r="S796" s="193">
        <v>0</v>
      </c>
      <c r="T796" s="194">
        <f>S796*H796</f>
        <v>0</v>
      </c>
      <c r="AR796" s="21" t="s">
        <v>1884</v>
      </c>
      <c r="AT796" s="21" t="s">
        <v>154</v>
      </c>
      <c r="AU796" s="21" t="s">
        <v>24</v>
      </c>
      <c r="AY796" s="21" t="s">
        <v>152</v>
      </c>
      <c r="BE796" s="195">
        <f>IF(N796="základní",J796,0)</f>
        <v>0</v>
      </c>
      <c r="BF796" s="195">
        <f>IF(N796="snížená",J796,0)</f>
        <v>0</v>
      </c>
      <c r="BG796" s="195">
        <f>IF(N796="zákl. přenesená",J796,0)</f>
        <v>0</v>
      </c>
      <c r="BH796" s="195">
        <f>IF(N796="sníž. přenesená",J796,0)</f>
        <v>0</v>
      </c>
      <c r="BI796" s="195">
        <f>IF(N796="nulová",J796,0)</f>
        <v>0</v>
      </c>
      <c r="BJ796" s="21" t="s">
        <v>24</v>
      </c>
      <c r="BK796" s="195">
        <f>ROUND(I796*H796,2)</f>
        <v>0</v>
      </c>
      <c r="BL796" s="21" t="s">
        <v>1884</v>
      </c>
      <c r="BM796" s="21" t="s">
        <v>1890</v>
      </c>
    </row>
    <row r="797" spans="2:47" s="1" customFormat="1" ht="67.5">
      <c r="B797" s="38"/>
      <c r="C797" s="60"/>
      <c r="D797" s="196" t="s">
        <v>991</v>
      </c>
      <c r="E797" s="60"/>
      <c r="F797" s="197" t="s">
        <v>1886</v>
      </c>
      <c r="G797" s="60"/>
      <c r="H797" s="60"/>
      <c r="I797" s="155"/>
      <c r="J797" s="60"/>
      <c r="K797" s="60"/>
      <c r="L797" s="58"/>
      <c r="M797" s="198"/>
      <c r="N797" s="39"/>
      <c r="O797" s="39"/>
      <c r="P797" s="39"/>
      <c r="Q797" s="39"/>
      <c r="R797" s="39"/>
      <c r="S797" s="39"/>
      <c r="T797" s="75"/>
      <c r="AT797" s="21" t="s">
        <v>991</v>
      </c>
      <c r="AU797" s="21" t="s">
        <v>24</v>
      </c>
    </row>
    <row r="798" spans="2:65" s="1" customFormat="1" ht="25.5" customHeight="1">
      <c r="B798" s="38"/>
      <c r="C798" s="184" t="s">
        <v>1891</v>
      </c>
      <c r="D798" s="184" t="s">
        <v>154</v>
      </c>
      <c r="E798" s="185" t="s">
        <v>1892</v>
      </c>
      <c r="F798" s="186" t="s">
        <v>1893</v>
      </c>
      <c r="G798" s="187" t="s">
        <v>1876</v>
      </c>
      <c r="H798" s="219"/>
      <c r="I798" s="189"/>
      <c r="J798" s="190">
        <f>ROUND(I798*H798,2)</f>
        <v>0</v>
      </c>
      <c r="K798" s="186" t="s">
        <v>158</v>
      </c>
      <c r="L798" s="58"/>
      <c r="M798" s="191" t="s">
        <v>22</v>
      </c>
      <c r="N798" s="192" t="s">
        <v>47</v>
      </c>
      <c r="O798" s="39"/>
      <c r="P798" s="193">
        <f>O798*H798</f>
        <v>0</v>
      </c>
      <c r="Q798" s="193">
        <v>0</v>
      </c>
      <c r="R798" s="193">
        <f>Q798*H798</f>
        <v>0</v>
      </c>
      <c r="S798" s="193">
        <v>0</v>
      </c>
      <c r="T798" s="194">
        <f>S798*H798</f>
        <v>0</v>
      </c>
      <c r="AR798" s="21" t="s">
        <v>1884</v>
      </c>
      <c r="AT798" s="21" t="s">
        <v>154</v>
      </c>
      <c r="AU798" s="21" t="s">
        <v>24</v>
      </c>
      <c r="AY798" s="21" t="s">
        <v>152</v>
      </c>
      <c r="BE798" s="195">
        <f>IF(N798="základní",J798,0)</f>
        <v>0</v>
      </c>
      <c r="BF798" s="195">
        <f>IF(N798="snížená",J798,0)</f>
        <v>0</v>
      </c>
      <c r="BG798" s="195">
        <f>IF(N798="zákl. přenesená",J798,0)</f>
        <v>0</v>
      </c>
      <c r="BH798" s="195">
        <f>IF(N798="sníž. přenesená",J798,0)</f>
        <v>0</v>
      </c>
      <c r="BI798" s="195">
        <f>IF(N798="nulová",J798,0)</f>
        <v>0</v>
      </c>
      <c r="BJ798" s="21" t="s">
        <v>24</v>
      </c>
      <c r="BK798" s="195">
        <f>ROUND(I798*H798,2)</f>
        <v>0</v>
      </c>
      <c r="BL798" s="21" t="s">
        <v>1884</v>
      </c>
      <c r="BM798" s="21" t="s">
        <v>1894</v>
      </c>
    </row>
    <row r="799" spans="2:47" s="1" customFormat="1" ht="67.5">
      <c r="B799" s="38"/>
      <c r="C799" s="60"/>
      <c r="D799" s="196" t="s">
        <v>991</v>
      </c>
      <c r="E799" s="60"/>
      <c r="F799" s="197" t="s">
        <v>1886</v>
      </c>
      <c r="G799" s="60"/>
      <c r="H799" s="60"/>
      <c r="I799" s="155"/>
      <c r="J799" s="60"/>
      <c r="K799" s="60"/>
      <c r="L799" s="58"/>
      <c r="M799" s="198"/>
      <c r="N799" s="39"/>
      <c r="O799" s="39"/>
      <c r="P799" s="39"/>
      <c r="Q799" s="39"/>
      <c r="R799" s="39"/>
      <c r="S799" s="39"/>
      <c r="T799" s="75"/>
      <c r="AT799" s="21" t="s">
        <v>991</v>
      </c>
      <c r="AU799" s="21" t="s">
        <v>24</v>
      </c>
    </row>
    <row r="800" spans="2:65" s="1" customFormat="1" ht="16.5" customHeight="1">
      <c r="B800" s="38"/>
      <c r="C800" s="184" t="s">
        <v>1895</v>
      </c>
      <c r="D800" s="184" t="s">
        <v>154</v>
      </c>
      <c r="E800" s="185" t="s">
        <v>1896</v>
      </c>
      <c r="F800" s="186" t="s">
        <v>1897</v>
      </c>
      <c r="G800" s="187" t="s">
        <v>1876</v>
      </c>
      <c r="H800" s="219"/>
      <c r="I800" s="189"/>
      <c r="J800" s="190">
        <f>ROUND(I800*H800,2)</f>
        <v>0</v>
      </c>
      <c r="K800" s="186" t="s">
        <v>158</v>
      </c>
      <c r="L800" s="58"/>
      <c r="M800" s="191" t="s">
        <v>22</v>
      </c>
      <c r="N800" s="192" t="s">
        <v>47</v>
      </c>
      <c r="O800" s="39"/>
      <c r="P800" s="193">
        <f>O800*H800</f>
        <v>0</v>
      </c>
      <c r="Q800" s="193">
        <v>0</v>
      </c>
      <c r="R800" s="193">
        <f>Q800*H800</f>
        <v>0</v>
      </c>
      <c r="S800" s="193">
        <v>0</v>
      </c>
      <c r="T800" s="194">
        <f>S800*H800</f>
        <v>0</v>
      </c>
      <c r="AR800" s="21" t="s">
        <v>1884</v>
      </c>
      <c r="AT800" s="21" t="s">
        <v>154</v>
      </c>
      <c r="AU800" s="21" t="s">
        <v>24</v>
      </c>
      <c r="AY800" s="21" t="s">
        <v>152</v>
      </c>
      <c r="BE800" s="195">
        <f>IF(N800="základní",J800,0)</f>
        <v>0</v>
      </c>
      <c r="BF800" s="195">
        <f>IF(N800="snížená",J800,0)</f>
        <v>0</v>
      </c>
      <c r="BG800" s="195">
        <f>IF(N800="zákl. přenesená",J800,0)</f>
        <v>0</v>
      </c>
      <c r="BH800" s="195">
        <f>IF(N800="sníž. přenesená",J800,0)</f>
        <v>0</v>
      </c>
      <c r="BI800" s="195">
        <f>IF(N800="nulová",J800,0)</f>
        <v>0</v>
      </c>
      <c r="BJ800" s="21" t="s">
        <v>24</v>
      </c>
      <c r="BK800" s="195">
        <f>ROUND(I800*H800,2)</f>
        <v>0</v>
      </c>
      <c r="BL800" s="21" t="s">
        <v>1884</v>
      </c>
      <c r="BM800" s="21" t="s">
        <v>1898</v>
      </c>
    </row>
    <row r="801" spans="2:47" s="1" customFormat="1" ht="67.5">
      <c r="B801" s="38"/>
      <c r="C801" s="60"/>
      <c r="D801" s="196" t="s">
        <v>991</v>
      </c>
      <c r="E801" s="60"/>
      <c r="F801" s="197" t="s">
        <v>1886</v>
      </c>
      <c r="G801" s="60"/>
      <c r="H801" s="60"/>
      <c r="I801" s="155"/>
      <c r="J801" s="60"/>
      <c r="K801" s="60"/>
      <c r="L801" s="58"/>
      <c r="M801" s="198"/>
      <c r="N801" s="39"/>
      <c r="O801" s="39"/>
      <c r="P801" s="39"/>
      <c r="Q801" s="39"/>
      <c r="R801" s="39"/>
      <c r="S801" s="39"/>
      <c r="T801" s="75"/>
      <c r="AT801" s="21" t="s">
        <v>991</v>
      </c>
      <c r="AU801" s="21" t="s">
        <v>24</v>
      </c>
    </row>
    <row r="802" spans="2:65" s="1" customFormat="1" ht="25.5" customHeight="1">
      <c r="B802" s="38"/>
      <c r="C802" s="184" t="s">
        <v>1899</v>
      </c>
      <c r="D802" s="184" t="s">
        <v>154</v>
      </c>
      <c r="E802" s="185" t="s">
        <v>1900</v>
      </c>
      <c r="F802" s="186" t="s">
        <v>1901</v>
      </c>
      <c r="G802" s="187" t="s">
        <v>1876</v>
      </c>
      <c r="H802" s="219"/>
      <c r="I802" s="189"/>
      <c r="J802" s="190">
        <f>ROUND(I802*H802,2)</f>
        <v>0</v>
      </c>
      <c r="K802" s="186" t="s">
        <v>158</v>
      </c>
      <c r="L802" s="58"/>
      <c r="M802" s="191" t="s">
        <v>22</v>
      </c>
      <c r="N802" s="192" t="s">
        <v>47</v>
      </c>
      <c r="O802" s="39"/>
      <c r="P802" s="193">
        <f>O802*H802</f>
        <v>0</v>
      </c>
      <c r="Q802" s="193">
        <v>0</v>
      </c>
      <c r="R802" s="193">
        <f>Q802*H802</f>
        <v>0</v>
      </c>
      <c r="S802" s="193">
        <v>0</v>
      </c>
      <c r="T802" s="194">
        <f>S802*H802</f>
        <v>0</v>
      </c>
      <c r="AR802" s="21" t="s">
        <v>1884</v>
      </c>
      <c r="AT802" s="21" t="s">
        <v>154</v>
      </c>
      <c r="AU802" s="21" t="s">
        <v>24</v>
      </c>
      <c r="AY802" s="21" t="s">
        <v>152</v>
      </c>
      <c r="BE802" s="195">
        <f>IF(N802="základní",J802,0)</f>
        <v>0</v>
      </c>
      <c r="BF802" s="195">
        <f>IF(N802="snížená",J802,0)</f>
        <v>0</v>
      </c>
      <c r="BG802" s="195">
        <f>IF(N802="zákl. přenesená",J802,0)</f>
        <v>0</v>
      </c>
      <c r="BH802" s="195">
        <f>IF(N802="sníž. přenesená",J802,0)</f>
        <v>0</v>
      </c>
      <c r="BI802" s="195">
        <f>IF(N802="nulová",J802,0)</f>
        <v>0</v>
      </c>
      <c r="BJ802" s="21" t="s">
        <v>24</v>
      </c>
      <c r="BK802" s="195">
        <f>ROUND(I802*H802,2)</f>
        <v>0</v>
      </c>
      <c r="BL802" s="21" t="s">
        <v>1884</v>
      </c>
      <c r="BM802" s="21" t="s">
        <v>1902</v>
      </c>
    </row>
    <row r="803" spans="2:47" s="1" customFormat="1" ht="67.5">
      <c r="B803" s="38"/>
      <c r="C803" s="60"/>
      <c r="D803" s="196" t="s">
        <v>991</v>
      </c>
      <c r="E803" s="60"/>
      <c r="F803" s="197" t="s">
        <v>1886</v>
      </c>
      <c r="G803" s="60"/>
      <c r="H803" s="60"/>
      <c r="I803" s="155"/>
      <c r="J803" s="60"/>
      <c r="K803" s="60"/>
      <c r="L803" s="58"/>
      <c r="M803" s="198"/>
      <c r="N803" s="39"/>
      <c r="O803" s="39"/>
      <c r="P803" s="39"/>
      <c r="Q803" s="39"/>
      <c r="R803" s="39"/>
      <c r="S803" s="39"/>
      <c r="T803" s="75"/>
      <c r="AT803" s="21" t="s">
        <v>991</v>
      </c>
      <c r="AU803" s="21" t="s">
        <v>24</v>
      </c>
    </row>
    <row r="804" spans="2:65" s="1" customFormat="1" ht="25.5" customHeight="1">
      <c r="B804" s="38"/>
      <c r="C804" s="184" t="s">
        <v>1903</v>
      </c>
      <c r="D804" s="184" t="s">
        <v>154</v>
      </c>
      <c r="E804" s="185" t="s">
        <v>1904</v>
      </c>
      <c r="F804" s="186" t="s">
        <v>1905</v>
      </c>
      <c r="G804" s="187" t="s">
        <v>1876</v>
      </c>
      <c r="H804" s="219"/>
      <c r="I804" s="189"/>
      <c r="J804" s="190">
        <f>ROUND(I804*H804,2)</f>
        <v>0</v>
      </c>
      <c r="K804" s="186" t="s">
        <v>158</v>
      </c>
      <c r="L804" s="58"/>
      <c r="M804" s="191" t="s">
        <v>22</v>
      </c>
      <c r="N804" s="192" t="s">
        <v>47</v>
      </c>
      <c r="O804" s="39"/>
      <c r="P804" s="193">
        <f>O804*H804</f>
        <v>0</v>
      </c>
      <c r="Q804" s="193">
        <v>0</v>
      </c>
      <c r="R804" s="193">
        <f>Q804*H804</f>
        <v>0</v>
      </c>
      <c r="S804" s="193">
        <v>0</v>
      </c>
      <c r="T804" s="194">
        <f>S804*H804</f>
        <v>0</v>
      </c>
      <c r="AR804" s="21" t="s">
        <v>1884</v>
      </c>
      <c r="AT804" s="21" t="s">
        <v>154</v>
      </c>
      <c r="AU804" s="21" t="s">
        <v>24</v>
      </c>
      <c r="AY804" s="21" t="s">
        <v>152</v>
      </c>
      <c r="BE804" s="195">
        <f>IF(N804="základní",J804,0)</f>
        <v>0</v>
      </c>
      <c r="BF804" s="195">
        <f>IF(N804="snížená",J804,0)</f>
        <v>0</v>
      </c>
      <c r="BG804" s="195">
        <f>IF(N804="zákl. přenesená",J804,0)</f>
        <v>0</v>
      </c>
      <c r="BH804" s="195">
        <f>IF(N804="sníž. přenesená",J804,0)</f>
        <v>0</v>
      </c>
      <c r="BI804" s="195">
        <f>IF(N804="nulová",J804,0)</f>
        <v>0</v>
      </c>
      <c r="BJ804" s="21" t="s">
        <v>24</v>
      </c>
      <c r="BK804" s="195">
        <f>ROUND(I804*H804,2)</f>
        <v>0</v>
      </c>
      <c r="BL804" s="21" t="s">
        <v>1884</v>
      </c>
      <c r="BM804" s="21" t="s">
        <v>1906</v>
      </c>
    </row>
    <row r="805" spans="2:47" s="1" customFormat="1" ht="67.5">
      <c r="B805" s="38"/>
      <c r="C805" s="60"/>
      <c r="D805" s="196" t="s">
        <v>991</v>
      </c>
      <c r="E805" s="60"/>
      <c r="F805" s="197" t="s">
        <v>1886</v>
      </c>
      <c r="G805" s="60"/>
      <c r="H805" s="60"/>
      <c r="I805" s="155"/>
      <c r="J805" s="60"/>
      <c r="K805" s="60"/>
      <c r="L805" s="58"/>
      <c r="M805" s="198"/>
      <c r="N805" s="39"/>
      <c r="O805" s="39"/>
      <c r="P805" s="39"/>
      <c r="Q805" s="39"/>
      <c r="R805" s="39"/>
      <c r="S805" s="39"/>
      <c r="T805" s="75"/>
      <c r="AT805" s="21" t="s">
        <v>991</v>
      </c>
      <c r="AU805" s="21" t="s">
        <v>24</v>
      </c>
    </row>
    <row r="806" spans="2:65" s="1" customFormat="1" ht="25.5" customHeight="1">
      <c r="B806" s="38"/>
      <c r="C806" s="184" t="s">
        <v>1907</v>
      </c>
      <c r="D806" s="184" t="s">
        <v>154</v>
      </c>
      <c r="E806" s="185" t="s">
        <v>1908</v>
      </c>
      <c r="F806" s="186" t="s">
        <v>1909</v>
      </c>
      <c r="G806" s="187" t="s">
        <v>1876</v>
      </c>
      <c r="H806" s="219"/>
      <c r="I806" s="189"/>
      <c r="J806" s="190">
        <f>ROUND(I806*H806,2)</f>
        <v>0</v>
      </c>
      <c r="K806" s="186" t="s">
        <v>158</v>
      </c>
      <c r="L806" s="58"/>
      <c r="M806" s="191" t="s">
        <v>22</v>
      </c>
      <c r="N806" s="192" t="s">
        <v>47</v>
      </c>
      <c r="O806" s="39"/>
      <c r="P806" s="193">
        <f>O806*H806</f>
        <v>0</v>
      </c>
      <c r="Q806" s="193">
        <v>0</v>
      </c>
      <c r="R806" s="193">
        <f>Q806*H806</f>
        <v>0</v>
      </c>
      <c r="S806" s="193">
        <v>0</v>
      </c>
      <c r="T806" s="194">
        <f>S806*H806</f>
        <v>0</v>
      </c>
      <c r="AR806" s="21" t="s">
        <v>1884</v>
      </c>
      <c r="AT806" s="21" t="s">
        <v>154</v>
      </c>
      <c r="AU806" s="21" t="s">
        <v>24</v>
      </c>
      <c r="AY806" s="21" t="s">
        <v>152</v>
      </c>
      <c r="BE806" s="195">
        <f>IF(N806="základní",J806,0)</f>
        <v>0</v>
      </c>
      <c r="BF806" s="195">
        <f>IF(N806="snížená",J806,0)</f>
        <v>0</v>
      </c>
      <c r="BG806" s="195">
        <f>IF(N806="zákl. přenesená",J806,0)</f>
        <v>0</v>
      </c>
      <c r="BH806" s="195">
        <f>IF(N806="sníž. přenesená",J806,0)</f>
        <v>0</v>
      </c>
      <c r="BI806" s="195">
        <f>IF(N806="nulová",J806,0)</f>
        <v>0</v>
      </c>
      <c r="BJ806" s="21" t="s">
        <v>24</v>
      </c>
      <c r="BK806" s="195">
        <f>ROUND(I806*H806,2)</f>
        <v>0</v>
      </c>
      <c r="BL806" s="21" t="s">
        <v>1884</v>
      </c>
      <c r="BM806" s="21" t="s">
        <v>1910</v>
      </c>
    </row>
    <row r="807" spans="2:47" s="1" customFormat="1" ht="67.5">
      <c r="B807" s="38"/>
      <c r="C807" s="60"/>
      <c r="D807" s="196" t="s">
        <v>991</v>
      </c>
      <c r="E807" s="60"/>
      <c r="F807" s="197" t="s">
        <v>1886</v>
      </c>
      <c r="G807" s="60"/>
      <c r="H807" s="60"/>
      <c r="I807" s="155"/>
      <c r="J807" s="60"/>
      <c r="K807" s="60"/>
      <c r="L807" s="58"/>
      <c r="M807" s="198"/>
      <c r="N807" s="39"/>
      <c r="O807" s="39"/>
      <c r="P807" s="39"/>
      <c r="Q807" s="39"/>
      <c r="R807" s="39"/>
      <c r="S807" s="39"/>
      <c r="T807" s="75"/>
      <c r="AT807" s="21" t="s">
        <v>991</v>
      </c>
      <c r="AU807" s="21" t="s">
        <v>24</v>
      </c>
    </row>
    <row r="808" spans="2:65" s="1" customFormat="1" ht="25.5" customHeight="1">
      <c r="B808" s="38"/>
      <c r="C808" s="184" t="s">
        <v>1911</v>
      </c>
      <c r="D808" s="184" t="s">
        <v>154</v>
      </c>
      <c r="E808" s="185" t="s">
        <v>1912</v>
      </c>
      <c r="F808" s="186" t="s">
        <v>1913</v>
      </c>
      <c r="G808" s="187" t="s">
        <v>1876</v>
      </c>
      <c r="H808" s="219"/>
      <c r="I808" s="189"/>
      <c r="J808" s="190">
        <f>ROUND(I808*H808,2)</f>
        <v>0</v>
      </c>
      <c r="K808" s="186" t="s">
        <v>158</v>
      </c>
      <c r="L808" s="58"/>
      <c r="M808" s="191" t="s">
        <v>22</v>
      </c>
      <c r="N808" s="192" t="s">
        <v>47</v>
      </c>
      <c r="O808" s="39"/>
      <c r="P808" s="193">
        <f>O808*H808</f>
        <v>0</v>
      </c>
      <c r="Q808" s="193">
        <v>0</v>
      </c>
      <c r="R808" s="193">
        <f>Q808*H808</f>
        <v>0</v>
      </c>
      <c r="S808" s="193">
        <v>0</v>
      </c>
      <c r="T808" s="194">
        <f>S808*H808</f>
        <v>0</v>
      </c>
      <c r="AR808" s="21" t="s">
        <v>1884</v>
      </c>
      <c r="AT808" s="21" t="s">
        <v>154</v>
      </c>
      <c r="AU808" s="21" t="s">
        <v>24</v>
      </c>
      <c r="AY808" s="21" t="s">
        <v>152</v>
      </c>
      <c r="BE808" s="195">
        <f>IF(N808="základní",J808,0)</f>
        <v>0</v>
      </c>
      <c r="BF808" s="195">
        <f>IF(N808="snížená",J808,0)</f>
        <v>0</v>
      </c>
      <c r="BG808" s="195">
        <f>IF(N808="zákl. přenesená",J808,0)</f>
        <v>0</v>
      </c>
      <c r="BH808" s="195">
        <f>IF(N808="sníž. přenesená",J808,0)</f>
        <v>0</v>
      </c>
      <c r="BI808" s="195">
        <f>IF(N808="nulová",J808,0)</f>
        <v>0</v>
      </c>
      <c r="BJ808" s="21" t="s">
        <v>24</v>
      </c>
      <c r="BK808" s="195">
        <f>ROUND(I808*H808,2)</f>
        <v>0</v>
      </c>
      <c r="BL808" s="21" t="s">
        <v>1884</v>
      </c>
      <c r="BM808" s="21" t="s">
        <v>1914</v>
      </c>
    </row>
    <row r="809" spans="2:47" s="1" customFormat="1" ht="67.5">
      <c r="B809" s="38"/>
      <c r="C809" s="60"/>
      <c r="D809" s="196" t="s">
        <v>991</v>
      </c>
      <c r="E809" s="60"/>
      <c r="F809" s="197" t="s">
        <v>1886</v>
      </c>
      <c r="G809" s="60"/>
      <c r="H809" s="60"/>
      <c r="I809" s="155"/>
      <c r="J809" s="60"/>
      <c r="K809" s="60"/>
      <c r="L809" s="58"/>
      <c r="M809" s="198"/>
      <c r="N809" s="39"/>
      <c r="O809" s="39"/>
      <c r="P809" s="39"/>
      <c r="Q809" s="39"/>
      <c r="R809" s="39"/>
      <c r="S809" s="39"/>
      <c r="T809" s="75"/>
      <c r="AT809" s="21" t="s">
        <v>991</v>
      </c>
      <c r="AU809" s="21" t="s">
        <v>24</v>
      </c>
    </row>
    <row r="810" spans="2:65" s="1" customFormat="1" ht="25.5" customHeight="1">
      <c r="B810" s="38"/>
      <c r="C810" s="184" t="s">
        <v>1915</v>
      </c>
      <c r="D810" s="184" t="s">
        <v>154</v>
      </c>
      <c r="E810" s="185" t="s">
        <v>1916</v>
      </c>
      <c r="F810" s="186" t="s">
        <v>1917</v>
      </c>
      <c r="G810" s="187" t="s">
        <v>1876</v>
      </c>
      <c r="H810" s="219"/>
      <c r="I810" s="189"/>
      <c r="J810" s="190">
        <f>ROUND(I810*H810,2)</f>
        <v>0</v>
      </c>
      <c r="K810" s="186" t="s">
        <v>158</v>
      </c>
      <c r="L810" s="58"/>
      <c r="M810" s="191" t="s">
        <v>22</v>
      </c>
      <c r="N810" s="192" t="s">
        <v>47</v>
      </c>
      <c r="O810" s="39"/>
      <c r="P810" s="193">
        <f>O810*H810</f>
        <v>0</v>
      </c>
      <c r="Q810" s="193">
        <v>0</v>
      </c>
      <c r="R810" s="193">
        <f>Q810*H810</f>
        <v>0</v>
      </c>
      <c r="S810" s="193">
        <v>0</v>
      </c>
      <c r="T810" s="194">
        <f>S810*H810</f>
        <v>0</v>
      </c>
      <c r="AR810" s="21" t="s">
        <v>1884</v>
      </c>
      <c r="AT810" s="21" t="s">
        <v>154</v>
      </c>
      <c r="AU810" s="21" t="s">
        <v>24</v>
      </c>
      <c r="AY810" s="21" t="s">
        <v>152</v>
      </c>
      <c r="BE810" s="195">
        <f>IF(N810="základní",J810,0)</f>
        <v>0</v>
      </c>
      <c r="BF810" s="195">
        <f>IF(N810="snížená",J810,0)</f>
        <v>0</v>
      </c>
      <c r="BG810" s="195">
        <f>IF(N810="zákl. přenesená",J810,0)</f>
        <v>0</v>
      </c>
      <c r="BH810" s="195">
        <f>IF(N810="sníž. přenesená",J810,0)</f>
        <v>0</v>
      </c>
      <c r="BI810" s="195">
        <f>IF(N810="nulová",J810,0)</f>
        <v>0</v>
      </c>
      <c r="BJ810" s="21" t="s">
        <v>24</v>
      </c>
      <c r="BK810" s="195">
        <f>ROUND(I810*H810,2)</f>
        <v>0</v>
      </c>
      <c r="BL810" s="21" t="s">
        <v>1884</v>
      </c>
      <c r="BM810" s="21" t="s">
        <v>1918</v>
      </c>
    </row>
    <row r="811" spans="2:47" s="1" customFormat="1" ht="67.5">
      <c r="B811" s="38"/>
      <c r="C811" s="60"/>
      <c r="D811" s="196" t="s">
        <v>991</v>
      </c>
      <c r="E811" s="60"/>
      <c r="F811" s="197" t="s">
        <v>1886</v>
      </c>
      <c r="G811" s="60"/>
      <c r="H811" s="60"/>
      <c r="I811" s="155"/>
      <c r="J811" s="60"/>
      <c r="K811" s="60"/>
      <c r="L811" s="58"/>
      <c r="M811" s="198"/>
      <c r="N811" s="39"/>
      <c r="O811" s="39"/>
      <c r="P811" s="39"/>
      <c r="Q811" s="39"/>
      <c r="R811" s="39"/>
      <c r="S811" s="39"/>
      <c r="T811" s="75"/>
      <c r="AT811" s="21" t="s">
        <v>991</v>
      </c>
      <c r="AU811" s="21" t="s">
        <v>24</v>
      </c>
    </row>
    <row r="812" spans="2:65" s="1" customFormat="1" ht="16.5" customHeight="1">
      <c r="B812" s="38"/>
      <c r="C812" s="184" t="s">
        <v>1919</v>
      </c>
      <c r="D812" s="184" t="s">
        <v>154</v>
      </c>
      <c r="E812" s="185" t="s">
        <v>1920</v>
      </c>
      <c r="F812" s="186" t="s">
        <v>1921</v>
      </c>
      <c r="G812" s="187" t="s">
        <v>1876</v>
      </c>
      <c r="H812" s="219"/>
      <c r="I812" s="189"/>
      <c r="J812" s="190">
        <f>ROUND(I812*H812,2)</f>
        <v>0</v>
      </c>
      <c r="K812" s="186" t="s">
        <v>158</v>
      </c>
      <c r="L812" s="58"/>
      <c r="M812" s="191" t="s">
        <v>22</v>
      </c>
      <c r="N812" s="192" t="s">
        <v>47</v>
      </c>
      <c r="O812" s="39"/>
      <c r="P812" s="193">
        <f>O812*H812</f>
        <v>0</v>
      </c>
      <c r="Q812" s="193">
        <v>0</v>
      </c>
      <c r="R812" s="193">
        <f>Q812*H812</f>
        <v>0</v>
      </c>
      <c r="S812" s="193">
        <v>0</v>
      </c>
      <c r="T812" s="194">
        <f>S812*H812</f>
        <v>0</v>
      </c>
      <c r="AR812" s="21" t="s">
        <v>1884</v>
      </c>
      <c r="AT812" s="21" t="s">
        <v>154</v>
      </c>
      <c r="AU812" s="21" t="s">
        <v>24</v>
      </c>
      <c r="AY812" s="21" t="s">
        <v>152</v>
      </c>
      <c r="BE812" s="195">
        <f>IF(N812="základní",J812,0)</f>
        <v>0</v>
      </c>
      <c r="BF812" s="195">
        <f>IF(N812="snížená",J812,0)</f>
        <v>0</v>
      </c>
      <c r="BG812" s="195">
        <f>IF(N812="zákl. přenesená",J812,0)</f>
        <v>0</v>
      </c>
      <c r="BH812" s="195">
        <f>IF(N812="sníž. přenesená",J812,0)</f>
        <v>0</v>
      </c>
      <c r="BI812" s="195">
        <f>IF(N812="nulová",J812,0)</f>
        <v>0</v>
      </c>
      <c r="BJ812" s="21" t="s">
        <v>24</v>
      </c>
      <c r="BK812" s="195">
        <f>ROUND(I812*H812,2)</f>
        <v>0</v>
      </c>
      <c r="BL812" s="21" t="s">
        <v>1884</v>
      </c>
      <c r="BM812" s="21" t="s">
        <v>1922</v>
      </c>
    </row>
    <row r="813" spans="2:47" s="1" customFormat="1" ht="67.5">
      <c r="B813" s="38"/>
      <c r="C813" s="60"/>
      <c r="D813" s="196" t="s">
        <v>991</v>
      </c>
      <c r="E813" s="60"/>
      <c r="F813" s="197" t="s">
        <v>1886</v>
      </c>
      <c r="G813" s="60"/>
      <c r="H813" s="60"/>
      <c r="I813" s="155"/>
      <c r="J813" s="60"/>
      <c r="K813" s="60"/>
      <c r="L813" s="58"/>
      <c r="M813" s="198"/>
      <c r="N813" s="39"/>
      <c r="O813" s="39"/>
      <c r="P813" s="39"/>
      <c r="Q813" s="39"/>
      <c r="R813" s="39"/>
      <c r="S813" s="39"/>
      <c r="T813" s="75"/>
      <c r="AT813" s="21" t="s">
        <v>991</v>
      </c>
      <c r="AU813" s="21" t="s">
        <v>24</v>
      </c>
    </row>
    <row r="814" spans="2:65" s="1" customFormat="1" ht="16.5" customHeight="1">
      <c r="B814" s="38"/>
      <c r="C814" s="184" t="s">
        <v>1923</v>
      </c>
      <c r="D814" s="184" t="s">
        <v>154</v>
      </c>
      <c r="E814" s="185" t="s">
        <v>1924</v>
      </c>
      <c r="F814" s="186" t="s">
        <v>1925</v>
      </c>
      <c r="G814" s="187" t="s">
        <v>1876</v>
      </c>
      <c r="H814" s="219"/>
      <c r="I814" s="189"/>
      <c r="J814" s="190">
        <f>ROUND(I814*H814,2)</f>
        <v>0</v>
      </c>
      <c r="K814" s="186" t="s">
        <v>158</v>
      </c>
      <c r="L814" s="58"/>
      <c r="M814" s="191" t="s">
        <v>22</v>
      </c>
      <c r="N814" s="192" t="s">
        <v>47</v>
      </c>
      <c r="O814" s="39"/>
      <c r="P814" s="193">
        <f>O814*H814</f>
        <v>0</v>
      </c>
      <c r="Q814" s="193">
        <v>0</v>
      </c>
      <c r="R814" s="193">
        <f>Q814*H814</f>
        <v>0</v>
      </c>
      <c r="S814" s="193">
        <v>0</v>
      </c>
      <c r="T814" s="194">
        <f>S814*H814</f>
        <v>0</v>
      </c>
      <c r="AR814" s="21" t="s">
        <v>1884</v>
      </c>
      <c r="AT814" s="21" t="s">
        <v>154</v>
      </c>
      <c r="AU814" s="21" t="s">
        <v>24</v>
      </c>
      <c r="AY814" s="21" t="s">
        <v>152</v>
      </c>
      <c r="BE814" s="195">
        <f>IF(N814="základní",J814,0)</f>
        <v>0</v>
      </c>
      <c r="BF814" s="195">
        <f>IF(N814="snížená",J814,0)</f>
        <v>0</v>
      </c>
      <c r="BG814" s="195">
        <f>IF(N814="zákl. přenesená",J814,0)</f>
        <v>0</v>
      </c>
      <c r="BH814" s="195">
        <f>IF(N814="sníž. přenesená",J814,0)</f>
        <v>0</v>
      </c>
      <c r="BI814" s="195">
        <f>IF(N814="nulová",J814,0)</f>
        <v>0</v>
      </c>
      <c r="BJ814" s="21" t="s">
        <v>24</v>
      </c>
      <c r="BK814" s="195">
        <f>ROUND(I814*H814,2)</f>
        <v>0</v>
      </c>
      <c r="BL814" s="21" t="s">
        <v>1884</v>
      </c>
      <c r="BM814" s="21" t="s">
        <v>1926</v>
      </c>
    </row>
    <row r="815" spans="2:47" s="1" customFormat="1" ht="67.5">
      <c r="B815" s="38"/>
      <c r="C815" s="60"/>
      <c r="D815" s="196" t="s">
        <v>991</v>
      </c>
      <c r="E815" s="60"/>
      <c r="F815" s="197" t="s">
        <v>1886</v>
      </c>
      <c r="G815" s="60"/>
      <c r="H815" s="60"/>
      <c r="I815" s="155"/>
      <c r="J815" s="60"/>
      <c r="K815" s="60"/>
      <c r="L815" s="58"/>
      <c r="M815" s="198"/>
      <c r="N815" s="39"/>
      <c r="O815" s="39"/>
      <c r="P815" s="39"/>
      <c r="Q815" s="39"/>
      <c r="R815" s="39"/>
      <c r="S815" s="39"/>
      <c r="T815" s="75"/>
      <c r="AT815" s="21" t="s">
        <v>991</v>
      </c>
      <c r="AU815" s="21" t="s">
        <v>24</v>
      </c>
    </row>
    <row r="816" spans="2:65" s="1" customFormat="1" ht="25.5" customHeight="1">
      <c r="B816" s="38"/>
      <c r="C816" s="184" t="s">
        <v>1927</v>
      </c>
      <c r="D816" s="184" t="s">
        <v>154</v>
      </c>
      <c r="E816" s="185" t="s">
        <v>1928</v>
      </c>
      <c r="F816" s="186" t="s">
        <v>1929</v>
      </c>
      <c r="G816" s="187" t="s">
        <v>1876</v>
      </c>
      <c r="H816" s="219"/>
      <c r="I816" s="189"/>
      <c r="J816" s="190">
        <f>ROUND(I816*H816,2)</f>
        <v>0</v>
      </c>
      <c r="K816" s="186" t="s">
        <v>158</v>
      </c>
      <c r="L816" s="58"/>
      <c r="M816" s="191" t="s">
        <v>22</v>
      </c>
      <c r="N816" s="192" t="s">
        <v>47</v>
      </c>
      <c r="O816" s="39"/>
      <c r="P816" s="193">
        <f>O816*H816</f>
        <v>0</v>
      </c>
      <c r="Q816" s="193">
        <v>0</v>
      </c>
      <c r="R816" s="193">
        <f>Q816*H816</f>
        <v>0</v>
      </c>
      <c r="S816" s="193">
        <v>0</v>
      </c>
      <c r="T816" s="194">
        <f>S816*H816</f>
        <v>0</v>
      </c>
      <c r="AR816" s="21" t="s">
        <v>1884</v>
      </c>
      <c r="AT816" s="21" t="s">
        <v>154</v>
      </c>
      <c r="AU816" s="21" t="s">
        <v>24</v>
      </c>
      <c r="AY816" s="21" t="s">
        <v>152</v>
      </c>
      <c r="BE816" s="195">
        <f>IF(N816="základní",J816,0)</f>
        <v>0</v>
      </c>
      <c r="BF816" s="195">
        <f>IF(N816="snížená",J816,0)</f>
        <v>0</v>
      </c>
      <c r="BG816" s="195">
        <f>IF(N816="zákl. přenesená",J816,0)</f>
        <v>0</v>
      </c>
      <c r="BH816" s="195">
        <f>IF(N816="sníž. přenesená",J816,0)</f>
        <v>0</v>
      </c>
      <c r="BI816" s="195">
        <f>IF(N816="nulová",J816,0)</f>
        <v>0</v>
      </c>
      <c r="BJ816" s="21" t="s">
        <v>24</v>
      </c>
      <c r="BK816" s="195">
        <f>ROUND(I816*H816,2)</f>
        <v>0</v>
      </c>
      <c r="BL816" s="21" t="s">
        <v>1884</v>
      </c>
      <c r="BM816" s="21" t="s">
        <v>1930</v>
      </c>
    </row>
    <row r="817" spans="2:47" s="1" customFormat="1" ht="67.5">
      <c r="B817" s="38"/>
      <c r="C817" s="60"/>
      <c r="D817" s="196" t="s">
        <v>991</v>
      </c>
      <c r="E817" s="60"/>
      <c r="F817" s="197" t="s">
        <v>1886</v>
      </c>
      <c r="G817" s="60"/>
      <c r="H817" s="60"/>
      <c r="I817" s="155"/>
      <c r="J817" s="60"/>
      <c r="K817" s="60"/>
      <c r="L817" s="58"/>
      <c r="M817" s="220"/>
      <c r="N817" s="221"/>
      <c r="O817" s="221"/>
      <c r="P817" s="221"/>
      <c r="Q817" s="221"/>
      <c r="R817" s="221"/>
      <c r="S817" s="221"/>
      <c r="T817" s="222"/>
      <c r="AT817" s="21" t="s">
        <v>991</v>
      </c>
      <c r="AU817" s="21" t="s">
        <v>24</v>
      </c>
    </row>
    <row r="818" spans="2:12" s="1" customFormat="1" ht="6.95" customHeight="1">
      <c r="B818" s="53"/>
      <c r="C818" s="54"/>
      <c r="D818" s="54"/>
      <c r="E818" s="54"/>
      <c r="F818" s="54"/>
      <c r="G818" s="54"/>
      <c r="H818" s="54"/>
      <c r="I818" s="131"/>
      <c r="J818" s="54"/>
      <c r="K818" s="54"/>
      <c r="L818" s="58"/>
    </row>
  </sheetData>
  <sheetProtection algorithmName="SHA-512" hashValue="7TWL5K0rt/AyNY6Wq8OOqy3+kVUZghz+sCezXa7cNFTPC7NkvHs559kei8/i4q2CBXFQGEL6dZbwWlhnZnNfQg==" saltValue="HH31/No35jdqv2Sy9qcnqOH4F4d2f1DabSz7+FVE955nybptB/KbWTQ2Mo5tCSoK5JfJ0QleBjpgAyYMYu6hpg==" spinCount="100000" sheet="1" objects="1" scenarios="1" formatColumns="0" formatRows="0" autoFilter="0"/>
  <autoFilter ref="C111:K817"/>
  <mergeCells count="7">
    <mergeCell ref="G1:H1"/>
    <mergeCell ref="L2:V2"/>
    <mergeCell ref="E7:H7"/>
    <mergeCell ref="E22:H22"/>
    <mergeCell ref="E43:H43"/>
    <mergeCell ref="J47:J48"/>
    <mergeCell ref="E104:H104"/>
  </mergeCells>
  <hyperlinks>
    <hyperlink ref="F1:G1" location="C2" display="1) Krycí list soupisu"/>
    <hyperlink ref="G1:H1" location="C50" display="2) Rekapitulace"/>
    <hyperlink ref="J1" location="C111"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216"/>
  <sheetViews>
    <sheetView showGridLines="0" workbookViewId="0" topLeftCell="A1"/>
  </sheetViews>
  <sheetFormatPr defaultColWidth="9.33203125" defaultRowHeight="13.5"/>
  <cols>
    <col min="1" max="1" width="8.33203125" style="223" customWidth="1"/>
    <col min="2" max="2" width="1.66796875" style="223" customWidth="1"/>
    <col min="3" max="4" width="5" style="223" customWidth="1"/>
    <col min="5" max="5" width="11.66015625" style="223" customWidth="1"/>
    <col min="6" max="6" width="9.16015625" style="223" customWidth="1"/>
    <col min="7" max="7" width="5" style="223" customWidth="1"/>
    <col min="8" max="8" width="77.83203125" style="223" customWidth="1"/>
    <col min="9" max="10" width="20" style="223" customWidth="1"/>
    <col min="11" max="11" width="1.66796875" style="223" customWidth="1"/>
  </cols>
  <sheetData>
    <row r="1" ht="37.5" customHeight="1"/>
    <row r="2" spans="2:11" ht="7.5" customHeight="1">
      <c r="B2" s="224"/>
      <c r="C2" s="225"/>
      <c r="D2" s="225"/>
      <c r="E2" s="225"/>
      <c r="F2" s="225"/>
      <c r="G2" s="225"/>
      <c r="H2" s="225"/>
      <c r="I2" s="225"/>
      <c r="J2" s="225"/>
      <c r="K2" s="226"/>
    </row>
    <row r="3" spans="2:11" s="12" customFormat="1" ht="45" customHeight="1">
      <c r="B3" s="227"/>
      <c r="C3" s="347" t="s">
        <v>1931</v>
      </c>
      <c r="D3" s="347"/>
      <c r="E3" s="347"/>
      <c r="F3" s="347"/>
      <c r="G3" s="347"/>
      <c r="H3" s="347"/>
      <c r="I3" s="347"/>
      <c r="J3" s="347"/>
      <c r="K3" s="228"/>
    </row>
    <row r="4" spans="2:11" ht="25.5" customHeight="1">
      <c r="B4" s="229"/>
      <c r="C4" s="351" t="s">
        <v>1932</v>
      </c>
      <c r="D4" s="351"/>
      <c r="E4" s="351"/>
      <c r="F4" s="351"/>
      <c r="G4" s="351"/>
      <c r="H4" s="351"/>
      <c r="I4" s="351"/>
      <c r="J4" s="351"/>
      <c r="K4" s="230"/>
    </row>
    <row r="5" spans="2:11" ht="5.25" customHeight="1">
      <c r="B5" s="229"/>
      <c r="C5" s="231"/>
      <c r="D5" s="231"/>
      <c r="E5" s="231"/>
      <c r="F5" s="231"/>
      <c r="G5" s="231"/>
      <c r="H5" s="231"/>
      <c r="I5" s="231"/>
      <c r="J5" s="231"/>
      <c r="K5" s="230"/>
    </row>
    <row r="6" spans="2:11" ht="15" customHeight="1">
      <c r="B6" s="229"/>
      <c r="C6" s="349" t="s">
        <v>1933</v>
      </c>
      <c r="D6" s="349"/>
      <c r="E6" s="349"/>
      <c r="F6" s="349"/>
      <c r="G6" s="349"/>
      <c r="H6" s="349"/>
      <c r="I6" s="349"/>
      <c r="J6" s="349"/>
      <c r="K6" s="230"/>
    </row>
    <row r="7" spans="2:11" ht="15" customHeight="1">
      <c r="B7" s="233"/>
      <c r="C7" s="349" t="s">
        <v>1934</v>
      </c>
      <c r="D7" s="349"/>
      <c r="E7" s="349"/>
      <c r="F7" s="349"/>
      <c r="G7" s="349"/>
      <c r="H7" s="349"/>
      <c r="I7" s="349"/>
      <c r="J7" s="349"/>
      <c r="K7" s="230"/>
    </row>
    <row r="8" spans="2:11" ht="12.75" customHeight="1">
      <c r="B8" s="233"/>
      <c r="C8" s="232"/>
      <c r="D8" s="232"/>
      <c r="E8" s="232"/>
      <c r="F8" s="232"/>
      <c r="G8" s="232"/>
      <c r="H8" s="232"/>
      <c r="I8" s="232"/>
      <c r="J8" s="232"/>
      <c r="K8" s="230"/>
    </row>
    <row r="9" spans="2:11" ht="15" customHeight="1">
      <c r="B9" s="233"/>
      <c r="C9" s="349" t="s">
        <v>1935</v>
      </c>
      <c r="D9" s="349"/>
      <c r="E9" s="349"/>
      <c r="F9" s="349"/>
      <c r="G9" s="349"/>
      <c r="H9" s="349"/>
      <c r="I9" s="349"/>
      <c r="J9" s="349"/>
      <c r="K9" s="230"/>
    </row>
    <row r="10" spans="2:11" ht="15" customHeight="1">
      <c r="B10" s="233"/>
      <c r="C10" s="232"/>
      <c r="D10" s="349" t="s">
        <v>1936</v>
      </c>
      <c r="E10" s="349"/>
      <c r="F10" s="349"/>
      <c r="G10" s="349"/>
      <c r="H10" s="349"/>
      <c r="I10" s="349"/>
      <c r="J10" s="349"/>
      <c r="K10" s="230"/>
    </row>
    <row r="11" spans="2:11" ht="15" customHeight="1">
      <c r="B11" s="233"/>
      <c r="C11" s="234"/>
      <c r="D11" s="349" t="s">
        <v>1937</v>
      </c>
      <c r="E11" s="349"/>
      <c r="F11" s="349"/>
      <c r="G11" s="349"/>
      <c r="H11" s="349"/>
      <c r="I11" s="349"/>
      <c r="J11" s="349"/>
      <c r="K11" s="230"/>
    </row>
    <row r="12" spans="2:11" ht="12.75" customHeight="1">
      <c r="B12" s="233"/>
      <c r="C12" s="234"/>
      <c r="D12" s="234"/>
      <c r="E12" s="234"/>
      <c r="F12" s="234"/>
      <c r="G12" s="234"/>
      <c r="H12" s="234"/>
      <c r="I12" s="234"/>
      <c r="J12" s="234"/>
      <c r="K12" s="230"/>
    </row>
    <row r="13" spans="2:11" ht="15" customHeight="1">
      <c r="B13" s="233"/>
      <c r="C13" s="234"/>
      <c r="D13" s="349" t="s">
        <v>1938</v>
      </c>
      <c r="E13" s="349"/>
      <c r="F13" s="349"/>
      <c r="G13" s="349"/>
      <c r="H13" s="349"/>
      <c r="I13" s="349"/>
      <c r="J13" s="349"/>
      <c r="K13" s="230"/>
    </row>
    <row r="14" spans="2:11" ht="15" customHeight="1">
      <c r="B14" s="233"/>
      <c r="C14" s="234"/>
      <c r="D14" s="349" t="s">
        <v>1939</v>
      </c>
      <c r="E14" s="349"/>
      <c r="F14" s="349"/>
      <c r="G14" s="349"/>
      <c r="H14" s="349"/>
      <c r="I14" s="349"/>
      <c r="J14" s="349"/>
      <c r="K14" s="230"/>
    </row>
    <row r="15" spans="2:11" ht="15" customHeight="1">
      <c r="B15" s="233"/>
      <c r="C15" s="234"/>
      <c r="D15" s="349" t="s">
        <v>1940</v>
      </c>
      <c r="E15" s="349"/>
      <c r="F15" s="349"/>
      <c r="G15" s="349"/>
      <c r="H15" s="349"/>
      <c r="I15" s="349"/>
      <c r="J15" s="349"/>
      <c r="K15" s="230"/>
    </row>
    <row r="16" spans="2:11" ht="15" customHeight="1">
      <c r="B16" s="233"/>
      <c r="C16" s="234"/>
      <c r="D16" s="234"/>
      <c r="E16" s="235" t="s">
        <v>80</v>
      </c>
      <c r="F16" s="349" t="s">
        <v>1941</v>
      </c>
      <c r="G16" s="349"/>
      <c r="H16" s="349"/>
      <c r="I16" s="349"/>
      <c r="J16" s="349"/>
      <c r="K16" s="230"/>
    </row>
    <row r="17" spans="2:11" ht="15" customHeight="1">
      <c r="B17" s="233"/>
      <c r="C17" s="234"/>
      <c r="D17" s="234"/>
      <c r="E17" s="235" t="s">
        <v>1942</v>
      </c>
      <c r="F17" s="349" t="s">
        <v>1943</v>
      </c>
      <c r="G17" s="349"/>
      <c r="H17" s="349"/>
      <c r="I17" s="349"/>
      <c r="J17" s="349"/>
      <c r="K17" s="230"/>
    </row>
    <row r="18" spans="2:11" ht="15" customHeight="1">
      <c r="B18" s="233"/>
      <c r="C18" s="234"/>
      <c r="D18" s="234"/>
      <c r="E18" s="235" t="s">
        <v>1944</v>
      </c>
      <c r="F18" s="349" t="s">
        <v>1945</v>
      </c>
      <c r="G18" s="349"/>
      <c r="H18" s="349"/>
      <c r="I18" s="349"/>
      <c r="J18" s="349"/>
      <c r="K18" s="230"/>
    </row>
    <row r="19" spans="2:11" ht="15" customHeight="1">
      <c r="B19" s="233"/>
      <c r="C19" s="234"/>
      <c r="D19" s="234"/>
      <c r="E19" s="235" t="s">
        <v>1946</v>
      </c>
      <c r="F19" s="349" t="s">
        <v>1947</v>
      </c>
      <c r="G19" s="349"/>
      <c r="H19" s="349"/>
      <c r="I19" s="349"/>
      <c r="J19" s="349"/>
      <c r="K19" s="230"/>
    </row>
    <row r="20" spans="2:11" ht="15" customHeight="1">
      <c r="B20" s="233"/>
      <c r="C20" s="234"/>
      <c r="D20" s="234"/>
      <c r="E20" s="235" t="s">
        <v>1948</v>
      </c>
      <c r="F20" s="349" t="s">
        <v>1949</v>
      </c>
      <c r="G20" s="349"/>
      <c r="H20" s="349"/>
      <c r="I20" s="349"/>
      <c r="J20" s="349"/>
      <c r="K20" s="230"/>
    </row>
    <row r="21" spans="2:11" ht="15" customHeight="1">
      <c r="B21" s="233"/>
      <c r="C21" s="234"/>
      <c r="D21" s="234"/>
      <c r="E21" s="235" t="s">
        <v>1950</v>
      </c>
      <c r="F21" s="349" t="s">
        <v>1951</v>
      </c>
      <c r="G21" s="349"/>
      <c r="H21" s="349"/>
      <c r="I21" s="349"/>
      <c r="J21" s="349"/>
      <c r="K21" s="230"/>
    </row>
    <row r="22" spans="2:11" ht="12.75" customHeight="1">
      <c r="B22" s="233"/>
      <c r="C22" s="234"/>
      <c r="D22" s="234"/>
      <c r="E22" s="234"/>
      <c r="F22" s="234"/>
      <c r="G22" s="234"/>
      <c r="H22" s="234"/>
      <c r="I22" s="234"/>
      <c r="J22" s="234"/>
      <c r="K22" s="230"/>
    </row>
    <row r="23" spans="2:11" ht="15" customHeight="1">
      <c r="B23" s="233"/>
      <c r="C23" s="349" t="s">
        <v>1952</v>
      </c>
      <c r="D23" s="349"/>
      <c r="E23" s="349"/>
      <c r="F23" s="349"/>
      <c r="G23" s="349"/>
      <c r="H23" s="349"/>
      <c r="I23" s="349"/>
      <c r="J23" s="349"/>
      <c r="K23" s="230"/>
    </row>
    <row r="24" spans="2:11" ht="15" customHeight="1">
      <c r="B24" s="233"/>
      <c r="C24" s="349" t="s">
        <v>1953</v>
      </c>
      <c r="D24" s="349"/>
      <c r="E24" s="349"/>
      <c r="F24" s="349"/>
      <c r="G24" s="349"/>
      <c r="H24" s="349"/>
      <c r="I24" s="349"/>
      <c r="J24" s="349"/>
      <c r="K24" s="230"/>
    </row>
    <row r="25" spans="2:11" ht="15" customHeight="1">
      <c r="B25" s="233"/>
      <c r="C25" s="232"/>
      <c r="D25" s="349" t="s">
        <v>1954</v>
      </c>
      <c r="E25" s="349"/>
      <c r="F25" s="349"/>
      <c r="G25" s="349"/>
      <c r="H25" s="349"/>
      <c r="I25" s="349"/>
      <c r="J25" s="349"/>
      <c r="K25" s="230"/>
    </row>
    <row r="26" spans="2:11" ht="15" customHeight="1">
      <c r="B26" s="233"/>
      <c r="C26" s="234"/>
      <c r="D26" s="349" t="s">
        <v>1955</v>
      </c>
      <c r="E26" s="349"/>
      <c r="F26" s="349"/>
      <c r="G26" s="349"/>
      <c r="H26" s="349"/>
      <c r="I26" s="349"/>
      <c r="J26" s="349"/>
      <c r="K26" s="230"/>
    </row>
    <row r="27" spans="2:11" ht="12.75" customHeight="1">
      <c r="B27" s="233"/>
      <c r="C27" s="234"/>
      <c r="D27" s="234"/>
      <c r="E27" s="234"/>
      <c r="F27" s="234"/>
      <c r="G27" s="234"/>
      <c r="H27" s="234"/>
      <c r="I27" s="234"/>
      <c r="J27" s="234"/>
      <c r="K27" s="230"/>
    </row>
    <row r="28" spans="2:11" ht="15" customHeight="1">
      <c r="B28" s="233"/>
      <c r="C28" s="234"/>
      <c r="D28" s="349" t="s">
        <v>1956</v>
      </c>
      <c r="E28" s="349"/>
      <c r="F28" s="349"/>
      <c r="G28" s="349"/>
      <c r="H28" s="349"/>
      <c r="I28" s="349"/>
      <c r="J28" s="349"/>
      <c r="K28" s="230"/>
    </row>
    <row r="29" spans="2:11" ht="15" customHeight="1">
      <c r="B29" s="233"/>
      <c r="C29" s="234"/>
      <c r="D29" s="349" t="s">
        <v>1957</v>
      </c>
      <c r="E29" s="349"/>
      <c r="F29" s="349"/>
      <c r="G29" s="349"/>
      <c r="H29" s="349"/>
      <c r="I29" s="349"/>
      <c r="J29" s="349"/>
      <c r="K29" s="230"/>
    </row>
    <row r="30" spans="2:11" ht="12.75" customHeight="1">
      <c r="B30" s="233"/>
      <c r="C30" s="234"/>
      <c r="D30" s="234"/>
      <c r="E30" s="234"/>
      <c r="F30" s="234"/>
      <c r="G30" s="234"/>
      <c r="H30" s="234"/>
      <c r="I30" s="234"/>
      <c r="J30" s="234"/>
      <c r="K30" s="230"/>
    </row>
    <row r="31" spans="2:11" ht="15" customHeight="1">
      <c r="B31" s="233"/>
      <c r="C31" s="234"/>
      <c r="D31" s="349" t="s">
        <v>1958</v>
      </c>
      <c r="E31" s="349"/>
      <c r="F31" s="349"/>
      <c r="G31" s="349"/>
      <c r="H31" s="349"/>
      <c r="I31" s="349"/>
      <c r="J31" s="349"/>
      <c r="K31" s="230"/>
    </row>
    <row r="32" spans="2:11" ht="15" customHeight="1">
      <c r="B32" s="233"/>
      <c r="C32" s="234"/>
      <c r="D32" s="349" t="s">
        <v>1959</v>
      </c>
      <c r="E32" s="349"/>
      <c r="F32" s="349"/>
      <c r="G32" s="349"/>
      <c r="H32" s="349"/>
      <c r="I32" s="349"/>
      <c r="J32" s="349"/>
      <c r="K32" s="230"/>
    </row>
    <row r="33" spans="2:11" ht="15" customHeight="1">
      <c r="B33" s="233"/>
      <c r="C33" s="234"/>
      <c r="D33" s="349" t="s">
        <v>1960</v>
      </c>
      <c r="E33" s="349"/>
      <c r="F33" s="349"/>
      <c r="G33" s="349"/>
      <c r="H33" s="349"/>
      <c r="I33" s="349"/>
      <c r="J33" s="349"/>
      <c r="K33" s="230"/>
    </row>
    <row r="34" spans="2:11" ht="15" customHeight="1">
      <c r="B34" s="233"/>
      <c r="C34" s="234"/>
      <c r="D34" s="232"/>
      <c r="E34" s="236" t="s">
        <v>137</v>
      </c>
      <c r="F34" s="232"/>
      <c r="G34" s="349" t="s">
        <v>1961</v>
      </c>
      <c r="H34" s="349"/>
      <c r="I34" s="349"/>
      <c r="J34" s="349"/>
      <c r="K34" s="230"/>
    </row>
    <row r="35" spans="2:11" ht="30.75" customHeight="1">
      <c r="B35" s="233"/>
      <c r="C35" s="234"/>
      <c r="D35" s="232"/>
      <c r="E35" s="236" t="s">
        <v>1962</v>
      </c>
      <c r="F35" s="232"/>
      <c r="G35" s="349" t="s">
        <v>1963</v>
      </c>
      <c r="H35" s="349"/>
      <c r="I35" s="349"/>
      <c r="J35" s="349"/>
      <c r="K35" s="230"/>
    </row>
    <row r="36" spans="2:11" ht="15" customHeight="1">
      <c r="B36" s="233"/>
      <c r="C36" s="234"/>
      <c r="D36" s="232"/>
      <c r="E36" s="236" t="s">
        <v>57</v>
      </c>
      <c r="F36" s="232"/>
      <c r="G36" s="349" t="s">
        <v>1964</v>
      </c>
      <c r="H36" s="349"/>
      <c r="I36" s="349"/>
      <c r="J36" s="349"/>
      <c r="K36" s="230"/>
    </row>
    <row r="37" spans="2:11" ht="15" customHeight="1">
      <c r="B37" s="233"/>
      <c r="C37" s="234"/>
      <c r="D37" s="232"/>
      <c r="E37" s="236" t="s">
        <v>138</v>
      </c>
      <c r="F37" s="232"/>
      <c r="G37" s="349" t="s">
        <v>1965</v>
      </c>
      <c r="H37" s="349"/>
      <c r="I37" s="349"/>
      <c r="J37" s="349"/>
      <c r="K37" s="230"/>
    </row>
    <row r="38" spans="2:11" ht="15" customHeight="1">
      <c r="B38" s="233"/>
      <c r="C38" s="234"/>
      <c r="D38" s="232"/>
      <c r="E38" s="236" t="s">
        <v>139</v>
      </c>
      <c r="F38" s="232"/>
      <c r="G38" s="349" t="s">
        <v>1966</v>
      </c>
      <c r="H38" s="349"/>
      <c r="I38" s="349"/>
      <c r="J38" s="349"/>
      <c r="K38" s="230"/>
    </row>
    <row r="39" spans="2:11" ht="15" customHeight="1">
      <c r="B39" s="233"/>
      <c r="C39" s="234"/>
      <c r="D39" s="232"/>
      <c r="E39" s="236" t="s">
        <v>140</v>
      </c>
      <c r="F39" s="232"/>
      <c r="G39" s="349" t="s">
        <v>1967</v>
      </c>
      <c r="H39" s="349"/>
      <c r="I39" s="349"/>
      <c r="J39" s="349"/>
      <c r="K39" s="230"/>
    </row>
    <row r="40" spans="2:11" ht="15" customHeight="1">
      <c r="B40" s="233"/>
      <c r="C40" s="234"/>
      <c r="D40" s="232"/>
      <c r="E40" s="236" t="s">
        <v>1968</v>
      </c>
      <c r="F40" s="232"/>
      <c r="G40" s="349" t="s">
        <v>1969</v>
      </c>
      <c r="H40" s="349"/>
      <c r="I40" s="349"/>
      <c r="J40" s="349"/>
      <c r="K40" s="230"/>
    </row>
    <row r="41" spans="2:11" ht="15" customHeight="1">
      <c r="B41" s="233"/>
      <c r="C41" s="234"/>
      <c r="D41" s="232"/>
      <c r="E41" s="236"/>
      <c r="F41" s="232"/>
      <c r="G41" s="349" t="s">
        <v>1970</v>
      </c>
      <c r="H41" s="349"/>
      <c r="I41" s="349"/>
      <c r="J41" s="349"/>
      <c r="K41" s="230"/>
    </row>
    <row r="42" spans="2:11" ht="15" customHeight="1">
      <c r="B42" s="233"/>
      <c r="C42" s="234"/>
      <c r="D42" s="232"/>
      <c r="E42" s="236" t="s">
        <v>1971</v>
      </c>
      <c r="F42" s="232"/>
      <c r="G42" s="349" t="s">
        <v>1972</v>
      </c>
      <c r="H42" s="349"/>
      <c r="I42" s="349"/>
      <c r="J42" s="349"/>
      <c r="K42" s="230"/>
    </row>
    <row r="43" spans="2:11" ht="15" customHeight="1">
      <c r="B43" s="233"/>
      <c r="C43" s="234"/>
      <c r="D43" s="232"/>
      <c r="E43" s="236" t="s">
        <v>142</v>
      </c>
      <c r="F43" s="232"/>
      <c r="G43" s="349" t="s">
        <v>1973</v>
      </c>
      <c r="H43" s="349"/>
      <c r="I43" s="349"/>
      <c r="J43" s="349"/>
      <c r="K43" s="230"/>
    </row>
    <row r="44" spans="2:11" ht="12.75" customHeight="1">
      <c r="B44" s="233"/>
      <c r="C44" s="234"/>
      <c r="D44" s="232"/>
      <c r="E44" s="232"/>
      <c r="F44" s="232"/>
      <c r="G44" s="232"/>
      <c r="H44" s="232"/>
      <c r="I44" s="232"/>
      <c r="J44" s="232"/>
      <c r="K44" s="230"/>
    </row>
    <row r="45" spans="2:11" ht="15" customHeight="1">
      <c r="B45" s="233"/>
      <c r="C45" s="234"/>
      <c r="D45" s="349" t="s">
        <v>1974</v>
      </c>
      <c r="E45" s="349"/>
      <c r="F45" s="349"/>
      <c r="G45" s="349"/>
      <c r="H45" s="349"/>
      <c r="I45" s="349"/>
      <c r="J45" s="349"/>
      <c r="K45" s="230"/>
    </row>
    <row r="46" spans="2:11" ht="15" customHeight="1">
      <c r="B46" s="233"/>
      <c r="C46" s="234"/>
      <c r="D46" s="234"/>
      <c r="E46" s="349" t="s">
        <v>1975</v>
      </c>
      <c r="F46" s="349"/>
      <c r="G46" s="349"/>
      <c r="H46" s="349"/>
      <c r="I46" s="349"/>
      <c r="J46" s="349"/>
      <c r="K46" s="230"/>
    </row>
    <row r="47" spans="2:11" ht="15" customHeight="1">
      <c r="B47" s="233"/>
      <c r="C47" s="234"/>
      <c r="D47" s="234"/>
      <c r="E47" s="349" t="s">
        <v>1976</v>
      </c>
      <c r="F47" s="349"/>
      <c r="G47" s="349"/>
      <c r="H47" s="349"/>
      <c r="I47" s="349"/>
      <c r="J47" s="349"/>
      <c r="K47" s="230"/>
    </row>
    <row r="48" spans="2:11" ht="15" customHeight="1">
      <c r="B48" s="233"/>
      <c r="C48" s="234"/>
      <c r="D48" s="234"/>
      <c r="E48" s="349" t="s">
        <v>1977</v>
      </c>
      <c r="F48" s="349"/>
      <c r="G48" s="349"/>
      <c r="H48" s="349"/>
      <c r="I48" s="349"/>
      <c r="J48" s="349"/>
      <c r="K48" s="230"/>
    </row>
    <row r="49" spans="2:11" ht="15" customHeight="1">
      <c r="B49" s="233"/>
      <c r="C49" s="234"/>
      <c r="D49" s="349" t="s">
        <v>1978</v>
      </c>
      <c r="E49" s="349"/>
      <c r="F49" s="349"/>
      <c r="G49" s="349"/>
      <c r="H49" s="349"/>
      <c r="I49" s="349"/>
      <c r="J49" s="349"/>
      <c r="K49" s="230"/>
    </row>
    <row r="50" spans="2:11" ht="25.5" customHeight="1">
      <c r="B50" s="229"/>
      <c r="C50" s="351" t="s">
        <v>1979</v>
      </c>
      <c r="D50" s="351"/>
      <c r="E50" s="351"/>
      <c r="F50" s="351"/>
      <c r="G50" s="351"/>
      <c r="H50" s="351"/>
      <c r="I50" s="351"/>
      <c r="J50" s="351"/>
      <c r="K50" s="230"/>
    </row>
    <row r="51" spans="2:11" ht="5.25" customHeight="1">
      <c r="B51" s="229"/>
      <c r="C51" s="231"/>
      <c r="D51" s="231"/>
      <c r="E51" s="231"/>
      <c r="F51" s="231"/>
      <c r="G51" s="231"/>
      <c r="H51" s="231"/>
      <c r="I51" s="231"/>
      <c r="J51" s="231"/>
      <c r="K51" s="230"/>
    </row>
    <row r="52" spans="2:11" ht="15" customHeight="1">
      <c r="B52" s="229"/>
      <c r="C52" s="349" t="s">
        <v>1980</v>
      </c>
      <c r="D52" s="349"/>
      <c r="E52" s="349"/>
      <c r="F52" s="349"/>
      <c r="G52" s="349"/>
      <c r="H52" s="349"/>
      <c r="I52" s="349"/>
      <c r="J52" s="349"/>
      <c r="K52" s="230"/>
    </row>
    <row r="53" spans="2:11" ht="15" customHeight="1">
      <c r="B53" s="229"/>
      <c r="C53" s="349" t="s">
        <v>1981</v>
      </c>
      <c r="D53" s="349"/>
      <c r="E53" s="349"/>
      <c r="F53" s="349"/>
      <c r="G53" s="349"/>
      <c r="H53" s="349"/>
      <c r="I53" s="349"/>
      <c r="J53" s="349"/>
      <c r="K53" s="230"/>
    </row>
    <row r="54" spans="2:11" ht="12.75" customHeight="1">
      <c r="B54" s="229"/>
      <c r="C54" s="232"/>
      <c r="D54" s="232"/>
      <c r="E54" s="232"/>
      <c r="F54" s="232"/>
      <c r="G54" s="232"/>
      <c r="H54" s="232"/>
      <c r="I54" s="232"/>
      <c r="J54" s="232"/>
      <c r="K54" s="230"/>
    </row>
    <row r="55" spans="2:11" ht="15" customHeight="1">
      <c r="B55" s="229"/>
      <c r="C55" s="349" t="s">
        <v>1982</v>
      </c>
      <c r="D55" s="349"/>
      <c r="E55" s="349"/>
      <c r="F55" s="349"/>
      <c r="G55" s="349"/>
      <c r="H55" s="349"/>
      <c r="I55" s="349"/>
      <c r="J55" s="349"/>
      <c r="K55" s="230"/>
    </row>
    <row r="56" spans="2:11" ht="15" customHeight="1">
      <c r="B56" s="229"/>
      <c r="C56" s="234"/>
      <c r="D56" s="349" t="s">
        <v>1983</v>
      </c>
      <c r="E56" s="349"/>
      <c r="F56" s="349"/>
      <c r="G56" s="349"/>
      <c r="H56" s="349"/>
      <c r="I56" s="349"/>
      <c r="J56" s="349"/>
      <c r="K56" s="230"/>
    </row>
    <row r="57" spans="2:11" ht="15" customHeight="1">
      <c r="B57" s="229"/>
      <c r="C57" s="234"/>
      <c r="D57" s="349" t="s">
        <v>1984</v>
      </c>
      <c r="E57" s="349"/>
      <c r="F57" s="349"/>
      <c r="G57" s="349"/>
      <c r="H57" s="349"/>
      <c r="I57" s="349"/>
      <c r="J57" s="349"/>
      <c r="K57" s="230"/>
    </row>
    <row r="58" spans="2:11" ht="15" customHeight="1">
      <c r="B58" s="229"/>
      <c r="C58" s="234"/>
      <c r="D58" s="349" t="s">
        <v>1985</v>
      </c>
      <c r="E58" s="349"/>
      <c r="F58" s="349"/>
      <c r="G58" s="349"/>
      <c r="H58" s="349"/>
      <c r="I58" s="349"/>
      <c r="J58" s="349"/>
      <c r="K58" s="230"/>
    </row>
    <row r="59" spans="2:11" ht="15" customHeight="1">
      <c r="B59" s="229"/>
      <c r="C59" s="234"/>
      <c r="D59" s="349" t="s">
        <v>1986</v>
      </c>
      <c r="E59" s="349"/>
      <c r="F59" s="349"/>
      <c r="G59" s="349"/>
      <c r="H59" s="349"/>
      <c r="I59" s="349"/>
      <c r="J59" s="349"/>
      <c r="K59" s="230"/>
    </row>
    <row r="60" spans="2:11" ht="15" customHeight="1">
      <c r="B60" s="229"/>
      <c r="C60" s="234"/>
      <c r="D60" s="350" t="s">
        <v>1987</v>
      </c>
      <c r="E60" s="350"/>
      <c r="F60" s="350"/>
      <c r="G60" s="350"/>
      <c r="H60" s="350"/>
      <c r="I60" s="350"/>
      <c r="J60" s="350"/>
      <c r="K60" s="230"/>
    </row>
    <row r="61" spans="2:11" ht="15" customHeight="1">
      <c r="B61" s="229"/>
      <c r="C61" s="234"/>
      <c r="D61" s="349" t="s">
        <v>1988</v>
      </c>
      <c r="E61" s="349"/>
      <c r="F61" s="349"/>
      <c r="G61" s="349"/>
      <c r="H61" s="349"/>
      <c r="I61" s="349"/>
      <c r="J61" s="349"/>
      <c r="K61" s="230"/>
    </row>
    <row r="62" spans="2:11" ht="12.75" customHeight="1">
      <c r="B62" s="229"/>
      <c r="C62" s="234"/>
      <c r="D62" s="234"/>
      <c r="E62" s="237"/>
      <c r="F62" s="234"/>
      <c r="G62" s="234"/>
      <c r="H62" s="234"/>
      <c r="I62" s="234"/>
      <c r="J62" s="234"/>
      <c r="K62" s="230"/>
    </row>
    <row r="63" spans="2:11" ht="15" customHeight="1">
      <c r="B63" s="229"/>
      <c r="C63" s="234"/>
      <c r="D63" s="349" t="s">
        <v>1989</v>
      </c>
      <c r="E63" s="349"/>
      <c r="F63" s="349"/>
      <c r="G63" s="349"/>
      <c r="H63" s="349"/>
      <c r="I63" s="349"/>
      <c r="J63" s="349"/>
      <c r="K63" s="230"/>
    </row>
    <row r="64" spans="2:11" ht="15" customHeight="1">
      <c r="B64" s="229"/>
      <c r="C64" s="234"/>
      <c r="D64" s="350" t="s">
        <v>1990</v>
      </c>
      <c r="E64" s="350"/>
      <c r="F64" s="350"/>
      <c r="G64" s="350"/>
      <c r="H64" s="350"/>
      <c r="I64" s="350"/>
      <c r="J64" s="350"/>
      <c r="K64" s="230"/>
    </row>
    <row r="65" spans="2:11" ht="15" customHeight="1">
      <c r="B65" s="229"/>
      <c r="C65" s="234"/>
      <c r="D65" s="349" t="s">
        <v>1991</v>
      </c>
      <c r="E65" s="349"/>
      <c r="F65" s="349"/>
      <c r="G65" s="349"/>
      <c r="H65" s="349"/>
      <c r="I65" s="349"/>
      <c r="J65" s="349"/>
      <c r="K65" s="230"/>
    </row>
    <row r="66" spans="2:11" ht="15" customHeight="1">
      <c r="B66" s="229"/>
      <c r="C66" s="234"/>
      <c r="D66" s="349" t="s">
        <v>1992</v>
      </c>
      <c r="E66" s="349"/>
      <c r="F66" s="349"/>
      <c r="G66" s="349"/>
      <c r="H66" s="349"/>
      <c r="I66" s="349"/>
      <c r="J66" s="349"/>
      <c r="K66" s="230"/>
    </row>
    <row r="67" spans="2:11" ht="15" customHeight="1">
      <c r="B67" s="229"/>
      <c r="C67" s="234"/>
      <c r="D67" s="349" t="s">
        <v>1993</v>
      </c>
      <c r="E67" s="349"/>
      <c r="F67" s="349"/>
      <c r="G67" s="349"/>
      <c r="H67" s="349"/>
      <c r="I67" s="349"/>
      <c r="J67" s="349"/>
      <c r="K67" s="230"/>
    </row>
    <row r="68" spans="2:11" ht="15" customHeight="1">
      <c r="B68" s="229"/>
      <c r="C68" s="234"/>
      <c r="D68" s="349" t="s">
        <v>1994</v>
      </c>
      <c r="E68" s="349"/>
      <c r="F68" s="349"/>
      <c r="G68" s="349"/>
      <c r="H68" s="349"/>
      <c r="I68" s="349"/>
      <c r="J68" s="349"/>
      <c r="K68" s="230"/>
    </row>
    <row r="69" spans="2:11" ht="12.75" customHeight="1">
      <c r="B69" s="238"/>
      <c r="C69" s="239"/>
      <c r="D69" s="239"/>
      <c r="E69" s="239"/>
      <c r="F69" s="239"/>
      <c r="G69" s="239"/>
      <c r="H69" s="239"/>
      <c r="I69" s="239"/>
      <c r="J69" s="239"/>
      <c r="K69" s="240"/>
    </row>
    <row r="70" spans="2:11" ht="18.75" customHeight="1">
      <c r="B70" s="241"/>
      <c r="C70" s="241"/>
      <c r="D70" s="241"/>
      <c r="E70" s="241"/>
      <c r="F70" s="241"/>
      <c r="G70" s="241"/>
      <c r="H70" s="241"/>
      <c r="I70" s="241"/>
      <c r="J70" s="241"/>
      <c r="K70" s="242"/>
    </row>
    <row r="71" spans="2:11" ht="18.75" customHeight="1">
      <c r="B71" s="242"/>
      <c r="C71" s="242"/>
      <c r="D71" s="242"/>
      <c r="E71" s="242"/>
      <c r="F71" s="242"/>
      <c r="G71" s="242"/>
      <c r="H71" s="242"/>
      <c r="I71" s="242"/>
      <c r="J71" s="242"/>
      <c r="K71" s="242"/>
    </row>
    <row r="72" spans="2:11" ht="7.5" customHeight="1">
      <c r="B72" s="243"/>
      <c r="C72" s="244"/>
      <c r="D72" s="244"/>
      <c r="E72" s="244"/>
      <c r="F72" s="244"/>
      <c r="G72" s="244"/>
      <c r="H72" s="244"/>
      <c r="I72" s="244"/>
      <c r="J72" s="244"/>
      <c r="K72" s="245"/>
    </row>
    <row r="73" spans="2:11" ht="45" customHeight="1">
      <c r="B73" s="246"/>
      <c r="C73" s="348" t="s">
        <v>86</v>
      </c>
      <c r="D73" s="348"/>
      <c r="E73" s="348"/>
      <c r="F73" s="348"/>
      <c r="G73" s="348"/>
      <c r="H73" s="348"/>
      <c r="I73" s="348"/>
      <c r="J73" s="348"/>
      <c r="K73" s="247"/>
    </row>
    <row r="74" spans="2:11" ht="17.25" customHeight="1">
      <c r="B74" s="246"/>
      <c r="C74" s="248" t="s">
        <v>1995</v>
      </c>
      <c r="D74" s="248"/>
      <c r="E74" s="248"/>
      <c r="F74" s="248" t="s">
        <v>1996</v>
      </c>
      <c r="G74" s="249"/>
      <c r="H74" s="248" t="s">
        <v>138</v>
      </c>
      <c r="I74" s="248" t="s">
        <v>61</v>
      </c>
      <c r="J74" s="248" t="s">
        <v>1997</v>
      </c>
      <c r="K74" s="247"/>
    </row>
    <row r="75" spans="2:11" ht="17.25" customHeight="1">
      <c r="B75" s="246"/>
      <c r="C75" s="250" t="s">
        <v>1998</v>
      </c>
      <c r="D75" s="250"/>
      <c r="E75" s="250"/>
      <c r="F75" s="251" t="s">
        <v>1999</v>
      </c>
      <c r="G75" s="252"/>
      <c r="H75" s="250"/>
      <c r="I75" s="250"/>
      <c r="J75" s="250" t="s">
        <v>2000</v>
      </c>
      <c r="K75" s="247"/>
    </row>
    <row r="76" spans="2:11" ht="5.25" customHeight="1">
      <c r="B76" s="246"/>
      <c r="C76" s="253"/>
      <c r="D76" s="253"/>
      <c r="E76" s="253"/>
      <c r="F76" s="253"/>
      <c r="G76" s="254"/>
      <c r="H76" s="253"/>
      <c r="I76" s="253"/>
      <c r="J76" s="253"/>
      <c r="K76" s="247"/>
    </row>
    <row r="77" spans="2:11" ht="15" customHeight="1">
      <c r="B77" s="246"/>
      <c r="C77" s="236" t="s">
        <v>57</v>
      </c>
      <c r="D77" s="253"/>
      <c r="E77" s="253"/>
      <c r="F77" s="255" t="s">
        <v>2001</v>
      </c>
      <c r="G77" s="254"/>
      <c r="H77" s="236" t="s">
        <v>2002</v>
      </c>
      <c r="I77" s="236" t="s">
        <v>2003</v>
      </c>
      <c r="J77" s="236">
        <v>20</v>
      </c>
      <c r="K77" s="247"/>
    </row>
    <row r="78" spans="2:11" ht="15" customHeight="1">
      <c r="B78" s="246"/>
      <c r="C78" s="236" t="s">
        <v>2004</v>
      </c>
      <c r="D78" s="236"/>
      <c r="E78" s="236"/>
      <c r="F78" s="255" t="s">
        <v>2001</v>
      </c>
      <c r="G78" s="254"/>
      <c r="H78" s="236" t="s">
        <v>2005</v>
      </c>
      <c r="I78" s="236" t="s">
        <v>2003</v>
      </c>
      <c r="J78" s="236">
        <v>120</v>
      </c>
      <c r="K78" s="247"/>
    </row>
    <row r="79" spans="2:11" ht="15" customHeight="1">
      <c r="B79" s="256"/>
      <c r="C79" s="236" t="s">
        <v>2006</v>
      </c>
      <c r="D79" s="236"/>
      <c r="E79" s="236"/>
      <c r="F79" s="255" t="s">
        <v>2007</v>
      </c>
      <c r="G79" s="254"/>
      <c r="H79" s="236" t="s">
        <v>2008</v>
      </c>
      <c r="I79" s="236" t="s">
        <v>2003</v>
      </c>
      <c r="J79" s="236">
        <v>50</v>
      </c>
      <c r="K79" s="247"/>
    </row>
    <row r="80" spans="2:11" ht="15" customHeight="1">
      <c r="B80" s="256"/>
      <c r="C80" s="236" t="s">
        <v>2009</v>
      </c>
      <c r="D80" s="236"/>
      <c r="E80" s="236"/>
      <c r="F80" s="255" t="s">
        <v>2001</v>
      </c>
      <c r="G80" s="254"/>
      <c r="H80" s="236" t="s">
        <v>2010</v>
      </c>
      <c r="I80" s="236" t="s">
        <v>2011</v>
      </c>
      <c r="J80" s="236"/>
      <c r="K80" s="247"/>
    </row>
    <row r="81" spans="2:11" ht="15" customHeight="1">
      <c r="B81" s="256"/>
      <c r="C81" s="257" t="s">
        <v>2012</v>
      </c>
      <c r="D81" s="257"/>
      <c r="E81" s="257"/>
      <c r="F81" s="258" t="s">
        <v>2007</v>
      </c>
      <c r="G81" s="257"/>
      <c r="H81" s="257" t="s">
        <v>2013</v>
      </c>
      <c r="I81" s="257" t="s">
        <v>2003</v>
      </c>
      <c r="J81" s="257">
        <v>15</v>
      </c>
      <c r="K81" s="247"/>
    </row>
    <row r="82" spans="2:11" ht="15" customHeight="1">
      <c r="B82" s="256"/>
      <c r="C82" s="257" t="s">
        <v>2014</v>
      </c>
      <c r="D82" s="257"/>
      <c r="E82" s="257"/>
      <c r="F82" s="258" t="s">
        <v>2007</v>
      </c>
      <c r="G82" s="257"/>
      <c r="H82" s="257" t="s">
        <v>2015</v>
      </c>
      <c r="I82" s="257" t="s">
        <v>2003</v>
      </c>
      <c r="J82" s="257">
        <v>15</v>
      </c>
      <c r="K82" s="247"/>
    </row>
    <row r="83" spans="2:11" ht="15" customHeight="1">
      <c r="B83" s="256"/>
      <c r="C83" s="257" t="s">
        <v>2016</v>
      </c>
      <c r="D83" s="257"/>
      <c r="E83" s="257"/>
      <c r="F83" s="258" t="s">
        <v>2007</v>
      </c>
      <c r="G83" s="257"/>
      <c r="H83" s="257" t="s">
        <v>2017</v>
      </c>
      <c r="I83" s="257" t="s">
        <v>2003</v>
      </c>
      <c r="J83" s="257">
        <v>20</v>
      </c>
      <c r="K83" s="247"/>
    </row>
    <row r="84" spans="2:11" ht="15" customHeight="1">
      <c r="B84" s="256"/>
      <c r="C84" s="257" t="s">
        <v>2018</v>
      </c>
      <c r="D84" s="257"/>
      <c r="E84" s="257"/>
      <c r="F84" s="258" t="s">
        <v>2007</v>
      </c>
      <c r="G84" s="257"/>
      <c r="H84" s="257" t="s">
        <v>2019</v>
      </c>
      <c r="I84" s="257" t="s">
        <v>2003</v>
      </c>
      <c r="J84" s="257">
        <v>20</v>
      </c>
      <c r="K84" s="247"/>
    </row>
    <row r="85" spans="2:11" ht="15" customHeight="1">
      <c r="B85" s="256"/>
      <c r="C85" s="236" t="s">
        <v>2020</v>
      </c>
      <c r="D85" s="236"/>
      <c r="E85" s="236"/>
      <c r="F85" s="255" t="s">
        <v>2007</v>
      </c>
      <c r="G85" s="254"/>
      <c r="H85" s="236" t="s">
        <v>2021</v>
      </c>
      <c r="I85" s="236" t="s">
        <v>2003</v>
      </c>
      <c r="J85" s="236">
        <v>50</v>
      </c>
      <c r="K85" s="247"/>
    </row>
    <row r="86" spans="2:11" ht="15" customHeight="1">
      <c r="B86" s="256"/>
      <c r="C86" s="236" t="s">
        <v>2022</v>
      </c>
      <c r="D86" s="236"/>
      <c r="E86" s="236"/>
      <c r="F86" s="255" t="s">
        <v>2007</v>
      </c>
      <c r="G86" s="254"/>
      <c r="H86" s="236" t="s">
        <v>2023</v>
      </c>
      <c r="I86" s="236" t="s">
        <v>2003</v>
      </c>
      <c r="J86" s="236">
        <v>20</v>
      </c>
      <c r="K86" s="247"/>
    </row>
    <row r="87" spans="2:11" ht="15" customHeight="1">
      <c r="B87" s="256"/>
      <c r="C87" s="236" t="s">
        <v>2024</v>
      </c>
      <c r="D87" s="236"/>
      <c r="E87" s="236"/>
      <c r="F87" s="255" t="s">
        <v>2007</v>
      </c>
      <c r="G87" s="254"/>
      <c r="H87" s="236" t="s">
        <v>2025</v>
      </c>
      <c r="I87" s="236" t="s">
        <v>2003</v>
      </c>
      <c r="J87" s="236">
        <v>20</v>
      </c>
      <c r="K87" s="247"/>
    </row>
    <row r="88" spans="2:11" ht="15" customHeight="1">
      <c r="B88" s="256"/>
      <c r="C88" s="236" t="s">
        <v>2026</v>
      </c>
      <c r="D88" s="236"/>
      <c r="E88" s="236"/>
      <c r="F88" s="255" t="s">
        <v>2007</v>
      </c>
      <c r="G88" s="254"/>
      <c r="H88" s="236" t="s">
        <v>2027</v>
      </c>
      <c r="I88" s="236" t="s">
        <v>2003</v>
      </c>
      <c r="J88" s="236">
        <v>50</v>
      </c>
      <c r="K88" s="247"/>
    </row>
    <row r="89" spans="2:11" ht="15" customHeight="1">
      <c r="B89" s="256"/>
      <c r="C89" s="236" t="s">
        <v>2028</v>
      </c>
      <c r="D89" s="236"/>
      <c r="E89" s="236"/>
      <c r="F89" s="255" t="s">
        <v>2007</v>
      </c>
      <c r="G89" s="254"/>
      <c r="H89" s="236" t="s">
        <v>2028</v>
      </c>
      <c r="I89" s="236" t="s">
        <v>2003</v>
      </c>
      <c r="J89" s="236">
        <v>50</v>
      </c>
      <c r="K89" s="247"/>
    </row>
    <row r="90" spans="2:11" ht="15" customHeight="1">
      <c r="B90" s="256"/>
      <c r="C90" s="236" t="s">
        <v>143</v>
      </c>
      <c r="D90" s="236"/>
      <c r="E90" s="236"/>
      <c r="F90" s="255" t="s">
        <v>2007</v>
      </c>
      <c r="G90" s="254"/>
      <c r="H90" s="236" t="s">
        <v>2029</v>
      </c>
      <c r="I90" s="236" t="s">
        <v>2003</v>
      </c>
      <c r="J90" s="236">
        <v>255</v>
      </c>
      <c r="K90" s="247"/>
    </row>
    <row r="91" spans="2:11" ht="15" customHeight="1">
      <c r="B91" s="256"/>
      <c r="C91" s="236" t="s">
        <v>2030</v>
      </c>
      <c r="D91" s="236"/>
      <c r="E91" s="236"/>
      <c r="F91" s="255" t="s">
        <v>2001</v>
      </c>
      <c r="G91" s="254"/>
      <c r="H91" s="236" t="s">
        <v>2031</v>
      </c>
      <c r="I91" s="236" t="s">
        <v>2032</v>
      </c>
      <c r="J91" s="236"/>
      <c r="K91" s="247"/>
    </row>
    <row r="92" spans="2:11" ht="15" customHeight="1">
      <c r="B92" s="256"/>
      <c r="C92" s="236" t="s">
        <v>2033</v>
      </c>
      <c r="D92" s="236"/>
      <c r="E92" s="236"/>
      <c r="F92" s="255" t="s">
        <v>2001</v>
      </c>
      <c r="G92" s="254"/>
      <c r="H92" s="236" t="s">
        <v>2034</v>
      </c>
      <c r="I92" s="236" t="s">
        <v>2035</v>
      </c>
      <c r="J92" s="236"/>
      <c r="K92" s="247"/>
    </row>
    <row r="93" spans="2:11" ht="15" customHeight="1">
      <c r="B93" s="256"/>
      <c r="C93" s="236" t="s">
        <v>2036</v>
      </c>
      <c r="D93" s="236"/>
      <c r="E93" s="236"/>
      <c r="F93" s="255" t="s">
        <v>2001</v>
      </c>
      <c r="G93" s="254"/>
      <c r="H93" s="236" t="s">
        <v>2036</v>
      </c>
      <c r="I93" s="236" t="s">
        <v>2035</v>
      </c>
      <c r="J93" s="236"/>
      <c r="K93" s="247"/>
    </row>
    <row r="94" spans="2:11" ht="15" customHeight="1">
      <c r="B94" s="256"/>
      <c r="C94" s="236" t="s">
        <v>42</v>
      </c>
      <c r="D94" s="236"/>
      <c r="E94" s="236"/>
      <c r="F94" s="255" t="s">
        <v>2001</v>
      </c>
      <c r="G94" s="254"/>
      <c r="H94" s="236" t="s">
        <v>2037</v>
      </c>
      <c r="I94" s="236" t="s">
        <v>2035</v>
      </c>
      <c r="J94" s="236"/>
      <c r="K94" s="247"/>
    </row>
    <row r="95" spans="2:11" ht="15" customHeight="1">
      <c r="B95" s="256"/>
      <c r="C95" s="236" t="s">
        <v>52</v>
      </c>
      <c r="D95" s="236"/>
      <c r="E95" s="236"/>
      <c r="F95" s="255" t="s">
        <v>2001</v>
      </c>
      <c r="G95" s="254"/>
      <c r="H95" s="236" t="s">
        <v>2038</v>
      </c>
      <c r="I95" s="236" t="s">
        <v>2035</v>
      </c>
      <c r="J95" s="236"/>
      <c r="K95" s="247"/>
    </row>
    <row r="96" spans="2:11" ht="15" customHeight="1">
      <c r="B96" s="259"/>
      <c r="C96" s="260"/>
      <c r="D96" s="260"/>
      <c r="E96" s="260"/>
      <c r="F96" s="260"/>
      <c r="G96" s="260"/>
      <c r="H96" s="260"/>
      <c r="I96" s="260"/>
      <c r="J96" s="260"/>
      <c r="K96" s="261"/>
    </row>
    <row r="97" spans="2:11" ht="18.75" customHeight="1">
      <c r="B97" s="262"/>
      <c r="C97" s="263"/>
      <c r="D97" s="263"/>
      <c r="E97" s="263"/>
      <c r="F97" s="263"/>
      <c r="G97" s="263"/>
      <c r="H97" s="263"/>
      <c r="I97" s="263"/>
      <c r="J97" s="263"/>
      <c r="K97" s="262"/>
    </row>
    <row r="98" spans="2:11" ht="18.75" customHeight="1">
      <c r="B98" s="242"/>
      <c r="C98" s="242"/>
      <c r="D98" s="242"/>
      <c r="E98" s="242"/>
      <c r="F98" s="242"/>
      <c r="G98" s="242"/>
      <c r="H98" s="242"/>
      <c r="I98" s="242"/>
      <c r="J98" s="242"/>
      <c r="K98" s="242"/>
    </row>
    <row r="99" spans="2:11" ht="7.5" customHeight="1">
      <c r="B99" s="243"/>
      <c r="C99" s="244"/>
      <c r="D99" s="244"/>
      <c r="E99" s="244"/>
      <c r="F99" s="244"/>
      <c r="G99" s="244"/>
      <c r="H99" s="244"/>
      <c r="I99" s="244"/>
      <c r="J99" s="244"/>
      <c r="K99" s="245"/>
    </row>
    <row r="100" spans="2:11" ht="45" customHeight="1">
      <c r="B100" s="246"/>
      <c r="C100" s="348" t="s">
        <v>2039</v>
      </c>
      <c r="D100" s="348"/>
      <c r="E100" s="348"/>
      <c r="F100" s="348"/>
      <c r="G100" s="348"/>
      <c r="H100" s="348"/>
      <c r="I100" s="348"/>
      <c r="J100" s="348"/>
      <c r="K100" s="247"/>
    </row>
    <row r="101" spans="2:11" ht="17.25" customHeight="1">
      <c r="B101" s="246"/>
      <c r="C101" s="248" t="s">
        <v>1995</v>
      </c>
      <c r="D101" s="248"/>
      <c r="E101" s="248"/>
      <c r="F101" s="248" t="s">
        <v>1996</v>
      </c>
      <c r="G101" s="249"/>
      <c r="H101" s="248" t="s">
        <v>138</v>
      </c>
      <c r="I101" s="248" t="s">
        <v>61</v>
      </c>
      <c r="J101" s="248" t="s">
        <v>1997</v>
      </c>
      <c r="K101" s="247"/>
    </row>
    <row r="102" spans="2:11" ht="17.25" customHeight="1">
      <c r="B102" s="246"/>
      <c r="C102" s="250" t="s">
        <v>1998</v>
      </c>
      <c r="D102" s="250"/>
      <c r="E102" s="250"/>
      <c r="F102" s="251" t="s">
        <v>1999</v>
      </c>
      <c r="G102" s="252"/>
      <c r="H102" s="250"/>
      <c r="I102" s="250"/>
      <c r="J102" s="250" t="s">
        <v>2000</v>
      </c>
      <c r="K102" s="247"/>
    </row>
    <row r="103" spans="2:11" ht="5.25" customHeight="1">
      <c r="B103" s="246"/>
      <c r="C103" s="248"/>
      <c r="D103" s="248"/>
      <c r="E103" s="248"/>
      <c r="F103" s="248"/>
      <c r="G103" s="264"/>
      <c r="H103" s="248"/>
      <c r="I103" s="248"/>
      <c r="J103" s="248"/>
      <c r="K103" s="247"/>
    </row>
    <row r="104" spans="2:11" ht="15" customHeight="1">
      <c r="B104" s="246"/>
      <c r="C104" s="236" t="s">
        <v>57</v>
      </c>
      <c r="D104" s="253"/>
      <c r="E104" s="253"/>
      <c r="F104" s="255" t="s">
        <v>2001</v>
      </c>
      <c r="G104" s="264"/>
      <c r="H104" s="236" t="s">
        <v>2040</v>
      </c>
      <c r="I104" s="236" t="s">
        <v>2003</v>
      </c>
      <c r="J104" s="236">
        <v>20</v>
      </c>
      <c r="K104" s="247"/>
    </row>
    <row r="105" spans="2:11" ht="15" customHeight="1">
      <c r="B105" s="246"/>
      <c r="C105" s="236" t="s">
        <v>2004</v>
      </c>
      <c r="D105" s="236"/>
      <c r="E105" s="236"/>
      <c r="F105" s="255" t="s">
        <v>2001</v>
      </c>
      <c r="G105" s="236"/>
      <c r="H105" s="236" t="s">
        <v>2040</v>
      </c>
      <c r="I105" s="236" t="s">
        <v>2003</v>
      </c>
      <c r="J105" s="236">
        <v>120</v>
      </c>
      <c r="K105" s="247"/>
    </row>
    <row r="106" spans="2:11" ht="15" customHeight="1">
      <c r="B106" s="256"/>
      <c r="C106" s="236" t="s">
        <v>2006</v>
      </c>
      <c r="D106" s="236"/>
      <c r="E106" s="236"/>
      <c r="F106" s="255" t="s">
        <v>2007</v>
      </c>
      <c r="G106" s="236"/>
      <c r="H106" s="236" t="s">
        <v>2040</v>
      </c>
      <c r="I106" s="236" t="s">
        <v>2003</v>
      </c>
      <c r="J106" s="236">
        <v>50</v>
      </c>
      <c r="K106" s="247"/>
    </row>
    <row r="107" spans="2:11" ht="15" customHeight="1">
      <c r="B107" s="256"/>
      <c r="C107" s="236" t="s">
        <v>2009</v>
      </c>
      <c r="D107" s="236"/>
      <c r="E107" s="236"/>
      <c r="F107" s="255" t="s">
        <v>2001</v>
      </c>
      <c r="G107" s="236"/>
      <c r="H107" s="236" t="s">
        <v>2040</v>
      </c>
      <c r="I107" s="236" t="s">
        <v>2011</v>
      </c>
      <c r="J107" s="236"/>
      <c r="K107" s="247"/>
    </row>
    <row r="108" spans="2:11" ht="15" customHeight="1">
      <c r="B108" s="256"/>
      <c r="C108" s="236" t="s">
        <v>2020</v>
      </c>
      <c r="D108" s="236"/>
      <c r="E108" s="236"/>
      <c r="F108" s="255" t="s">
        <v>2007</v>
      </c>
      <c r="G108" s="236"/>
      <c r="H108" s="236" t="s">
        <v>2040</v>
      </c>
      <c r="I108" s="236" t="s">
        <v>2003</v>
      </c>
      <c r="J108" s="236">
        <v>50</v>
      </c>
      <c r="K108" s="247"/>
    </row>
    <row r="109" spans="2:11" ht="15" customHeight="1">
      <c r="B109" s="256"/>
      <c r="C109" s="236" t="s">
        <v>2028</v>
      </c>
      <c r="D109" s="236"/>
      <c r="E109" s="236"/>
      <c r="F109" s="255" t="s">
        <v>2007</v>
      </c>
      <c r="G109" s="236"/>
      <c r="H109" s="236" t="s">
        <v>2040</v>
      </c>
      <c r="I109" s="236" t="s">
        <v>2003</v>
      </c>
      <c r="J109" s="236">
        <v>50</v>
      </c>
      <c r="K109" s="247"/>
    </row>
    <row r="110" spans="2:11" ht="15" customHeight="1">
      <c r="B110" s="256"/>
      <c r="C110" s="236" t="s">
        <v>2026</v>
      </c>
      <c r="D110" s="236"/>
      <c r="E110" s="236"/>
      <c r="F110" s="255" t="s">
        <v>2007</v>
      </c>
      <c r="G110" s="236"/>
      <c r="H110" s="236" t="s">
        <v>2040</v>
      </c>
      <c r="I110" s="236" t="s">
        <v>2003</v>
      </c>
      <c r="J110" s="236">
        <v>50</v>
      </c>
      <c r="K110" s="247"/>
    </row>
    <row r="111" spans="2:11" ht="15" customHeight="1">
      <c r="B111" s="256"/>
      <c r="C111" s="236" t="s">
        <v>57</v>
      </c>
      <c r="D111" s="236"/>
      <c r="E111" s="236"/>
      <c r="F111" s="255" t="s">
        <v>2001</v>
      </c>
      <c r="G111" s="236"/>
      <c r="H111" s="236" t="s">
        <v>2041</v>
      </c>
      <c r="I111" s="236" t="s">
        <v>2003</v>
      </c>
      <c r="J111" s="236">
        <v>20</v>
      </c>
      <c r="K111" s="247"/>
    </row>
    <row r="112" spans="2:11" ht="15" customHeight="1">
      <c r="B112" s="256"/>
      <c r="C112" s="236" t="s">
        <v>2042</v>
      </c>
      <c r="D112" s="236"/>
      <c r="E112" s="236"/>
      <c r="F112" s="255" t="s">
        <v>2001</v>
      </c>
      <c r="G112" s="236"/>
      <c r="H112" s="236" t="s">
        <v>2043</v>
      </c>
      <c r="I112" s="236" t="s">
        <v>2003</v>
      </c>
      <c r="J112" s="236">
        <v>120</v>
      </c>
      <c r="K112" s="247"/>
    </row>
    <row r="113" spans="2:11" ht="15" customHeight="1">
      <c r="B113" s="256"/>
      <c r="C113" s="236" t="s">
        <v>42</v>
      </c>
      <c r="D113" s="236"/>
      <c r="E113" s="236"/>
      <c r="F113" s="255" t="s">
        <v>2001</v>
      </c>
      <c r="G113" s="236"/>
      <c r="H113" s="236" t="s">
        <v>2044</v>
      </c>
      <c r="I113" s="236" t="s">
        <v>2035</v>
      </c>
      <c r="J113" s="236"/>
      <c r="K113" s="247"/>
    </row>
    <row r="114" spans="2:11" ht="15" customHeight="1">
      <c r="B114" s="256"/>
      <c r="C114" s="236" t="s">
        <v>52</v>
      </c>
      <c r="D114" s="236"/>
      <c r="E114" s="236"/>
      <c r="F114" s="255" t="s">
        <v>2001</v>
      </c>
      <c r="G114" s="236"/>
      <c r="H114" s="236" t="s">
        <v>2045</v>
      </c>
      <c r="I114" s="236" t="s">
        <v>2035</v>
      </c>
      <c r="J114" s="236"/>
      <c r="K114" s="247"/>
    </row>
    <row r="115" spans="2:11" ht="15" customHeight="1">
      <c r="B115" s="256"/>
      <c r="C115" s="236" t="s">
        <v>61</v>
      </c>
      <c r="D115" s="236"/>
      <c r="E115" s="236"/>
      <c r="F115" s="255" t="s">
        <v>2001</v>
      </c>
      <c r="G115" s="236"/>
      <c r="H115" s="236" t="s">
        <v>2046</v>
      </c>
      <c r="I115" s="236" t="s">
        <v>2047</v>
      </c>
      <c r="J115" s="236"/>
      <c r="K115" s="247"/>
    </row>
    <row r="116" spans="2:11" ht="15" customHeight="1">
      <c r="B116" s="259"/>
      <c r="C116" s="265"/>
      <c r="D116" s="265"/>
      <c r="E116" s="265"/>
      <c r="F116" s="265"/>
      <c r="G116" s="265"/>
      <c r="H116" s="265"/>
      <c r="I116" s="265"/>
      <c r="J116" s="265"/>
      <c r="K116" s="261"/>
    </row>
    <row r="117" spans="2:11" ht="18.75" customHeight="1">
      <c r="B117" s="266"/>
      <c r="C117" s="232"/>
      <c r="D117" s="232"/>
      <c r="E117" s="232"/>
      <c r="F117" s="267"/>
      <c r="G117" s="232"/>
      <c r="H117" s="232"/>
      <c r="I117" s="232"/>
      <c r="J117" s="232"/>
      <c r="K117" s="266"/>
    </row>
    <row r="118" spans="2:11" ht="18.75" customHeight="1">
      <c r="B118" s="242"/>
      <c r="C118" s="242"/>
      <c r="D118" s="242"/>
      <c r="E118" s="242"/>
      <c r="F118" s="242"/>
      <c r="G118" s="242"/>
      <c r="H118" s="242"/>
      <c r="I118" s="242"/>
      <c r="J118" s="242"/>
      <c r="K118" s="242"/>
    </row>
    <row r="119" spans="2:11" ht="7.5" customHeight="1">
      <c r="B119" s="268"/>
      <c r="C119" s="269"/>
      <c r="D119" s="269"/>
      <c r="E119" s="269"/>
      <c r="F119" s="269"/>
      <c r="G119" s="269"/>
      <c r="H119" s="269"/>
      <c r="I119" s="269"/>
      <c r="J119" s="269"/>
      <c r="K119" s="270"/>
    </row>
    <row r="120" spans="2:11" ht="45" customHeight="1">
      <c r="B120" s="271"/>
      <c r="C120" s="347" t="s">
        <v>2048</v>
      </c>
      <c r="D120" s="347"/>
      <c r="E120" s="347"/>
      <c r="F120" s="347"/>
      <c r="G120" s="347"/>
      <c r="H120" s="347"/>
      <c r="I120" s="347"/>
      <c r="J120" s="347"/>
      <c r="K120" s="272"/>
    </row>
    <row r="121" spans="2:11" ht="17.25" customHeight="1">
      <c r="B121" s="273"/>
      <c r="C121" s="248" t="s">
        <v>1995</v>
      </c>
      <c r="D121" s="248"/>
      <c r="E121" s="248"/>
      <c r="F121" s="248" t="s">
        <v>1996</v>
      </c>
      <c r="G121" s="249"/>
      <c r="H121" s="248" t="s">
        <v>138</v>
      </c>
      <c r="I121" s="248" t="s">
        <v>61</v>
      </c>
      <c r="J121" s="248" t="s">
        <v>1997</v>
      </c>
      <c r="K121" s="274"/>
    </row>
    <row r="122" spans="2:11" ht="17.25" customHeight="1">
      <c r="B122" s="273"/>
      <c r="C122" s="250" t="s">
        <v>1998</v>
      </c>
      <c r="D122" s="250"/>
      <c r="E122" s="250"/>
      <c r="F122" s="251" t="s">
        <v>1999</v>
      </c>
      <c r="G122" s="252"/>
      <c r="H122" s="250"/>
      <c r="I122" s="250"/>
      <c r="J122" s="250" t="s">
        <v>2000</v>
      </c>
      <c r="K122" s="274"/>
    </row>
    <row r="123" spans="2:11" ht="5.25" customHeight="1">
      <c r="B123" s="275"/>
      <c r="C123" s="253"/>
      <c r="D123" s="253"/>
      <c r="E123" s="253"/>
      <c r="F123" s="253"/>
      <c r="G123" s="236"/>
      <c r="H123" s="253"/>
      <c r="I123" s="253"/>
      <c r="J123" s="253"/>
      <c r="K123" s="276"/>
    </row>
    <row r="124" spans="2:11" ht="15" customHeight="1">
      <c r="B124" s="275"/>
      <c r="C124" s="236" t="s">
        <v>2004</v>
      </c>
      <c r="D124" s="253"/>
      <c r="E124" s="253"/>
      <c r="F124" s="255" t="s">
        <v>2001</v>
      </c>
      <c r="G124" s="236"/>
      <c r="H124" s="236" t="s">
        <v>2040</v>
      </c>
      <c r="I124" s="236" t="s">
        <v>2003</v>
      </c>
      <c r="J124" s="236">
        <v>120</v>
      </c>
      <c r="K124" s="277"/>
    </row>
    <row r="125" spans="2:11" ht="15" customHeight="1">
      <c r="B125" s="275"/>
      <c r="C125" s="236" t="s">
        <v>2049</v>
      </c>
      <c r="D125" s="236"/>
      <c r="E125" s="236"/>
      <c r="F125" s="255" t="s">
        <v>2001</v>
      </c>
      <c r="G125" s="236"/>
      <c r="H125" s="236" t="s">
        <v>2050</v>
      </c>
      <c r="I125" s="236" t="s">
        <v>2003</v>
      </c>
      <c r="J125" s="236" t="s">
        <v>2051</v>
      </c>
      <c r="K125" s="277"/>
    </row>
    <row r="126" spans="2:11" ht="15" customHeight="1">
      <c r="B126" s="275"/>
      <c r="C126" s="236" t="s">
        <v>1950</v>
      </c>
      <c r="D126" s="236"/>
      <c r="E126" s="236"/>
      <c r="F126" s="255" t="s">
        <v>2001</v>
      </c>
      <c r="G126" s="236"/>
      <c r="H126" s="236" t="s">
        <v>2052</v>
      </c>
      <c r="I126" s="236" t="s">
        <v>2003</v>
      </c>
      <c r="J126" s="236" t="s">
        <v>2051</v>
      </c>
      <c r="K126" s="277"/>
    </row>
    <row r="127" spans="2:11" ht="15" customHeight="1">
      <c r="B127" s="275"/>
      <c r="C127" s="236" t="s">
        <v>2012</v>
      </c>
      <c r="D127" s="236"/>
      <c r="E127" s="236"/>
      <c r="F127" s="255" t="s">
        <v>2007</v>
      </c>
      <c r="G127" s="236"/>
      <c r="H127" s="236" t="s">
        <v>2013</v>
      </c>
      <c r="I127" s="236" t="s">
        <v>2003</v>
      </c>
      <c r="J127" s="236">
        <v>15</v>
      </c>
      <c r="K127" s="277"/>
    </row>
    <row r="128" spans="2:11" ht="15" customHeight="1">
      <c r="B128" s="275"/>
      <c r="C128" s="257" t="s">
        <v>2014</v>
      </c>
      <c r="D128" s="257"/>
      <c r="E128" s="257"/>
      <c r="F128" s="258" t="s">
        <v>2007</v>
      </c>
      <c r="G128" s="257"/>
      <c r="H128" s="257" t="s">
        <v>2015</v>
      </c>
      <c r="I128" s="257" t="s">
        <v>2003</v>
      </c>
      <c r="J128" s="257">
        <v>15</v>
      </c>
      <c r="K128" s="277"/>
    </row>
    <row r="129" spans="2:11" ht="15" customHeight="1">
      <c r="B129" s="275"/>
      <c r="C129" s="257" t="s">
        <v>2016</v>
      </c>
      <c r="D129" s="257"/>
      <c r="E129" s="257"/>
      <c r="F129" s="258" t="s">
        <v>2007</v>
      </c>
      <c r="G129" s="257"/>
      <c r="H129" s="257" t="s">
        <v>2017</v>
      </c>
      <c r="I129" s="257" t="s">
        <v>2003</v>
      </c>
      <c r="J129" s="257">
        <v>20</v>
      </c>
      <c r="K129" s="277"/>
    </row>
    <row r="130" spans="2:11" ht="15" customHeight="1">
      <c r="B130" s="275"/>
      <c r="C130" s="257" t="s">
        <v>2018</v>
      </c>
      <c r="D130" s="257"/>
      <c r="E130" s="257"/>
      <c r="F130" s="258" t="s">
        <v>2007</v>
      </c>
      <c r="G130" s="257"/>
      <c r="H130" s="257" t="s">
        <v>2019</v>
      </c>
      <c r="I130" s="257" t="s">
        <v>2003</v>
      </c>
      <c r="J130" s="257">
        <v>20</v>
      </c>
      <c r="K130" s="277"/>
    </row>
    <row r="131" spans="2:11" ht="15" customHeight="1">
      <c r="B131" s="275"/>
      <c r="C131" s="236" t="s">
        <v>2006</v>
      </c>
      <c r="D131" s="236"/>
      <c r="E131" s="236"/>
      <c r="F131" s="255" t="s">
        <v>2007</v>
      </c>
      <c r="G131" s="236"/>
      <c r="H131" s="236" t="s">
        <v>2040</v>
      </c>
      <c r="I131" s="236" t="s">
        <v>2003</v>
      </c>
      <c r="J131" s="236">
        <v>50</v>
      </c>
      <c r="K131" s="277"/>
    </row>
    <row r="132" spans="2:11" ht="15" customHeight="1">
      <c r="B132" s="275"/>
      <c r="C132" s="236" t="s">
        <v>2020</v>
      </c>
      <c r="D132" s="236"/>
      <c r="E132" s="236"/>
      <c r="F132" s="255" t="s">
        <v>2007</v>
      </c>
      <c r="G132" s="236"/>
      <c r="H132" s="236" t="s">
        <v>2040</v>
      </c>
      <c r="I132" s="236" t="s">
        <v>2003</v>
      </c>
      <c r="J132" s="236">
        <v>50</v>
      </c>
      <c r="K132" s="277"/>
    </row>
    <row r="133" spans="2:11" ht="15" customHeight="1">
      <c r="B133" s="275"/>
      <c r="C133" s="236" t="s">
        <v>2026</v>
      </c>
      <c r="D133" s="236"/>
      <c r="E133" s="236"/>
      <c r="F133" s="255" t="s">
        <v>2007</v>
      </c>
      <c r="G133" s="236"/>
      <c r="H133" s="236" t="s">
        <v>2040</v>
      </c>
      <c r="I133" s="236" t="s">
        <v>2003</v>
      </c>
      <c r="J133" s="236">
        <v>50</v>
      </c>
      <c r="K133" s="277"/>
    </row>
    <row r="134" spans="2:11" ht="15" customHeight="1">
      <c r="B134" s="275"/>
      <c r="C134" s="236" t="s">
        <v>2028</v>
      </c>
      <c r="D134" s="236"/>
      <c r="E134" s="236"/>
      <c r="F134" s="255" t="s">
        <v>2007</v>
      </c>
      <c r="G134" s="236"/>
      <c r="H134" s="236" t="s">
        <v>2040</v>
      </c>
      <c r="I134" s="236" t="s">
        <v>2003</v>
      </c>
      <c r="J134" s="236">
        <v>50</v>
      </c>
      <c r="K134" s="277"/>
    </row>
    <row r="135" spans="2:11" ht="15" customHeight="1">
      <c r="B135" s="275"/>
      <c r="C135" s="236" t="s">
        <v>143</v>
      </c>
      <c r="D135" s="236"/>
      <c r="E135" s="236"/>
      <c r="F135" s="255" t="s">
        <v>2007</v>
      </c>
      <c r="G135" s="236"/>
      <c r="H135" s="236" t="s">
        <v>2053</v>
      </c>
      <c r="I135" s="236" t="s">
        <v>2003</v>
      </c>
      <c r="J135" s="236">
        <v>255</v>
      </c>
      <c r="K135" s="277"/>
    </row>
    <row r="136" spans="2:11" ht="15" customHeight="1">
      <c r="B136" s="275"/>
      <c r="C136" s="236" t="s">
        <v>2030</v>
      </c>
      <c r="D136" s="236"/>
      <c r="E136" s="236"/>
      <c r="F136" s="255" t="s">
        <v>2001</v>
      </c>
      <c r="G136" s="236"/>
      <c r="H136" s="236" t="s">
        <v>2054</v>
      </c>
      <c r="I136" s="236" t="s">
        <v>2032</v>
      </c>
      <c r="J136" s="236"/>
      <c r="K136" s="277"/>
    </row>
    <row r="137" spans="2:11" ht="15" customHeight="1">
      <c r="B137" s="275"/>
      <c r="C137" s="236" t="s">
        <v>2033</v>
      </c>
      <c r="D137" s="236"/>
      <c r="E137" s="236"/>
      <c r="F137" s="255" t="s">
        <v>2001</v>
      </c>
      <c r="G137" s="236"/>
      <c r="H137" s="236" t="s">
        <v>2055</v>
      </c>
      <c r="I137" s="236" t="s">
        <v>2035</v>
      </c>
      <c r="J137" s="236"/>
      <c r="K137" s="277"/>
    </row>
    <row r="138" spans="2:11" ht="15" customHeight="1">
      <c r="B138" s="275"/>
      <c r="C138" s="236" t="s">
        <v>2036</v>
      </c>
      <c r="D138" s="236"/>
      <c r="E138" s="236"/>
      <c r="F138" s="255" t="s">
        <v>2001</v>
      </c>
      <c r="G138" s="236"/>
      <c r="H138" s="236" t="s">
        <v>2036</v>
      </c>
      <c r="I138" s="236" t="s">
        <v>2035</v>
      </c>
      <c r="J138" s="236"/>
      <c r="K138" s="277"/>
    </row>
    <row r="139" spans="2:11" ht="15" customHeight="1">
      <c r="B139" s="275"/>
      <c r="C139" s="236" t="s">
        <v>42</v>
      </c>
      <c r="D139" s="236"/>
      <c r="E139" s="236"/>
      <c r="F139" s="255" t="s">
        <v>2001</v>
      </c>
      <c r="G139" s="236"/>
      <c r="H139" s="236" t="s">
        <v>2056</v>
      </c>
      <c r="I139" s="236" t="s">
        <v>2035</v>
      </c>
      <c r="J139" s="236"/>
      <c r="K139" s="277"/>
    </row>
    <row r="140" spans="2:11" ht="15" customHeight="1">
      <c r="B140" s="275"/>
      <c r="C140" s="236" t="s">
        <v>2057</v>
      </c>
      <c r="D140" s="236"/>
      <c r="E140" s="236"/>
      <c r="F140" s="255" t="s">
        <v>2001</v>
      </c>
      <c r="G140" s="236"/>
      <c r="H140" s="236" t="s">
        <v>2058</v>
      </c>
      <c r="I140" s="236" t="s">
        <v>2035</v>
      </c>
      <c r="J140" s="236"/>
      <c r="K140" s="277"/>
    </row>
    <row r="141" spans="2:11" ht="15" customHeight="1">
      <c r="B141" s="278"/>
      <c r="C141" s="279"/>
      <c r="D141" s="279"/>
      <c r="E141" s="279"/>
      <c r="F141" s="279"/>
      <c r="G141" s="279"/>
      <c r="H141" s="279"/>
      <c r="I141" s="279"/>
      <c r="J141" s="279"/>
      <c r="K141" s="280"/>
    </row>
    <row r="142" spans="2:11" ht="18.75" customHeight="1">
      <c r="B142" s="232"/>
      <c r="C142" s="232"/>
      <c r="D142" s="232"/>
      <c r="E142" s="232"/>
      <c r="F142" s="267"/>
      <c r="G142" s="232"/>
      <c r="H142" s="232"/>
      <c r="I142" s="232"/>
      <c r="J142" s="232"/>
      <c r="K142" s="232"/>
    </row>
    <row r="143" spans="2:11" ht="18.75" customHeight="1">
      <c r="B143" s="242"/>
      <c r="C143" s="242"/>
      <c r="D143" s="242"/>
      <c r="E143" s="242"/>
      <c r="F143" s="242"/>
      <c r="G143" s="242"/>
      <c r="H143" s="242"/>
      <c r="I143" s="242"/>
      <c r="J143" s="242"/>
      <c r="K143" s="242"/>
    </row>
    <row r="144" spans="2:11" ht="7.5" customHeight="1">
      <c r="B144" s="243"/>
      <c r="C144" s="244"/>
      <c r="D144" s="244"/>
      <c r="E144" s="244"/>
      <c r="F144" s="244"/>
      <c r="G144" s="244"/>
      <c r="H144" s="244"/>
      <c r="I144" s="244"/>
      <c r="J144" s="244"/>
      <c r="K144" s="245"/>
    </row>
    <row r="145" spans="2:11" ht="45" customHeight="1">
      <c r="B145" s="246"/>
      <c r="C145" s="348" t="s">
        <v>2059</v>
      </c>
      <c r="D145" s="348"/>
      <c r="E145" s="348"/>
      <c r="F145" s="348"/>
      <c r="G145" s="348"/>
      <c r="H145" s="348"/>
      <c r="I145" s="348"/>
      <c r="J145" s="348"/>
      <c r="K145" s="247"/>
    </row>
    <row r="146" spans="2:11" ht="17.25" customHeight="1">
      <c r="B146" s="246"/>
      <c r="C146" s="248" t="s">
        <v>1995</v>
      </c>
      <c r="D146" s="248"/>
      <c r="E146" s="248"/>
      <c r="F146" s="248" t="s">
        <v>1996</v>
      </c>
      <c r="G146" s="249"/>
      <c r="H146" s="248" t="s">
        <v>138</v>
      </c>
      <c r="I146" s="248" t="s">
        <v>61</v>
      </c>
      <c r="J146" s="248" t="s">
        <v>1997</v>
      </c>
      <c r="K146" s="247"/>
    </row>
    <row r="147" spans="2:11" ht="17.25" customHeight="1">
      <c r="B147" s="246"/>
      <c r="C147" s="250" t="s">
        <v>1998</v>
      </c>
      <c r="D147" s="250"/>
      <c r="E147" s="250"/>
      <c r="F147" s="251" t="s">
        <v>1999</v>
      </c>
      <c r="G147" s="252"/>
      <c r="H147" s="250"/>
      <c r="I147" s="250"/>
      <c r="J147" s="250" t="s">
        <v>2000</v>
      </c>
      <c r="K147" s="247"/>
    </row>
    <row r="148" spans="2:11" ht="5.25" customHeight="1">
      <c r="B148" s="256"/>
      <c r="C148" s="253"/>
      <c r="D148" s="253"/>
      <c r="E148" s="253"/>
      <c r="F148" s="253"/>
      <c r="G148" s="254"/>
      <c r="H148" s="253"/>
      <c r="I148" s="253"/>
      <c r="J148" s="253"/>
      <c r="K148" s="277"/>
    </row>
    <row r="149" spans="2:11" ht="15" customHeight="1">
      <c r="B149" s="256"/>
      <c r="C149" s="281" t="s">
        <v>2004</v>
      </c>
      <c r="D149" s="236"/>
      <c r="E149" s="236"/>
      <c r="F149" s="282" t="s">
        <v>2001</v>
      </c>
      <c r="G149" s="236"/>
      <c r="H149" s="281" t="s">
        <v>2040</v>
      </c>
      <c r="I149" s="281" t="s">
        <v>2003</v>
      </c>
      <c r="J149" s="281">
        <v>120</v>
      </c>
      <c r="K149" s="277"/>
    </row>
    <row r="150" spans="2:11" ht="15" customHeight="1">
      <c r="B150" s="256"/>
      <c r="C150" s="281" t="s">
        <v>2049</v>
      </c>
      <c r="D150" s="236"/>
      <c r="E150" s="236"/>
      <c r="F150" s="282" t="s">
        <v>2001</v>
      </c>
      <c r="G150" s="236"/>
      <c r="H150" s="281" t="s">
        <v>2060</v>
      </c>
      <c r="I150" s="281" t="s">
        <v>2003</v>
      </c>
      <c r="J150" s="281" t="s">
        <v>2051</v>
      </c>
      <c r="K150" s="277"/>
    </row>
    <row r="151" spans="2:11" ht="15" customHeight="1">
      <c r="B151" s="256"/>
      <c r="C151" s="281" t="s">
        <v>1950</v>
      </c>
      <c r="D151" s="236"/>
      <c r="E151" s="236"/>
      <c r="F151" s="282" t="s">
        <v>2001</v>
      </c>
      <c r="G151" s="236"/>
      <c r="H151" s="281" t="s">
        <v>2061</v>
      </c>
      <c r="I151" s="281" t="s">
        <v>2003</v>
      </c>
      <c r="J151" s="281" t="s">
        <v>2051</v>
      </c>
      <c r="K151" s="277"/>
    </row>
    <row r="152" spans="2:11" ht="15" customHeight="1">
      <c r="B152" s="256"/>
      <c r="C152" s="281" t="s">
        <v>2006</v>
      </c>
      <c r="D152" s="236"/>
      <c r="E152" s="236"/>
      <c r="F152" s="282" t="s">
        <v>2007</v>
      </c>
      <c r="G152" s="236"/>
      <c r="H152" s="281" t="s">
        <v>2040</v>
      </c>
      <c r="I152" s="281" t="s">
        <v>2003</v>
      </c>
      <c r="J152" s="281">
        <v>50</v>
      </c>
      <c r="K152" s="277"/>
    </row>
    <row r="153" spans="2:11" ht="15" customHeight="1">
      <c r="B153" s="256"/>
      <c r="C153" s="281" t="s">
        <v>2009</v>
      </c>
      <c r="D153" s="236"/>
      <c r="E153" s="236"/>
      <c r="F153" s="282" t="s">
        <v>2001</v>
      </c>
      <c r="G153" s="236"/>
      <c r="H153" s="281" t="s">
        <v>2040</v>
      </c>
      <c r="I153" s="281" t="s">
        <v>2011</v>
      </c>
      <c r="J153" s="281"/>
      <c r="K153" s="277"/>
    </row>
    <row r="154" spans="2:11" ht="15" customHeight="1">
      <c r="B154" s="256"/>
      <c r="C154" s="281" t="s">
        <v>2020</v>
      </c>
      <c r="D154" s="236"/>
      <c r="E154" s="236"/>
      <c r="F154" s="282" t="s">
        <v>2007</v>
      </c>
      <c r="G154" s="236"/>
      <c r="H154" s="281" t="s">
        <v>2040</v>
      </c>
      <c r="I154" s="281" t="s">
        <v>2003</v>
      </c>
      <c r="J154" s="281">
        <v>50</v>
      </c>
      <c r="K154" s="277"/>
    </row>
    <row r="155" spans="2:11" ht="15" customHeight="1">
      <c r="B155" s="256"/>
      <c r="C155" s="281" t="s">
        <v>2028</v>
      </c>
      <c r="D155" s="236"/>
      <c r="E155" s="236"/>
      <c r="F155" s="282" t="s">
        <v>2007</v>
      </c>
      <c r="G155" s="236"/>
      <c r="H155" s="281" t="s">
        <v>2040</v>
      </c>
      <c r="I155" s="281" t="s">
        <v>2003</v>
      </c>
      <c r="J155" s="281">
        <v>50</v>
      </c>
      <c r="K155" s="277"/>
    </row>
    <row r="156" spans="2:11" ht="15" customHeight="1">
      <c r="B156" s="256"/>
      <c r="C156" s="281" t="s">
        <v>2026</v>
      </c>
      <c r="D156" s="236"/>
      <c r="E156" s="236"/>
      <c r="F156" s="282" t="s">
        <v>2007</v>
      </c>
      <c r="G156" s="236"/>
      <c r="H156" s="281" t="s">
        <v>2040</v>
      </c>
      <c r="I156" s="281" t="s">
        <v>2003</v>
      </c>
      <c r="J156" s="281">
        <v>50</v>
      </c>
      <c r="K156" s="277"/>
    </row>
    <row r="157" spans="2:11" ht="15" customHeight="1">
      <c r="B157" s="256"/>
      <c r="C157" s="281" t="s">
        <v>90</v>
      </c>
      <c r="D157" s="236"/>
      <c r="E157" s="236"/>
      <c r="F157" s="282" t="s">
        <v>2001</v>
      </c>
      <c r="G157" s="236"/>
      <c r="H157" s="281" t="s">
        <v>2062</v>
      </c>
      <c r="I157" s="281" t="s">
        <v>2003</v>
      </c>
      <c r="J157" s="281" t="s">
        <v>2063</v>
      </c>
      <c r="K157" s="277"/>
    </row>
    <row r="158" spans="2:11" ht="15" customHeight="1">
      <c r="B158" s="256"/>
      <c r="C158" s="281" t="s">
        <v>2064</v>
      </c>
      <c r="D158" s="236"/>
      <c r="E158" s="236"/>
      <c r="F158" s="282" t="s">
        <v>2001</v>
      </c>
      <c r="G158" s="236"/>
      <c r="H158" s="281" t="s">
        <v>2065</v>
      </c>
      <c r="I158" s="281" t="s">
        <v>2035</v>
      </c>
      <c r="J158" s="281"/>
      <c r="K158" s="277"/>
    </row>
    <row r="159" spans="2:11" ht="15" customHeight="1">
      <c r="B159" s="283"/>
      <c r="C159" s="265"/>
      <c r="D159" s="265"/>
      <c r="E159" s="265"/>
      <c r="F159" s="265"/>
      <c r="G159" s="265"/>
      <c r="H159" s="265"/>
      <c r="I159" s="265"/>
      <c r="J159" s="265"/>
      <c r="K159" s="284"/>
    </row>
    <row r="160" spans="2:11" ht="18.75" customHeight="1">
      <c r="B160" s="232"/>
      <c r="C160" s="236"/>
      <c r="D160" s="236"/>
      <c r="E160" s="236"/>
      <c r="F160" s="255"/>
      <c r="G160" s="236"/>
      <c r="H160" s="236"/>
      <c r="I160" s="236"/>
      <c r="J160" s="236"/>
      <c r="K160" s="232"/>
    </row>
    <row r="161" spans="2:11" ht="18.75" customHeight="1">
      <c r="B161" s="242"/>
      <c r="C161" s="242"/>
      <c r="D161" s="242"/>
      <c r="E161" s="242"/>
      <c r="F161" s="242"/>
      <c r="G161" s="242"/>
      <c r="H161" s="242"/>
      <c r="I161" s="242"/>
      <c r="J161" s="242"/>
      <c r="K161" s="242"/>
    </row>
    <row r="162" spans="2:11" ht="7.5" customHeight="1">
      <c r="B162" s="224"/>
      <c r="C162" s="225"/>
      <c r="D162" s="225"/>
      <c r="E162" s="225"/>
      <c r="F162" s="225"/>
      <c r="G162" s="225"/>
      <c r="H162" s="225"/>
      <c r="I162" s="225"/>
      <c r="J162" s="225"/>
      <c r="K162" s="226"/>
    </row>
    <row r="163" spans="2:11" ht="45" customHeight="1">
      <c r="B163" s="227"/>
      <c r="C163" s="347" t="s">
        <v>2066</v>
      </c>
      <c r="D163" s="347"/>
      <c r="E163" s="347"/>
      <c r="F163" s="347"/>
      <c r="G163" s="347"/>
      <c r="H163" s="347"/>
      <c r="I163" s="347"/>
      <c r="J163" s="347"/>
      <c r="K163" s="228"/>
    </row>
    <row r="164" spans="2:11" ht="17.25" customHeight="1">
      <c r="B164" s="227"/>
      <c r="C164" s="248" t="s">
        <v>1995</v>
      </c>
      <c r="D164" s="248"/>
      <c r="E164" s="248"/>
      <c r="F164" s="248" t="s">
        <v>1996</v>
      </c>
      <c r="G164" s="285"/>
      <c r="H164" s="286" t="s">
        <v>138</v>
      </c>
      <c r="I164" s="286" t="s">
        <v>61</v>
      </c>
      <c r="J164" s="248" t="s">
        <v>1997</v>
      </c>
      <c r="K164" s="228"/>
    </row>
    <row r="165" spans="2:11" ht="17.25" customHeight="1">
      <c r="B165" s="229"/>
      <c r="C165" s="250" t="s">
        <v>1998</v>
      </c>
      <c r="D165" s="250"/>
      <c r="E165" s="250"/>
      <c r="F165" s="251" t="s">
        <v>1999</v>
      </c>
      <c r="G165" s="287"/>
      <c r="H165" s="288"/>
      <c r="I165" s="288"/>
      <c r="J165" s="250" t="s">
        <v>2000</v>
      </c>
      <c r="K165" s="230"/>
    </row>
    <row r="166" spans="2:11" ht="5.25" customHeight="1">
      <c r="B166" s="256"/>
      <c r="C166" s="253"/>
      <c r="D166" s="253"/>
      <c r="E166" s="253"/>
      <c r="F166" s="253"/>
      <c r="G166" s="254"/>
      <c r="H166" s="253"/>
      <c r="I166" s="253"/>
      <c r="J166" s="253"/>
      <c r="K166" s="277"/>
    </row>
    <row r="167" spans="2:11" ht="15" customHeight="1">
      <c r="B167" s="256"/>
      <c r="C167" s="236" t="s">
        <v>2004</v>
      </c>
      <c r="D167" s="236"/>
      <c r="E167" s="236"/>
      <c r="F167" s="255" t="s">
        <v>2001</v>
      </c>
      <c r="G167" s="236"/>
      <c r="H167" s="236" t="s">
        <v>2040</v>
      </c>
      <c r="I167" s="236" t="s">
        <v>2003</v>
      </c>
      <c r="J167" s="236">
        <v>120</v>
      </c>
      <c r="K167" s="277"/>
    </row>
    <row r="168" spans="2:11" ht="15" customHeight="1">
      <c r="B168" s="256"/>
      <c r="C168" s="236" t="s">
        <v>2049</v>
      </c>
      <c r="D168" s="236"/>
      <c r="E168" s="236"/>
      <c r="F168" s="255" t="s">
        <v>2001</v>
      </c>
      <c r="G168" s="236"/>
      <c r="H168" s="236" t="s">
        <v>2050</v>
      </c>
      <c r="I168" s="236" t="s">
        <v>2003</v>
      </c>
      <c r="J168" s="236" t="s">
        <v>2051</v>
      </c>
      <c r="K168" s="277"/>
    </row>
    <row r="169" spans="2:11" ht="15" customHeight="1">
      <c r="B169" s="256"/>
      <c r="C169" s="236" t="s">
        <v>1950</v>
      </c>
      <c r="D169" s="236"/>
      <c r="E169" s="236"/>
      <c r="F169" s="255" t="s">
        <v>2001</v>
      </c>
      <c r="G169" s="236"/>
      <c r="H169" s="236" t="s">
        <v>2067</v>
      </c>
      <c r="I169" s="236" t="s">
        <v>2003</v>
      </c>
      <c r="J169" s="236" t="s">
        <v>2051</v>
      </c>
      <c r="K169" s="277"/>
    </row>
    <row r="170" spans="2:11" ht="15" customHeight="1">
      <c r="B170" s="256"/>
      <c r="C170" s="236" t="s">
        <v>2006</v>
      </c>
      <c r="D170" s="236"/>
      <c r="E170" s="236"/>
      <c r="F170" s="255" t="s">
        <v>2007</v>
      </c>
      <c r="G170" s="236"/>
      <c r="H170" s="236" t="s">
        <v>2067</v>
      </c>
      <c r="I170" s="236" t="s">
        <v>2003</v>
      </c>
      <c r="J170" s="236">
        <v>50</v>
      </c>
      <c r="K170" s="277"/>
    </row>
    <row r="171" spans="2:11" ht="15" customHeight="1">
      <c r="B171" s="256"/>
      <c r="C171" s="236" t="s">
        <v>2009</v>
      </c>
      <c r="D171" s="236"/>
      <c r="E171" s="236"/>
      <c r="F171" s="255" t="s">
        <v>2001</v>
      </c>
      <c r="G171" s="236"/>
      <c r="H171" s="236" t="s">
        <v>2067</v>
      </c>
      <c r="I171" s="236" t="s">
        <v>2011</v>
      </c>
      <c r="J171" s="236"/>
      <c r="K171" s="277"/>
    </row>
    <row r="172" spans="2:11" ht="15" customHeight="1">
      <c r="B172" s="256"/>
      <c r="C172" s="236" t="s">
        <v>2020</v>
      </c>
      <c r="D172" s="236"/>
      <c r="E172" s="236"/>
      <c r="F172" s="255" t="s">
        <v>2007</v>
      </c>
      <c r="G172" s="236"/>
      <c r="H172" s="236" t="s">
        <v>2067</v>
      </c>
      <c r="I172" s="236" t="s">
        <v>2003</v>
      </c>
      <c r="J172" s="236">
        <v>50</v>
      </c>
      <c r="K172" s="277"/>
    </row>
    <row r="173" spans="2:11" ht="15" customHeight="1">
      <c r="B173" s="256"/>
      <c r="C173" s="236" t="s">
        <v>2028</v>
      </c>
      <c r="D173" s="236"/>
      <c r="E173" s="236"/>
      <c r="F173" s="255" t="s">
        <v>2007</v>
      </c>
      <c r="G173" s="236"/>
      <c r="H173" s="236" t="s">
        <v>2067</v>
      </c>
      <c r="I173" s="236" t="s">
        <v>2003</v>
      </c>
      <c r="J173" s="236">
        <v>50</v>
      </c>
      <c r="K173" s="277"/>
    </row>
    <row r="174" spans="2:11" ht="15" customHeight="1">
      <c r="B174" s="256"/>
      <c r="C174" s="236" t="s">
        <v>2026</v>
      </c>
      <c r="D174" s="236"/>
      <c r="E174" s="236"/>
      <c r="F174" s="255" t="s">
        <v>2007</v>
      </c>
      <c r="G174" s="236"/>
      <c r="H174" s="236" t="s">
        <v>2067</v>
      </c>
      <c r="I174" s="236" t="s">
        <v>2003</v>
      </c>
      <c r="J174" s="236">
        <v>50</v>
      </c>
      <c r="K174" s="277"/>
    </row>
    <row r="175" spans="2:11" ht="15" customHeight="1">
      <c r="B175" s="256"/>
      <c r="C175" s="236" t="s">
        <v>137</v>
      </c>
      <c r="D175" s="236"/>
      <c r="E175" s="236"/>
      <c r="F175" s="255" t="s">
        <v>2001</v>
      </c>
      <c r="G175" s="236"/>
      <c r="H175" s="236" t="s">
        <v>2068</v>
      </c>
      <c r="I175" s="236" t="s">
        <v>2069</v>
      </c>
      <c r="J175" s="236"/>
      <c r="K175" s="277"/>
    </row>
    <row r="176" spans="2:11" ht="15" customHeight="1">
      <c r="B176" s="256"/>
      <c r="C176" s="236" t="s">
        <v>61</v>
      </c>
      <c r="D176" s="236"/>
      <c r="E176" s="236"/>
      <c r="F176" s="255" t="s">
        <v>2001</v>
      </c>
      <c r="G176" s="236"/>
      <c r="H176" s="236" t="s">
        <v>2070</v>
      </c>
      <c r="I176" s="236" t="s">
        <v>2071</v>
      </c>
      <c r="J176" s="236">
        <v>1</v>
      </c>
      <c r="K176" s="277"/>
    </row>
    <row r="177" spans="2:11" ht="15" customHeight="1">
      <c r="B177" s="256"/>
      <c r="C177" s="236" t="s">
        <v>57</v>
      </c>
      <c r="D177" s="236"/>
      <c r="E177" s="236"/>
      <c r="F177" s="255" t="s">
        <v>2001</v>
      </c>
      <c r="G177" s="236"/>
      <c r="H177" s="236" t="s">
        <v>2072</v>
      </c>
      <c r="I177" s="236" t="s">
        <v>2003</v>
      </c>
      <c r="J177" s="236">
        <v>20</v>
      </c>
      <c r="K177" s="277"/>
    </row>
    <row r="178" spans="2:11" ht="15" customHeight="1">
      <c r="B178" s="256"/>
      <c r="C178" s="236" t="s">
        <v>138</v>
      </c>
      <c r="D178" s="236"/>
      <c r="E178" s="236"/>
      <c r="F178" s="255" t="s">
        <v>2001</v>
      </c>
      <c r="G178" s="236"/>
      <c r="H178" s="236" t="s">
        <v>2073</v>
      </c>
      <c r="I178" s="236" t="s">
        <v>2003</v>
      </c>
      <c r="J178" s="236">
        <v>255</v>
      </c>
      <c r="K178" s="277"/>
    </row>
    <row r="179" spans="2:11" ht="15" customHeight="1">
      <c r="B179" s="256"/>
      <c r="C179" s="236" t="s">
        <v>139</v>
      </c>
      <c r="D179" s="236"/>
      <c r="E179" s="236"/>
      <c r="F179" s="255" t="s">
        <v>2001</v>
      </c>
      <c r="G179" s="236"/>
      <c r="H179" s="236" t="s">
        <v>1966</v>
      </c>
      <c r="I179" s="236" t="s">
        <v>2003</v>
      </c>
      <c r="J179" s="236">
        <v>10</v>
      </c>
      <c r="K179" s="277"/>
    </row>
    <row r="180" spans="2:11" ht="15" customHeight="1">
      <c r="B180" s="256"/>
      <c r="C180" s="236" t="s">
        <v>140</v>
      </c>
      <c r="D180" s="236"/>
      <c r="E180" s="236"/>
      <c r="F180" s="255" t="s">
        <v>2001</v>
      </c>
      <c r="G180" s="236"/>
      <c r="H180" s="236" t="s">
        <v>2074</v>
      </c>
      <c r="I180" s="236" t="s">
        <v>2035</v>
      </c>
      <c r="J180" s="236"/>
      <c r="K180" s="277"/>
    </row>
    <row r="181" spans="2:11" ht="15" customHeight="1">
      <c r="B181" s="256"/>
      <c r="C181" s="236" t="s">
        <v>2075</v>
      </c>
      <c r="D181" s="236"/>
      <c r="E181" s="236"/>
      <c r="F181" s="255" t="s">
        <v>2001</v>
      </c>
      <c r="G181" s="236"/>
      <c r="H181" s="236" t="s">
        <v>2076</v>
      </c>
      <c r="I181" s="236" t="s">
        <v>2035</v>
      </c>
      <c r="J181" s="236"/>
      <c r="K181" s="277"/>
    </row>
    <row r="182" spans="2:11" ht="15" customHeight="1">
      <c r="B182" s="256"/>
      <c r="C182" s="236" t="s">
        <v>2064</v>
      </c>
      <c r="D182" s="236"/>
      <c r="E182" s="236"/>
      <c r="F182" s="255" t="s">
        <v>2001</v>
      </c>
      <c r="G182" s="236"/>
      <c r="H182" s="236" t="s">
        <v>2077</v>
      </c>
      <c r="I182" s="236" t="s">
        <v>2035</v>
      </c>
      <c r="J182" s="236"/>
      <c r="K182" s="277"/>
    </row>
    <row r="183" spans="2:11" ht="15" customHeight="1">
      <c r="B183" s="256"/>
      <c r="C183" s="236" t="s">
        <v>142</v>
      </c>
      <c r="D183" s="236"/>
      <c r="E183" s="236"/>
      <c r="F183" s="255" t="s">
        <v>2007</v>
      </c>
      <c r="G183" s="236"/>
      <c r="H183" s="236" t="s">
        <v>2078</v>
      </c>
      <c r="I183" s="236" t="s">
        <v>2003</v>
      </c>
      <c r="J183" s="236">
        <v>50</v>
      </c>
      <c r="K183" s="277"/>
    </row>
    <row r="184" spans="2:11" ht="15" customHeight="1">
      <c r="B184" s="256"/>
      <c r="C184" s="236" t="s">
        <v>2079</v>
      </c>
      <c r="D184" s="236"/>
      <c r="E184" s="236"/>
      <c r="F184" s="255" t="s">
        <v>2007</v>
      </c>
      <c r="G184" s="236"/>
      <c r="H184" s="236" t="s">
        <v>2080</v>
      </c>
      <c r="I184" s="236" t="s">
        <v>2081</v>
      </c>
      <c r="J184" s="236"/>
      <c r="K184" s="277"/>
    </row>
    <row r="185" spans="2:11" ht="15" customHeight="1">
      <c r="B185" s="256"/>
      <c r="C185" s="236" t="s">
        <v>2082</v>
      </c>
      <c r="D185" s="236"/>
      <c r="E185" s="236"/>
      <c r="F185" s="255" t="s">
        <v>2007</v>
      </c>
      <c r="G185" s="236"/>
      <c r="H185" s="236" t="s">
        <v>2083</v>
      </c>
      <c r="I185" s="236" t="s">
        <v>2081</v>
      </c>
      <c r="J185" s="236"/>
      <c r="K185" s="277"/>
    </row>
    <row r="186" spans="2:11" ht="15" customHeight="1">
      <c r="B186" s="256"/>
      <c r="C186" s="236" t="s">
        <v>2084</v>
      </c>
      <c r="D186" s="236"/>
      <c r="E186" s="236"/>
      <c r="F186" s="255" t="s">
        <v>2007</v>
      </c>
      <c r="G186" s="236"/>
      <c r="H186" s="236" t="s">
        <v>2085</v>
      </c>
      <c r="I186" s="236" t="s">
        <v>2081</v>
      </c>
      <c r="J186" s="236"/>
      <c r="K186" s="277"/>
    </row>
    <row r="187" spans="2:11" ht="15" customHeight="1">
      <c r="B187" s="256"/>
      <c r="C187" s="289" t="s">
        <v>2086</v>
      </c>
      <c r="D187" s="236"/>
      <c r="E187" s="236"/>
      <c r="F187" s="255" t="s">
        <v>2007</v>
      </c>
      <c r="G187" s="236"/>
      <c r="H187" s="236" t="s">
        <v>2087</v>
      </c>
      <c r="I187" s="236" t="s">
        <v>2088</v>
      </c>
      <c r="J187" s="290" t="s">
        <v>2089</v>
      </c>
      <c r="K187" s="277"/>
    </row>
    <row r="188" spans="2:11" ht="15" customHeight="1">
      <c r="B188" s="256"/>
      <c r="C188" s="241" t="s">
        <v>46</v>
      </c>
      <c r="D188" s="236"/>
      <c r="E188" s="236"/>
      <c r="F188" s="255" t="s">
        <v>2001</v>
      </c>
      <c r="G188" s="236"/>
      <c r="H188" s="232" t="s">
        <v>2090</v>
      </c>
      <c r="I188" s="236" t="s">
        <v>2091</v>
      </c>
      <c r="J188" s="236"/>
      <c r="K188" s="277"/>
    </row>
    <row r="189" spans="2:11" ht="15" customHeight="1">
      <c r="B189" s="256"/>
      <c r="C189" s="241" t="s">
        <v>2092</v>
      </c>
      <c r="D189" s="236"/>
      <c r="E189" s="236"/>
      <c r="F189" s="255" t="s">
        <v>2001</v>
      </c>
      <c r="G189" s="236"/>
      <c r="H189" s="236" t="s">
        <v>2093</v>
      </c>
      <c r="I189" s="236" t="s">
        <v>2035</v>
      </c>
      <c r="J189" s="236"/>
      <c r="K189" s="277"/>
    </row>
    <row r="190" spans="2:11" ht="15" customHeight="1">
      <c r="B190" s="256"/>
      <c r="C190" s="241" t="s">
        <v>2094</v>
      </c>
      <c r="D190" s="236"/>
      <c r="E190" s="236"/>
      <c r="F190" s="255" t="s">
        <v>2001</v>
      </c>
      <c r="G190" s="236"/>
      <c r="H190" s="236" t="s">
        <v>2095</v>
      </c>
      <c r="I190" s="236" t="s">
        <v>2035</v>
      </c>
      <c r="J190" s="236"/>
      <c r="K190" s="277"/>
    </row>
    <row r="191" spans="2:11" ht="15" customHeight="1">
      <c r="B191" s="256"/>
      <c r="C191" s="241" t="s">
        <v>2096</v>
      </c>
      <c r="D191" s="236"/>
      <c r="E191" s="236"/>
      <c r="F191" s="255" t="s">
        <v>2007</v>
      </c>
      <c r="G191" s="236"/>
      <c r="H191" s="236" t="s">
        <v>2097</v>
      </c>
      <c r="I191" s="236" t="s">
        <v>2035</v>
      </c>
      <c r="J191" s="236"/>
      <c r="K191" s="277"/>
    </row>
    <row r="192" spans="2:11" ht="15" customHeight="1">
      <c r="B192" s="283"/>
      <c r="C192" s="291"/>
      <c r="D192" s="265"/>
      <c r="E192" s="265"/>
      <c r="F192" s="265"/>
      <c r="G192" s="265"/>
      <c r="H192" s="265"/>
      <c r="I192" s="265"/>
      <c r="J192" s="265"/>
      <c r="K192" s="284"/>
    </row>
    <row r="193" spans="2:11" ht="18.75" customHeight="1">
      <c r="B193" s="232"/>
      <c r="C193" s="236"/>
      <c r="D193" s="236"/>
      <c r="E193" s="236"/>
      <c r="F193" s="255"/>
      <c r="G193" s="236"/>
      <c r="H193" s="236"/>
      <c r="I193" s="236"/>
      <c r="J193" s="236"/>
      <c r="K193" s="232"/>
    </row>
    <row r="194" spans="2:11" ht="18.75" customHeight="1">
      <c r="B194" s="232"/>
      <c r="C194" s="236"/>
      <c r="D194" s="236"/>
      <c r="E194" s="236"/>
      <c r="F194" s="255"/>
      <c r="G194" s="236"/>
      <c r="H194" s="236"/>
      <c r="I194" s="236"/>
      <c r="J194" s="236"/>
      <c r="K194" s="232"/>
    </row>
    <row r="195" spans="2:11" ht="18.75" customHeight="1">
      <c r="B195" s="242"/>
      <c r="C195" s="242"/>
      <c r="D195" s="242"/>
      <c r="E195" s="242"/>
      <c r="F195" s="242"/>
      <c r="G195" s="242"/>
      <c r="H195" s="242"/>
      <c r="I195" s="242"/>
      <c r="J195" s="242"/>
      <c r="K195" s="242"/>
    </row>
    <row r="196" spans="2:11" ht="13.5">
      <c r="B196" s="224"/>
      <c r="C196" s="225"/>
      <c r="D196" s="225"/>
      <c r="E196" s="225"/>
      <c r="F196" s="225"/>
      <c r="G196" s="225"/>
      <c r="H196" s="225"/>
      <c r="I196" s="225"/>
      <c r="J196" s="225"/>
      <c r="K196" s="226"/>
    </row>
    <row r="197" spans="2:11" ht="21">
      <c r="B197" s="227"/>
      <c r="C197" s="347" t="s">
        <v>2098</v>
      </c>
      <c r="D197" s="347"/>
      <c r="E197" s="347"/>
      <c r="F197" s="347"/>
      <c r="G197" s="347"/>
      <c r="H197" s="347"/>
      <c r="I197" s="347"/>
      <c r="J197" s="347"/>
      <c r="K197" s="228"/>
    </row>
    <row r="198" spans="2:11" ht="25.5" customHeight="1">
      <c r="B198" s="227"/>
      <c r="C198" s="292" t="s">
        <v>2099</v>
      </c>
      <c r="D198" s="292"/>
      <c r="E198" s="292"/>
      <c r="F198" s="292" t="s">
        <v>2100</v>
      </c>
      <c r="G198" s="293"/>
      <c r="H198" s="346" t="s">
        <v>2101</v>
      </c>
      <c r="I198" s="346"/>
      <c r="J198" s="346"/>
      <c r="K198" s="228"/>
    </row>
    <row r="199" spans="2:11" ht="5.25" customHeight="1">
      <c r="B199" s="256"/>
      <c r="C199" s="253"/>
      <c r="D199" s="253"/>
      <c r="E199" s="253"/>
      <c r="F199" s="253"/>
      <c r="G199" s="236"/>
      <c r="H199" s="253"/>
      <c r="I199" s="253"/>
      <c r="J199" s="253"/>
      <c r="K199" s="277"/>
    </row>
    <row r="200" spans="2:11" ht="15" customHeight="1">
      <c r="B200" s="256"/>
      <c r="C200" s="236" t="s">
        <v>2091</v>
      </c>
      <c r="D200" s="236"/>
      <c r="E200" s="236"/>
      <c r="F200" s="255" t="s">
        <v>47</v>
      </c>
      <c r="G200" s="236"/>
      <c r="H200" s="345" t="s">
        <v>2102</v>
      </c>
      <c r="I200" s="345"/>
      <c r="J200" s="345"/>
      <c r="K200" s="277"/>
    </row>
    <row r="201" spans="2:11" ht="15" customHeight="1">
      <c r="B201" s="256"/>
      <c r="C201" s="262"/>
      <c r="D201" s="236"/>
      <c r="E201" s="236"/>
      <c r="F201" s="255" t="s">
        <v>48</v>
      </c>
      <c r="G201" s="236"/>
      <c r="H201" s="345" t="s">
        <v>2103</v>
      </c>
      <c r="I201" s="345"/>
      <c r="J201" s="345"/>
      <c r="K201" s="277"/>
    </row>
    <row r="202" spans="2:11" ht="15" customHeight="1">
      <c r="B202" s="256"/>
      <c r="C202" s="262"/>
      <c r="D202" s="236"/>
      <c r="E202" s="236"/>
      <c r="F202" s="255" t="s">
        <v>51</v>
      </c>
      <c r="G202" s="236"/>
      <c r="H202" s="345" t="s">
        <v>2104</v>
      </c>
      <c r="I202" s="345"/>
      <c r="J202" s="345"/>
      <c r="K202" s="277"/>
    </row>
    <row r="203" spans="2:11" ht="15" customHeight="1">
      <c r="B203" s="256"/>
      <c r="C203" s="236"/>
      <c r="D203" s="236"/>
      <c r="E203" s="236"/>
      <c r="F203" s="255" t="s">
        <v>49</v>
      </c>
      <c r="G203" s="236"/>
      <c r="H203" s="345" t="s">
        <v>2105</v>
      </c>
      <c r="I203" s="345"/>
      <c r="J203" s="345"/>
      <c r="K203" s="277"/>
    </row>
    <row r="204" spans="2:11" ht="15" customHeight="1">
      <c r="B204" s="256"/>
      <c r="C204" s="236"/>
      <c r="D204" s="236"/>
      <c r="E204" s="236"/>
      <c r="F204" s="255" t="s">
        <v>50</v>
      </c>
      <c r="G204" s="236"/>
      <c r="H204" s="345" t="s">
        <v>2106</v>
      </c>
      <c r="I204" s="345"/>
      <c r="J204" s="345"/>
      <c r="K204" s="277"/>
    </row>
    <row r="205" spans="2:11" ht="15" customHeight="1">
      <c r="B205" s="256"/>
      <c r="C205" s="236"/>
      <c r="D205" s="236"/>
      <c r="E205" s="236"/>
      <c r="F205" s="255"/>
      <c r="G205" s="236"/>
      <c r="H205" s="236"/>
      <c r="I205" s="236"/>
      <c r="J205" s="236"/>
      <c r="K205" s="277"/>
    </row>
    <row r="206" spans="2:11" ht="15" customHeight="1">
      <c r="B206" s="256"/>
      <c r="C206" s="236" t="s">
        <v>2047</v>
      </c>
      <c r="D206" s="236"/>
      <c r="E206" s="236"/>
      <c r="F206" s="255" t="s">
        <v>80</v>
      </c>
      <c r="G206" s="236"/>
      <c r="H206" s="345" t="s">
        <v>2107</v>
      </c>
      <c r="I206" s="345"/>
      <c r="J206" s="345"/>
      <c r="K206" s="277"/>
    </row>
    <row r="207" spans="2:11" ht="15" customHeight="1">
      <c r="B207" s="256"/>
      <c r="C207" s="262"/>
      <c r="D207" s="236"/>
      <c r="E207" s="236"/>
      <c r="F207" s="255" t="s">
        <v>1944</v>
      </c>
      <c r="G207" s="236"/>
      <c r="H207" s="345" t="s">
        <v>1945</v>
      </c>
      <c r="I207" s="345"/>
      <c r="J207" s="345"/>
      <c r="K207" s="277"/>
    </row>
    <row r="208" spans="2:11" ht="15" customHeight="1">
      <c r="B208" s="256"/>
      <c r="C208" s="236"/>
      <c r="D208" s="236"/>
      <c r="E208" s="236"/>
      <c r="F208" s="255" t="s">
        <v>1942</v>
      </c>
      <c r="G208" s="236"/>
      <c r="H208" s="345" t="s">
        <v>2108</v>
      </c>
      <c r="I208" s="345"/>
      <c r="J208" s="345"/>
      <c r="K208" s="277"/>
    </row>
    <row r="209" spans="2:11" ht="15" customHeight="1">
      <c r="B209" s="294"/>
      <c r="C209" s="262"/>
      <c r="D209" s="262"/>
      <c r="E209" s="262"/>
      <c r="F209" s="255" t="s">
        <v>1946</v>
      </c>
      <c r="G209" s="241"/>
      <c r="H209" s="344" t="s">
        <v>1947</v>
      </c>
      <c r="I209" s="344"/>
      <c r="J209" s="344"/>
      <c r="K209" s="295"/>
    </row>
    <row r="210" spans="2:11" ht="15" customHeight="1">
      <c r="B210" s="294"/>
      <c r="C210" s="262"/>
      <c r="D210" s="262"/>
      <c r="E210" s="262"/>
      <c r="F210" s="255" t="s">
        <v>1948</v>
      </c>
      <c r="G210" s="241"/>
      <c r="H210" s="344" t="s">
        <v>2109</v>
      </c>
      <c r="I210" s="344"/>
      <c r="J210" s="344"/>
      <c r="K210" s="295"/>
    </row>
    <row r="211" spans="2:11" ht="15" customHeight="1">
      <c r="B211" s="294"/>
      <c r="C211" s="262"/>
      <c r="D211" s="262"/>
      <c r="E211" s="262"/>
      <c r="F211" s="296"/>
      <c r="G211" s="241"/>
      <c r="H211" s="297"/>
      <c r="I211" s="297"/>
      <c r="J211" s="297"/>
      <c r="K211" s="295"/>
    </row>
    <row r="212" spans="2:11" ht="15" customHeight="1">
      <c r="B212" s="294"/>
      <c r="C212" s="236" t="s">
        <v>2071</v>
      </c>
      <c r="D212" s="262"/>
      <c r="E212" s="262"/>
      <c r="F212" s="255">
        <v>1</v>
      </c>
      <c r="G212" s="241"/>
      <c r="H212" s="344" t="s">
        <v>2110</v>
      </c>
      <c r="I212" s="344"/>
      <c r="J212" s="344"/>
      <c r="K212" s="295"/>
    </row>
    <row r="213" spans="2:11" ht="15" customHeight="1">
      <c r="B213" s="294"/>
      <c r="C213" s="262"/>
      <c r="D213" s="262"/>
      <c r="E213" s="262"/>
      <c r="F213" s="255">
        <v>2</v>
      </c>
      <c r="G213" s="241"/>
      <c r="H213" s="344" t="s">
        <v>2111</v>
      </c>
      <c r="I213" s="344"/>
      <c r="J213" s="344"/>
      <c r="K213" s="295"/>
    </row>
    <row r="214" spans="2:11" ht="15" customHeight="1">
      <c r="B214" s="294"/>
      <c r="C214" s="262"/>
      <c r="D214" s="262"/>
      <c r="E214" s="262"/>
      <c r="F214" s="255">
        <v>3</v>
      </c>
      <c r="G214" s="241"/>
      <c r="H214" s="344" t="s">
        <v>2112</v>
      </c>
      <c r="I214" s="344"/>
      <c r="J214" s="344"/>
      <c r="K214" s="295"/>
    </row>
    <row r="215" spans="2:11" ht="15" customHeight="1">
      <c r="B215" s="294"/>
      <c r="C215" s="262"/>
      <c r="D215" s="262"/>
      <c r="E215" s="262"/>
      <c r="F215" s="255">
        <v>4</v>
      </c>
      <c r="G215" s="241"/>
      <c r="H215" s="344" t="s">
        <v>2113</v>
      </c>
      <c r="I215" s="344"/>
      <c r="J215" s="344"/>
      <c r="K215" s="295"/>
    </row>
    <row r="216" spans="2:11" ht="12.75" customHeight="1">
      <c r="B216" s="298"/>
      <c r="C216" s="299"/>
      <c r="D216" s="299"/>
      <c r="E216" s="299"/>
      <c r="F216" s="299"/>
      <c r="G216" s="299"/>
      <c r="H216" s="299"/>
      <c r="I216" s="299"/>
      <c r="J216" s="299"/>
      <c r="K216" s="300"/>
    </row>
  </sheetData>
  <sheetProtection formatCells="0" formatColumns="0" formatRows="0" insertColumns="0" insertRows="0" insertHyperlinks="0" deleteColumns="0" deleteRows="0" sort="0" autoFilter="0" pivotTables="0"/>
  <mergeCells count="77">
    <mergeCell ref="F17:J17"/>
    <mergeCell ref="C3:J3"/>
    <mergeCell ref="C9:J9"/>
    <mergeCell ref="D11:J11"/>
    <mergeCell ref="D14:J14"/>
    <mergeCell ref="D15:J15"/>
    <mergeCell ref="F16:J16"/>
    <mergeCell ref="D10:J10"/>
    <mergeCell ref="D13:J13"/>
    <mergeCell ref="C4:J4"/>
    <mergeCell ref="C6:J6"/>
    <mergeCell ref="C7:J7"/>
    <mergeCell ref="C23:J23"/>
    <mergeCell ref="D25:J25"/>
    <mergeCell ref="C24:J24"/>
    <mergeCell ref="F18:J18"/>
    <mergeCell ref="F21:J21"/>
    <mergeCell ref="F19:J19"/>
    <mergeCell ref="F20:J20"/>
    <mergeCell ref="D31:J31"/>
    <mergeCell ref="D32:J32"/>
    <mergeCell ref="D29:J29"/>
    <mergeCell ref="D28:J28"/>
    <mergeCell ref="D26:J26"/>
    <mergeCell ref="G43:J43"/>
    <mergeCell ref="G42:J42"/>
    <mergeCell ref="D33:J33"/>
    <mergeCell ref="G38:J38"/>
    <mergeCell ref="G39:J39"/>
    <mergeCell ref="G40:J40"/>
    <mergeCell ref="G41:J41"/>
    <mergeCell ref="G34:J34"/>
    <mergeCell ref="G35:J35"/>
    <mergeCell ref="G36:J36"/>
    <mergeCell ref="G37:J37"/>
    <mergeCell ref="D57:J57"/>
    <mergeCell ref="D56:J56"/>
    <mergeCell ref="D45:J45"/>
    <mergeCell ref="C50:J50"/>
    <mergeCell ref="C52:J52"/>
    <mergeCell ref="C53:J53"/>
    <mergeCell ref="C55:J55"/>
    <mergeCell ref="D49:J49"/>
    <mergeCell ref="E48:J48"/>
    <mergeCell ref="E47:J47"/>
    <mergeCell ref="E46:J46"/>
    <mergeCell ref="D59:J59"/>
    <mergeCell ref="D60:J60"/>
    <mergeCell ref="D63:J63"/>
    <mergeCell ref="D61:J61"/>
    <mergeCell ref="D58:J58"/>
    <mergeCell ref="D68:J68"/>
    <mergeCell ref="D66:J66"/>
    <mergeCell ref="D65:J65"/>
    <mergeCell ref="D67:J67"/>
    <mergeCell ref="D64:J64"/>
    <mergeCell ref="C163:J163"/>
    <mergeCell ref="C120:J120"/>
    <mergeCell ref="C145:J145"/>
    <mergeCell ref="C100:J100"/>
    <mergeCell ref="C73:J73"/>
    <mergeCell ref="H198:J198"/>
    <mergeCell ref="C197:J197"/>
    <mergeCell ref="H206:J206"/>
    <mergeCell ref="H204:J204"/>
    <mergeCell ref="H202:J202"/>
    <mergeCell ref="H200:J200"/>
    <mergeCell ref="H215:J215"/>
    <mergeCell ref="H208:J208"/>
    <mergeCell ref="H203:J203"/>
    <mergeCell ref="H201:J201"/>
    <mergeCell ref="H212:J212"/>
    <mergeCell ref="H214:J214"/>
    <mergeCell ref="H213:J213"/>
    <mergeCell ref="H210:J210"/>
    <mergeCell ref="H209:J209"/>
    <mergeCell ref="H207:J207"/>
  </mergeCells>
  <printOptions/>
  <pageMargins left="0.5902778" right="0.5902778" top="0.5902778" bottom="0.5902778" header="0" footer="0"/>
  <pageSetup fitToHeight="1"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Zbyněk Jarolím</dc:creator>
  <cp:keywords/>
  <dc:description/>
  <cp:lastModifiedBy>Zbyněk Jarolím</cp:lastModifiedBy>
  <dcterms:created xsi:type="dcterms:W3CDTF">2018-08-21T15:13:23Z</dcterms:created>
  <dcterms:modified xsi:type="dcterms:W3CDTF">2018-08-21T15:14:06Z</dcterms:modified>
  <cp:category/>
  <cp:version/>
  <cp:contentType/>
  <cp:contentStatus/>
</cp:coreProperties>
</file>