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65431" yWindow="65431" windowWidth="23250" windowHeight="12570" activeTab="0"/>
  </bookViews>
  <sheets>
    <sheet name="Rekapitulace stavby" sheetId="1" r:id="rId1"/>
    <sheet name="ZRN1 - KOMUNIKACE" sheetId="2" r:id="rId2"/>
    <sheet name="ZRN2 - VEŘEJNÉ OSVĚTLENÍ" sheetId="3" r:id="rId3"/>
    <sheet name="VON - VEDLEJŠÍ A OSTATNÍ ..." sheetId="4" r:id="rId4"/>
    <sheet name="Seznam figur" sheetId="5" r:id="rId5"/>
    <sheet name="Pokyny pro vyplnění" sheetId="6" r:id="rId6"/>
  </sheets>
  <definedNames>
    <definedName name="_xlnm._FilterDatabase" localSheetId="3" hidden="1">'VON - VEDLEJŠÍ A OSTATNÍ ...'!$C$82:$K$82</definedName>
    <definedName name="_xlnm._FilterDatabase" localSheetId="1" hidden="1">'ZRN1 - KOMUNIKACE'!$C$90:$K$90</definedName>
    <definedName name="_xlnm._FilterDatabase" localSheetId="2" hidden="1">'ZRN2 - VEŘEJNÉ OSVĚTLENÍ'!$C$82:$K$82</definedName>
    <definedName name="_xlnm.Print_Area" localSheetId="5">'Pokyny pro vyplnění'!$B$2:$K$71,'Pokyny pro vyplnění'!$B$74:$K$118,'Pokyny pro vyplnění'!$B$121:$K$190,'Pokyny pro vyplnění'!$B$198:$K$218</definedName>
    <definedName name="_xlnm.Print_Area" localSheetId="0">'Rekapitulace stavby'!$D$4:$AO$36,'Rekapitulace stavby'!$C$42:$AQ$58</definedName>
    <definedName name="_xlnm.Print_Area" localSheetId="4">'Seznam figur'!$C$4:$G$242</definedName>
    <definedName name="_xlnm.Print_Area" localSheetId="3">'VON - VEDLEJŠÍ A OSTATNÍ ...'!$C$4:$J$39,'VON - VEDLEJŠÍ A OSTATNÍ ...'!$C$45:$J$64,'VON - VEDLEJŠÍ A OSTATNÍ ...'!$C$70:$K$116</definedName>
    <definedName name="_xlnm.Print_Area" localSheetId="1">'ZRN1 - KOMUNIKACE'!$C$4:$J$39,'ZRN1 - KOMUNIKACE'!$C$45:$J$72,'ZRN1 - KOMUNIKACE'!$C$78:$K$435</definedName>
    <definedName name="_xlnm.Print_Area" localSheetId="2">'ZRN2 - VEŘEJNÉ OSVĚTLENÍ'!$C$4:$J$39,'ZRN2 - VEŘEJNÉ OSVĚTLENÍ'!$C$45:$J$64,'ZRN2 - VEŘEJNÉ OSVĚTLENÍ'!$C$70:$K$182</definedName>
    <definedName name="_xlnm.Print_Titles" localSheetId="0">'Rekapitulace stavby'!$52:$52</definedName>
    <definedName name="_xlnm.Print_Titles" localSheetId="1">'ZRN1 - KOMUNIKACE'!$90:$90</definedName>
    <definedName name="_xlnm.Print_Titles" localSheetId="2">'ZRN2 - VEŘEJNÉ OSVĚTLENÍ'!$82:$82</definedName>
    <definedName name="_xlnm.Print_Titles" localSheetId="3">'VON - VEDLEJŠÍ A OSTATNÍ ...'!$82:$82</definedName>
    <definedName name="_xlnm.Print_Titles" localSheetId="4">'Seznam figur'!$9:$9</definedName>
  </definedNames>
  <calcPr calcId="191029"/>
  <extLst/>
</workbook>
</file>

<file path=xl/sharedStrings.xml><?xml version="1.0" encoding="utf-8"?>
<sst xmlns="http://schemas.openxmlformats.org/spreadsheetml/2006/main" count="6481" uniqueCount="1235">
  <si>
    <t>Export Komplet</t>
  </si>
  <si>
    <t>VZ</t>
  </si>
  <si>
    <t>2.0</t>
  </si>
  <si>
    <t/>
  </si>
  <si>
    <t>False</t>
  </si>
  <si>
    <t>{fdfab21c-724c-464d-a95c-f8b249325771}</t>
  </si>
  <si>
    <t>&gt;&gt;  skryté sloupce  &lt;&lt;</t>
  </si>
  <si>
    <t>0,01</t>
  </si>
  <si>
    <t>21</t>
  </si>
  <si>
    <t>15</t>
  </si>
  <si>
    <t>REKAPITULACE STAVBY</t>
  </si>
  <si>
    <t>v ---  níže se nacházejí doplnkové a pomocné údaje k sestavám  --- v</t>
  </si>
  <si>
    <t>Návod na vyplnění</t>
  </si>
  <si>
    <t>0,001</t>
  </si>
  <si>
    <t>Kód:</t>
  </si>
  <si>
    <t>20-03-27-1</t>
  </si>
  <si>
    <t>Měnit lze pouze buňky se žlutým podbarvením!
1) v Rekapitulaci stavby vyplňte údaje o Uchazeči (přenesou se do ostatních sestav i v jiných listech)
2) na vybraných listech vyplňte v sestavě Soupis prací ceny u položek</t>
  </si>
  <si>
    <t>Stavba:</t>
  </si>
  <si>
    <t>JATEČNÍ V TEPLICÍCH - R1</t>
  </si>
  <si>
    <t>KSO:</t>
  </si>
  <si>
    <t>CC-CZ:</t>
  </si>
  <si>
    <t>Místo:</t>
  </si>
  <si>
    <t>TEPLICE</t>
  </si>
  <si>
    <t>Datum:</t>
  </si>
  <si>
    <t>Zadavatel:</t>
  </si>
  <si>
    <t>IČ:</t>
  </si>
  <si>
    <t>STATUTÁRNÍ MĚSTO TEPLICE</t>
  </si>
  <si>
    <t>DIČ:</t>
  </si>
  <si>
    <t>Uchazeč:</t>
  </si>
  <si>
    <t>Projektant:</t>
  </si>
  <si>
    <t>RAPID MOST SPOL. S R.O.</t>
  </si>
  <si>
    <t>True</t>
  </si>
  <si>
    <t>Zpracovatel:</t>
  </si>
  <si>
    <t>PLHÁK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</si>
  <si>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</si>
  <si>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</si>
  <si>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</si>
  <si>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</si>
  <si>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</si>
  <si>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</si>
  <si>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</si>
  <si>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</si>
  <si>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</si>
  <si>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</si>
  <si>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</si>
  <si>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</si>
  <si>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</si>
  <si>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</si>
  <si>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</si>
  <si>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</si>
  <si>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</si>
  <si>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</si>
  <si>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</si>
  <si>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</si>
  <si>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</si>
  <si>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</si>
  <si>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</si>
  <si>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</si>
  <si>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</si>
  <si>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</si>
  <si>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</si>
  <si>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</si>
  <si>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</si>
  <si>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</si>
  <si>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</si>
  <si>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</si>
  <si>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</si>
  <si>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</si>
  <si>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</si>
  <si>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</si>
  <si>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</si>
  <si>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</si>
  <si>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</si>
  <si>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</si>
  <si>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</si>
  <si>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ZRN1</t>
  </si>
  <si>
    <t>KOMUNIKACE</t>
  </si>
  <si>
    <t>ING</t>
  </si>
  <si>
    <t>1</t>
  </si>
  <si>
    <t>{643621a6-626f-452a-8cda-5bcb5c3787c2}</t>
  </si>
  <si>
    <t>2</t>
  </si>
  <si>
    <t>ZRN2</t>
  </si>
  <si>
    <t>VEŘEJNÉ OSVĚTLENÍ</t>
  </si>
  <si>
    <t>{395fa3a0-d8c2-4b8f-b7fa-465b94f44945}</t>
  </si>
  <si>
    <t>VON</t>
  </si>
  <si>
    <t>VEDLEJŠÍ A OSTATNÍ NÁKLADY</t>
  </si>
  <si>
    <t>{f48b5564-45b0-443c-acaa-5a776be76b11}</t>
  </si>
  <si>
    <t>DEM1</t>
  </si>
  <si>
    <t>PANELY+ CITYBLOCK</t>
  </si>
  <si>
    <t>m2</t>
  </si>
  <si>
    <t>120</t>
  </si>
  <si>
    <t>3</t>
  </si>
  <si>
    <t>DEM2</t>
  </si>
  <si>
    <t>BOURÁNÍ DLÁŽDĚNÉHO CHODNÍKU</t>
  </si>
  <si>
    <t>110</t>
  </si>
  <si>
    <t>KRYCÍ LIST SOUPISU PRACÍ</t>
  </si>
  <si>
    <t>DEM3</t>
  </si>
  <si>
    <t>BOURÁNÍ ASFALTOVÉHO CHODNÍKU</t>
  </si>
  <si>
    <t>584</t>
  </si>
  <si>
    <t>DEM4</t>
  </si>
  <si>
    <t>BOURÁNÍ ASFALTOVÉ KOMUNIKACE</t>
  </si>
  <si>
    <t>1986</t>
  </si>
  <si>
    <t>KCE250MMB</t>
  </si>
  <si>
    <t>KCE250MM KRYT Z BETONU</t>
  </si>
  <si>
    <t>17</t>
  </si>
  <si>
    <t>KCE240MMDP</t>
  </si>
  <si>
    <t>KCE 240MM KRYT Z DLAŽBY POVRCH HLADKÝ, BARVA PŘÍRODNÍ</t>
  </si>
  <si>
    <t>459</t>
  </si>
  <si>
    <t>Objekt:</t>
  </si>
  <si>
    <t>KCE240MMDB</t>
  </si>
  <si>
    <t>KCE 240MM KRYT Z DLAŽBY POVRCH HLADKÝ, BAREVNÝ</t>
  </si>
  <si>
    <t>153</t>
  </si>
  <si>
    <t>ZRN1 - KOMUNIKACE</t>
  </si>
  <si>
    <t>KCE240MMDR</t>
  </si>
  <si>
    <t>KCE 240MM KRYT Z DLAŽBY POVRCH RELIÉFNÍ, BAREVNÝ</t>
  </si>
  <si>
    <t>KCE280MMAB</t>
  </si>
  <si>
    <t>KCE280MM KRYT Z ASFALTOBETONU</t>
  </si>
  <si>
    <t>5</t>
  </si>
  <si>
    <t>KCE540MMAB</t>
  </si>
  <si>
    <t>KCE540MM KRYT Z ASFALTOBETONU</t>
  </si>
  <si>
    <t>2050</t>
  </si>
  <si>
    <t>ZELEŇ</t>
  </si>
  <si>
    <t>SADOVÉ ÚPRAVY – TRÁVNÍK</t>
  </si>
  <si>
    <t>300</t>
  </si>
  <si>
    <t>OB08_25</t>
  </si>
  <si>
    <t>OBRUBNÍK BETONOVÝ ZÁHONOVÝ BO 08/25</t>
  </si>
  <si>
    <t>m</t>
  </si>
  <si>
    <t>30</t>
  </si>
  <si>
    <t>OB15_15</t>
  </si>
  <si>
    <t>OBRUBNÍK BETONOVÝ NÁJEZDOVÝ BO 15/15</t>
  </si>
  <si>
    <t>20</t>
  </si>
  <si>
    <t>OB15_15_25</t>
  </si>
  <si>
    <t>OBRUBNÍK BETONOVÝ PŘECHODOVÝ -  BO 15/15-25</t>
  </si>
  <si>
    <t>9</t>
  </si>
  <si>
    <t>OB15_25</t>
  </si>
  <si>
    <t>OBRUBNÍK BETONOVÝ STANDARD -  BO 15/25</t>
  </si>
  <si>
    <t>465</t>
  </si>
  <si>
    <t>OB15_25R1</t>
  </si>
  <si>
    <t>OBRUBNÍK BETONOVÝ STANDARD -  BO 15/25 R1</t>
  </si>
  <si>
    <t>6</t>
  </si>
  <si>
    <t>OB15_25R2</t>
  </si>
  <si>
    <t>OBRUBNÍK BETONOVÝ STANDARD -  BO 15/25R2</t>
  </si>
  <si>
    <t>UV</t>
  </si>
  <si>
    <t>ULIČNÍ VPUST</t>
  </si>
  <si>
    <t>kus</t>
  </si>
  <si>
    <t>8</t>
  </si>
  <si>
    <t>DN150</t>
  </si>
  <si>
    <t>PŘÍPOJKY</t>
  </si>
  <si>
    <t>25</t>
  </si>
  <si>
    <t>ŠACHTA</t>
  </si>
  <si>
    <t>POČET REVIZNÍCH ŠACHET</t>
  </si>
  <si>
    <t>16</t>
  </si>
  <si>
    <t>ODKOP2</t>
  </si>
  <si>
    <t>VÝPOČET PRO ODKOP ZEMINY V TŘ. 2</t>
  </si>
  <si>
    <t>m3</t>
  </si>
  <si>
    <t>60</t>
  </si>
  <si>
    <t>ODKOP4</t>
  </si>
  <si>
    <t>VÝPOČET PRO ODKOP ZEMINY V TŘ. 4</t>
  </si>
  <si>
    <t>307,5</t>
  </si>
  <si>
    <t>RÝHY</t>
  </si>
  <si>
    <t xml:space="preserve">VÝPOČET PRO ODKOP ZEMINY V TŘ. 4 </t>
  </si>
  <si>
    <t>18</t>
  </si>
  <si>
    <t>ODVOZ2</t>
  </si>
  <si>
    <t>VÝPOČET KUBATUR K ODVOZU NA SKLÁDKU</t>
  </si>
  <si>
    <t>ODVOZ4</t>
  </si>
  <si>
    <t>325,5</t>
  </si>
  <si>
    <t>KCE390MMAB</t>
  </si>
  <si>
    <t>KCE390MM KRYT Z ASFALTOBETONU</t>
  </si>
  <si>
    <t>175</t>
  </si>
  <si>
    <t>REKAPITULACE ČLENĚNÍ SOUPISU PRACÍ</t>
  </si>
  <si>
    <t>Kód dílu - Popis</t>
  </si>
  <si>
    <t>Cena celkem [CZK]</t>
  </si>
  <si>
    <t>-1</t>
  </si>
  <si>
    <t>HSV - HSV</t>
  </si>
  <si>
    <t xml:space="preserve">    1 - Zemní práce</t>
  </si>
  <si>
    <t xml:space="preserve">    3 - Svislé a kompletní konstrukce</t>
  </si>
  <si>
    <t xml:space="preserve">    4 - Vodorovné konstrukce</t>
  </si>
  <si>
    <t xml:space="preserve">    5 - Komunikace</t>
  </si>
  <si>
    <t xml:space="preserve">    8 - Trubní vedení</t>
  </si>
  <si>
    <t xml:space="preserve">    9 - Ostatní konstrukce a práce-bourání</t>
  </si>
  <si>
    <t xml:space="preserve">    997 - Přesun sutě</t>
  </si>
  <si>
    <t xml:space="preserve">    998 - Přesun hmot</t>
  </si>
  <si>
    <t>PSV - Práce a dodávky PSV</t>
  </si>
  <si>
    <t xml:space="preserve">    711 - Izolace proti vodě, vlhkosti a plynům</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</si>
  <si>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</si>
  <si>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</si>
  <si>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</si>
  <si>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</si>
  <si>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</si>
  <si>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</si>
  <si>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</si>
  <si>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</si>
  <si>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</si>
  <si>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</si>
  <si>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</si>
  <si>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</si>
  <si>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</si>
  <si>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</si>
  <si>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</si>
  <si>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ROZPOCET</t>
  </si>
  <si>
    <t>Zemní práce</t>
  </si>
  <si>
    <t>K</t>
  </si>
  <si>
    <t>113106144</t>
  </si>
  <si>
    <t>Rozebrání dlažeb komunikací pro pěší s přemístěním hmot na skládku na vzdálenost do 3 m nebo s naložením na dopravní prostředek s ložem z kameniva nebo živice a s jakoukoliv výplní spár strojně plochy jednotlivě přes 50 m2 ze zámkové dlažby</t>
  </si>
  <si>
    <t>CS ÚRS 2020 01</t>
  </si>
  <si>
    <t>4</t>
  </si>
  <si>
    <t>-598634132</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</si>
  <si>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</si>
  <si>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</si>
  <si>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</si>
  <si>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113106242</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</si>
  <si>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cementovou maltou</t>
  </si>
  <si>
    <t>1193994233</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</si>
  <si>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</si>
  <si>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</si>
  <si>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</si>
  <si>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-1719640988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</si>
  <si>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</si>
  <si>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113107212</t>
  </si>
  <si>
    <t>Odstranění podkladů nebo krytů strojně plochy jednotlivě přes 200 m2 s přemístěním hmot na skládku na vzdálenost do 20 m nebo s naložením na dopravní prostředek z kameniva těženého, o tl. vrstvy přes 100 do 200 mm</t>
  </si>
  <si>
    <t>-839914873</t>
  </si>
  <si>
    <t>113107222</t>
  </si>
  <si>
    <t>Odstranění podkladů nebo krytů strojně plochy jednotlivě přes 200 m2 s přemístěním hmot na skládku na vzdálenost do 20 m nebo s naložením na dopravní prostředek z kameniva hrubého drceného, o tl. vrstvy přes 100 do 200 mm</t>
  </si>
  <si>
    <t>-3606937</t>
  </si>
  <si>
    <t>113107231</t>
  </si>
  <si>
    <t>Odstranění podkladů nebo krytů strojně plochy jednotlivě přes 200 m2 s přemístěním hmot na skládku na vzdálenost do 20 m nebo s naložením na dopravní prostředek z betonu prostého, o tl. vrstvy přes 100 do 150 mm</t>
  </si>
  <si>
    <t>-524816017</t>
  </si>
  <si>
    <t>7</t>
  </si>
  <si>
    <t>113107232</t>
  </si>
  <si>
    <t>Odstranění podkladů nebo krytů strojně plochy jednotlivě přes 200 m2 s přemístěním hmot na skládku na vzdálenost do 20 m nebo s naložením na dopravní prostředek z betonu prostého, o tl. vrstvy přes 150 do 300 mm</t>
  </si>
  <si>
    <t>1791465775</t>
  </si>
  <si>
    <t>P</t>
  </si>
  <si>
    <t>Poznámka k položce:
10% zbytkové betony - odhad projektanta</t>
  </si>
  <si>
    <t>1986*0,1 'Přepočtené koeficientem množství</t>
  </si>
  <si>
    <t>113107241</t>
  </si>
  <si>
    <t>Odstranění podkladů nebo krytů strojně plochy jednotlivě přes 200 m2 s přemístěním hmot na skládku na vzdálenost do 20 m nebo s naložením na dopravní prostředek živičných, o tl. vrstvy do 50 mm</t>
  </si>
  <si>
    <t>1022339079</t>
  </si>
  <si>
    <t>113107244</t>
  </si>
  <si>
    <t>Odstranění podkladů nebo krytů strojně plochy jednotlivě přes 200 m2 s přemístěním hmot na skládku na vzdálenost do 20 m nebo s naložením na dopravní prostředek živičných, o tl. vrstvy přes 150 do 200 mm</t>
  </si>
  <si>
    <t>-1890982964</t>
  </si>
  <si>
    <t>Poznámka k položce:
80% odpočet 20% překopy</t>
  </si>
  <si>
    <t>10</t>
  </si>
  <si>
    <t>113202111</t>
  </si>
  <si>
    <t>Vytrhání obrub s vybouráním lože, s přemístěním hmot na skládku na vzdálenost do 3 m nebo s naložením na dopravní prostředek z krajníků nebo obrubníků stojatých</t>
  </si>
  <si>
    <t>1944687026</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</si>
  <si>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</si>
  <si>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11</t>
  </si>
  <si>
    <t>113204111</t>
  </si>
  <si>
    <t>Vytrhání obrub s vybouráním lože, s přemístěním hmot na skládku na vzdálenost do 3 m nebo s naložením na dopravní prostředek záhonových</t>
  </si>
  <si>
    <t>1267910871</t>
  </si>
  <si>
    <t>12</t>
  </si>
  <si>
    <t>120001101</t>
  </si>
  <si>
    <t>Příplatek k cenám vykopávek za ztížení vykopávky v blízkosti podzemního vedení nebo výbušnin v horninách jakékoliv třídy</t>
  </si>
  <si>
    <t>491748720</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</si>
  <si>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v němž je nutno při vykopávce postupovat opatrně, větší prostor, platí cena pro celý objem výkopku v tomto prostoru.
- není v projektu uvedena, avšak která podle projektu nebo podle sdělení investora jsou pravděpodobně ve výkopišti uložena, se rovná objemu výkopu, která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</si>
  <si>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 xml:space="preserve">Poznámka k položce:
25% </t>
  </si>
  <si>
    <t>307,5*0,25 'Přepočtené koeficientem množství</t>
  </si>
  <si>
    <t>13</t>
  </si>
  <si>
    <t>122151103</t>
  </si>
  <si>
    <t>Odkopávky a prokopávky nezapažené strojně v hornině třídy těžitelnosti I skupiny 1 a 2 přes 50 do 100 m3</t>
  </si>
  <si>
    <t>586462742</t>
  </si>
  <si>
    <t xml:space="preserve">Poznámka k souboru cen:
1. V cenách jsou započteny i náklady na přehození výkopku na vzdálenost do 3 m nebo naložení na dopravní prostředek.
</t>
  </si>
  <si>
    <t>14</t>
  </si>
  <si>
    <t>122351104</t>
  </si>
  <si>
    <t>Odkopávky a prokopávky nezapažené strojně v hornině třídy těžitelnosti II skupiny 4 přes 100 do 500 m3</t>
  </si>
  <si>
    <t>-992979213</t>
  </si>
  <si>
    <t>132351101</t>
  </si>
  <si>
    <t>Hloubení nezapažených rýh šířky do 800 mm strojně s urovnáním dna do předepsaného profilu a spádu v hornině třídy těžitelnosti II skupiny 4 do 20 m3</t>
  </si>
  <si>
    <t>-780354132</t>
  </si>
  <si>
    <t xml:space="preserve">Poznámka k souboru cen:
1. V cenách jsou započteny i náklady na přehození výkopku na přilehlém terénu na vzdálenost do 3 m od podélné osy rýhy nebo naložení na dopravní prostředek.
</t>
  </si>
  <si>
    <t>162751117</t>
  </si>
  <si>
    <t>Vodorovné přemístění výkopku nebo sypaniny po suchu na obvyklém dopravním prostředku, bez naložení výkopku, avšak se složením bez rozhrnutí z horniny třídy těžitelnosti I skupiny 1 až 3 na vzdálenost přes 9 000 do 10 000 m</t>
  </si>
  <si>
    <t>438783361</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</si>
  <si>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</si>
  <si>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</si>
  <si>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</si>
  <si>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-432347323</t>
  </si>
  <si>
    <t>Poznámka k položce:
dalších 10km</t>
  </si>
  <si>
    <t>60*10 'Přepočtené koeficientem množství</t>
  </si>
  <si>
    <t>162751137</t>
  </si>
  <si>
    <t>Vodorovné přemístění výkopku nebo sypaniny po suchu na obvyklém dopravním prostředku, bez naložení výkopku, avšak se složením bez rozhrnutí z horniny třídy těžitelnosti II na vzdálenost skupiny 4 a 5 na vzdálenost přes 9 000 do 10 000 m</t>
  </si>
  <si>
    <t>-1805927632</t>
  </si>
  <si>
    <t>ODKOP4+RÝHY</t>
  </si>
  <si>
    <t>19</t>
  </si>
  <si>
    <t>162751139</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</si>
  <si>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t>
  </si>
  <si>
    <t>784487240</t>
  </si>
  <si>
    <t>325,5*10 'Přepočtené koeficientem množství</t>
  </si>
  <si>
    <t>171201231</t>
  </si>
  <si>
    <t>Poplatek za uložení stavebního odpadu na recyklační skládce (skládkovné) zeminy a kamení zatříděného do Katalogu odpadů pod kódem 17 05 04</t>
  </si>
  <si>
    <t>t</t>
  </si>
  <si>
    <t>1601781870</t>
  </si>
  <si>
    <t xml:space="preserve">Poznámka k položce:
převod m3/t
</t>
  </si>
  <si>
    <t>ODVOZ2+ODVOZ4</t>
  </si>
  <si>
    <t>385,5*1,75 'Přepočtené koeficientem množství</t>
  </si>
  <si>
    <t>171251201</t>
  </si>
  <si>
    <t>Uložení sypaniny na skládky nebo meziskládky bez hutnění s upravením uložené sypaniny do předepsaného tvaru</t>
  </si>
  <si>
    <t>284857151</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</si>
  <si>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</si>
  <si>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ODKOP2+ODKOP4</t>
  </si>
  <si>
    <t>22</t>
  </si>
  <si>
    <t>174101101</t>
  </si>
  <si>
    <t>Zásyp sypaninou z jakékoliv horniny strojně s uložením výkopku ve vrstvách se zhutněním jam, šachet, rýh nebo kolem objektů v těchto vykopávkách</t>
  </si>
  <si>
    <t>273000124</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</si>
  <si>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</si>
  <si>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RÝHY"zásypy rýh přípojek</t>
  </si>
  <si>
    <t>ŠACHTA"zásypy kolem šachet</t>
  </si>
  <si>
    <t>Součet</t>
  </si>
  <si>
    <t>23</t>
  </si>
  <si>
    <t>M</t>
  </si>
  <si>
    <t>58331200</t>
  </si>
  <si>
    <t>štěrkopísek netříděný zásypový</t>
  </si>
  <si>
    <t>36303058</t>
  </si>
  <si>
    <t>Poznámka k položce:
převod m3/t</t>
  </si>
  <si>
    <t>34*1,8 'Přepočtené koeficientem množství</t>
  </si>
  <si>
    <t>24</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</si>
  <si>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</si>
  <si>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</si>
  <si>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638937538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</si>
  <si>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</si>
  <si>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0,2*0,6*DN150</t>
  </si>
  <si>
    <t>1033973447</t>
  </si>
  <si>
    <t>3*1,75 'Přepočtené koeficientem množství</t>
  </si>
  <si>
    <t>26</t>
  </si>
  <si>
    <t>180404111</t>
  </si>
  <si>
    <t>Založení hřišťového trávníku výsevem na vrstvě ornice</t>
  </si>
  <si>
    <t>1866832855</t>
  </si>
  <si>
    <t xml:space="preserve">Poznámka k souboru cen:
1. V ceně jsou započteny i náklady vyprofilování, přihnojení organickými hnojivy, pletí, válcování, zalévání, pokosení, naložení, odvoz shrabků a pokosené trávy na vzdálenost do 10 km s jejich složením a náklady na ošetřování trávníku do dvou měsíců po provedení výsevu.
2. V cenách nejsou započteny náklady na dodání travního semene, které se oceňuje ve specifikaci. Ztratné lze stanovit ve výši 5 %.
3. V cenách nejsou započteny náklady na dodání hnojiva, které se oceňuje ve specifikaci. Ztratné lze stanovit ve výši 8 %.
</t>
  </si>
  <si>
    <t>27</t>
  </si>
  <si>
    <t>005724100</t>
  </si>
  <si>
    <t>osivo směs travní parková</t>
  </si>
  <si>
    <t>kg</t>
  </si>
  <si>
    <t>-1351954131</t>
  </si>
  <si>
    <t>Poznámka k položce:
1kg/50m2</t>
  </si>
  <si>
    <t>300*0,02 'Přepočtené koeficientem množství</t>
  </si>
  <si>
    <t>28</t>
  </si>
  <si>
    <t>181301111</t>
  </si>
  <si>
    <t>Rozprostření a urovnání ornice v rovině nebo ve svahu sklonu do 1:5 strojně při souvislé ploše přes 500 m2, tl. vrstvy do 200 mm</t>
  </si>
  <si>
    <t>-257292026</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</si>
  <si>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</si>
  <si>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29</t>
  </si>
  <si>
    <t>10364100</t>
  </si>
  <si>
    <t>zemina pro terénní úpravy - tříděná</t>
  </si>
  <si>
    <t>217422383</t>
  </si>
  <si>
    <t>ZELEŇ*0,2</t>
  </si>
  <si>
    <t>60*1,75 'Přepočtené koeficientem množství</t>
  </si>
  <si>
    <t>181951111</t>
  </si>
  <si>
    <t>Úprava pláně vyrovnáním výškových rozdílů strojně v hornině třídy těžitelnosti I, skupiny 1 až 3 bez zhutnění</t>
  </si>
  <si>
    <t>1358926868</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</si>
  <si>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</si>
  <si>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31</t>
  </si>
  <si>
    <t>181951114</t>
  </si>
  <si>
    <t>Úprava pláně vyrovnáním výškových rozdílů strojně v hornině třídy těžitelnosti II, skupiny 4 a 5 se zhutněním</t>
  </si>
  <si>
    <t>1363020307</t>
  </si>
  <si>
    <t>KCE240MMDB+KCE240MMDP+KCE240MMDR+KCE540MMAB</t>
  </si>
  <si>
    <t>Svislé a kompletní konstrukce</t>
  </si>
  <si>
    <t>32</t>
  </si>
  <si>
    <t>358315114</t>
  </si>
  <si>
    <t>Bourání stoky kompletní nebo vybourání otvorů průřezové plochy do 4 m2 ve stokách ze zdiva z prostého betonu</t>
  </si>
  <si>
    <t>-523594772</t>
  </si>
  <si>
    <t>Poznámka k položce:
50%</t>
  </si>
  <si>
    <t>ŠACHTA*0,5</t>
  </si>
  <si>
    <t>UV*0,5</t>
  </si>
  <si>
    <t>12*0,5 'Přepočtené koeficientem množství</t>
  </si>
  <si>
    <t>Vodorovné konstrukce</t>
  </si>
  <si>
    <t>33</t>
  </si>
  <si>
    <t>451573111</t>
  </si>
  <si>
    <t>Lože pod potrubí, stoky a drobné objekty v otevřeném výkopu z písku a štěrkopísku do 63 mm</t>
  </si>
  <si>
    <t>1719332771</t>
  </si>
  <si>
    <t xml:space="preserve">Poznámka k souboru cen:
1. Ceny -1111 a -1192 lze použít i pro zřízení sběrných vrstev nad drenážními trubkami.
2. V cenách -5111 a -1192 jsou započteny i náklady na prohození výkopku získaného při zemních pracích.
</t>
  </si>
  <si>
    <t>0,8*0,3*DN150</t>
  </si>
  <si>
    <t>Komunikace</t>
  </si>
  <si>
    <t>34</t>
  </si>
  <si>
    <t>564851111</t>
  </si>
  <si>
    <t>Podklad ze štěrkodrti ŠD s rozprostřením a zhutněním, po zhutnění tl. 150 mm</t>
  </si>
  <si>
    <t>-1295073149</t>
  </si>
  <si>
    <t>Poznámka k položce:
10% vyrovnání</t>
  </si>
  <si>
    <t>KCE240MMDB+KCE240MMDP+KCE240MMDR</t>
  </si>
  <si>
    <t>2677*1,1 'Přepočtené koeficientem množství</t>
  </si>
  <si>
    <t>35</t>
  </si>
  <si>
    <t>564861111</t>
  </si>
  <si>
    <t>Podklad ze štěrkodrti ŠD s rozprostřením a zhutněním, po zhutnění tl. 200 mm</t>
  </si>
  <si>
    <t>-1367067899</t>
  </si>
  <si>
    <t>Poznámka k položce:
15% vyrovnání</t>
  </si>
  <si>
    <t>2242*1,15 'Přepočtené koeficientem množství</t>
  </si>
  <si>
    <t>36</t>
  </si>
  <si>
    <t>565166102</t>
  </si>
  <si>
    <t>Asfaltový beton vrstva podkladní ACP 22 (obalované kamenivo hrubozrnné - OKH) s rozprostřením a zhutněním v pruhu šířky do 1,5 m, po zhutnění tl. 90 mm</t>
  </si>
  <si>
    <t>-415799984</t>
  </si>
  <si>
    <t xml:space="preserve">Poznámka k souboru cen:
1. Cenami 565 1.-610 lze oceňovat např. chodníky, úzké cesty a vjezdy v pruhu šířky do 1,5 m jakékoliv délky a jednotlivé plochy velikosti do 10 m2.
2. ČSN EN 13108-1 připouští pro ACP 22 pouze tl. 60 až 100 mm.
</t>
  </si>
  <si>
    <t>oceň ACp22+</t>
  </si>
  <si>
    <t>37</t>
  </si>
  <si>
    <t>573111112</t>
  </si>
  <si>
    <t>Postřik infiltrační PI z asfaltu silničního s posypem kamenivem, v množství 1,00 kg/m2</t>
  </si>
  <si>
    <t>-244307434</t>
  </si>
  <si>
    <t>2050*1,1 'Přepočtené koeficientem množství</t>
  </si>
  <si>
    <t>38</t>
  </si>
  <si>
    <t>573211111</t>
  </si>
  <si>
    <t>Postřik spojovací PS bez posypu kamenivem z asfaltu silničního, v množství 0,60 kg/m2</t>
  </si>
  <si>
    <t>-1909005543</t>
  </si>
  <si>
    <t>39</t>
  </si>
  <si>
    <t>577134111</t>
  </si>
  <si>
    <t>Asfaltový beton vrstva obrusná ACO 11 (ABS) s rozprostřením a se zhutněním z nemodifikovaného asfaltu v pruhu šířky do 3 m tř. I, po zhutnění tl. 40 mm</t>
  </si>
  <si>
    <t>-907809058</t>
  </si>
  <si>
    <t xml:space="preserve">Poznámka k souboru cen:
1. Cenami 577 1.-40 lze oceňovat např. chodníky, úzké cesty a vjezdy v pruhu šířky do 1,5 m jakékoliv délky a jednotlivé plochy velikosti do 10 m2.
2. ČSN EN 13108-1 připouští pro ACO 11 pouze tl. 35 až 50 mm.
</t>
  </si>
  <si>
    <t>oceň ACo11+</t>
  </si>
  <si>
    <t>40</t>
  </si>
  <si>
    <t>577144111</t>
  </si>
  <si>
    <t>Asfaltový beton vrstva obrusná ACO 11 (ABS) s rozprostřením a se zhutněním z nemodifikovaného asfaltu v pruhu šířky do 3 m tř. I, po zhutnění tl. 50 mm</t>
  </si>
  <si>
    <t>1273013472</t>
  </si>
  <si>
    <t>41</t>
  </si>
  <si>
    <t>577155112</t>
  </si>
  <si>
    <t>Asfaltový beton vrstva ložní ACL 16 (ABH) s rozprostřením a zhutněním z nemodifikovaného asfaltu v pruhu šířky do 3 m, po zhutnění tl. 60 mm</t>
  </si>
  <si>
    <t>1500971811</t>
  </si>
  <si>
    <t xml:space="preserve">Poznámka k souboru cen:
1. Cenami 577 1.-50 lze oceňovat např. chodníky, úzké cesty a vjezdy v pruhu šířky do 1,5 m jakékoliv délky a jednotlivé plochy velikosti do 10 m2.
2. ČSN EN 13108-1 připouští pro ACL 16 pouze tl. 50 až 70 mm.
</t>
  </si>
  <si>
    <t>oceň ACl16+</t>
  </si>
  <si>
    <t>42</t>
  </si>
  <si>
    <t>581141114</t>
  </si>
  <si>
    <t>Kryt cementobetonový silničních komunikací skupiny CB I tl. 250 mm</t>
  </si>
  <si>
    <t>1521011045</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</si>
  <si>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</si>
  <si>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KCE250MMB+KCE280MMAB</t>
  </si>
  <si>
    <t>43</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</si>
  <si>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</si>
  <si>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</si>
  <si>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1343553430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</si>
  <si>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</si>
  <si>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44</t>
  </si>
  <si>
    <t>59245018</t>
  </si>
  <si>
    <t>dlažba tvar obdélník betonová 200x100x60mm přírodní</t>
  </si>
  <si>
    <t>29527125</t>
  </si>
  <si>
    <t>Poznámka k položce:
2% ztratné</t>
  </si>
  <si>
    <t>459*1,02 'Přepočtené koeficientem množství</t>
  </si>
  <si>
    <t>45</t>
  </si>
  <si>
    <t>59245008</t>
  </si>
  <si>
    <t>dlažba tvar obdélník betonová 200x100x60mm barevná</t>
  </si>
  <si>
    <t>-716199796</t>
  </si>
  <si>
    <t>Poznámka k položce:
1% ztratné</t>
  </si>
  <si>
    <t>153*1,01 'Přepočtené koeficientem množství</t>
  </si>
  <si>
    <t>46</t>
  </si>
  <si>
    <t>59245006</t>
  </si>
  <si>
    <t>dlažba tvar obdélník betonová pro nevidomé 200x100x60mm barevná</t>
  </si>
  <si>
    <t>-1054100020</t>
  </si>
  <si>
    <t>47</t>
  </si>
  <si>
    <t>596211114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</si>
  <si>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za dlažbu z prvků dvou barev</t>
  </si>
  <si>
    <t>1401623162</t>
  </si>
  <si>
    <t>Trubní vedení</t>
  </si>
  <si>
    <t>48</t>
  </si>
  <si>
    <t>871315211</t>
  </si>
  <si>
    <t>Kanalizační potrubí z tvrdého PVC v otevřeném výkopu ve sklonu do 20 %, hladkého plnostěnného jednovrstvého, tuhost třídy SN 4 DN 160</t>
  </si>
  <si>
    <t>-179500836</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</si>
  <si>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</si>
  <si>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49</t>
  </si>
  <si>
    <t>894412411</t>
  </si>
  <si>
    <t>Osazení betonových nebo železobetonových dílců pro šachty skruží přechodových</t>
  </si>
  <si>
    <t>1178109979</t>
  </si>
  <si>
    <t xml:space="preserve">Poznámka k souboru cen:
1. V cenách nejsou započteny náklady na dodání betonových nebo železobetonových dílců a těsnění; dodání těchto se oceňuje ve specifikaci.
</t>
  </si>
  <si>
    <t>50</t>
  </si>
  <si>
    <t>59224121</t>
  </si>
  <si>
    <t>skruž betonová přechodová 62,5/100x60x9cm, stupadla poplastovaná kapsová</t>
  </si>
  <si>
    <t>-184530215</t>
  </si>
  <si>
    <t>51</t>
  </si>
  <si>
    <t>59224148</t>
  </si>
  <si>
    <t>prstenec šachtový vyrovnávací betonový rovný 625x100x100mm</t>
  </si>
  <si>
    <t>-1019017070</t>
  </si>
  <si>
    <t>52</t>
  </si>
  <si>
    <t>895941111</t>
  </si>
  <si>
    <t>Zřízení vpusti kanalizační uliční z betonových dílců typ UV-50 normální</t>
  </si>
  <si>
    <t>190579576</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</si>
  <si>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</si>
  <si>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53</t>
  </si>
  <si>
    <t>59223852</t>
  </si>
  <si>
    <t>dno pro uliční vpusť s kalovou prohlubní betonové 450x300x50mm</t>
  </si>
  <si>
    <t>-2144761964</t>
  </si>
  <si>
    <t>54</t>
  </si>
  <si>
    <t>59223854</t>
  </si>
  <si>
    <t>skruž pro uliční vpusť s výtokovým otvorem PVC betonová 450x350x50mm</t>
  </si>
  <si>
    <t>1152677300</t>
  </si>
  <si>
    <t>55</t>
  </si>
  <si>
    <t>59223856</t>
  </si>
  <si>
    <t>skruž pro uliční vpusť horní betonová 450x195x50mm</t>
  </si>
  <si>
    <t>-1097035015</t>
  </si>
  <si>
    <t>56</t>
  </si>
  <si>
    <t>59223860</t>
  </si>
  <si>
    <t>skruž pro uliční vpusť středová betonová 450x195x50mm</t>
  </si>
  <si>
    <t>1813709612</t>
  </si>
  <si>
    <t>57</t>
  </si>
  <si>
    <t>59223874</t>
  </si>
  <si>
    <t>koš vysoký pro uliční vpusti žárově Pz plech pro rám 500/300mm</t>
  </si>
  <si>
    <t>-1026125285</t>
  </si>
  <si>
    <t>58</t>
  </si>
  <si>
    <t>55242320</t>
  </si>
  <si>
    <t>mříž vtoková litinová plochá 500x500mm</t>
  </si>
  <si>
    <t>180557493</t>
  </si>
  <si>
    <t>oceň včetně rámu</t>
  </si>
  <si>
    <t>59</t>
  </si>
  <si>
    <t>899104112</t>
  </si>
  <si>
    <t>Osazení poklopů litinových a ocelových včetně rámů pro třídu zatížení D400, E600</t>
  </si>
  <si>
    <t>-177801308</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</si>
  <si>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</si>
  <si>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55241402</t>
  </si>
  <si>
    <t>poklop šachtový s rámem DN 600 třída D400 bez odvětrání</t>
  </si>
  <si>
    <t>-1944612494</t>
  </si>
  <si>
    <t>61</t>
  </si>
  <si>
    <t>899431111</t>
  </si>
  <si>
    <t>Výšková úprava uličního vstupu nebo vpusti do 200 mm zvýšením krycího hrnce, šoupěte nebo hydrantu bez úpravy armatur</t>
  </si>
  <si>
    <t>1093352821</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</si>
  <si>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</si>
  <si>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Ostatní konstrukce a práce-bourání</t>
  </si>
  <si>
    <t>62</t>
  </si>
  <si>
    <t>911381812</t>
  </si>
  <si>
    <t>Odstranění silničního betonového svodidla s naložením na dopravní prostředek délky 2 m, výšky 0,8 m</t>
  </si>
  <si>
    <t>1221390148</t>
  </si>
  <si>
    <t>2*7</t>
  </si>
  <si>
    <t>63</t>
  </si>
  <si>
    <t>911381822</t>
  </si>
  <si>
    <t>Odstranění silničního betonového svodidla s naložením na dopravní prostředek délky 4 m, výšky 0,8 m</t>
  </si>
  <si>
    <t>1369140143</t>
  </si>
  <si>
    <t>4*9</t>
  </si>
  <si>
    <t>64</t>
  </si>
  <si>
    <t>914111111</t>
  </si>
  <si>
    <t>Montáž svislé dopravní značky základní velikosti do 1 m2 objímkami na sloupky nebo konzoly</t>
  </si>
  <si>
    <t>-661076967</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</si>
  <si>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</si>
  <si>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65</t>
  </si>
  <si>
    <t>914511111</t>
  </si>
  <si>
    <t>Montáž sloupku dopravních značek délky do 3,5 m do betonového základu</t>
  </si>
  <si>
    <t>-1314098179</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</si>
  <si>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</si>
  <si>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66</t>
  </si>
  <si>
    <t>40445230</t>
  </si>
  <si>
    <t>sloupek pro dopravní značku Zn D 70mm v 3,5m</t>
  </si>
  <si>
    <t>-1509567748</t>
  </si>
  <si>
    <t>67</t>
  </si>
  <si>
    <t>40445625</t>
  </si>
  <si>
    <t>informativní značky provozní IP8, IP9, IP11-IP13 500x700mm</t>
  </si>
  <si>
    <t>-510606684</t>
  </si>
  <si>
    <t>68</t>
  </si>
  <si>
    <t>40445619</t>
  </si>
  <si>
    <t>zákazové, příkazové dopravní značky B1-B34, C1-15 500mm</t>
  </si>
  <si>
    <t>1231281758</t>
  </si>
  <si>
    <t>69</t>
  </si>
  <si>
    <t>40445257</t>
  </si>
  <si>
    <t>svorka upínací na sloupek D 70mm</t>
  </si>
  <si>
    <t>1422750131</t>
  </si>
  <si>
    <t>70</t>
  </si>
  <si>
    <t>40445254</t>
  </si>
  <si>
    <t>víčko plastové na sloupek D 70mm</t>
  </si>
  <si>
    <t>-1640256167</t>
  </si>
  <si>
    <t>71</t>
  </si>
  <si>
    <t>915211111-U</t>
  </si>
  <si>
    <t>Vodorovné dopravní značení stříkaným plastem dělící čára šířky 125 mm souvislá bílá základní</t>
  </si>
  <si>
    <t>-489726317</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</si>
  <si>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</si>
  <si>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Poznámka k položce:
Vodorovné dopravní značení – typ II.  v zásadách dle TP70, zejména čl. 4.1 a 5</t>
  </si>
  <si>
    <t>oceň:</t>
  </si>
  <si>
    <t>stříkané plastické hmoty dvousložkové</t>
  </si>
  <si>
    <t>dávkování hmoty/dávkování materiálu na dodatečný posyp 800/800 (g.m-2)</t>
  </si>
  <si>
    <t>V10c</t>
  </si>
  <si>
    <t>materiály musí být schváleny jako výrobek pro oblast vodorovného dopravního značení dle katalogu 2019 (MD č.j.:38/2019-120-TN/4)</t>
  </si>
  <si>
    <t>72</t>
  </si>
  <si>
    <t>915221111-U</t>
  </si>
  <si>
    <t>Vodorovné dopravní značení stříkaným plastem vodící čára bílá šířky 250 mm souvislá základní</t>
  </si>
  <si>
    <t>1162969739</t>
  </si>
  <si>
    <t>V4</t>
  </si>
  <si>
    <t>96</t>
  </si>
  <si>
    <t>73</t>
  </si>
  <si>
    <t>915221121-U</t>
  </si>
  <si>
    <t>Vodorovné dopravní značení stříkaným plastem vodící čára bílá šířky 250 mm přerušovaná základní</t>
  </si>
  <si>
    <t>-604061551</t>
  </si>
  <si>
    <t>v10D</t>
  </si>
  <si>
    <t>122</t>
  </si>
  <si>
    <t>74</t>
  </si>
  <si>
    <t>915311111</t>
  </si>
  <si>
    <t>Vodorovné značení předformovaným termoplastem dopravní značky barevné velikosti do 1 m2</t>
  </si>
  <si>
    <t>438738298</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</si>
  <si>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</si>
  <si>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modrý znak na bílém podkladu</t>
  </si>
  <si>
    <t>1"V10f</t>
  </si>
  <si>
    <t>75</t>
  </si>
  <si>
    <t>915321111-U</t>
  </si>
  <si>
    <t>Vodorovné značení předformovaným termoplastem přechod pro chodce z pásů šířky 0,5 m</t>
  </si>
  <si>
    <t>392276470</t>
  </si>
  <si>
    <t>dvousložkové plastické hmoty nanášené za studena, provedení hladké</t>
  </si>
  <si>
    <t>dávkování hmoty/dávkování materiálu na dodatečný posyp 2800/250(g.m-2)</t>
  </si>
  <si>
    <t>15"V7a</t>
  </si>
  <si>
    <t>4"V13</t>
  </si>
  <si>
    <t>76</t>
  </si>
  <si>
    <t>915611111</t>
  </si>
  <si>
    <t>Předznačení pro vodorovné značení stříkané barvou nebo prováděné z nátěrových hmot liniové dělicí čáry, vodicí proužky</t>
  </si>
  <si>
    <t>1448861720</t>
  </si>
  <si>
    <t xml:space="preserve">Poznámka k souboru cen:
1. Množství měrných jednotek se určuje:
a) pro cenu -1111 v m délky dělicí čáry nebo vodícího proužku (včetně mezer),
b) pro cenu -1112 v m2 natírané nebo stříkané plochy.
</t>
  </si>
  <si>
    <t>55+96+122</t>
  </si>
  <si>
    <t>77</t>
  </si>
  <si>
    <t>915621111</t>
  </si>
  <si>
    <t>Předznačení pro vodorovné značení stříkané barvou nebo prováděné z nátěrových hmot plošné šipky, symboly, nápisy</t>
  </si>
  <si>
    <t>-432226011</t>
  </si>
  <si>
    <t>78</t>
  </si>
  <si>
    <t>916131213</t>
  </si>
  <si>
    <t>Osazení silničního obrubníku betonového se zřízením lože, s vyplněním a zatřením spár cementovou maltou stojatého s boční opěrou z betonu prostého, do lože z betonu prostého</t>
  </si>
  <si>
    <t>-1175623090</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</si>
  <si>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</si>
  <si>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OB15_15+OB15_15_25+OB15_25+OB15_25R1+OB15_25R2</t>
  </si>
  <si>
    <t>79</t>
  </si>
  <si>
    <t>59217023</t>
  </si>
  <si>
    <t>obrubník betonový chodníkový 1000x150x250mm</t>
  </si>
  <si>
    <t>-946820577</t>
  </si>
  <si>
    <t>Poznámka k položce:
prořez 1%</t>
  </si>
  <si>
    <t>80</t>
  </si>
  <si>
    <t>59217035</t>
  </si>
  <si>
    <t>obrubník betonový obloukový vnější 780x150x250mm</t>
  </si>
  <si>
    <t>-1786055130</t>
  </si>
  <si>
    <t>OB15_25R1+OB15_25R2</t>
  </si>
  <si>
    <t>81</t>
  </si>
  <si>
    <t>59217029</t>
  </si>
  <si>
    <t>obrubník betonový silniční nájezdový 1000x150x150mm</t>
  </si>
  <si>
    <t>653414935</t>
  </si>
  <si>
    <t>82</t>
  </si>
  <si>
    <t>59217030</t>
  </si>
  <si>
    <t>obrubník betonový silniční přechodový 1000x150x150-250mm</t>
  </si>
  <si>
    <t>-199261181</t>
  </si>
  <si>
    <t>83</t>
  </si>
  <si>
    <t>916231213</t>
  </si>
  <si>
    <t>Osazení chodníkového obrubníku betonového se zřízením lože, s vyplněním a zatřením spár cementovou maltou stojatého s boční opěrou z betonu prostého, do lože z betonu prostého</t>
  </si>
  <si>
    <t>1026470887</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</si>
  <si>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</si>
  <si>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84</t>
  </si>
  <si>
    <t>59217016</t>
  </si>
  <si>
    <t>obrubník betonový chodníkový 1000x80x250mm</t>
  </si>
  <si>
    <t>-188670802</t>
  </si>
  <si>
    <t>85</t>
  </si>
  <si>
    <t>916991121</t>
  </si>
  <si>
    <t>Lože pod obrubníky, krajníky nebo obruby z dlažebních kostek z betonu prostého tř. C 16/20</t>
  </si>
  <si>
    <t>-597207054</t>
  </si>
  <si>
    <t>0,2*0,1*(OB15_15+OB15_15_25+OB15_25+OB15_25R1+OB15_25R2)</t>
  </si>
  <si>
    <t>86</t>
  </si>
  <si>
    <t>919735113</t>
  </si>
  <si>
    <t>Řezání stávajícího živičného krytu nebo podkladu hloubky přes 100 do 150 mm</t>
  </si>
  <si>
    <t>1250992348</t>
  </si>
  <si>
    <t xml:space="preserve">Poznámka k souboru cen:
1. V cenách jsou započteny i náklady na spotřebu vody.
</t>
  </si>
  <si>
    <t>997</t>
  </si>
  <si>
    <t>Přesun sutě</t>
  </si>
  <si>
    <t>87</t>
  </si>
  <si>
    <t>997221551</t>
  </si>
  <si>
    <t>Vodorovná doprava suti bez naložení, ale se složením a s hrubým urovnáním ze sypkých materiálů, na vzdálenost do 1 km</t>
  </si>
  <si>
    <t>84677804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</si>
  <si>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</si>
  <si>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2143,429*0,25 'Přepočtené koeficientem množství</t>
  </si>
  <si>
    <t>88</t>
  </si>
  <si>
    <t>997221559</t>
  </si>
  <si>
    <t>Vodorovná doprava suti bez naložení, ale se složením a s hrubým urovnáním Příplatek k ceně za každý další i započatý 1 km přes 1 km</t>
  </si>
  <si>
    <t>-1179238438</t>
  </si>
  <si>
    <t>Poznámka k položce:
dalších 20km</t>
  </si>
  <si>
    <t>2143,429*5 'Přepočtené koeficientem množství</t>
  </si>
  <si>
    <t>89</t>
  </si>
  <si>
    <t>997221561</t>
  </si>
  <si>
    <t>Vodorovná doprava suti bez naložení, ale se složením a s hrubým urovnáním z kusových materiálů, na vzdálenost do 1 km</t>
  </si>
  <si>
    <t>1181357448</t>
  </si>
  <si>
    <t>2143,429*0,7 'Přepočtené koeficientem množství</t>
  </si>
  <si>
    <t>90</t>
  </si>
  <si>
    <t>997221569</t>
  </si>
  <si>
    <t>406872810</t>
  </si>
  <si>
    <t>2143,429*14 'Přepočtené koeficientem množství</t>
  </si>
  <si>
    <t>91</t>
  </si>
  <si>
    <t>997221571</t>
  </si>
  <si>
    <t>Vodorovná doprava vybouraných hmot bez naložení, ale se složením a s hrubým urovnáním na vzdálenost do 1 km</t>
  </si>
  <si>
    <t>305014700</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</si>
  <si>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</si>
  <si>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2143,429*0,05 'Přepočtené koeficientem množství</t>
  </si>
  <si>
    <t>92</t>
  </si>
  <si>
    <t>997221579</t>
  </si>
  <si>
    <t>Vodorovná doprava vybouraných hmot bez naložení, ale se složením a s hrubým urovnáním na vzdálenost Příplatek k ceně za každý další i započatý 1 km přes 1 km</t>
  </si>
  <si>
    <t>-976017673</t>
  </si>
  <si>
    <t>93</t>
  </si>
  <si>
    <t>997221861</t>
  </si>
  <si>
    <t>Poplatek za uložení stavebního odpadu na recyklační skládce (skládkovné) z prostého betonu zatříděného do Katalogu odpadů pod kódem 17 01 01</t>
  </si>
  <si>
    <t>1226944460</t>
  </si>
  <si>
    <t>Poznámka k položce:
25%</t>
  </si>
  <si>
    <t>94</t>
  </si>
  <si>
    <t>997221873</t>
  </si>
  <si>
    <t>1070362185</t>
  </si>
  <si>
    <t>Poznámka k položce:
30%</t>
  </si>
  <si>
    <t>2143,429*0,3 'Přepočtené koeficientem množství</t>
  </si>
  <si>
    <t>95</t>
  </si>
  <si>
    <t>997221875</t>
  </si>
  <si>
    <t>Poplatek za uložení stavebního odpadu na recyklační skládce (skládkovné) asfaltového bez obsahu dehtu zatříděného do Katalogu odpadů pod kódem 17 03 02</t>
  </si>
  <si>
    <t>-1458195553</t>
  </si>
  <si>
    <t>Poznámka k položce:
45%
asfaltobetonová směs zařazena do kvalitativní třídy ZAS-T1</t>
  </si>
  <si>
    <t>2143,429*0,45 'Přepočtené koeficientem množství</t>
  </si>
  <si>
    <t>DM1</t>
  </si>
  <si>
    <t>Demontáž a montáž lapačů nečistot</t>
  </si>
  <si>
    <t>94990963</t>
  </si>
  <si>
    <t>oceň včetně dodávky nových litinových lapačů a napojovacích prvků, úchytů apod.</t>
  </si>
  <si>
    <t>998</t>
  </si>
  <si>
    <t>Přesun hmot</t>
  </si>
  <si>
    <t>97</t>
  </si>
  <si>
    <t>998223011</t>
  </si>
  <si>
    <t>Přesun hmot pro pozemní komunikace s krytem dlážděným dopravní vzdálenost do 200 m jakékoliv délky objektu</t>
  </si>
  <si>
    <t>-238766785</t>
  </si>
  <si>
    <t>PSV</t>
  </si>
  <si>
    <t>Práce a dodávky PSV</t>
  </si>
  <si>
    <t>711</t>
  </si>
  <si>
    <t>Izolace proti vodě, vlhkosti a plynům</t>
  </si>
  <si>
    <t>102</t>
  </si>
  <si>
    <t>711161222</t>
  </si>
  <si>
    <t>Izolace proti zemní vlhkosti a beztlakové vodě nopovými fóliemi na ploše svislé S vrstva ochranná, odvětrávací a drenážní s nakašírovanou filtrační textilií výška nopku 8,0 mm, tl. fólie do 0,6 mm</t>
  </si>
  <si>
    <t>-1449992563</t>
  </si>
  <si>
    <t>HZS</t>
  </si>
  <si>
    <t>Hodinové zúčtovací sazby</t>
  </si>
  <si>
    <t>98</t>
  </si>
  <si>
    <t>HZS1212</t>
  </si>
  <si>
    <t>Hodinové zúčtovací sazby profesí HSV zemní a pomocné práce kopáč</t>
  </si>
  <si>
    <t>hod</t>
  </si>
  <si>
    <t>512</t>
  </si>
  <si>
    <t>-950900429</t>
  </si>
  <si>
    <t>pomocné práce u poklopů šachet, u objektů, u rozvodných skříní</t>
  </si>
  <si>
    <t>100</t>
  </si>
  <si>
    <t>99</t>
  </si>
  <si>
    <t>HZS1291</t>
  </si>
  <si>
    <t>Hodinové zúčtovací sazby profesí HSV zemní a pomocné práce pomocný stavební dělník</t>
  </si>
  <si>
    <t>1647739613</t>
  </si>
  <si>
    <t>HZS1301</t>
  </si>
  <si>
    <t>Hodinové zúčtovací sazby profesí HSV provádění konstrukcí zedník</t>
  </si>
  <si>
    <t>-1877013724</t>
  </si>
  <si>
    <t>101</t>
  </si>
  <si>
    <t>HZS1321</t>
  </si>
  <si>
    <t>Hodinové zúčtovací sazby profesí HSV provádění konstrukcí betonář/železář</t>
  </si>
  <si>
    <t>-142779048</t>
  </si>
  <si>
    <t>A2_STOŽÁR</t>
  </si>
  <si>
    <t>počet stožárů</t>
  </si>
  <si>
    <t>A3_HLAVA</t>
  </si>
  <si>
    <t>počet ukončení kabelu</t>
  </si>
  <si>
    <t>A4_SVÍTIDLA</t>
  </si>
  <si>
    <t>počet svítidel</t>
  </si>
  <si>
    <t>A4_VÝLOŽNÍK</t>
  </si>
  <si>
    <t>počet výložníků</t>
  </si>
  <si>
    <t>A1_CYKY16</t>
  </si>
  <si>
    <t>délka kabelů CYKY 4*16mm2</t>
  </si>
  <si>
    <t>344</t>
  </si>
  <si>
    <t>A5_CYKY15</t>
  </si>
  <si>
    <t>délka kabelů CYKY 5*1,5mm2</t>
  </si>
  <si>
    <t>A8_PATKA</t>
  </si>
  <si>
    <t xml:space="preserve">základ pro stožár   </t>
  </si>
  <si>
    <t>8,64</t>
  </si>
  <si>
    <t>ZRN2 - VEŘEJNÉ OSVĚTLENÍ</t>
  </si>
  <si>
    <t>A6_RÝHA40</t>
  </si>
  <si>
    <t xml:space="preserve">šířka rýhy 40cm, hloubka rýhy 60cm   </t>
  </si>
  <si>
    <t>260</t>
  </si>
  <si>
    <t>A7_RÝHA120</t>
  </si>
  <si>
    <t xml:space="preserve">šířka rýhy 40cm, hloubka rýhy 120cm   </t>
  </si>
  <si>
    <t>M - Práce a dodávky M</t>
  </si>
  <si>
    <t xml:space="preserve">    21-M - Elektromontáže</t>
  </si>
  <si>
    <t xml:space="preserve">    46-M - Zemní práce při extr.mont.pracích</t>
  </si>
  <si>
    <t xml:space="preserve">    58-M - Revize vyhrazených technických zařízení</t>
  </si>
  <si>
    <t>Práce a dodávky M</t>
  </si>
  <si>
    <t>21-M</t>
  </si>
  <si>
    <t>Elektromontáže</t>
  </si>
  <si>
    <t>210100001</t>
  </si>
  <si>
    <t>Ukončení vodičů izolovaných s označením a zapojením v rozváděči nebo na přístroji průřezu žíly do 2,5 mm2</t>
  </si>
  <si>
    <t>1421516458</t>
  </si>
  <si>
    <t>Poznámka k položce:
5xvodič</t>
  </si>
  <si>
    <t>9*5 'Přepočtené koeficientem množství</t>
  </si>
  <si>
    <t>210100003</t>
  </si>
  <si>
    <t>Ukončení vodičů izolovaných s označením a zapojením v rozváděči nebo na přístroji průřezu žíly do 16 mm2</t>
  </si>
  <si>
    <t>1611071687</t>
  </si>
  <si>
    <t>Poznámka k položce:
4xvodič</t>
  </si>
  <si>
    <t>20*4 'Přepočtené koeficientem množství</t>
  </si>
  <si>
    <t>210100152</t>
  </si>
  <si>
    <t>Ukončení kabelů smršťovací záklopkou nebo páskou se zapojením bez letování počtu a průřezu žil do 4 x 35 mm2</t>
  </si>
  <si>
    <t>882491865</t>
  </si>
  <si>
    <t>35436315</t>
  </si>
  <si>
    <t>hlava rozdělovací smršťovaná přímá do 1kV SKE 4f/3+4 kabel 27-45mm/průřez 35-150mm</t>
  </si>
  <si>
    <t>128</t>
  </si>
  <si>
    <t>1759335221</t>
  </si>
  <si>
    <t>210202013</t>
  </si>
  <si>
    <t>Montáž svítidel výbojkových se zapojením vodičů průmyslových nebo venkovních závěsných na oku na výložník</t>
  </si>
  <si>
    <t>-403270757</t>
  </si>
  <si>
    <t>SV01</t>
  </si>
  <si>
    <t>svítidlo dle specifikace</t>
  </si>
  <si>
    <t>-270517363</t>
  </si>
  <si>
    <t>při objednávce uvést název stavby!</t>
  </si>
  <si>
    <t>Streetlight 11 midi LED /ST1.2a 5XC3A31B08LB</t>
  </si>
  <si>
    <t>210202013-D</t>
  </si>
  <si>
    <t>Demontáž svítidel výbojkových se zapojením vodičů průmyslových nebo venkovních na výložník</t>
  </si>
  <si>
    <t>-379975471</t>
  </si>
  <si>
    <t>210204011</t>
  </si>
  <si>
    <t>Montáž stožárů osvětlení, bez zemních prací ocelových samostatně stojících, délky do 12 m</t>
  </si>
  <si>
    <t>-824421447</t>
  </si>
  <si>
    <t>ST01</t>
  </si>
  <si>
    <t>stožár dle specifikace</t>
  </si>
  <si>
    <t>1547356646</t>
  </si>
  <si>
    <t xml:space="preserve">Stožár JBUD8ST          </t>
  </si>
  <si>
    <t>210204103</t>
  </si>
  <si>
    <t>Montáž výložníků osvětlení jednoramenných sloupových, hmotnosti do 35 kg</t>
  </si>
  <si>
    <t>-1288143587</t>
  </si>
  <si>
    <t>VL01</t>
  </si>
  <si>
    <t>výložník dle specifikace</t>
  </si>
  <si>
    <t>-648767264</t>
  </si>
  <si>
    <t xml:space="preserve">Výložník    UD1/89-2500   (A1,A2)   </t>
  </si>
  <si>
    <t>VL02</t>
  </si>
  <si>
    <t>1415243380</t>
  </si>
  <si>
    <t xml:space="preserve">Výložník    UD1/89-1500       (A3-A9)  </t>
  </si>
  <si>
    <t>210204103-D</t>
  </si>
  <si>
    <t>Demontáž výložníků osvětlení jednoramenných sloupových, hmotnosti do 35 kg</t>
  </si>
  <si>
    <t>827218563</t>
  </si>
  <si>
    <t>210204201</t>
  </si>
  <si>
    <t>Montáž elektrovýzbroje stožárů osvětlení 1 okruh</t>
  </si>
  <si>
    <t>-1320102874</t>
  </si>
  <si>
    <t>SR01</t>
  </si>
  <si>
    <t>svorkovnice pro jeden okruh</t>
  </si>
  <si>
    <t>-1641850061</t>
  </si>
  <si>
    <t>Poznámka k položce:
SR721-25/N</t>
  </si>
  <si>
    <t>210220022</t>
  </si>
  <si>
    <t>Montáž uzemňovacího vedení s upevněním, propojením a připojením pomocí svorek v zemi s izolací spojů vodičů FeZn drátem nebo lanem průměru do 10 mm v městské zástavbě</t>
  </si>
  <si>
    <t>-2030416035</t>
  </si>
  <si>
    <t>35441073</t>
  </si>
  <si>
    <t>drát D 10mm FeZn</t>
  </si>
  <si>
    <t>1960512511</t>
  </si>
  <si>
    <t>Poznámka k položce:
převod kg/m</t>
  </si>
  <si>
    <t>344*0,62 'Přepočtené koeficientem množství</t>
  </si>
  <si>
    <t>210812035</t>
  </si>
  <si>
    <t>Montáž kabel Cu plný kulatý do 1 kV 4x16 mm2 uložený volně nebo v liště (CYKY)</t>
  </si>
  <si>
    <t>-1568175881</t>
  </si>
  <si>
    <t>34111080</t>
  </si>
  <si>
    <t>kabel silový s Cu jádrem 1 kV 4x16mm2</t>
  </si>
  <si>
    <t>402582269</t>
  </si>
  <si>
    <t>210812061</t>
  </si>
  <si>
    <t>Montáž kabel Cu plný kulatý do 1 kV 5x1,5 až 2,5 mm2 uložený volně nebo v liště (CYKY)</t>
  </si>
  <si>
    <t>-1881426450</t>
  </si>
  <si>
    <t>34111090</t>
  </si>
  <si>
    <t>kabel silový s Cu jádrem 1 kV 5x1,5mm2</t>
  </si>
  <si>
    <t>619276339</t>
  </si>
  <si>
    <t>PM</t>
  </si>
  <si>
    <t>Přidružený materiál</t>
  </si>
  <si>
    <t>%</t>
  </si>
  <si>
    <t>-234922907</t>
  </si>
  <si>
    <t>PPV</t>
  </si>
  <si>
    <t>Podíl přidružených výkonů</t>
  </si>
  <si>
    <t>-184925612</t>
  </si>
  <si>
    <t>ZV</t>
  </si>
  <si>
    <t>Zednické výpomoci</t>
  </si>
  <si>
    <t>-1845032073</t>
  </si>
  <si>
    <t>46-M</t>
  </si>
  <si>
    <t>Zemní práce při extr.mont.pracích</t>
  </si>
  <si>
    <t>460010024</t>
  </si>
  <si>
    <t>Vytyčení trasy vedení kabelového (podzemního) v zastavěném prostoru</t>
  </si>
  <si>
    <t>km</t>
  </si>
  <si>
    <t>-1798584383</t>
  </si>
  <si>
    <t>Poznámka k položce:
převod m/km</t>
  </si>
  <si>
    <t>344*0,001 'Přepočtené koeficientem množství</t>
  </si>
  <si>
    <t>460050004</t>
  </si>
  <si>
    <t>Hloubení nezapažených jam ručně pro stožáry s přemístěním výkopku do vzdálenosti 3 m od okraje jámy nebo naložením na dopravní prostředek, včetně zásypu, zhutnění a urovnání povrchu bez patky jednoduché na rovině, délky přes 6 do 8 m, v hornině třídy 4</t>
  </si>
  <si>
    <t>-1117113026</t>
  </si>
  <si>
    <t>460080012</t>
  </si>
  <si>
    <t>Základové konstrukce základ bez bednění do rostlé zeminy z monolitického betonu tř. C 8/10</t>
  </si>
  <si>
    <t>-904951595</t>
  </si>
  <si>
    <t>0,4*0,2*A7_RÝHA120</t>
  </si>
  <si>
    <t>460080014</t>
  </si>
  <si>
    <t>Základové konstrukce základ bez bednění do rostlé zeminy z monolitického betonu tř. C 16/20</t>
  </si>
  <si>
    <t>788800526</t>
  </si>
  <si>
    <t>460202044</t>
  </si>
  <si>
    <t>Hloubení nezapažených kabelových rýh strojně zarovnání kabelových rýh po výkopu strojně, šířka rýhy bez zarovnání rýh šířky 40 cm, hloubky 60 cm, v hornině třídy 4</t>
  </si>
  <si>
    <t>88363035</t>
  </si>
  <si>
    <t xml:space="preserve">Poznámka k souboru cen:
1. Ceny hloubení rýh strojně v hornině třídy 6 a 7 jsou stanoveny za použití trhaviny.
</t>
  </si>
  <si>
    <t>460202304</t>
  </si>
  <si>
    <t>Hloubení nezapažených kabelových rýh strojně zarovnání kabelových rýh po výkopu strojně, šířka rýhy bez zarovnání rýh šířky 50 cm, hloubky 120 cm, v hornině třídy 4</t>
  </si>
  <si>
    <t>-181548478</t>
  </si>
  <si>
    <t>460421172</t>
  </si>
  <si>
    <t>Kabelové lože včetně podsypu, zhutnění a urovnání povrchu z písku nebo štěrkopísku tloušťky 10 cm nad kabel zakryté plastovými deskami, šířky lože přes 25 do 50 cm</t>
  </si>
  <si>
    <t>1980692343</t>
  </si>
  <si>
    <t xml:space="preserve">Poznámka k souboru cen:
1. V cenách -1021 až -1072, -1121 až -1172 a -1221 až -1272 nejsou započteny náklady na dodávku betonových a plastových desek. Tato dodávka se oceňuje ve specifikaci.
</t>
  </si>
  <si>
    <t>-90341619</t>
  </si>
  <si>
    <t>0,35*0,2*A6_RÝHA40</t>
  </si>
  <si>
    <t>18,2*1,003 'Přepočtené koeficientem množství</t>
  </si>
  <si>
    <t>460490014</t>
  </si>
  <si>
    <t>Krytí kabelů, spojek, koncovek a odbočnic kabelů výstražnou fólií z PVC včetně vyrovnání povrchu rýhy, rozvinutí a uložení fólie do rýhy, fólie šířky do 40cm</t>
  </si>
  <si>
    <t>290479199</t>
  </si>
  <si>
    <t>A6_RÝHA40+A7_RÝHA120</t>
  </si>
  <si>
    <t>34575121</t>
  </si>
  <si>
    <t>deska kabelová krycí PE červená, 250x9x4mm</t>
  </si>
  <si>
    <t>-1599250959</t>
  </si>
  <si>
    <t>290*1,003 'Přepočtené koeficientem množství</t>
  </si>
  <si>
    <t>460520173</t>
  </si>
  <si>
    <t>Montáž trubek ochranných plastových ohebných do 90 mm uložených do rýhy</t>
  </si>
  <si>
    <t>880285128</t>
  </si>
  <si>
    <t>34571354</t>
  </si>
  <si>
    <t>trubka elektroinstalační ohebná dvouplášťová korugovaná D 75/90 mm, HDPE+LDPE</t>
  </si>
  <si>
    <t>1838429237</t>
  </si>
  <si>
    <t>Poznámka k položce:
KF 09063</t>
  </si>
  <si>
    <t>460560034</t>
  </si>
  <si>
    <t>Zásyp kabelových rýh ručně včetně zhutnění a uložení výkopku do vrstev a urovnání povrchu šířky 40 cm hloubky 50 cm, v hornině třídy 4</t>
  </si>
  <si>
    <t>-1856838627</t>
  </si>
  <si>
    <t>460560294</t>
  </si>
  <si>
    <t>Zásyp kabelových rýh ručně s uložením výkopku ve vrstvách včetně zhutnění a urovnání povrchu šířky 50 cm hloubky 110 cm, v hornině třídy 4</t>
  </si>
  <si>
    <t>1052766104</t>
  </si>
  <si>
    <t>58-M</t>
  </si>
  <si>
    <t>Revize vyhrazených technických zařízení</t>
  </si>
  <si>
    <t>580108013</t>
  </si>
  <si>
    <t>Ostatní elektrické spotřebiče a zdroje kontrola stavu stožárového svítidla parkového nebo sadového, o počtu světel 5 až 10</t>
  </si>
  <si>
    <t>-414909873</t>
  </si>
  <si>
    <t>K01</t>
  </si>
  <si>
    <t>Nastavení svítidla podle měření vertikální osvětlenosti včetně protokolu měření</t>
  </si>
  <si>
    <t>1131130502</t>
  </si>
  <si>
    <t>ocenit včetně celkové prohlídky elektroinstalace</t>
  </si>
  <si>
    <t>měření intenzity elektrického osvětlení po dokončení  VO a předložení protokolu o měření  intenzity elektrického osvětlení</t>
  </si>
  <si>
    <t>K02</t>
  </si>
  <si>
    <t xml:space="preserve">Provedení označení (očíslování) stožárů </t>
  </si>
  <si>
    <t>747551827</t>
  </si>
  <si>
    <t>VON - VEDLEJŠÍ A OSTATNÍ NÁKLADY</t>
  </si>
  <si>
    <t>00266621</t>
  </si>
  <si>
    <t>CZ00266621</t>
  </si>
  <si>
    <t>25045393</t>
  </si>
  <si>
    <t>CZ25045393</t>
  </si>
  <si>
    <t>ING.VLADIMÍR PLHÁK</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</si>
  <si>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</si>
  <si>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</si>
  <si>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</si>
  <si>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</si>
  <si>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</si>
  <si>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</si>
  <si>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</si>
  <si>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</si>
  <si>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011503000</t>
  </si>
  <si>
    <t>Stavební průzkum bez rozlišení</t>
  </si>
  <si>
    <t>Nh</t>
  </si>
  <si>
    <t>1024</t>
  </si>
  <si>
    <t>-1712037555</t>
  </si>
  <si>
    <t>20"ruční výkopy sondy pro zjištění sítí  (HZS1212 kopáč)</t>
  </si>
  <si>
    <t>012103000</t>
  </si>
  <si>
    <t>Geodetické práce před výstavbou</t>
  </si>
  <si>
    <t>1728660508</t>
  </si>
  <si>
    <t>10"HZS4221 geodet</t>
  </si>
  <si>
    <t>012203000</t>
  </si>
  <si>
    <t>Geodetické práce při provádění stavby</t>
  </si>
  <si>
    <t>-1187552092</t>
  </si>
  <si>
    <t>012303000</t>
  </si>
  <si>
    <t>Geodetické práce po výstavbě</t>
  </si>
  <si>
    <t>1034992318</t>
  </si>
  <si>
    <t>20"HZS4221 geodet</t>
  </si>
  <si>
    <t>012403000</t>
  </si>
  <si>
    <t>Kartografické práce</t>
  </si>
  <si>
    <t>100m</t>
  </si>
  <si>
    <t>1935783621</t>
  </si>
  <si>
    <t>2"jednotka za 100m</t>
  </si>
  <si>
    <t>013254000</t>
  </si>
  <si>
    <t>Dokumentace skutečného provedení stavby</t>
  </si>
  <si>
    <t>381911367</t>
  </si>
  <si>
    <t>20"HZS4232 technik odborný</t>
  </si>
  <si>
    <t>VRN3</t>
  </si>
  <si>
    <t>Zařízení staveniště</t>
  </si>
  <si>
    <t>030001000</t>
  </si>
  <si>
    <t>Kpl</t>
  </si>
  <si>
    <t>-1911269630</t>
  </si>
  <si>
    <t>1"zařízení staveniště - ocenit zejména:</t>
  </si>
  <si>
    <t>Náklady na stavební buňky</t>
  </si>
  <si>
    <t>Skládky na staveništi, osvětlení</t>
  </si>
  <si>
    <t>Náklady na provoz a údržbu vybavení staveniště, energie</t>
  </si>
  <si>
    <t>Oplocení, informační tabule</t>
  </si>
  <si>
    <t>Rozebrání, bourání a odvoz zařízení staveniště</t>
  </si>
  <si>
    <t>Úprava terénu po zrušení zařízení staveniště</t>
  </si>
  <si>
    <t>034403000</t>
  </si>
  <si>
    <t>Dopravní značení na staveništi</t>
  </si>
  <si>
    <t>1397822544</t>
  </si>
  <si>
    <t>přechodné DZ - ocenit zejména:</t>
  </si>
  <si>
    <t>přechodné DZ - pronájem, montáž a demontáž značek</t>
  </si>
  <si>
    <t>VRN4</t>
  </si>
  <si>
    <t>Inženýrská činnost</t>
  </si>
  <si>
    <t>043134000</t>
  </si>
  <si>
    <t>Zkoušky zatěžovací</t>
  </si>
  <si>
    <t>466783440</t>
  </si>
  <si>
    <t>počet zkoušek - 4</t>
  </si>
  <si>
    <t>32"HZS4232 technik odborný</t>
  </si>
  <si>
    <t>043194000</t>
  </si>
  <si>
    <t>Ostatní zkoušky</t>
  </si>
  <si>
    <t>-853020582</t>
  </si>
  <si>
    <t>16"HZS 4211 Hodinová zúčtovací sazba revizní technik specialista</t>
  </si>
  <si>
    <t>SEZNAM FIGUR</t>
  </si>
  <si>
    <t>JATEČNÍ V TEPLICÍCH</t>
  </si>
  <si>
    <t>Výměra</t>
  </si>
  <si>
    <t xml:space="preserve"> ZRN1</t>
  </si>
  <si>
    <t>80+40</t>
  </si>
  <si>
    <t>Použití figury:</t>
  </si>
  <si>
    <t>Rozebrání vozovek ze silničních dílců se spárami zalitými cementovou maltou strojně pl přes 200 m2</t>
  </si>
  <si>
    <t>Odstranění podkladu z kameniva těženého tl 200 mm strojně pl přes 200 m2</t>
  </si>
  <si>
    <t>Rozebrání dlažeb ze zámkových dlaždic komunikací pro pěší strojně pl přes 50 m2</t>
  </si>
  <si>
    <t>Odstranění podkladu z kameniva drceného tl 200 mm strojně pl přes 50 do 200 m2</t>
  </si>
  <si>
    <t>Odstranění podkladu z betonu prostého tl 150 mm strojně pl přes 200 m2</t>
  </si>
  <si>
    <t>Odstranění podkladu živičného tl 50 mm strojně pl přes 200 m2</t>
  </si>
  <si>
    <t>Odstranění podkladu z kameniva drceného tl 200 mm strojně pl přes 200 m2</t>
  </si>
  <si>
    <t>Odstranění podkladu z betonu prostého tl 300 mm strojně pl přes 200 m2</t>
  </si>
  <si>
    <t>Odstranění podkladu živičného tl 200 mm strojně pl přes 200 m2</t>
  </si>
  <si>
    <t>Obsypání potrubí ručně sypaninou bez prohození, uloženou do 3 m</t>
  </si>
  <si>
    <t>Lože pod potrubí otevřený výkop ze štěrkopísku</t>
  </si>
  <si>
    <t>Kanalizační potrubí z tvrdého PVC jednovrstvé tuhost třídy SN4 DN 160</t>
  </si>
  <si>
    <t>Úprava pláně v hornině třídy těžitelnosti II, skupiny 4 a 5 se zhutněním</t>
  </si>
  <si>
    <t>Podklad ze štěrkodrtě ŠD tl 150 mm</t>
  </si>
  <si>
    <t>Kladení zámkové dlažby komunikací pro pěší tl 60 mm skupiny A pl přes 300 m2</t>
  </si>
  <si>
    <t>Příplatek za kombinaci dvou barev u kladení betonových dlažeb komunikací pro pěší tl 60 mm skupiny A</t>
  </si>
  <si>
    <t>Podklad ze štěrkodrtě ŠD tl 200 mm</t>
  </si>
  <si>
    <t>Kryt cementobetonový vozovek skupiny CB I tl 250 mm</t>
  </si>
  <si>
    <t>Asfaltový beton vrstva obrusná ACO 11 (ABS) tř. I tl 50 mm š do 3 m z nemodifikovaného asfaltu</t>
  </si>
  <si>
    <t>Asfaltový beton vrstva podkladní ACP 22 (obalované kamenivo OKH) tl 90 mm š do 1,5 m</t>
  </si>
  <si>
    <t>Postřik živičný spojovací z asfaltu v množství 0,60 kg/m2</t>
  </si>
  <si>
    <t>Asfaltový beton vrstva obrusná ACO 11 (ABS) tř. I tl 40 mm š do 3 m z nemodifikovaného asfaltu</t>
  </si>
  <si>
    <t>Asfaltový beton vrstva ložní ACL 16 (ABH) tl 60 mm š do 3 m z nemodifikovaného asfaltu</t>
  </si>
  <si>
    <t>Postřik živičný infiltrační s posypem z asfaltu množství 1 kg/m2</t>
  </si>
  <si>
    <t>Osazení chodníkového obrubníku betonového stojatého s boční opěrou do lože z betonu prostého</t>
  </si>
  <si>
    <t>Osazení silničního obrubníku betonového stojatého s boční opěrou do lože z betonu prostého</t>
  </si>
  <si>
    <t>Lože pod obrubníky, krajníky nebo obruby z dlažebních kostek z betonu prostého</t>
  </si>
  <si>
    <t>Odkopávky a prokopávky nezapažené v hornině třídy těžitelnosti I, skupiny 1 a 2 objem do 100 m3 strojně</t>
  </si>
  <si>
    <t>Vodorovné přemístění do 10000 m výkopku/sypaniny z horniny třídy těžitelnosti I, skupiny 1 až 3</t>
  </si>
  <si>
    <t>Uložení sypaniny na skládky nebo meziskládky</t>
  </si>
  <si>
    <t>KCE540MMAB*0,15</t>
  </si>
  <si>
    <t>Příplatek za ztížení odkopávky nebo prokopávky v blízkosti inženýrských sítí</t>
  </si>
  <si>
    <t>Odkopávky a prokopávky nezapažené v hornině třídy těžitelnosti II, skupiny 4 objem do 500 m3 strojně</t>
  </si>
  <si>
    <t>Vodorovné přemístění do 10000 m výkopku/sypaniny z horniny třídy těžitelnosti II, skupiny 4 a 5</t>
  </si>
  <si>
    <t>Příplatek k vodorovnému přemístění výkopku/sypaniny z horniny třídy těžitelnosti I, skupiny 1 až 3 ZKD 1000 m přes 10000 m</t>
  </si>
  <si>
    <t>Poplatek za uložení zeminy a kamení na recyklační skládce (skládkovné) kód odpadu 17 05 04</t>
  </si>
  <si>
    <t>Příplatek k vodorovnému přemístění výkopku/sypaniny z horniny třídy těžitelnosti II, skupiny 4 a 5 ZKD 1000 m přes 10000 m</t>
  </si>
  <si>
    <t>0,6*1,2*DN150</t>
  </si>
  <si>
    <t>Hloubení rýh nezapažených  š do 800 mm v hornině třídy těžitelnosti II, skupiny 4 objem do 20 m3 strojně</t>
  </si>
  <si>
    <t>Zásyp jam, šachet rýh nebo kolem objektů sypaninou se zhutněním</t>
  </si>
  <si>
    <t>14+2</t>
  </si>
  <si>
    <t>Bourání stoky kompletní nebo otvorů z prostého betonu plochy do 4 m2</t>
  </si>
  <si>
    <t>Osazení poklopů litinových nebo ocelových včetně rámů pro třídu zatížení D400, E600</t>
  </si>
  <si>
    <t>Rozprostření ornice tl vrstvy do 200 mm pl přes 500 m2 v rovině nebo ve svahu do 1:5 strojně</t>
  </si>
  <si>
    <t>Úprava pláně v hornině třídy těžitelnosti I, skupiny 1 až 3 bez zhutnění</t>
  </si>
  <si>
    <t xml:space="preserve"> ZRN2</t>
  </si>
  <si>
    <t>Montáž uzemňovacího vedení vodičů FeZn pomocí svorek v zemi drátem do 10 mm ve městské zástavbě</t>
  </si>
  <si>
    <t>Vytyčení trasy vedení kabelového podzemního v zastavěném prostoru</t>
  </si>
  <si>
    <t>Ukončení vodičů v rozváděči nebo na přístroji včetně zapojení průřezu žíly do 2,5 mm2</t>
  </si>
  <si>
    <t>Montáž stožárů osvětlení ocelových samostatně stojících délky do 12 m</t>
  </si>
  <si>
    <t>Hloubení nezapažených jam pro stožáry jednoduché délky do 8 m na rovině ručně v hornině tř 4</t>
  </si>
  <si>
    <t>Ukončení vodičů v rozváděči nebo na přístroji včetně zapojení průřezu žíly do 16 mm2</t>
  </si>
  <si>
    <t>Ukončení kabelů smršťovací záklopkou nebo páskou se zapojením bez letování žíly do 4x35 mm2</t>
  </si>
  <si>
    <t>Montáž svítidel výbojkových průmyslových stropních závěsných na výložník</t>
  </si>
  <si>
    <t>Kontrola stavu 5 až 10 stožárových svítidel parkových nebo sadových</t>
  </si>
  <si>
    <t>Montáž výložníků osvětlení jednoramenných sloupových hmotnosti do 35 kg</t>
  </si>
  <si>
    <t>Hloubení kabelových nezapažených rýh strojně š 40 cm, hl 60 cm, v hornině tř 4</t>
  </si>
  <si>
    <t>Lože kabelů z písku nebo štěrkopísku tl 10 cm nad kabel, kryté plastovou deskou, š lože do 50 cm</t>
  </si>
  <si>
    <t>Krytí kabelů výstražnou fólií šířky 40 cm</t>
  </si>
  <si>
    <t>Zásyp rýh ručně šířky 40 cm, hloubky 50 cm, z horniny třídy 4</t>
  </si>
  <si>
    <t>Základové konstrukce z monolitického betonu C 8/10 bez bednění</t>
  </si>
  <si>
    <t>Hloubení kabelových nezapažených rýh strojně š 50 cm, hl 120 cm, v hornině tř 4</t>
  </si>
  <si>
    <t>Zásyp rýh ručně šířky 50 cm, hloubky 110 cm, z horniny třídy 4</t>
  </si>
  <si>
    <t>0,8*0,8*1,5*A2_STOŽÁR</t>
  </si>
  <si>
    <t>Základové konstrukce z monolitického betonu C 16/20 bez bednění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</si>
  <si>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</si>
  <si>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</si>
  <si>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</si>
  <si>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</si>
  <si>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</si>
  <si>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</si>
  <si>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</si>
  <si>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</si>
  <si>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</si>
  <si>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</si>
  <si>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</si>
  <si>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t>
  </si>
  <si>
    <t>Stavební objekt pozemní</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</si>
  <si>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</si>
  <si>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</si>
  <si>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</si>
  <si>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</si>
  <si>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</si>
  <si>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</si>
  <si>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</si>
  <si>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</si>
  <si>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</si>
  <si>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</si>
  <si>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</si>
  <si>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</si>
  <si>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</si>
  <si>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</si>
  <si>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</si>
  <si>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</si>
  <si>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</si>
  <si>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</si>
  <si>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</si>
  <si>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</si>
  <si>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</si>
  <si>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</si>
  <si>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</si>
  <si>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</si>
  <si>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</si>
  <si>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</si>
  <si>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</si>
  <si>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</si>
  <si>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</si>
  <si>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</si>
  <si>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</si>
  <si>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</si>
  <si>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</si>
  <si>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</si>
  <si>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</si>
  <si>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</si>
  <si>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</si>
  <si>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</si>
  <si>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</si>
  <si>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</si>
  <si>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</si>
  <si>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</si>
  <si>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</si>
  <si>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</si>
  <si>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</si>
  <si>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</si>
  <si>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</si>
  <si>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</si>
  <si>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</si>
  <si>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</si>
  <si>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</si>
  <si>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</si>
  <si>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</si>
  <si>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</si>
  <si>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</si>
  <si>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</si>
  <si>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</si>
  <si>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</si>
  <si>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</si>
  <si>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</si>
  <si>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</si>
  <si>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</si>
  <si>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</si>
  <si>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</si>
  <si>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</si>
  <si>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</si>
  <si>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</si>
  <si>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</si>
  <si>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</si>
  <si>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</si>
  <si>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</si>
  <si>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</si>
  <si>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</si>
  <si>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</si>
  <si>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</si>
  <si>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</si>
  <si>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</si>
  <si>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</si>
  <si>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</si>
  <si>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</si>
  <si>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</si>
  <si>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</si>
  <si>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</si>
  <si>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</si>
  <si>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</si>
  <si>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</si>
  <si>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</si>
  <si>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</si>
  <si>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</si>
  <si>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</si>
  <si>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</si>
  <si>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</si>
  <si>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</si>
  <si>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</si>
  <si>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</si>
  <si>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</si>
  <si>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</si>
  <si>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</si>
  <si>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</si>
  <si>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</si>
  <si>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</si>
  <si>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</si>
  <si>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</si>
  <si>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</si>
  <si>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</si>
  <si>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</si>
  <si>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</si>
  <si>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</si>
  <si>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</si>
  <si>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</si>
  <si>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</si>
  <si>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</si>
  <si>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</si>
  <si>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</si>
  <si>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</si>
  <si>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</si>
  <si>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</si>
  <si>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</si>
  <si>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</si>
  <si>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</si>
  <si>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</si>
  <si>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</si>
  <si>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</si>
  <si>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</si>
  <si>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</si>
  <si>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</si>
  <si>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</si>
  <si>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</si>
  <si>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</si>
  <si>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</si>
  <si>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</si>
  <si>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</si>
  <si>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</si>
  <si>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</si>
  <si>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</si>
  <si>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</si>
  <si>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</si>
  <si>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</si>
  <si>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</si>
  <si>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</si>
  <si>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</si>
  <si>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</si>
  <si>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</si>
  <si>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</si>
  <si>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</si>
  <si>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</si>
  <si>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</si>
  <si>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</si>
  <si>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</si>
  <si>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</si>
  <si>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</si>
  <si>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</si>
  <si>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</si>
  <si>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</si>
  <si>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</si>
  <si>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</si>
  <si>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</si>
  <si>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</si>
  <si>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</si>
  <si>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</si>
  <si>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</si>
  <si>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</si>
  <si>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</si>
  <si>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</si>
  <si>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</si>
  <si>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</si>
  <si>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</si>
  <si>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</si>
  <si>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</si>
  <si>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</si>
  <si>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</si>
  <si>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TELKONT s.r.o.</t>
  </si>
  <si>
    <t>25467069</t>
  </si>
  <si>
    <t>CZ25467069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</si>
</sst>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45">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14" fontId="3" fillId="2" borderId="0" xfId="0" applyNumberFormat="1"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0" fillId="0" borderId="0" xfId="0" applyProtection="1">
      <protection locked="0"/>
    </xf>
    <xf numFmtId="0" fontId="30" fillId="0" borderId="0" xfId="0" applyFont="1" applyAlignment="1">
      <alignment horizontal="left" vertical="center"/>
    </xf>
    <xf numFmtId="0" fontId="0" fillId="0" borderId="2" xfId="0" applyBorder="1" applyProtection="1">
      <protection locked="0"/>
    </xf>
    <xf numFmtId="0" fontId="31"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3" fillId="2" borderId="0" xfId="0" applyFont="1" applyFill="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30" fillId="0" borderId="0" xfId="0" applyFont="1" applyAlignment="1">
      <alignment horizontal="left" vertical="center" wrapText="1"/>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2" fillId="4" borderId="0" xfId="0" applyFont="1" applyFill="1" applyAlignment="1">
      <alignment horizontal="left" vertical="center"/>
    </xf>
    <xf numFmtId="0" fontId="0" fillId="4" borderId="0" xfId="0" applyFont="1" applyFill="1" applyAlignment="1" applyProtection="1">
      <alignment vertical="center"/>
      <protection locked="0"/>
    </xf>
    <xf numFmtId="0" fontId="22"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3" fillId="0" borderId="10" xfId="0" applyNumberFormat="1" applyFont="1" applyBorder="1" applyAlignment="1">
      <alignment/>
    </xf>
    <xf numFmtId="166" fontId="33" fillId="0" borderId="11"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vertical="center" wrapText="1"/>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167" fontId="37" fillId="0" borderId="22" xfId="0" applyNumberFormat="1" applyFont="1" applyBorder="1" applyAlignment="1" applyProtection="1">
      <alignment vertical="center"/>
      <protection locked="0"/>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167" fontId="22" fillId="2" borderId="22" xfId="0" applyNumberFormat="1" applyFont="1" applyFill="1" applyBorder="1" applyAlignment="1" applyProtection="1">
      <alignment vertical="center"/>
      <protection locked="0"/>
    </xf>
    <xf numFmtId="0" fontId="5" fillId="0" borderId="0" xfId="0" applyFont="1" applyAlignment="1">
      <alignment horizontal="left" vertical="center" wrapText="1"/>
    </xf>
    <xf numFmtId="0" fontId="39" fillId="0" borderId="14" xfId="0" applyFont="1" applyBorder="1" applyAlignment="1">
      <alignment horizontal="left" vertical="center" wrapText="1"/>
    </xf>
    <xf numFmtId="0" fontId="39" fillId="0" borderId="22" xfId="0" applyFont="1" applyBorder="1" applyAlignment="1">
      <alignment horizontal="left" vertical="center" wrapText="1"/>
    </xf>
    <xf numFmtId="0" fontId="39" fillId="0" borderId="22" xfId="0" applyFont="1" applyBorder="1" applyAlignment="1">
      <alignment horizontal="left" vertical="center"/>
    </xf>
    <xf numFmtId="167" fontId="39"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4" fillId="0" borderId="0" xfId="0" applyFont="1" applyAlignment="1">
      <alignment horizontal="left" vertical="center"/>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0" xfId="0" applyFont="1" applyBorder="1" applyAlignment="1">
      <alignment horizontal="center" vertical="center"/>
    </xf>
    <xf numFmtId="0" fontId="40" fillId="0" borderId="0" xfId="0" applyFont="1" applyBorder="1" applyAlignment="1">
      <alignment horizontal="lef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4" fontId="28" fillId="0" borderId="0" xfId="0" applyNumberFormat="1" applyFont="1" applyAlignment="1">
      <alignment vertical="center"/>
    </xf>
    <xf numFmtId="0" fontId="28" fillId="0" borderId="0" xfId="0" applyFont="1" applyAlignment="1">
      <alignment vertical="center"/>
    </xf>
    <xf numFmtId="0" fontId="27" fillId="0" borderId="0" xfId="0" applyFont="1" applyAlignment="1">
      <alignment horizontal="left" vertical="center" wrapText="1"/>
    </xf>
    <xf numFmtId="4" fontId="24" fillId="0" borderId="0" xfId="0" applyNumberFormat="1" applyFont="1" applyAlignment="1">
      <alignment vertical="center"/>
    </xf>
    <xf numFmtId="4" fontId="24" fillId="0" borderId="0" xfId="0" applyNumberFormat="1" applyFont="1" applyAlignment="1">
      <alignment horizontal="righ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164" fontId="2" fillId="0" borderId="0" xfId="0" applyNumberFormat="1" applyFont="1" applyAlignment="1">
      <alignment horizontal="left" vertical="center"/>
    </xf>
    <xf numFmtId="0" fontId="2" fillId="0" borderId="0" xfId="0" applyFont="1" applyAlignment="1">
      <alignmen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center"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4" fontId="19" fillId="0" borderId="0" xfId="0" applyNumberFormat="1" applyFont="1" applyAlignment="1">
      <alignment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2"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0" fontId="22" fillId="4" borderId="7" xfId="0" applyFont="1" applyFill="1" applyBorder="1" applyAlignment="1">
      <alignment horizontal="righ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14" fillId="5" borderId="0" xfId="0" applyFont="1" applyFill="1" applyAlignment="1">
      <alignment horizontal="center" vertical="center"/>
    </xf>
    <xf numFmtId="0" fontId="0" fillId="0" borderId="0" xfId="0"/>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41" fillId="0" borderId="0" xfId="0" applyFont="1" applyBorder="1" applyAlignment="1">
      <alignment horizontal="center" vertical="center"/>
    </xf>
    <xf numFmtId="0" fontId="41" fillId="0" borderId="0" xfId="0" applyFont="1" applyBorder="1" applyAlignment="1">
      <alignment horizontal="center" vertical="center" wrapText="1"/>
    </xf>
    <xf numFmtId="0" fontId="42" fillId="0" borderId="29" xfId="0" applyFont="1" applyBorder="1" applyAlignment="1">
      <alignment horizontal="left"/>
    </xf>
    <xf numFmtId="0" fontId="43" fillId="0" borderId="0" xfId="0" applyFont="1" applyBorder="1" applyAlignment="1">
      <alignment horizontal="left" vertical="center"/>
    </xf>
    <xf numFmtId="0" fontId="43" fillId="0" borderId="0" xfId="0" applyFont="1" applyBorder="1" applyAlignment="1">
      <alignment horizontal="left" vertical="top"/>
    </xf>
    <xf numFmtId="0" fontId="42" fillId="0" borderId="29" xfId="0" applyFont="1" applyBorder="1" applyAlignment="1">
      <alignment horizontal="left" wrapText="1"/>
    </xf>
    <xf numFmtId="0" fontId="43" fillId="0" borderId="0" xfId="0" applyFont="1" applyBorder="1" applyAlignment="1">
      <alignment horizontal="left" vertical="center" wrapText="1"/>
    </xf>
    <xf numFmtId="49" fontId="43"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1025"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058"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308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4106"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5121"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tabSelected="1" workbookViewId="0" topLeftCell="A19">
      <selection activeCell="AN15" sqref="AN15"/>
    </sheetView>
  </sheetViews>
  <sheetFormatPr defaultColWidth="9.28125" defaultRowHeight="12"/>
  <cols>
    <col min="1" max="1" width="8.28125" style="0" customWidth="1"/>
    <col min="2" max="2" width="1.4218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321" t="s">
        <v>6</v>
      </c>
      <c r="AS2" s="322"/>
      <c r="AT2" s="322"/>
      <c r="AU2" s="322"/>
      <c r="AV2" s="322"/>
      <c r="AW2" s="322"/>
      <c r="AX2" s="322"/>
      <c r="AY2" s="322"/>
      <c r="AZ2" s="322"/>
      <c r="BA2" s="322"/>
      <c r="BB2" s="322"/>
      <c r="BC2" s="322"/>
      <c r="BD2" s="322"/>
      <c r="BE2" s="322"/>
      <c r="BS2" s="17" t="s">
        <v>7</v>
      </c>
      <c r="BT2" s="17" t="s">
        <v>8</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ht="24.95" customHeight="1">
      <c r="B4" s="20"/>
      <c r="D4" s="21" t="s">
        <v>10</v>
      </c>
      <c r="AR4" s="20"/>
      <c r="AS4" s="22" t="s">
        <v>11</v>
      </c>
      <c r="BE4" s="23" t="s">
        <v>12</v>
      </c>
      <c r="BS4" s="17" t="s">
        <v>13</v>
      </c>
    </row>
    <row r="5" spans="2:71" ht="12" customHeight="1">
      <c r="B5" s="20"/>
      <c r="D5" s="24" t="s">
        <v>14</v>
      </c>
      <c r="K5" s="326" t="s">
        <v>15</v>
      </c>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R5" s="20"/>
      <c r="BE5" s="323" t="s">
        <v>16</v>
      </c>
      <c r="BS5" s="17" t="s">
        <v>7</v>
      </c>
    </row>
    <row r="6" spans="2:71" ht="36.95" customHeight="1">
      <c r="B6" s="20"/>
      <c r="D6" s="26" t="s">
        <v>17</v>
      </c>
      <c r="K6" s="327" t="s">
        <v>18</v>
      </c>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R6" s="20"/>
      <c r="BE6" s="324"/>
      <c r="BS6" s="17" t="s">
        <v>7</v>
      </c>
    </row>
    <row r="7" spans="2:71" ht="12" customHeight="1">
      <c r="B7" s="20"/>
      <c r="D7" s="27" t="s">
        <v>19</v>
      </c>
      <c r="K7" s="25" t="s">
        <v>3</v>
      </c>
      <c r="AK7" s="27" t="s">
        <v>20</v>
      </c>
      <c r="AN7" s="25" t="s">
        <v>3</v>
      </c>
      <c r="AR7" s="20"/>
      <c r="BE7" s="324"/>
      <c r="BS7" s="17" t="s">
        <v>7</v>
      </c>
    </row>
    <row r="8" spans="2:71" ht="12" customHeight="1">
      <c r="B8" s="20"/>
      <c r="D8" s="27" t="s">
        <v>21</v>
      </c>
      <c r="K8" s="25" t="s">
        <v>22</v>
      </c>
      <c r="AK8" s="27" t="s">
        <v>23</v>
      </c>
      <c r="AN8" s="28">
        <v>43991</v>
      </c>
      <c r="AR8" s="20"/>
      <c r="BE8" s="324"/>
      <c r="BS8" s="17" t="s">
        <v>7</v>
      </c>
    </row>
    <row r="9" spans="2:71" ht="14.45" customHeight="1">
      <c r="B9" s="20"/>
      <c r="AR9" s="20"/>
      <c r="BE9" s="324"/>
      <c r="BS9" s="17" t="s">
        <v>7</v>
      </c>
    </row>
    <row r="10" spans="2:71" ht="12" customHeight="1">
      <c r="B10" s="20"/>
      <c r="D10" s="27" t="s">
        <v>24</v>
      </c>
      <c r="AK10" s="27" t="s">
        <v>25</v>
      </c>
      <c r="AN10" s="25" t="s">
        <v>3</v>
      </c>
      <c r="AR10" s="20"/>
      <c r="BE10" s="324"/>
      <c r="BS10" s="17" t="s">
        <v>7</v>
      </c>
    </row>
    <row r="11" spans="2:71" ht="18.4" customHeight="1">
      <c r="B11" s="20"/>
      <c r="E11" s="25" t="s">
        <v>26</v>
      </c>
      <c r="AK11" s="27" t="s">
        <v>27</v>
      </c>
      <c r="AN11" s="25" t="s">
        <v>3</v>
      </c>
      <c r="AR11" s="20"/>
      <c r="BE11" s="324"/>
      <c r="BS11" s="17" t="s">
        <v>7</v>
      </c>
    </row>
    <row r="12" spans="2:71" ht="6.95" customHeight="1">
      <c r="B12" s="20"/>
      <c r="AR12" s="20"/>
      <c r="BE12" s="324"/>
      <c r="BS12" s="17" t="s">
        <v>7</v>
      </c>
    </row>
    <row r="13" spans="2:71" ht="12" customHeight="1">
      <c r="B13" s="20"/>
      <c r="D13" s="27" t="s">
        <v>28</v>
      </c>
      <c r="AK13" s="27" t="s">
        <v>25</v>
      </c>
      <c r="AN13" s="29" t="s">
        <v>1233</v>
      </c>
      <c r="AR13" s="20"/>
      <c r="BE13" s="324"/>
      <c r="BS13" s="17" t="s">
        <v>7</v>
      </c>
    </row>
    <row r="14" spans="2:71" ht="12.75">
      <c r="B14" s="20"/>
      <c r="E14" s="328" t="s">
        <v>1232</v>
      </c>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27" t="s">
        <v>27</v>
      </c>
      <c r="AN14" s="29" t="s">
        <v>1234</v>
      </c>
      <c r="AR14" s="20"/>
      <c r="BE14" s="324"/>
      <c r="BS14" s="17" t="s">
        <v>7</v>
      </c>
    </row>
    <row r="15" spans="2:71" ht="6.95" customHeight="1">
      <c r="B15" s="20"/>
      <c r="AR15" s="20"/>
      <c r="BE15" s="324"/>
      <c r="BS15" s="17" t="s">
        <v>4</v>
      </c>
    </row>
    <row r="16" spans="2:71" ht="12" customHeight="1">
      <c r="B16" s="20"/>
      <c r="D16" s="27" t="s">
        <v>29</v>
      </c>
      <c r="AK16" s="27" t="s">
        <v>25</v>
      </c>
      <c r="AN16" s="25" t="s">
        <v>3</v>
      </c>
      <c r="AR16" s="20"/>
      <c r="BE16" s="324"/>
      <c r="BS16" s="17" t="s">
        <v>4</v>
      </c>
    </row>
    <row r="17" spans="2:71" ht="18.4" customHeight="1">
      <c r="B17" s="20"/>
      <c r="E17" s="25" t="s">
        <v>30</v>
      </c>
      <c r="AK17" s="27" t="s">
        <v>27</v>
      </c>
      <c r="AN17" s="25" t="s">
        <v>3</v>
      </c>
      <c r="AR17" s="20"/>
      <c r="BE17" s="324"/>
      <c r="BS17" s="17" t="s">
        <v>31</v>
      </c>
    </row>
    <row r="18" spans="2:71" ht="6.95" customHeight="1">
      <c r="B18" s="20"/>
      <c r="AR18" s="20"/>
      <c r="BE18" s="324"/>
      <c r="BS18" s="17" t="s">
        <v>7</v>
      </c>
    </row>
    <row r="19" spans="2:71" ht="12" customHeight="1">
      <c r="B19" s="20"/>
      <c r="D19" s="27" t="s">
        <v>32</v>
      </c>
      <c r="AK19" s="27" t="s">
        <v>25</v>
      </c>
      <c r="AN19" s="25" t="s">
        <v>3</v>
      </c>
      <c r="AR19" s="20"/>
      <c r="BE19" s="324"/>
      <c r="BS19" s="17" t="s">
        <v>7</v>
      </c>
    </row>
    <row r="20" spans="2:71" ht="18.4" customHeight="1">
      <c r="B20" s="20"/>
      <c r="E20" s="25" t="s">
        <v>33</v>
      </c>
      <c r="AK20" s="27" t="s">
        <v>27</v>
      </c>
      <c r="AN20" s="25" t="s">
        <v>3</v>
      </c>
      <c r="AR20" s="20"/>
      <c r="BE20" s="324"/>
      <c r="BS20" s="17" t="s">
        <v>4</v>
      </c>
    </row>
    <row r="21" spans="2:57" ht="6.95" customHeight="1">
      <c r="B21" s="20"/>
      <c r="AR21" s="20"/>
      <c r="BE21" s="324"/>
    </row>
    <row r="22" spans="2:57" ht="12" customHeight="1">
      <c r="B22" s="20"/>
      <c r="D22" s="27" t="s">
        <v>34</v>
      </c>
      <c r="AR22" s="20"/>
      <c r="BE22" s="324"/>
    </row>
    <row r="23" spans="2:57" ht="47.25" customHeight="1">
      <c r="B23" s="20"/>
      <c r="E23" s="330" t="s">
        <v>35</v>
      </c>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R23" s="20"/>
      <c r="BE23" s="324"/>
    </row>
    <row r="24" spans="2:57" ht="6.95" customHeight="1">
      <c r="B24" s="20"/>
      <c r="AR24" s="20"/>
      <c r="BE24" s="324"/>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324"/>
    </row>
    <row r="26" spans="1:57" s="1" customFormat="1" ht="25.9" customHeight="1">
      <c r="A26" s="32"/>
      <c r="B26" s="33"/>
      <c r="C26" s="32"/>
      <c r="D26" s="34" t="s">
        <v>36</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31">
        <f>ROUND(AG54,2)</f>
        <v>5454774.42</v>
      </c>
      <c r="AL26" s="332"/>
      <c r="AM26" s="332"/>
      <c r="AN26" s="332"/>
      <c r="AO26" s="332"/>
      <c r="AP26" s="32"/>
      <c r="AQ26" s="32"/>
      <c r="AR26" s="33"/>
      <c r="BE26" s="324"/>
    </row>
    <row r="27" spans="1:57" s="1" customFormat="1" ht="6.95" customHeight="1">
      <c r="A27" s="32"/>
      <c r="B27" s="3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3"/>
      <c r="BE27" s="324"/>
    </row>
    <row r="28" spans="1:57" s="1" customFormat="1" ht="12.75">
      <c r="A28" s="32"/>
      <c r="B28" s="33"/>
      <c r="C28" s="32"/>
      <c r="D28" s="32"/>
      <c r="E28" s="32"/>
      <c r="F28" s="32"/>
      <c r="G28" s="32"/>
      <c r="H28" s="32"/>
      <c r="I28" s="32"/>
      <c r="J28" s="32"/>
      <c r="K28" s="32"/>
      <c r="L28" s="313" t="s">
        <v>37</v>
      </c>
      <c r="M28" s="313"/>
      <c r="N28" s="313"/>
      <c r="O28" s="313"/>
      <c r="P28" s="313"/>
      <c r="Q28" s="32"/>
      <c r="R28" s="32"/>
      <c r="S28" s="32"/>
      <c r="T28" s="32"/>
      <c r="U28" s="32"/>
      <c r="V28" s="32"/>
      <c r="W28" s="313" t="s">
        <v>38</v>
      </c>
      <c r="X28" s="313"/>
      <c r="Y28" s="313"/>
      <c r="Z28" s="313"/>
      <c r="AA28" s="313"/>
      <c r="AB28" s="313"/>
      <c r="AC28" s="313"/>
      <c r="AD28" s="313"/>
      <c r="AE28" s="313"/>
      <c r="AF28" s="32"/>
      <c r="AG28" s="32"/>
      <c r="AH28" s="32"/>
      <c r="AI28" s="32"/>
      <c r="AJ28" s="32"/>
      <c r="AK28" s="313" t="s">
        <v>39</v>
      </c>
      <c r="AL28" s="313"/>
      <c r="AM28" s="313"/>
      <c r="AN28" s="313"/>
      <c r="AO28" s="313"/>
      <c r="AP28" s="32"/>
      <c r="AQ28" s="32"/>
      <c r="AR28" s="33"/>
      <c r="BE28" s="324"/>
    </row>
    <row r="29" spans="2:57" s="2" customFormat="1" ht="14.45" customHeight="1">
      <c r="B29" s="37"/>
      <c r="D29" s="27" t="s">
        <v>40</v>
      </c>
      <c r="F29" s="27" t="s">
        <v>41</v>
      </c>
      <c r="L29" s="302">
        <v>0.21</v>
      </c>
      <c r="M29" s="303"/>
      <c r="N29" s="303"/>
      <c r="O29" s="303"/>
      <c r="P29" s="303"/>
      <c r="W29" s="310">
        <f>ROUND(AZ54,2)</f>
        <v>5454774.42</v>
      </c>
      <c r="X29" s="303"/>
      <c r="Y29" s="303"/>
      <c r="Z29" s="303"/>
      <c r="AA29" s="303"/>
      <c r="AB29" s="303"/>
      <c r="AC29" s="303"/>
      <c r="AD29" s="303"/>
      <c r="AE29" s="303"/>
      <c r="AK29" s="310">
        <f>ROUND(AV54,2)</f>
        <v>1145502.63</v>
      </c>
      <c r="AL29" s="303"/>
      <c r="AM29" s="303"/>
      <c r="AN29" s="303"/>
      <c r="AO29" s="303"/>
      <c r="AR29" s="37"/>
      <c r="BE29" s="325"/>
    </row>
    <row r="30" spans="2:57" s="2" customFormat="1" ht="14.45" customHeight="1">
      <c r="B30" s="37"/>
      <c r="F30" s="27" t="s">
        <v>42</v>
      </c>
      <c r="L30" s="302">
        <v>0.15</v>
      </c>
      <c r="M30" s="303"/>
      <c r="N30" s="303"/>
      <c r="O30" s="303"/>
      <c r="P30" s="303"/>
      <c r="W30" s="310">
        <f>ROUND(BA54,2)</f>
        <v>0</v>
      </c>
      <c r="X30" s="303"/>
      <c r="Y30" s="303"/>
      <c r="Z30" s="303"/>
      <c r="AA30" s="303"/>
      <c r="AB30" s="303"/>
      <c r="AC30" s="303"/>
      <c r="AD30" s="303"/>
      <c r="AE30" s="303"/>
      <c r="AK30" s="310">
        <f>ROUND(AW54,2)</f>
        <v>0</v>
      </c>
      <c r="AL30" s="303"/>
      <c r="AM30" s="303"/>
      <c r="AN30" s="303"/>
      <c r="AO30" s="303"/>
      <c r="AR30" s="37"/>
      <c r="BE30" s="325"/>
    </row>
    <row r="31" spans="2:57" s="2" customFormat="1" ht="14.45" customHeight="1" hidden="1">
      <c r="B31" s="37"/>
      <c r="F31" s="27" t="s">
        <v>43</v>
      </c>
      <c r="L31" s="302">
        <v>0.21</v>
      </c>
      <c r="M31" s="303"/>
      <c r="N31" s="303"/>
      <c r="O31" s="303"/>
      <c r="P31" s="303"/>
      <c r="W31" s="310">
        <f>ROUND(BB54,2)</f>
        <v>0</v>
      </c>
      <c r="X31" s="303"/>
      <c r="Y31" s="303"/>
      <c r="Z31" s="303"/>
      <c r="AA31" s="303"/>
      <c r="AB31" s="303"/>
      <c r="AC31" s="303"/>
      <c r="AD31" s="303"/>
      <c r="AE31" s="303"/>
      <c r="AK31" s="310">
        <v>0</v>
      </c>
      <c r="AL31" s="303"/>
      <c r="AM31" s="303"/>
      <c r="AN31" s="303"/>
      <c r="AO31" s="303"/>
      <c r="AR31" s="37"/>
      <c r="BE31" s="325"/>
    </row>
    <row r="32" spans="2:57" s="2" customFormat="1" ht="14.45" customHeight="1" hidden="1">
      <c r="B32" s="37"/>
      <c r="F32" s="27" t="s">
        <v>44</v>
      </c>
      <c r="L32" s="302">
        <v>0.15</v>
      </c>
      <c r="M32" s="303"/>
      <c r="N32" s="303"/>
      <c r="O32" s="303"/>
      <c r="P32" s="303"/>
      <c r="W32" s="310">
        <f>ROUND(BC54,2)</f>
        <v>0</v>
      </c>
      <c r="X32" s="303"/>
      <c r="Y32" s="303"/>
      <c r="Z32" s="303"/>
      <c r="AA32" s="303"/>
      <c r="AB32" s="303"/>
      <c r="AC32" s="303"/>
      <c r="AD32" s="303"/>
      <c r="AE32" s="303"/>
      <c r="AK32" s="310">
        <v>0</v>
      </c>
      <c r="AL32" s="303"/>
      <c r="AM32" s="303"/>
      <c r="AN32" s="303"/>
      <c r="AO32" s="303"/>
      <c r="AR32" s="37"/>
      <c r="BE32" s="325"/>
    </row>
    <row r="33" spans="2:44" s="2" customFormat="1" ht="14.45" customHeight="1" hidden="1">
      <c r="B33" s="37"/>
      <c r="F33" s="27" t="s">
        <v>45</v>
      </c>
      <c r="L33" s="302">
        <v>0</v>
      </c>
      <c r="M33" s="303"/>
      <c r="N33" s="303"/>
      <c r="O33" s="303"/>
      <c r="P33" s="303"/>
      <c r="W33" s="310">
        <f>ROUND(BD54,2)</f>
        <v>0</v>
      </c>
      <c r="X33" s="303"/>
      <c r="Y33" s="303"/>
      <c r="Z33" s="303"/>
      <c r="AA33" s="303"/>
      <c r="AB33" s="303"/>
      <c r="AC33" s="303"/>
      <c r="AD33" s="303"/>
      <c r="AE33" s="303"/>
      <c r="AK33" s="310">
        <v>0</v>
      </c>
      <c r="AL33" s="303"/>
      <c r="AM33" s="303"/>
      <c r="AN33" s="303"/>
      <c r="AO33" s="303"/>
      <c r="AR33" s="37"/>
    </row>
    <row r="34" spans="1:57" s="1" customFormat="1" ht="6.95" customHeight="1">
      <c r="A34" s="3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3"/>
      <c r="BE34" s="32"/>
    </row>
    <row r="35" spans="1:57" s="1" customFormat="1" ht="25.9" customHeight="1">
      <c r="A35" s="32"/>
      <c r="B35" s="33"/>
      <c r="C35" s="38"/>
      <c r="D35" s="39" t="s">
        <v>46</v>
      </c>
      <c r="E35" s="40"/>
      <c r="F35" s="40"/>
      <c r="G35" s="40"/>
      <c r="H35" s="40"/>
      <c r="I35" s="40"/>
      <c r="J35" s="40"/>
      <c r="K35" s="40"/>
      <c r="L35" s="40"/>
      <c r="M35" s="40"/>
      <c r="N35" s="40"/>
      <c r="O35" s="40"/>
      <c r="P35" s="40"/>
      <c r="Q35" s="40"/>
      <c r="R35" s="40"/>
      <c r="S35" s="40"/>
      <c r="T35" s="41" t="s">
        <v>47</v>
      </c>
      <c r="U35" s="40"/>
      <c r="V35" s="40"/>
      <c r="W35" s="40"/>
      <c r="X35" s="300" t="s">
        <v>48</v>
      </c>
      <c r="Y35" s="301"/>
      <c r="Z35" s="301"/>
      <c r="AA35" s="301"/>
      <c r="AB35" s="301"/>
      <c r="AC35" s="40"/>
      <c r="AD35" s="40"/>
      <c r="AE35" s="40"/>
      <c r="AF35" s="40"/>
      <c r="AG35" s="40"/>
      <c r="AH35" s="40"/>
      <c r="AI35" s="40"/>
      <c r="AJ35" s="40"/>
      <c r="AK35" s="311">
        <f>SUM(AK26:AK33)</f>
        <v>6600277.05</v>
      </c>
      <c r="AL35" s="301"/>
      <c r="AM35" s="301"/>
      <c r="AN35" s="301"/>
      <c r="AO35" s="312"/>
      <c r="AP35" s="38"/>
      <c r="AQ35" s="38"/>
      <c r="AR35" s="33"/>
      <c r="BE35" s="32"/>
    </row>
    <row r="36" spans="1:57" s="1" customFormat="1" ht="6.95" customHeight="1">
      <c r="A36" s="32"/>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3"/>
      <c r="BE36" s="32"/>
    </row>
    <row r="37" spans="1:57" s="1" customFormat="1" ht="6.95" customHeight="1">
      <c r="A37" s="32"/>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c r="BE37" s="32"/>
    </row>
    <row r="41" spans="1:57" s="1" customFormat="1" ht="6.95" customHeight="1">
      <c r="A41" s="32"/>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c r="BE41" s="32"/>
    </row>
    <row r="42" spans="1:57" s="1" customFormat="1" ht="24.95" customHeight="1">
      <c r="A42" s="32"/>
      <c r="B42" s="33"/>
      <c r="C42" s="21" t="s">
        <v>49</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3"/>
      <c r="BE42" s="32"/>
    </row>
    <row r="43" spans="1:57" s="1" customFormat="1" ht="6.95" customHeight="1">
      <c r="A43" s="32"/>
      <c r="B43" s="33"/>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3"/>
      <c r="BE43" s="32"/>
    </row>
    <row r="44" spans="2:44" s="3" customFormat="1" ht="12" customHeight="1">
      <c r="B44" s="46"/>
      <c r="C44" s="27" t="s">
        <v>14</v>
      </c>
      <c r="L44" s="3" t="str">
        <f>K5</f>
        <v>20-03-27-1</v>
      </c>
      <c r="AR44" s="46"/>
    </row>
    <row r="45" spans="2:44" s="4" customFormat="1" ht="36.95" customHeight="1">
      <c r="B45" s="47"/>
      <c r="C45" s="48" t="s">
        <v>17</v>
      </c>
      <c r="L45" s="314" t="str">
        <f>K6</f>
        <v>JATEČNÍ V TEPLICÍCH - R1</v>
      </c>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R45" s="47"/>
    </row>
    <row r="46" spans="1:57" s="1" customFormat="1" ht="6.95" customHeight="1">
      <c r="A46" s="32"/>
      <c r="B46" s="33"/>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3"/>
      <c r="BE46" s="32"/>
    </row>
    <row r="47" spans="1:57" s="1" customFormat="1" ht="12" customHeight="1">
      <c r="A47" s="32"/>
      <c r="B47" s="33"/>
      <c r="C47" s="27" t="s">
        <v>21</v>
      </c>
      <c r="D47" s="32"/>
      <c r="E47" s="32"/>
      <c r="F47" s="32"/>
      <c r="G47" s="32"/>
      <c r="H47" s="32"/>
      <c r="I47" s="32"/>
      <c r="J47" s="32"/>
      <c r="K47" s="32"/>
      <c r="L47" s="49" t="str">
        <f>IF(K8="","",K8)</f>
        <v>TEPLICE</v>
      </c>
      <c r="M47" s="32"/>
      <c r="N47" s="32"/>
      <c r="O47" s="32"/>
      <c r="P47" s="32"/>
      <c r="Q47" s="32"/>
      <c r="R47" s="32"/>
      <c r="S47" s="32"/>
      <c r="T47" s="32"/>
      <c r="U47" s="32"/>
      <c r="V47" s="32"/>
      <c r="W47" s="32"/>
      <c r="X47" s="32"/>
      <c r="Y47" s="32"/>
      <c r="Z47" s="32"/>
      <c r="AA47" s="32"/>
      <c r="AB47" s="32"/>
      <c r="AC47" s="32"/>
      <c r="AD47" s="32"/>
      <c r="AE47" s="32"/>
      <c r="AF47" s="32"/>
      <c r="AG47" s="32"/>
      <c r="AH47" s="32"/>
      <c r="AI47" s="27" t="s">
        <v>23</v>
      </c>
      <c r="AJ47" s="32"/>
      <c r="AK47" s="32"/>
      <c r="AL47" s="32"/>
      <c r="AM47" s="307">
        <f>IF(AN8="","",AN8)</f>
        <v>43991</v>
      </c>
      <c r="AN47" s="307"/>
      <c r="AO47" s="32"/>
      <c r="AP47" s="32"/>
      <c r="AQ47" s="32"/>
      <c r="AR47" s="33"/>
      <c r="BE47" s="32"/>
    </row>
    <row r="48" spans="1:57" s="1" customFormat="1" ht="6.95" customHeight="1">
      <c r="A48" s="32"/>
      <c r="B48" s="33"/>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3"/>
      <c r="BE48" s="32"/>
    </row>
    <row r="49" spans="1:57" s="1" customFormat="1" ht="25.7" customHeight="1">
      <c r="A49" s="32"/>
      <c r="B49" s="33"/>
      <c r="C49" s="27" t="s">
        <v>24</v>
      </c>
      <c r="D49" s="32"/>
      <c r="E49" s="32"/>
      <c r="F49" s="32"/>
      <c r="G49" s="32"/>
      <c r="H49" s="32"/>
      <c r="I49" s="32"/>
      <c r="J49" s="32"/>
      <c r="K49" s="32"/>
      <c r="L49" s="3" t="str">
        <f>IF(E11="","",E11)</f>
        <v>STATUTÁRNÍ MĚSTO TEPLICE</v>
      </c>
      <c r="M49" s="32"/>
      <c r="N49" s="32"/>
      <c r="O49" s="32"/>
      <c r="P49" s="32"/>
      <c r="Q49" s="32"/>
      <c r="R49" s="32"/>
      <c r="S49" s="32"/>
      <c r="T49" s="32"/>
      <c r="U49" s="32"/>
      <c r="V49" s="32"/>
      <c r="W49" s="32"/>
      <c r="X49" s="32"/>
      <c r="Y49" s="32"/>
      <c r="Z49" s="32"/>
      <c r="AA49" s="32"/>
      <c r="AB49" s="32"/>
      <c r="AC49" s="32"/>
      <c r="AD49" s="32"/>
      <c r="AE49" s="32"/>
      <c r="AF49" s="32"/>
      <c r="AG49" s="32"/>
      <c r="AH49" s="32"/>
      <c r="AI49" s="27" t="s">
        <v>29</v>
      </c>
      <c r="AJ49" s="32"/>
      <c r="AK49" s="32"/>
      <c r="AL49" s="32"/>
      <c r="AM49" s="308" t="str">
        <f>IF(E17="","",E17)</f>
        <v>RAPID MOST SPOL. S R.O.</v>
      </c>
      <c r="AN49" s="309"/>
      <c r="AO49" s="309"/>
      <c r="AP49" s="309"/>
      <c r="AQ49" s="32"/>
      <c r="AR49" s="33"/>
      <c r="AS49" s="317" t="s">
        <v>50</v>
      </c>
      <c r="AT49" s="318"/>
      <c r="AU49" s="51"/>
      <c r="AV49" s="51"/>
      <c r="AW49" s="51"/>
      <c r="AX49" s="51"/>
      <c r="AY49" s="51"/>
      <c r="AZ49" s="51"/>
      <c r="BA49" s="51"/>
      <c r="BB49" s="51"/>
      <c r="BC49" s="51"/>
      <c r="BD49" s="52"/>
      <c r="BE49" s="32"/>
    </row>
    <row r="50" spans="1:57" s="1" customFormat="1" ht="15.2" customHeight="1">
      <c r="A50" s="32"/>
      <c r="B50" s="33"/>
      <c r="C50" s="27" t="s">
        <v>28</v>
      </c>
      <c r="D50" s="32"/>
      <c r="E50" s="32"/>
      <c r="F50" s="32"/>
      <c r="G50" s="32"/>
      <c r="H50" s="32"/>
      <c r="I50" s="32"/>
      <c r="J50" s="32"/>
      <c r="K50" s="32"/>
      <c r="L50" s="3" t="str">
        <f>IF(E14="Vyplň údaj","",E14)</f>
        <v>TELKONT s.r.o.</v>
      </c>
      <c r="M50" s="32"/>
      <c r="N50" s="32"/>
      <c r="O50" s="32"/>
      <c r="P50" s="32"/>
      <c r="Q50" s="32"/>
      <c r="R50" s="32"/>
      <c r="S50" s="32"/>
      <c r="T50" s="32"/>
      <c r="U50" s="32"/>
      <c r="V50" s="32"/>
      <c r="W50" s="32"/>
      <c r="X50" s="32"/>
      <c r="Y50" s="32"/>
      <c r="Z50" s="32"/>
      <c r="AA50" s="32"/>
      <c r="AB50" s="32"/>
      <c r="AC50" s="32"/>
      <c r="AD50" s="32"/>
      <c r="AE50" s="32"/>
      <c r="AF50" s="32"/>
      <c r="AG50" s="32"/>
      <c r="AH50" s="32"/>
      <c r="AI50" s="27" t="s">
        <v>32</v>
      </c>
      <c r="AJ50" s="32"/>
      <c r="AK50" s="32"/>
      <c r="AL50" s="32"/>
      <c r="AM50" s="308" t="str">
        <f>IF(E20="","",E20)</f>
        <v>PLHÁK</v>
      </c>
      <c r="AN50" s="309"/>
      <c r="AO50" s="309"/>
      <c r="AP50" s="309"/>
      <c r="AQ50" s="32"/>
      <c r="AR50" s="33"/>
      <c r="AS50" s="319"/>
      <c r="AT50" s="320"/>
      <c r="AU50" s="53"/>
      <c r="AV50" s="53"/>
      <c r="AW50" s="53"/>
      <c r="AX50" s="53"/>
      <c r="AY50" s="53"/>
      <c r="AZ50" s="53"/>
      <c r="BA50" s="53"/>
      <c r="BB50" s="53"/>
      <c r="BC50" s="53"/>
      <c r="BD50" s="54"/>
      <c r="BE50" s="32"/>
    </row>
    <row r="51" spans="1:57" s="1" customFormat="1" ht="10.9" customHeight="1">
      <c r="A51" s="32"/>
      <c r="B51" s="33"/>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3"/>
      <c r="AS51" s="319"/>
      <c r="AT51" s="320"/>
      <c r="AU51" s="53"/>
      <c r="AV51" s="53"/>
      <c r="AW51" s="53"/>
      <c r="AX51" s="53"/>
      <c r="AY51" s="53"/>
      <c r="AZ51" s="53"/>
      <c r="BA51" s="53"/>
      <c r="BB51" s="53"/>
      <c r="BC51" s="53"/>
      <c r="BD51" s="54"/>
      <c r="BE51" s="32"/>
    </row>
    <row r="52" spans="1:57" s="1" customFormat="1" ht="29.25" customHeight="1">
      <c r="A52" s="32"/>
      <c r="B52" s="33"/>
      <c r="C52" s="304" t="s">
        <v>51</v>
      </c>
      <c r="D52" s="305"/>
      <c r="E52" s="305"/>
      <c r="F52" s="305"/>
      <c r="G52" s="305"/>
      <c r="H52" s="55"/>
      <c r="I52" s="306" t="s">
        <v>52</v>
      </c>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16" t="s">
        <v>53</v>
      </c>
      <c r="AH52" s="305"/>
      <c r="AI52" s="305"/>
      <c r="AJ52" s="305"/>
      <c r="AK52" s="305"/>
      <c r="AL52" s="305"/>
      <c r="AM52" s="305"/>
      <c r="AN52" s="306" t="s">
        <v>54</v>
      </c>
      <c r="AO52" s="305"/>
      <c r="AP52" s="305"/>
      <c r="AQ52" s="56" t="s">
        <v>55</v>
      </c>
      <c r="AR52" s="33"/>
      <c r="AS52" s="57" t="s">
        <v>56</v>
      </c>
      <c r="AT52" s="58" t="s">
        <v>57</v>
      </c>
      <c r="AU52" s="58" t="s">
        <v>58</v>
      </c>
      <c r="AV52" s="58" t="s">
        <v>59</v>
      </c>
      <c r="AW52" s="58" t="s">
        <v>60</v>
      </c>
      <c r="AX52" s="58" t="s">
        <v>61</v>
      </c>
      <c r="AY52" s="58" t="s">
        <v>62</v>
      </c>
      <c r="AZ52" s="58" t="s">
        <v>63</v>
      </c>
      <c r="BA52" s="58" t="s">
        <v>64</v>
      </c>
      <c r="BB52" s="58" t="s">
        <v>65</v>
      </c>
      <c r="BC52" s="58" t="s">
        <v>66</v>
      </c>
      <c r="BD52" s="59" t="s">
        <v>67</v>
      </c>
      <c r="BE52" s="32"/>
    </row>
    <row r="53" spans="1:57" s="1" customFormat="1" ht="10.9" customHeight="1">
      <c r="A53" s="32"/>
      <c r="B53" s="33"/>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3"/>
      <c r="AS53" s="60"/>
      <c r="AT53" s="61"/>
      <c r="AU53" s="61"/>
      <c r="AV53" s="61"/>
      <c r="AW53" s="61"/>
      <c r="AX53" s="61"/>
      <c r="AY53" s="61"/>
      <c r="AZ53" s="61"/>
      <c r="BA53" s="61"/>
      <c r="BB53" s="61"/>
      <c r="BC53" s="61"/>
      <c r="BD53" s="62"/>
      <c r="BE53" s="32"/>
    </row>
    <row r="54" spans="2:90" s="5" customFormat="1" ht="32.45" customHeight="1">
      <c r="B54" s="63"/>
      <c r="C54" s="64" t="s">
        <v>68</v>
      </c>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299">
        <f>ROUND(SUM(AG55:AG57),2)</f>
        <v>5454774.42</v>
      </c>
      <c r="AH54" s="299"/>
      <c r="AI54" s="299"/>
      <c r="AJ54" s="299"/>
      <c r="AK54" s="299"/>
      <c r="AL54" s="299"/>
      <c r="AM54" s="299"/>
      <c r="AN54" s="298">
        <f>SUM(AG54,AT54)</f>
        <v>6600277.05</v>
      </c>
      <c r="AO54" s="298"/>
      <c r="AP54" s="298"/>
      <c r="AQ54" s="67" t="s">
        <v>3</v>
      </c>
      <c r="AR54" s="63"/>
      <c r="AS54" s="68">
        <f>ROUND(SUM(AS55:AS57),2)</f>
        <v>0</v>
      </c>
      <c r="AT54" s="69">
        <f>ROUND(SUM(AV54:AW54),2)</f>
        <v>1145502.63</v>
      </c>
      <c r="AU54" s="70">
        <f>ROUND(SUM(AU55:AU57),5)</f>
        <v>0</v>
      </c>
      <c r="AV54" s="69">
        <f>ROUND(AZ54*L29,2)</f>
        <v>1145502.63</v>
      </c>
      <c r="AW54" s="69">
        <f>ROUND(BA54*L30,2)</f>
        <v>0</v>
      </c>
      <c r="AX54" s="69">
        <f>ROUND(BB54*L29,2)</f>
        <v>0</v>
      </c>
      <c r="AY54" s="69">
        <f>ROUND(BC54*L30,2)</f>
        <v>0</v>
      </c>
      <c r="AZ54" s="69">
        <f>ROUND(SUM(AZ55:AZ57),2)</f>
        <v>5454774.42</v>
      </c>
      <c r="BA54" s="69">
        <f>ROUND(SUM(BA55:BA57),2)</f>
        <v>0</v>
      </c>
      <c r="BB54" s="69">
        <f>ROUND(SUM(BB55:BB57),2)</f>
        <v>0</v>
      </c>
      <c r="BC54" s="69">
        <f>ROUND(SUM(BC55:BC57),2)</f>
        <v>0</v>
      </c>
      <c r="BD54" s="71">
        <f>ROUND(SUM(BD55:BD57),2)</f>
        <v>0</v>
      </c>
      <c r="BS54" s="72" t="s">
        <v>69</v>
      </c>
      <c r="BT54" s="72" t="s">
        <v>70</v>
      </c>
      <c r="BU54" s="73" t="s">
        <v>71</v>
      </c>
      <c r="BV54" s="72" t="s">
        <v>72</v>
      </c>
      <c r="BW54" s="72" t="s">
        <v>5</v>
      </c>
      <c r="BX54" s="72" t="s">
        <v>73</v>
      </c>
      <c r="CL54" s="72" t="s">
        <v>3</v>
      </c>
    </row>
    <row r="55" spans="1:91" s="6" customFormat="1" ht="16.5" customHeight="1">
      <c r="A55" s="74" t="s">
        <v>74</v>
      </c>
      <c r="B55" s="75"/>
      <c r="C55" s="76"/>
      <c r="D55" s="297" t="s">
        <v>75</v>
      </c>
      <c r="E55" s="297"/>
      <c r="F55" s="297"/>
      <c r="G55" s="297"/>
      <c r="H55" s="297"/>
      <c r="I55" s="77"/>
      <c r="J55" s="297" t="s">
        <v>76</v>
      </c>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5">
        <f>'ZRN1 - KOMUNIKACE'!J30</f>
        <v>4886037.5</v>
      </c>
      <c r="AH55" s="296"/>
      <c r="AI55" s="296"/>
      <c r="AJ55" s="296"/>
      <c r="AK55" s="296"/>
      <c r="AL55" s="296"/>
      <c r="AM55" s="296"/>
      <c r="AN55" s="295">
        <f>SUM(AG55,AT55)</f>
        <v>5912105.38</v>
      </c>
      <c r="AO55" s="296"/>
      <c r="AP55" s="296"/>
      <c r="AQ55" s="78" t="s">
        <v>77</v>
      </c>
      <c r="AR55" s="75"/>
      <c r="AS55" s="79">
        <v>0</v>
      </c>
      <c r="AT55" s="80">
        <f>ROUND(SUM(AV55:AW55),2)</f>
        <v>1026067.88</v>
      </c>
      <c r="AU55" s="81">
        <f>'ZRN1 - KOMUNIKACE'!P91</f>
        <v>0</v>
      </c>
      <c r="AV55" s="80">
        <f>'ZRN1 - KOMUNIKACE'!J33</f>
        <v>1026067.88</v>
      </c>
      <c r="AW55" s="80">
        <f>'ZRN1 - KOMUNIKACE'!J34</f>
        <v>0</v>
      </c>
      <c r="AX55" s="80">
        <f>'ZRN1 - KOMUNIKACE'!J35</f>
        <v>0</v>
      </c>
      <c r="AY55" s="80">
        <f>'ZRN1 - KOMUNIKACE'!J36</f>
        <v>0</v>
      </c>
      <c r="AZ55" s="80">
        <f>'ZRN1 - KOMUNIKACE'!F33</f>
        <v>4886037.5</v>
      </c>
      <c r="BA55" s="80">
        <f>'ZRN1 - KOMUNIKACE'!F34</f>
        <v>0</v>
      </c>
      <c r="BB55" s="80">
        <f>'ZRN1 - KOMUNIKACE'!F35</f>
        <v>0</v>
      </c>
      <c r="BC55" s="80">
        <f>'ZRN1 - KOMUNIKACE'!F36</f>
        <v>0</v>
      </c>
      <c r="BD55" s="82">
        <f>'ZRN1 - KOMUNIKACE'!F37</f>
        <v>0</v>
      </c>
      <c r="BT55" s="83" t="s">
        <v>78</v>
      </c>
      <c r="BV55" s="83" t="s">
        <v>72</v>
      </c>
      <c r="BW55" s="83" t="s">
        <v>79</v>
      </c>
      <c r="BX55" s="83" t="s">
        <v>5</v>
      </c>
      <c r="CL55" s="83" t="s">
        <v>3</v>
      </c>
      <c r="CM55" s="83" t="s">
        <v>80</v>
      </c>
    </row>
    <row r="56" spans="1:91" s="6" customFormat="1" ht="16.5" customHeight="1">
      <c r="A56" s="74" t="s">
        <v>74</v>
      </c>
      <c r="B56" s="75"/>
      <c r="C56" s="76"/>
      <c r="D56" s="297" t="s">
        <v>81</v>
      </c>
      <c r="E56" s="297"/>
      <c r="F56" s="297"/>
      <c r="G56" s="297"/>
      <c r="H56" s="297"/>
      <c r="I56" s="77"/>
      <c r="J56" s="297" t="s">
        <v>82</v>
      </c>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5">
        <f>'ZRN2 - VEŘEJNÉ OSVĚTLENÍ'!J30</f>
        <v>481336.92</v>
      </c>
      <c r="AH56" s="296"/>
      <c r="AI56" s="296"/>
      <c r="AJ56" s="296"/>
      <c r="AK56" s="296"/>
      <c r="AL56" s="296"/>
      <c r="AM56" s="296"/>
      <c r="AN56" s="295">
        <f>SUM(AG56,AT56)</f>
        <v>582417.6699999999</v>
      </c>
      <c r="AO56" s="296"/>
      <c r="AP56" s="296"/>
      <c r="AQ56" s="78" t="s">
        <v>77</v>
      </c>
      <c r="AR56" s="75"/>
      <c r="AS56" s="79">
        <v>0</v>
      </c>
      <c r="AT56" s="80">
        <f>ROUND(SUM(AV56:AW56),2)</f>
        <v>101080.75</v>
      </c>
      <c r="AU56" s="81">
        <f>'ZRN2 - VEŘEJNÉ OSVĚTLENÍ'!P83</f>
        <v>0</v>
      </c>
      <c r="AV56" s="80">
        <f>'ZRN2 - VEŘEJNÉ OSVĚTLENÍ'!J33</f>
        <v>101080.75</v>
      </c>
      <c r="AW56" s="80">
        <f>'ZRN2 - VEŘEJNÉ OSVĚTLENÍ'!J34</f>
        <v>0</v>
      </c>
      <c r="AX56" s="80">
        <f>'ZRN2 - VEŘEJNÉ OSVĚTLENÍ'!J35</f>
        <v>0</v>
      </c>
      <c r="AY56" s="80">
        <f>'ZRN2 - VEŘEJNÉ OSVĚTLENÍ'!J36</f>
        <v>0</v>
      </c>
      <c r="AZ56" s="80">
        <f>'ZRN2 - VEŘEJNÉ OSVĚTLENÍ'!F33</f>
        <v>481336.92</v>
      </c>
      <c r="BA56" s="80">
        <f>'ZRN2 - VEŘEJNÉ OSVĚTLENÍ'!F34</f>
        <v>0</v>
      </c>
      <c r="BB56" s="80">
        <f>'ZRN2 - VEŘEJNÉ OSVĚTLENÍ'!F35</f>
        <v>0</v>
      </c>
      <c r="BC56" s="80">
        <f>'ZRN2 - VEŘEJNÉ OSVĚTLENÍ'!F36</f>
        <v>0</v>
      </c>
      <c r="BD56" s="82">
        <f>'ZRN2 - VEŘEJNÉ OSVĚTLENÍ'!F37</f>
        <v>0</v>
      </c>
      <c r="BT56" s="83" t="s">
        <v>78</v>
      </c>
      <c r="BV56" s="83" t="s">
        <v>72</v>
      </c>
      <c r="BW56" s="83" t="s">
        <v>83</v>
      </c>
      <c r="BX56" s="83" t="s">
        <v>5</v>
      </c>
      <c r="CL56" s="83" t="s">
        <v>3</v>
      </c>
      <c r="CM56" s="83" t="s">
        <v>80</v>
      </c>
    </row>
    <row r="57" spans="1:91" s="6" customFormat="1" ht="16.5" customHeight="1">
      <c r="A57" s="74" t="s">
        <v>74</v>
      </c>
      <c r="B57" s="75"/>
      <c r="C57" s="76"/>
      <c r="D57" s="297" t="s">
        <v>84</v>
      </c>
      <c r="E57" s="297"/>
      <c r="F57" s="297"/>
      <c r="G57" s="297"/>
      <c r="H57" s="297"/>
      <c r="I57" s="77"/>
      <c r="J57" s="297" t="s">
        <v>85</v>
      </c>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5">
        <f>'VON - VEDLEJŠÍ A OSTATNÍ ...'!J30</f>
        <v>87400</v>
      </c>
      <c r="AH57" s="296"/>
      <c r="AI57" s="296"/>
      <c r="AJ57" s="296"/>
      <c r="AK57" s="296"/>
      <c r="AL57" s="296"/>
      <c r="AM57" s="296"/>
      <c r="AN57" s="295">
        <f>SUM(AG57,AT57)</f>
        <v>105754</v>
      </c>
      <c r="AO57" s="296"/>
      <c r="AP57" s="296"/>
      <c r="AQ57" s="78" t="s">
        <v>84</v>
      </c>
      <c r="AR57" s="75"/>
      <c r="AS57" s="84">
        <v>0</v>
      </c>
      <c r="AT57" s="85">
        <f>ROUND(SUM(AV57:AW57),2)</f>
        <v>18354</v>
      </c>
      <c r="AU57" s="86">
        <f>'VON - VEDLEJŠÍ A OSTATNÍ ...'!P83</f>
        <v>0</v>
      </c>
      <c r="AV57" s="85">
        <f>'VON - VEDLEJŠÍ A OSTATNÍ ...'!J33</f>
        <v>18354</v>
      </c>
      <c r="AW57" s="85">
        <f>'VON - VEDLEJŠÍ A OSTATNÍ ...'!J34</f>
        <v>0</v>
      </c>
      <c r="AX57" s="85">
        <f>'VON - VEDLEJŠÍ A OSTATNÍ ...'!J35</f>
        <v>0</v>
      </c>
      <c r="AY57" s="85">
        <f>'VON - VEDLEJŠÍ A OSTATNÍ ...'!J36</f>
        <v>0</v>
      </c>
      <c r="AZ57" s="85">
        <f>'VON - VEDLEJŠÍ A OSTATNÍ ...'!F33</f>
        <v>87400</v>
      </c>
      <c r="BA57" s="85">
        <f>'VON - VEDLEJŠÍ A OSTATNÍ ...'!F34</f>
        <v>0</v>
      </c>
      <c r="BB57" s="85">
        <f>'VON - VEDLEJŠÍ A OSTATNÍ ...'!F35</f>
        <v>0</v>
      </c>
      <c r="BC57" s="85">
        <f>'VON - VEDLEJŠÍ A OSTATNÍ ...'!F36</f>
        <v>0</v>
      </c>
      <c r="BD57" s="87">
        <f>'VON - VEDLEJŠÍ A OSTATNÍ ...'!F37</f>
        <v>0</v>
      </c>
      <c r="BT57" s="83" t="s">
        <v>78</v>
      </c>
      <c r="BV57" s="83" t="s">
        <v>72</v>
      </c>
      <c r="BW57" s="83" t="s">
        <v>86</v>
      </c>
      <c r="BX57" s="83" t="s">
        <v>5</v>
      </c>
      <c r="CL57" s="83" t="s">
        <v>3</v>
      </c>
      <c r="CM57" s="83" t="s">
        <v>80</v>
      </c>
    </row>
    <row r="58" spans="1:57" s="1" customFormat="1" ht="30" customHeight="1">
      <c r="A58" s="32"/>
      <c r="B58" s="33"/>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3"/>
      <c r="AS58" s="32"/>
      <c r="AT58" s="32"/>
      <c r="AU58" s="32"/>
      <c r="AV58" s="32"/>
      <c r="AW58" s="32"/>
      <c r="AX58" s="32"/>
      <c r="AY58" s="32"/>
      <c r="AZ58" s="32"/>
      <c r="BA58" s="32"/>
      <c r="BB58" s="32"/>
      <c r="BC58" s="32"/>
      <c r="BD58" s="32"/>
      <c r="BE58" s="32"/>
    </row>
    <row r="59" spans="1:57" s="1" customFormat="1" ht="6.95" customHeight="1">
      <c r="A59" s="32"/>
      <c r="B59" s="42"/>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33"/>
      <c r="AS59" s="32"/>
      <c r="AT59" s="32"/>
      <c r="AU59" s="32"/>
      <c r="AV59" s="32"/>
      <c r="AW59" s="32"/>
      <c r="AX59" s="32"/>
      <c r="AY59" s="32"/>
      <c r="AZ59" s="32"/>
      <c r="BA59" s="32"/>
      <c r="BB59" s="32"/>
      <c r="BC59" s="32"/>
      <c r="BD59" s="32"/>
      <c r="BE59" s="32"/>
    </row>
  </sheetData>
  <mergeCells count="50">
    <mergeCell ref="AG52:AM52"/>
    <mergeCell ref="AN52:AP52"/>
    <mergeCell ref="AS49:AT51"/>
    <mergeCell ref="AM50:AP50"/>
    <mergeCell ref="AR2:BE2"/>
    <mergeCell ref="BE5:BE32"/>
    <mergeCell ref="K5:AO5"/>
    <mergeCell ref="K6:AO6"/>
    <mergeCell ref="E14:AJ14"/>
    <mergeCell ref="E23:AN23"/>
    <mergeCell ref="AK26:AO26"/>
    <mergeCell ref="AK28:AO28"/>
    <mergeCell ref="AK29:AO29"/>
    <mergeCell ref="W28:AE28"/>
    <mergeCell ref="W29:AE29"/>
    <mergeCell ref="AK32:AO32"/>
    <mergeCell ref="AK31:AO31"/>
    <mergeCell ref="AK30:AO30"/>
    <mergeCell ref="L29:P29"/>
    <mergeCell ref="L28:P28"/>
    <mergeCell ref="L45:AO45"/>
    <mergeCell ref="L30:P30"/>
    <mergeCell ref="L31:P31"/>
    <mergeCell ref="W31:AE31"/>
    <mergeCell ref="W30:AE30"/>
    <mergeCell ref="AM47:AN47"/>
    <mergeCell ref="AM49:AP49"/>
    <mergeCell ref="AK33:AO33"/>
    <mergeCell ref="AK35:AO35"/>
    <mergeCell ref="L32:P32"/>
    <mergeCell ref="W32:AE32"/>
    <mergeCell ref="W33:AE33"/>
    <mergeCell ref="D57:H57"/>
    <mergeCell ref="D55:H55"/>
    <mergeCell ref="D56:H56"/>
    <mergeCell ref="X35:AB35"/>
    <mergeCell ref="L33:P33"/>
    <mergeCell ref="C52:G52"/>
    <mergeCell ref="I52:AF52"/>
    <mergeCell ref="AN54:AP54"/>
    <mergeCell ref="AN56:AP56"/>
    <mergeCell ref="AG56:AM56"/>
    <mergeCell ref="J56:AF56"/>
    <mergeCell ref="AG54:AM54"/>
    <mergeCell ref="AN57:AP57"/>
    <mergeCell ref="AG57:AM57"/>
    <mergeCell ref="J57:AF57"/>
    <mergeCell ref="AN55:AP55"/>
    <mergeCell ref="AG55:AM55"/>
    <mergeCell ref="J55:AF55"/>
  </mergeCells>
  <hyperlinks>
    <hyperlink ref="A55" location="'ZRN1 - KOMUNIKACE'!C2" display="/"/>
    <hyperlink ref="A56" location="'ZRN2 - VEŘEJNÉ OSVĚTLENÍ'!C2" display="/"/>
    <hyperlink ref="A57" location="'VON - VEDLEJŠÍ A OSTATNÍ ...'!C2" display="/"/>
  </hyperlinks>
  <printOptions/>
  <pageMargins left="0.39375" right="0.39375" top="0.39375" bottom="0.39375" header="0" footer="0"/>
  <pageSetup blackAndWhite="1" fitToHeight="100" fitToWidth="1" horizontalDpi="600" verticalDpi="600" orientation="portrait" paperSize="9" scale="68"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36"/>
  <sheetViews>
    <sheetView showGridLines="0" workbookViewId="0" topLeftCell="A265">
      <selection activeCell="I248" sqref="I248"/>
    </sheetView>
  </sheetViews>
  <sheetFormatPr defaultColWidth="9.28125" defaultRowHeight="12"/>
  <cols>
    <col min="1" max="1" width="8.28125" style="0" customWidth="1"/>
    <col min="2" max="2" width="1.4218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L2" s="321" t="s">
        <v>6</v>
      </c>
      <c r="M2" s="322"/>
      <c r="N2" s="322"/>
      <c r="O2" s="322"/>
      <c r="P2" s="322"/>
      <c r="Q2" s="322"/>
      <c r="R2" s="322"/>
      <c r="S2" s="322"/>
      <c r="T2" s="322"/>
      <c r="U2" s="322"/>
      <c r="V2" s="322"/>
      <c r="AT2" s="17" t="s">
        <v>79</v>
      </c>
      <c r="AZ2" s="89" t="s">
        <v>87</v>
      </c>
      <c r="BA2" s="89" t="s">
        <v>88</v>
      </c>
      <c r="BB2" s="89" t="s">
        <v>89</v>
      </c>
      <c r="BC2" s="89" t="s">
        <v>90</v>
      </c>
      <c r="BD2" s="89" t="s">
        <v>91</v>
      </c>
    </row>
    <row r="3" spans="2:56" ht="6.95" customHeight="1">
      <c r="B3" s="18"/>
      <c r="C3" s="19"/>
      <c r="D3" s="19"/>
      <c r="E3" s="19"/>
      <c r="F3" s="19"/>
      <c r="G3" s="19"/>
      <c r="H3" s="19"/>
      <c r="I3" s="90"/>
      <c r="J3" s="19"/>
      <c r="K3" s="19"/>
      <c r="L3" s="20"/>
      <c r="AT3" s="17" t="s">
        <v>80</v>
      </c>
      <c r="AZ3" s="89" t="s">
        <v>92</v>
      </c>
      <c r="BA3" s="89" t="s">
        <v>93</v>
      </c>
      <c r="BB3" s="89" t="s">
        <v>89</v>
      </c>
      <c r="BC3" s="89" t="s">
        <v>94</v>
      </c>
      <c r="BD3" s="89" t="s">
        <v>91</v>
      </c>
    </row>
    <row r="4" spans="2:56" ht="24.95" customHeight="1">
      <c r="B4" s="20"/>
      <c r="D4" s="21" t="s">
        <v>95</v>
      </c>
      <c r="L4" s="20"/>
      <c r="M4" s="91" t="s">
        <v>11</v>
      </c>
      <c r="AT4" s="17" t="s">
        <v>4</v>
      </c>
      <c r="AZ4" s="89" t="s">
        <v>96</v>
      </c>
      <c r="BA4" s="89" t="s">
        <v>97</v>
      </c>
      <c r="BB4" s="89" t="s">
        <v>89</v>
      </c>
      <c r="BC4" s="89" t="s">
        <v>98</v>
      </c>
      <c r="BD4" s="89" t="s">
        <v>91</v>
      </c>
    </row>
    <row r="5" spans="2:56" ht="6.95" customHeight="1">
      <c r="B5" s="20"/>
      <c r="L5" s="20"/>
      <c r="AZ5" s="89" t="s">
        <v>99</v>
      </c>
      <c r="BA5" s="89" t="s">
        <v>100</v>
      </c>
      <c r="BB5" s="89" t="s">
        <v>89</v>
      </c>
      <c r="BC5" s="89" t="s">
        <v>101</v>
      </c>
      <c r="BD5" s="89" t="s">
        <v>91</v>
      </c>
    </row>
    <row r="6" spans="2:56" ht="12" customHeight="1">
      <c r="B6" s="20"/>
      <c r="D6" s="27" t="s">
        <v>17</v>
      </c>
      <c r="L6" s="20"/>
      <c r="AZ6" s="89" t="s">
        <v>102</v>
      </c>
      <c r="BA6" s="89" t="s">
        <v>103</v>
      </c>
      <c r="BB6" s="89" t="s">
        <v>89</v>
      </c>
      <c r="BC6" s="89" t="s">
        <v>104</v>
      </c>
      <c r="BD6" s="89" t="s">
        <v>91</v>
      </c>
    </row>
    <row r="7" spans="2:56" ht="16.5" customHeight="1">
      <c r="B7" s="20"/>
      <c r="E7" s="334" t="str">
        <f>'Rekapitulace stavby'!K6</f>
        <v>JATEČNÍ V TEPLICÍCH - R1</v>
      </c>
      <c r="F7" s="335"/>
      <c r="G7" s="335"/>
      <c r="H7" s="335"/>
      <c r="L7" s="20"/>
      <c r="AZ7" s="89" t="s">
        <v>105</v>
      </c>
      <c r="BA7" s="89" t="s">
        <v>106</v>
      </c>
      <c r="BB7" s="89" t="s">
        <v>89</v>
      </c>
      <c r="BC7" s="89" t="s">
        <v>107</v>
      </c>
      <c r="BD7" s="89" t="s">
        <v>91</v>
      </c>
    </row>
    <row r="8" spans="1:56" s="1" customFormat="1" ht="12" customHeight="1">
      <c r="A8" s="32"/>
      <c r="B8" s="33"/>
      <c r="C8" s="32"/>
      <c r="D8" s="27" t="s">
        <v>108</v>
      </c>
      <c r="E8" s="32"/>
      <c r="F8" s="32"/>
      <c r="G8" s="32"/>
      <c r="H8" s="32"/>
      <c r="I8" s="92"/>
      <c r="J8" s="32"/>
      <c r="K8" s="32"/>
      <c r="L8" s="93"/>
      <c r="S8" s="32"/>
      <c r="T8" s="32"/>
      <c r="U8" s="32"/>
      <c r="V8" s="32"/>
      <c r="W8" s="32"/>
      <c r="X8" s="32"/>
      <c r="Y8" s="32"/>
      <c r="Z8" s="32"/>
      <c r="AA8" s="32"/>
      <c r="AB8" s="32"/>
      <c r="AC8" s="32"/>
      <c r="AD8" s="32"/>
      <c r="AE8" s="32"/>
      <c r="AZ8" s="89" t="s">
        <v>109</v>
      </c>
      <c r="BA8" s="89" t="s">
        <v>110</v>
      </c>
      <c r="BB8" s="89" t="s">
        <v>89</v>
      </c>
      <c r="BC8" s="89" t="s">
        <v>111</v>
      </c>
      <c r="BD8" s="89" t="s">
        <v>91</v>
      </c>
    </row>
    <row r="9" spans="1:56" s="1" customFormat="1" ht="16.5" customHeight="1">
      <c r="A9" s="32"/>
      <c r="B9" s="33"/>
      <c r="C9" s="32"/>
      <c r="D9" s="32"/>
      <c r="E9" s="314" t="s">
        <v>112</v>
      </c>
      <c r="F9" s="333"/>
      <c r="G9" s="333"/>
      <c r="H9" s="333"/>
      <c r="I9" s="92"/>
      <c r="J9" s="32"/>
      <c r="K9" s="32"/>
      <c r="L9" s="93"/>
      <c r="S9" s="32"/>
      <c r="T9" s="32"/>
      <c r="U9" s="32"/>
      <c r="V9" s="32"/>
      <c r="W9" s="32"/>
      <c r="X9" s="32"/>
      <c r="Y9" s="32"/>
      <c r="Z9" s="32"/>
      <c r="AA9" s="32"/>
      <c r="AB9" s="32"/>
      <c r="AC9" s="32"/>
      <c r="AD9" s="32"/>
      <c r="AE9" s="32"/>
      <c r="AZ9" s="89" t="s">
        <v>113</v>
      </c>
      <c r="BA9" s="89" t="s">
        <v>114</v>
      </c>
      <c r="BB9" s="89" t="s">
        <v>89</v>
      </c>
      <c r="BC9" s="89" t="s">
        <v>9</v>
      </c>
      <c r="BD9" s="89" t="s">
        <v>91</v>
      </c>
    </row>
    <row r="10" spans="1:56" s="1" customFormat="1" ht="12">
      <c r="A10" s="32"/>
      <c r="B10" s="33"/>
      <c r="C10" s="32"/>
      <c r="D10" s="32"/>
      <c r="E10" s="32"/>
      <c r="F10" s="32"/>
      <c r="G10" s="32"/>
      <c r="H10" s="32"/>
      <c r="I10" s="92"/>
      <c r="J10" s="32"/>
      <c r="K10" s="32"/>
      <c r="L10" s="93"/>
      <c r="S10" s="32"/>
      <c r="T10" s="32"/>
      <c r="U10" s="32"/>
      <c r="V10" s="32"/>
      <c r="W10" s="32"/>
      <c r="X10" s="32"/>
      <c r="Y10" s="32"/>
      <c r="Z10" s="32"/>
      <c r="AA10" s="32"/>
      <c r="AB10" s="32"/>
      <c r="AC10" s="32"/>
      <c r="AD10" s="32"/>
      <c r="AE10" s="32"/>
      <c r="AZ10" s="89" t="s">
        <v>115</v>
      </c>
      <c r="BA10" s="89" t="s">
        <v>116</v>
      </c>
      <c r="BB10" s="89" t="s">
        <v>89</v>
      </c>
      <c r="BC10" s="89" t="s">
        <v>117</v>
      </c>
      <c r="BD10" s="89" t="s">
        <v>91</v>
      </c>
    </row>
    <row r="11" spans="1:56" s="1" customFormat="1" ht="12" customHeight="1">
      <c r="A11" s="32"/>
      <c r="B11" s="33"/>
      <c r="C11" s="32"/>
      <c r="D11" s="27" t="s">
        <v>19</v>
      </c>
      <c r="E11" s="32"/>
      <c r="F11" s="25" t="s">
        <v>3</v>
      </c>
      <c r="G11" s="32"/>
      <c r="H11" s="32"/>
      <c r="I11" s="94" t="s">
        <v>20</v>
      </c>
      <c r="J11" s="25" t="s">
        <v>3</v>
      </c>
      <c r="K11" s="32"/>
      <c r="L11" s="93"/>
      <c r="S11" s="32"/>
      <c r="T11" s="32"/>
      <c r="U11" s="32"/>
      <c r="V11" s="32"/>
      <c r="W11" s="32"/>
      <c r="X11" s="32"/>
      <c r="Y11" s="32"/>
      <c r="Z11" s="32"/>
      <c r="AA11" s="32"/>
      <c r="AB11" s="32"/>
      <c r="AC11" s="32"/>
      <c r="AD11" s="32"/>
      <c r="AE11" s="32"/>
      <c r="AZ11" s="89" t="s">
        <v>118</v>
      </c>
      <c r="BA11" s="89" t="s">
        <v>119</v>
      </c>
      <c r="BB11" s="89" t="s">
        <v>89</v>
      </c>
      <c r="BC11" s="89" t="s">
        <v>120</v>
      </c>
      <c r="BD11" s="89" t="s">
        <v>91</v>
      </c>
    </row>
    <row r="12" spans="1:56" s="1" customFormat="1" ht="12" customHeight="1">
      <c r="A12" s="32"/>
      <c r="B12" s="33"/>
      <c r="C12" s="32"/>
      <c r="D12" s="27" t="s">
        <v>21</v>
      </c>
      <c r="E12" s="32"/>
      <c r="F12" s="25" t="s">
        <v>22</v>
      </c>
      <c r="G12" s="32"/>
      <c r="H12" s="32"/>
      <c r="I12" s="94" t="s">
        <v>23</v>
      </c>
      <c r="J12" s="50">
        <f>'Rekapitulace stavby'!AN8</f>
        <v>43991</v>
      </c>
      <c r="K12" s="32"/>
      <c r="L12" s="93"/>
      <c r="S12" s="32"/>
      <c r="T12" s="32"/>
      <c r="U12" s="32"/>
      <c r="V12" s="32"/>
      <c r="W12" s="32"/>
      <c r="X12" s="32"/>
      <c r="Y12" s="32"/>
      <c r="Z12" s="32"/>
      <c r="AA12" s="32"/>
      <c r="AB12" s="32"/>
      <c r="AC12" s="32"/>
      <c r="AD12" s="32"/>
      <c r="AE12" s="32"/>
      <c r="AZ12" s="89" t="s">
        <v>121</v>
      </c>
      <c r="BA12" s="89" t="s">
        <v>122</v>
      </c>
      <c r="BB12" s="89" t="s">
        <v>89</v>
      </c>
      <c r="BC12" s="89" t="s">
        <v>123</v>
      </c>
      <c r="BD12" s="89" t="s">
        <v>91</v>
      </c>
    </row>
    <row r="13" spans="1:56" s="1" customFormat="1" ht="10.9" customHeight="1">
      <c r="A13" s="32"/>
      <c r="B13" s="33"/>
      <c r="C13" s="32"/>
      <c r="D13" s="32"/>
      <c r="E13" s="32"/>
      <c r="F13" s="32"/>
      <c r="G13" s="32"/>
      <c r="H13" s="32"/>
      <c r="I13" s="92"/>
      <c r="J13" s="32"/>
      <c r="K13" s="32"/>
      <c r="L13" s="93"/>
      <c r="S13" s="32"/>
      <c r="T13" s="32"/>
      <c r="U13" s="32"/>
      <c r="V13" s="32"/>
      <c r="W13" s="32"/>
      <c r="X13" s="32"/>
      <c r="Y13" s="32"/>
      <c r="Z13" s="32"/>
      <c r="AA13" s="32"/>
      <c r="AB13" s="32"/>
      <c r="AC13" s="32"/>
      <c r="AD13" s="32"/>
      <c r="AE13" s="32"/>
      <c r="AZ13" s="89" t="s">
        <v>124</v>
      </c>
      <c r="BA13" s="89" t="s">
        <v>125</v>
      </c>
      <c r="BB13" s="89" t="s">
        <v>126</v>
      </c>
      <c r="BC13" s="89" t="s">
        <v>127</v>
      </c>
      <c r="BD13" s="89" t="s">
        <v>91</v>
      </c>
    </row>
    <row r="14" spans="1:56" s="1" customFormat="1" ht="12" customHeight="1">
      <c r="A14" s="32"/>
      <c r="B14" s="33"/>
      <c r="C14" s="32"/>
      <c r="D14" s="27" t="s">
        <v>24</v>
      </c>
      <c r="E14" s="32"/>
      <c r="F14" s="32"/>
      <c r="G14" s="32"/>
      <c r="H14" s="32"/>
      <c r="I14" s="94" t="s">
        <v>25</v>
      </c>
      <c r="J14" s="25" t="s">
        <v>3</v>
      </c>
      <c r="K14" s="32"/>
      <c r="L14" s="93"/>
      <c r="S14" s="32"/>
      <c r="T14" s="32"/>
      <c r="U14" s="32"/>
      <c r="V14" s="32"/>
      <c r="W14" s="32"/>
      <c r="X14" s="32"/>
      <c r="Y14" s="32"/>
      <c r="Z14" s="32"/>
      <c r="AA14" s="32"/>
      <c r="AB14" s="32"/>
      <c r="AC14" s="32"/>
      <c r="AD14" s="32"/>
      <c r="AE14" s="32"/>
      <c r="AZ14" s="89" t="s">
        <v>128</v>
      </c>
      <c r="BA14" s="89" t="s">
        <v>129</v>
      </c>
      <c r="BB14" s="89" t="s">
        <v>126</v>
      </c>
      <c r="BC14" s="89" t="s">
        <v>130</v>
      </c>
      <c r="BD14" s="89" t="s">
        <v>91</v>
      </c>
    </row>
    <row r="15" spans="1:56" s="1" customFormat="1" ht="18" customHeight="1">
      <c r="A15" s="32"/>
      <c r="B15" s="33"/>
      <c r="C15" s="32"/>
      <c r="D15" s="32"/>
      <c r="E15" s="25" t="s">
        <v>26</v>
      </c>
      <c r="F15" s="32"/>
      <c r="G15" s="32"/>
      <c r="H15" s="32"/>
      <c r="I15" s="94" t="s">
        <v>27</v>
      </c>
      <c r="J15" s="25" t="s">
        <v>3</v>
      </c>
      <c r="K15" s="32"/>
      <c r="L15" s="93"/>
      <c r="S15" s="32"/>
      <c r="T15" s="32"/>
      <c r="U15" s="32"/>
      <c r="V15" s="32"/>
      <c r="W15" s="32"/>
      <c r="X15" s="32"/>
      <c r="Y15" s="32"/>
      <c r="Z15" s="32"/>
      <c r="AA15" s="32"/>
      <c r="AB15" s="32"/>
      <c r="AC15" s="32"/>
      <c r="AD15" s="32"/>
      <c r="AE15" s="32"/>
      <c r="AZ15" s="89" t="s">
        <v>131</v>
      </c>
      <c r="BA15" s="89" t="s">
        <v>132</v>
      </c>
      <c r="BB15" s="89" t="s">
        <v>126</v>
      </c>
      <c r="BC15" s="89" t="s">
        <v>133</v>
      </c>
      <c r="BD15" s="89" t="s">
        <v>91</v>
      </c>
    </row>
    <row r="16" spans="1:56" s="1" customFormat="1" ht="6.95" customHeight="1">
      <c r="A16" s="32"/>
      <c r="B16" s="33"/>
      <c r="C16" s="32"/>
      <c r="D16" s="32"/>
      <c r="E16" s="32"/>
      <c r="F16" s="32"/>
      <c r="G16" s="32"/>
      <c r="H16" s="32"/>
      <c r="I16" s="92"/>
      <c r="J16" s="32"/>
      <c r="K16" s="32"/>
      <c r="L16" s="93"/>
      <c r="S16" s="32"/>
      <c r="T16" s="32"/>
      <c r="U16" s="32"/>
      <c r="V16" s="32"/>
      <c r="W16" s="32"/>
      <c r="X16" s="32"/>
      <c r="Y16" s="32"/>
      <c r="Z16" s="32"/>
      <c r="AA16" s="32"/>
      <c r="AB16" s="32"/>
      <c r="AC16" s="32"/>
      <c r="AD16" s="32"/>
      <c r="AE16" s="32"/>
      <c r="AZ16" s="89" t="s">
        <v>134</v>
      </c>
      <c r="BA16" s="89" t="s">
        <v>135</v>
      </c>
      <c r="BB16" s="89" t="s">
        <v>126</v>
      </c>
      <c r="BC16" s="89" t="s">
        <v>136</v>
      </c>
      <c r="BD16" s="89" t="s">
        <v>91</v>
      </c>
    </row>
    <row r="17" spans="1:56" s="1" customFormat="1" ht="12" customHeight="1">
      <c r="A17" s="32"/>
      <c r="B17" s="33"/>
      <c r="C17" s="32"/>
      <c r="D17" s="27" t="s">
        <v>28</v>
      </c>
      <c r="E17" s="32"/>
      <c r="F17" s="32"/>
      <c r="G17" s="32"/>
      <c r="H17" s="32"/>
      <c r="I17" s="94" t="s">
        <v>25</v>
      </c>
      <c r="J17" s="95" t="str">
        <f>'Rekapitulace stavby'!AN13</f>
        <v>25467069</v>
      </c>
      <c r="K17" s="32"/>
      <c r="L17" s="93"/>
      <c r="S17" s="32"/>
      <c r="T17" s="32"/>
      <c r="U17" s="32"/>
      <c r="V17" s="32"/>
      <c r="W17" s="32"/>
      <c r="X17" s="32"/>
      <c r="Y17" s="32"/>
      <c r="Z17" s="32"/>
      <c r="AA17" s="32"/>
      <c r="AB17" s="32"/>
      <c r="AC17" s="32"/>
      <c r="AD17" s="32"/>
      <c r="AE17" s="32"/>
      <c r="AZ17" s="89" t="s">
        <v>137</v>
      </c>
      <c r="BA17" s="89" t="s">
        <v>138</v>
      </c>
      <c r="BB17" s="89" t="s">
        <v>126</v>
      </c>
      <c r="BC17" s="89" t="s">
        <v>139</v>
      </c>
      <c r="BD17" s="89" t="s">
        <v>91</v>
      </c>
    </row>
    <row r="18" spans="1:56" s="1" customFormat="1" ht="18" customHeight="1">
      <c r="A18" s="32"/>
      <c r="B18" s="33"/>
      <c r="C18" s="32"/>
      <c r="D18" s="32"/>
      <c r="E18" s="336" t="str">
        <f>'Rekapitulace stavby'!E14</f>
        <v>TELKONT s.r.o.</v>
      </c>
      <c r="F18" s="326"/>
      <c r="G18" s="326"/>
      <c r="H18" s="326"/>
      <c r="I18" s="94" t="s">
        <v>27</v>
      </c>
      <c r="J18" s="95" t="str">
        <f>'Rekapitulace stavby'!AN14</f>
        <v>CZ25467069</v>
      </c>
      <c r="K18" s="32"/>
      <c r="L18" s="93"/>
      <c r="S18" s="32"/>
      <c r="T18" s="32"/>
      <c r="U18" s="32"/>
      <c r="V18" s="32"/>
      <c r="W18" s="32"/>
      <c r="X18" s="32"/>
      <c r="Y18" s="32"/>
      <c r="Z18" s="32"/>
      <c r="AA18" s="32"/>
      <c r="AB18" s="32"/>
      <c r="AC18" s="32"/>
      <c r="AD18" s="32"/>
      <c r="AE18" s="32"/>
      <c r="AZ18" s="89" t="s">
        <v>140</v>
      </c>
      <c r="BA18" s="89" t="s">
        <v>141</v>
      </c>
      <c r="BB18" s="89" t="s">
        <v>126</v>
      </c>
      <c r="BC18" s="89" t="s">
        <v>80</v>
      </c>
      <c r="BD18" s="89" t="s">
        <v>91</v>
      </c>
    </row>
    <row r="19" spans="1:56" s="1" customFormat="1" ht="6.95" customHeight="1">
      <c r="A19" s="32"/>
      <c r="B19" s="33"/>
      <c r="C19" s="32"/>
      <c r="D19" s="32"/>
      <c r="E19" s="32"/>
      <c r="F19" s="32"/>
      <c r="G19" s="32"/>
      <c r="H19" s="32"/>
      <c r="I19" s="92"/>
      <c r="J19" s="32"/>
      <c r="K19" s="32"/>
      <c r="L19" s="93"/>
      <c r="S19" s="32"/>
      <c r="T19" s="32"/>
      <c r="U19" s="32"/>
      <c r="V19" s="32"/>
      <c r="W19" s="32"/>
      <c r="X19" s="32"/>
      <c r="Y19" s="32"/>
      <c r="Z19" s="32"/>
      <c r="AA19" s="32"/>
      <c r="AB19" s="32"/>
      <c r="AC19" s="32"/>
      <c r="AD19" s="32"/>
      <c r="AE19" s="32"/>
      <c r="AZ19" s="89" t="s">
        <v>142</v>
      </c>
      <c r="BA19" s="89" t="s">
        <v>143</v>
      </c>
      <c r="BB19" s="89" t="s">
        <v>144</v>
      </c>
      <c r="BC19" s="89" t="s">
        <v>145</v>
      </c>
      <c r="BD19" s="89" t="s">
        <v>91</v>
      </c>
    </row>
    <row r="20" spans="1:56" s="1" customFormat="1" ht="12" customHeight="1">
      <c r="A20" s="32"/>
      <c r="B20" s="33"/>
      <c r="C20" s="32"/>
      <c r="D20" s="27" t="s">
        <v>29</v>
      </c>
      <c r="E20" s="32"/>
      <c r="F20" s="32"/>
      <c r="G20" s="32"/>
      <c r="H20" s="32"/>
      <c r="I20" s="94" t="s">
        <v>25</v>
      </c>
      <c r="J20" s="25" t="s">
        <v>3</v>
      </c>
      <c r="K20" s="32"/>
      <c r="L20" s="93"/>
      <c r="S20" s="32"/>
      <c r="T20" s="32"/>
      <c r="U20" s="32"/>
      <c r="V20" s="32"/>
      <c r="W20" s="32"/>
      <c r="X20" s="32"/>
      <c r="Y20" s="32"/>
      <c r="Z20" s="32"/>
      <c r="AA20" s="32"/>
      <c r="AB20" s="32"/>
      <c r="AC20" s="32"/>
      <c r="AD20" s="32"/>
      <c r="AE20" s="32"/>
      <c r="AZ20" s="89" t="s">
        <v>146</v>
      </c>
      <c r="BA20" s="89" t="s">
        <v>147</v>
      </c>
      <c r="BB20" s="89" t="s">
        <v>126</v>
      </c>
      <c r="BC20" s="89" t="s">
        <v>148</v>
      </c>
      <c r="BD20" s="89" t="s">
        <v>91</v>
      </c>
    </row>
    <row r="21" spans="1:56" s="1" customFormat="1" ht="18" customHeight="1">
      <c r="A21" s="32"/>
      <c r="B21" s="33"/>
      <c r="C21" s="32"/>
      <c r="D21" s="32"/>
      <c r="E21" s="25" t="s">
        <v>30</v>
      </c>
      <c r="F21" s="32"/>
      <c r="G21" s="32"/>
      <c r="H21" s="32"/>
      <c r="I21" s="94" t="s">
        <v>27</v>
      </c>
      <c r="J21" s="25" t="s">
        <v>3</v>
      </c>
      <c r="K21" s="32"/>
      <c r="L21" s="93"/>
      <c r="S21" s="32"/>
      <c r="T21" s="32"/>
      <c r="U21" s="32"/>
      <c r="V21" s="32"/>
      <c r="W21" s="32"/>
      <c r="X21" s="32"/>
      <c r="Y21" s="32"/>
      <c r="Z21" s="32"/>
      <c r="AA21" s="32"/>
      <c r="AB21" s="32"/>
      <c r="AC21" s="32"/>
      <c r="AD21" s="32"/>
      <c r="AE21" s="32"/>
      <c r="AZ21" s="89" t="s">
        <v>149</v>
      </c>
      <c r="BA21" s="89" t="s">
        <v>150</v>
      </c>
      <c r="BB21" s="89" t="s">
        <v>144</v>
      </c>
      <c r="BC21" s="89" t="s">
        <v>151</v>
      </c>
      <c r="BD21" s="89" t="s">
        <v>91</v>
      </c>
    </row>
    <row r="22" spans="1:56" s="1" customFormat="1" ht="6.95" customHeight="1">
      <c r="A22" s="32"/>
      <c r="B22" s="33"/>
      <c r="C22" s="32"/>
      <c r="D22" s="32"/>
      <c r="E22" s="32"/>
      <c r="F22" s="32"/>
      <c r="G22" s="32"/>
      <c r="H22" s="32"/>
      <c r="I22" s="92"/>
      <c r="J22" s="32"/>
      <c r="K22" s="32"/>
      <c r="L22" s="93"/>
      <c r="S22" s="32"/>
      <c r="T22" s="32"/>
      <c r="U22" s="32"/>
      <c r="V22" s="32"/>
      <c r="W22" s="32"/>
      <c r="X22" s="32"/>
      <c r="Y22" s="32"/>
      <c r="Z22" s="32"/>
      <c r="AA22" s="32"/>
      <c r="AB22" s="32"/>
      <c r="AC22" s="32"/>
      <c r="AD22" s="32"/>
      <c r="AE22" s="32"/>
      <c r="AZ22" s="89" t="s">
        <v>152</v>
      </c>
      <c r="BA22" s="89" t="s">
        <v>153</v>
      </c>
      <c r="BB22" s="89" t="s">
        <v>154</v>
      </c>
      <c r="BC22" s="89" t="s">
        <v>155</v>
      </c>
      <c r="BD22" s="89" t="s">
        <v>91</v>
      </c>
    </row>
    <row r="23" spans="1:56" s="1" customFormat="1" ht="12" customHeight="1">
      <c r="A23" s="32"/>
      <c r="B23" s="33"/>
      <c r="C23" s="32"/>
      <c r="D23" s="27" t="s">
        <v>32</v>
      </c>
      <c r="E23" s="32"/>
      <c r="F23" s="32"/>
      <c r="G23" s="32"/>
      <c r="H23" s="32"/>
      <c r="I23" s="94" t="s">
        <v>25</v>
      </c>
      <c r="J23" s="25" t="s">
        <v>3</v>
      </c>
      <c r="K23" s="32"/>
      <c r="L23" s="93"/>
      <c r="S23" s="32"/>
      <c r="T23" s="32"/>
      <c r="U23" s="32"/>
      <c r="V23" s="32"/>
      <c r="W23" s="32"/>
      <c r="X23" s="32"/>
      <c r="Y23" s="32"/>
      <c r="Z23" s="32"/>
      <c r="AA23" s="32"/>
      <c r="AB23" s="32"/>
      <c r="AC23" s="32"/>
      <c r="AD23" s="32"/>
      <c r="AE23" s="32"/>
      <c r="AZ23" s="89" t="s">
        <v>156</v>
      </c>
      <c r="BA23" s="89" t="s">
        <v>157</v>
      </c>
      <c r="BB23" s="89" t="s">
        <v>154</v>
      </c>
      <c r="BC23" s="89" t="s">
        <v>158</v>
      </c>
      <c r="BD23" s="89" t="s">
        <v>91</v>
      </c>
    </row>
    <row r="24" spans="1:56" s="1" customFormat="1" ht="18" customHeight="1">
      <c r="A24" s="32"/>
      <c r="B24" s="33"/>
      <c r="C24" s="32"/>
      <c r="D24" s="32"/>
      <c r="E24" s="25" t="s">
        <v>33</v>
      </c>
      <c r="F24" s="32"/>
      <c r="G24" s="32"/>
      <c r="H24" s="32"/>
      <c r="I24" s="94" t="s">
        <v>27</v>
      </c>
      <c r="J24" s="25" t="s">
        <v>3</v>
      </c>
      <c r="K24" s="32"/>
      <c r="L24" s="93"/>
      <c r="S24" s="32"/>
      <c r="T24" s="32"/>
      <c r="U24" s="32"/>
      <c r="V24" s="32"/>
      <c r="W24" s="32"/>
      <c r="X24" s="32"/>
      <c r="Y24" s="32"/>
      <c r="Z24" s="32"/>
      <c r="AA24" s="32"/>
      <c r="AB24" s="32"/>
      <c r="AC24" s="32"/>
      <c r="AD24" s="32"/>
      <c r="AE24" s="32"/>
      <c r="AZ24" s="89" t="s">
        <v>159</v>
      </c>
      <c r="BA24" s="89" t="s">
        <v>160</v>
      </c>
      <c r="BB24" s="89" t="s">
        <v>154</v>
      </c>
      <c r="BC24" s="89" t="s">
        <v>161</v>
      </c>
      <c r="BD24" s="89" t="s">
        <v>91</v>
      </c>
    </row>
    <row r="25" spans="1:56" s="1" customFormat="1" ht="6.95" customHeight="1">
      <c r="A25" s="32"/>
      <c r="B25" s="33"/>
      <c r="C25" s="32"/>
      <c r="D25" s="32"/>
      <c r="E25" s="32"/>
      <c r="F25" s="32"/>
      <c r="G25" s="32"/>
      <c r="H25" s="32"/>
      <c r="I25" s="92"/>
      <c r="J25" s="32"/>
      <c r="K25" s="32"/>
      <c r="L25" s="93"/>
      <c r="S25" s="32"/>
      <c r="T25" s="32"/>
      <c r="U25" s="32"/>
      <c r="V25" s="32"/>
      <c r="W25" s="32"/>
      <c r="X25" s="32"/>
      <c r="Y25" s="32"/>
      <c r="Z25" s="32"/>
      <c r="AA25" s="32"/>
      <c r="AB25" s="32"/>
      <c r="AC25" s="32"/>
      <c r="AD25" s="32"/>
      <c r="AE25" s="32"/>
      <c r="AZ25" s="89" t="s">
        <v>162</v>
      </c>
      <c r="BA25" s="89" t="s">
        <v>163</v>
      </c>
      <c r="BB25" s="89" t="s">
        <v>154</v>
      </c>
      <c r="BC25" s="89" t="s">
        <v>155</v>
      </c>
      <c r="BD25" s="89" t="s">
        <v>80</v>
      </c>
    </row>
    <row r="26" spans="1:56" s="1" customFormat="1" ht="12" customHeight="1">
      <c r="A26" s="32"/>
      <c r="B26" s="33"/>
      <c r="C26" s="32"/>
      <c r="D26" s="27" t="s">
        <v>34</v>
      </c>
      <c r="E26" s="32"/>
      <c r="F26" s="32"/>
      <c r="G26" s="32"/>
      <c r="H26" s="32"/>
      <c r="I26" s="92"/>
      <c r="J26" s="32"/>
      <c r="K26" s="32"/>
      <c r="L26" s="93"/>
      <c r="S26" s="32"/>
      <c r="T26" s="32"/>
      <c r="U26" s="32"/>
      <c r="V26" s="32"/>
      <c r="W26" s="32"/>
      <c r="X26" s="32"/>
      <c r="Y26" s="32"/>
      <c r="Z26" s="32"/>
      <c r="AA26" s="32"/>
      <c r="AB26" s="32"/>
      <c r="AC26" s="32"/>
      <c r="AD26" s="32"/>
      <c r="AE26" s="32"/>
      <c r="AZ26" s="89" t="s">
        <v>164</v>
      </c>
      <c r="BA26" s="89" t="s">
        <v>163</v>
      </c>
      <c r="BB26" s="89" t="s">
        <v>154</v>
      </c>
      <c r="BC26" s="89" t="s">
        <v>165</v>
      </c>
      <c r="BD26" s="89" t="s">
        <v>80</v>
      </c>
    </row>
    <row r="27" spans="1:56" s="7" customFormat="1" ht="16.5" customHeight="1">
      <c r="A27" s="96"/>
      <c r="B27" s="97"/>
      <c r="C27" s="96"/>
      <c r="D27" s="96"/>
      <c r="E27" s="330" t="s">
        <v>3</v>
      </c>
      <c r="F27" s="330"/>
      <c r="G27" s="330"/>
      <c r="H27" s="330"/>
      <c r="I27" s="98"/>
      <c r="J27" s="96"/>
      <c r="K27" s="96"/>
      <c r="L27" s="99"/>
      <c r="S27" s="96"/>
      <c r="T27" s="96"/>
      <c r="U27" s="96"/>
      <c r="V27" s="96"/>
      <c r="W27" s="96"/>
      <c r="X27" s="96"/>
      <c r="Y27" s="96"/>
      <c r="Z27" s="96"/>
      <c r="AA27" s="96"/>
      <c r="AB27" s="96"/>
      <c r="AC27" s="96"/>
      <c r="AD27" s="96"/>
      <c r="AE27" s="96"/>
      <c r="AZ27" s="100" t="s">
        <v>166</v>
      </c>
      <c r="BA27" s="100" t="s">
        <v>167</v>
      </c>
      <c r="BB27" s="100" t="s">
        <v>89</v>
      </c>
      <c r="BC27" s="100" t="s">
        <v>168</v>
      </c>
      <c r="BD27" s="100" t="s">
        <v>91</v>
      </c>
    </row>
    <row r="28" spans="1:31" s="1" customFormat="1" ht="6.95" customHeight="1">
      <c r="A28" s="32"/>
      <c r="B28" s="33"/>
      <c r="C28" s="32"/>
      <c r="D28" s="32"/>
      <c r="E28" s="32"/>
      <c r="F28" s="32"/>
      <c r="G28" s="32"/>
      <c r="H28" s="32"/>
      <c r="I28" s="92"/>
      <c r="J28" s="32"/>
      <c r="K28" s="32"/>
      <c r="L28" s="93"/>
      <c r="S28" s="32"/>
      <c r="T28" s="32"/>
      <c r="U28" s="32"/>
      <c r="V28" s="32"/>
      <c r="W28" s="32"/>
      <c r="X28" s="32"/>
      <c r="Y28" s="32"/>
      <c r="Z28" s="32"/>
      <c r="AA28" s="32"/>
      <c r="AB28" s="32"/>
      <c r="AC28" s="32"/>
      <c r="AD28" s="32"/>
      <c r="AE28" s="32"/>
    </row>
    <row r="29" spans="1:31" s="1" customFormat="1" ht="6.95" customHeight="1">
      <c r="A29" s="32"/>
      <c r="B29" s="33"/>
      <c r="C29" s="32"/>
      <c r="D29" s="61"/>
      <c r="E29" s="61"/>
      <c r="F29" s="61"/>
      <c r="G29" s="61"/>
      <c r="H29" s="61"/>
      <c r="I29" s="101"/>
      <c r="J29" s="61"/>
      <c r="K29" s="61"/>
      <c r="L29" s="93"/>
      <c r="S29" s="32"/>
      <c r="T29" s="32"/>
      <c r="U29" s="32"/>
      <c r="V29" s="32"/>
      <c r="W29" s="32"/>
      <c r="X29" s="32"/>
      <c r="Y29" s="32"/>
      <c r="Z29" s="32"/>
      <c r="AA29" s="32"/>
      <c r="AB29" s="32"/>
      <c r="AC29" s="32"/>
      <c r="AD29" s="32"/>
      <c r="AE29" s="32"/>
    </row>
    <row r="30" spans="1:31" s="1" customFormat="1" ht="25.35" customHeight="1">
      <c r="A30" s="32"/>
      <c r="B30" s="33"/>
      <c r="C30" s="32"/>
      <c r="D30" s="102" t="s">
        <v>36</v>
      </c>
      <c r="E30" s="32"/>
      <c r="F30" s="32"/>
      <c r="G30" s="32"/>
      <c r="H30" s="32"/>
      <c r="I30" s="92"/>
      <c r="J30" s="66">
        <f>ROUND(J91,2)</f>
        <v>4886037.5</v>
      </c>
      <c r="K30" s="32"/>
      <c r="L30" s="93"/>
      <c r="S30" s="32"/>
      <c r="T30" s="32"/>
      <c r="U30" s="32"/>
      <c r="V30" s="32"/>
      <c r="W30" s="32"/>
      <c r="X30" s="32"/>
      <c r="Y30" s="32"/>
      <c r="Z30" s="32"/>
      <c r="AA30" s="32"/>
      <c r="AB30" s="32"/>
      <c r="AC30" s="32"/>
      <c r="AD30" s="32"/>
      <c r="AE30" s="32"/>
    </row>
    <row r="31" spans="1:31" s="1" customFormat="1" ht="6.95" customHeight="1">
      <c r="A31" s="32"/>
      <c r="B31" s="33"/>
      <c r="C31" s="32"/>
      <c r="D31" s="61"/>
      <c r="E31" s="61"/>
      <c r="F31" s="61"/>
      <c r="G31" s="61"/>
      <c r="H31" s="61"/>
      <c r="I31" s="101"/>
      <c r="J31" s="61"/>
      <c r="K31" s="61"/>
      <c r="L31" s="93"/>
      <c r="S31" s="32"/>
      <c r="T31" s="32"/>
      <c r="U31" s="32"/>
      <c r="V31" s="32"/>
      <c r="W31" s="32"/>
      <c r="X31" s="32"/>
      <c r="Y31" s="32"/>
      <c r="Z31" s="32"/>
      <c r="AA31" s="32"/>
      <c r="AB31" s="32"/>
      <c r="AC31" s="32"/>
      <c r="AD31" s="32"/>
      <c r="AE31" s="32"/>
    </row>
    <row r="32" spans="1:31" s="1" customFormat="1" ht="14.45" customHeight="1">
      <c r="A32" s="32"/>
      <c r="B32" s="33"/>
      <c r="C32" s="32"/>
      <c r="D32" s="32"/>
      <c r="E32" s="32"/>
      <c r="F32" s="36" t="s">
        <v>38</v>
      </c>
      <c r="G32" s="32"/>
      <c r="H32" s="32"/>
      <c r="I32" s="103" t="s">
        <v>37</v>
      </c>
      <c r="J32" s="36" t="s">
        <v>39</v>
      </c>
      <c r="K32" s="32"/>
      <c r="L32" s="93"/>
      <c r="S32" s="32"/>
      <c r="T32" s="32"/>
      <c r="U32" s="32"/>
      <c r="V32" s="32"/>
      <c r="W32" s="32"/>
      <c r="X32" s="32"/>
      <c r="Y32" s="32"/>
      <c r="Z32" s="32"/>
      <c r="AA32" s="32"/>
      <c r="AB32" s="32"/>
      <c r="AC32" s="32"/>
      <c r="AD32" s="32"/>
      <c r="AE32" s="32"/>
    </row>
    <row r="33" spans="1:31" s="1" customFormat="1" ht="14.45" customHeight="1">
      <c r="A33" s="32"/>
      <c r="B33" s="33"/>
      <c r="C33" s="32"/>
      <c r="D33" s="104" t="s">
        <v>40</v>
      </c>
      <c r="E33" s="27" t="s">
        <v>41</v>
      </c>
      <c r="F33" s="105">
        <f>ROUND((SUM(BE91:BE435)),2)</f>
        <v>4886037.5</v>
      </c>
      <c r="G33" s="32"/>
      <c r="H33" s="32"/>
      <c r="I33" s="106">
        <v>0.21</v>
      </c>
      <c r="J33" s="105">
        <f>ROUND(((SUM(BE91:BE435))*I33),2)</f>
        <v>1026067.88</v>
      </c>
      <c r="K33" s="32"/>
      <c r="L33" s="93"/>
      <c r="S33" s="32"/>
      <c r="T33" s="32"/>
      <c r="U33" s="32"/>
      <c r="V33" s="32"/>
      <c r="W33" s="32"/>
      <c r="X33" s="32"/>
      <c r="Y33" s="32"/>
      <c r="Z33" s="32"/>
      <c r="AA33" s="32"/>
      <c r="AB33" s="32"/>
      <c r="AC33" s="32"/>
      <c r="AD33" s="32"/>
      <c r="AE33" s="32"/>
    </row>
    <row r="34" spans="1:31" s="1" customFormat="1" ht="14.45" customHeight="1">
      <c r="A34" s="32"/>
      <c r="B34" s="33"/>
      <c r="C34" s="32"/>
      <c r="D34" s="32"/>
      <c r="E34" s="27" t="s">
        <v>42</v>
      </c>
      <c r="F34" s="105">
        <f>ROUND((SUM(BF91:BF435)),2)</f>
        <v>0</v>
      </c>
      <c r="G34" s="32"/>
      <c r="H34" s="32"/>
      <c r="I34" s="106">
        <v>0.15</v>
      </c>
      <c r="J34" s="105">
        <f>ROUND(((SUM(BF91:BF435))*I34),2)</f>
        <v>0</v>
      </c>
      <c r="K34" s="32"/>
      <c r="L34" s="93"/>
      <c r="S34" s="32"/>
      <c r="T34" s="32"/>
      <c r="U34" s="32"/>
      <c r="V34" s="32"/>
      <c r="W34" s="32"/>
      <c r="X34" s="32"/>
      <c r="Y34" s="32"/>
      <c r="Z34" s="32"/>
      <c r="AA34" s="32"/>
      <c r="AB34" s="32"/>
      <c r="AC34" s="32"/>
      <c r="AD34" s="32"/>
      <c r="AE34" s="32"/>
    </row>
    <row r="35" spans="1:31" s="1" customFormat="1" ht="14.45" customHeight="1" hidden="1">
      <c r="A35" s="32"/>
      <c r="B35" s="33"/>
      <c r="C35" s="32"/>
      <c r="D35" s="32"/>
      <c r="E35" s="27" t="s">
        <v>43</v>
      </c>
      <c r="F35" s="105">
        <f>ROUND((SUM(BG91:BG435)),2)</f>
        <v>0</v>
      </c>
      <c r="G35" s="32"/>
      <c r="H35" s="32"/>
      <c r="I35" s="106">
        <v>0.21</v>
      </c>
      <c r="J35" s="105">
        <f>0</f>
        <v>0</v>
      </c>
      <c r="K35" s="32"/>
      <c r="L35" s="93"/>
      <c r="S35" s="32"/>
      <c r="T35" s="32"/>
      <c r="U35" s="32"/>
      <c r="V35" s="32"/>
      <c r="W35" s="32"/>
      <c r="X35" s="32"/>
      <c r="Y35" s="32"/>
      <c r="Z35" s="32"/>
      <c r="AA35" s="32"/>
      <c r="AB35" s="32"/>
      <c r="AC35" s="32"/>
      <c r="AD35" s="32"/>
      <c r="AE35" s="32"/>
    </row>
    <row r="36" spans="1:31" s="1" customFormat="1" ht="14.45" customHeight="1" hidden="1">
      <c r="A36" s="32"/>
      <c r="B36" s="33"/>
      <c r="C36" s="32"/>
      <c r="D36" s="32"/>
      <c r="E36" s="27" t="s">
        <v>44</v>
      </c>
      <c r="F36" s="105">
        <f>ROUND((SUM(BH91:BH435)),2)</f>
        <v>0</v>
      </c>
      <c r="G36" s="32"/>
      <c r="H36" s="32"/>
      <c r="I36" s="106">
        <v>0.15</v>
      </c>
      <c r="J36" s="105">
        <f>0</f>
        <v>0</v>
      </c>
      <c r="K36" s="32"/>
      <c r="L36" s="93"/>
      <c r="S36" s="32"/>
      <c r="T36" s="32"/>
      <c r="U36" s="32"/>
      <c r="V36" s="32"/>
      <c r="W36" s="32"/>
      <c r="X36" s="32"/>
      <c r="Y36" s="32"/>
      <c r="Z36" s="32"/>
      <c r="AA36" s="32"/>
      <c r="AB36" s="32"/>
      <c r="AC36" s="32"/>
      <c r="AD36" s="32"/>
      <c r="AE36" s="32"/>
    </row>
    <row r="37" spans="1:31" s="1" customFormat="1" ht="14.45" customHeight="1" hidden="1">
      <c r="A37" s="32"/>
      <c r="B37" s="33"/>
      <c r="C37" s="32"/>
      <c r="D37" s="32"/>
      <c r="E37" s="27" t="s">
        <v>45</v>
      </c>
      <c r="F37" s="105">
        <f>ROUND((SUM(BI91:BI435)),2)</f>
        <v>0</v>
      </c>
      <c r="G37" s="32"/>
      <c r="H37" s="32"/>
      <c r="I37" s="106">
        <v>0</v>
      </c>
      <c r="J37" s="105">
        <f>0</f>
        <v>0</v>
      </c>
      <c r="K37" s="32"/>
      <c r="L37" s="93"/>
      <c r="S37" s="32"/>
      <c r="T37" s="32"/>
      <c r="U37" s="32"/>
      <c r="V37" s="32"/>
      <c r="W37" s="32"/>
      <c r="X37" s="32"/>
      <c r="Y37" s="32"/>
      <c r="Z37" s="32"/>
      <c r="AA37" s="32"/>
      <c r="AB37" s="32"/>
      <c r="AC37" s="32"/>
      <c r="AD37" s="32"/>
      <c r="AE37" s="32"/>
    </row>
    <row r="38" spans="1:31" s="1" customFormat="1" ht="6.95" customHeight="1">
      <c r="A38" s="32"/>
      <c r="B38" s="33"/>
      <c r="C38" s="32"/>
      <c r="D38" s="32"/>
      <c r="E38" s="32"/>
      <c r="F38" s="32"/>
      <c r="G38" s="32"/>
      <c r="H38" s="32"/>
      <c r="I38" s="92"/>
      <c r="J38" s="32"/>
      <c r="K38" s="32"/>
      <c r="L38" s="93"/>
      <c r="S38" s="32"/>
      <c r="T38" s="32"/>
      <c r="U38" s="32"/>
      <c r="V38" s="32"/>
      <c r="W38" s="32"/>
      <c r="X38" s="32"/>
      <c r="Y38" s="32"/>
      <c r="Z38" s="32"/>
      <c r="AA38" s="32"/>
      <c r="AB38" s="32"/>
      <c r="AC38" s="32"/>
      <c r="AD38" s="32"/>
      <c r="AE38" s="32"/>
    </row>
    <row r="39" spans="1:31" s="1" customFormat="1" ht="25.35" customHeight="1">
      <c r="A39" s="32"/>
      <c r="B39" s="33"/>
      <c r="C39" s="107"/>
      <c r="D39" s="108" t="s">
        <v>46</v>
      </c>
      <c r="E39" s="55"/>
      <c r="F39" s="55"/>
      <c r="G39" s="109" t="s">
        <v>47</v>
      </c>
      <c r="H39" s="110" t="s">
        <v>48</v>
      </c>
      <c r="I39" s="111"/>
      <c r="J39" s="112">
        <f>SUM(J30:J37)</f>
        <v>5912105.38</v>
      </c>
      <c r="K39" s="113"/>
      <c r="L39" s="93"/>
      <c r="S39" s="32"/>
      <c r="T39" s="32"/>
      <c r="U39" s="32"/>
      <c r="V39" s="32"/>
      <c r="W39" s="32"/>
      <c r="X39" s="32"/>
      <c r="Y39" s="32"/>
      <c r="Z39" s="32"/>
      <c r="AA39" s="32"/>
      <c r="AB39" s="32"/>
      <c r="AC39" s="32"/>
      <c r="AD39" s="32"/>
      <c r="AE39" s="32"/>
    </row>
    <row r="40" spans="1:31" s="1" customFormat="1" ht="14.45" customHeight="1">
      <c r="A40" s="32"/>
      <c r="B40" s="42"/>
      <c r="C40" s="43"/>
      <c r="D40" s="43"/>
      <c r="E40" s="43"/>
      <c r="F40" s="43"/>
      <c r="G40" s="43"/>
      <c r="H40" s="43"/>
      <c r="I40" s="114"/>
      <c r="J40" s="43"/>
      <c r="K40" s="43"/>
      <c r="L40" s="93"/>
      <c r="S40" s="32"/>
      <c r="T40" s="32"/>
      <c r="U40" s="32"/>
      <c r="V40" s="32"/>
      <c r="W40" s="32"/>
      <c r="X40" s="32"/>
      <c r="Y40" s="32"/>
      <c r="Z40" s="32"/>
      <c r="AA40" s="32"/>
      <c r="AB40" s="32"/>
      <c r="AC40" s="32"/>
      <c r="AD40" s="32"/>
      <c r="AE40" s="32"/>
    </row>
    <row r="44" spans="1:31" s="1" customFormat="1" ht="6.95" customHeight="1">
      <c r="A44" s="32"/>
      <c r="B44" s="44"/>
      <c r="C44" s="45"/>
      <c r="D44" s="45"/>
      <c r="E44" s="45"/>
      <c r="F44" s="45"/>
      <c r="G44" s="45"/>
      <c r="H44" s="45"/>
      <c r="I44" s="115"/>
      <c r="J44" s="45"/>
      <c r="K44" s="45"/>
      <c r="L44" s="93"/>
      <c r="S44" s="32"/>
      <c r="T44" s="32"/>
      <c r="U44" s="32"/>
      <c r="V44" s="32"/>
      <c r="W44" s="32"/>
      <c r="X44" s="32"/>
      <c r="Y44" s="32"/>
      <c r="Z44" s="32"/>
      <c r="AA44" s="32"/>
      <c r="AB44" s="32"/>
      <c r="AC44" s="32"/>
      <c r="AD44" s="32"/>
      <c r="AE44" s="32"/>
    </row>
    <row r="45" spans="1:31" s="1" customFormat="1" ht="24.95" customHeight="1">
      <c r="A45" s="32"/>
      <c r="B45" s="33"/>
      <c r="C45" s="21" t="s">
        <v>169</v>
      </c>
      <c r="D45" s="32"/>
      <c r="E45" s="32"/>
      <c r="F45" s="32"/>
      <c r="G45" s="32"/>
      <c r="H45" s="32"/>
      <c r="I45" s="92"/>
      <c r="J45" s="32"/>
      <c r="K45" s="32"/>
      <c r="L45" s="93"/>
      <c r="S45" s="32"/>
      <c r="T45" s="32"/>
      <c r="U45" s="32"/>
      <c r="V45" s="32"/>
      <c r="W45" s="32"/>
      <c r="X45" s="32"/>
      <c r="Y45" s="32"/>
      <c r="Z45" s="32"/>
      <c r="AA45" s="32"/>
      <c r="AB45" s="32"/>
      <c r="AC45" s="32"/>
      <c r="AD45" s="32"/>
      <c r="AE45" s="32"/>
    </row>
    <row r="46" spans="1:31" s="1" customFormat="1" ht="6.95" customHeight="1">
      <c r="A46" s="32"/>
      <c r="B46" s="33"/>
      <c r="C46" s="32"/>
      <c r="D46" s="32"/>
      <c r="E46" s="32"/>
      <c r="F46" s="32"/>
      <c r="G46" s="32"/>
      <c r="H46" s="32"/>
      <c r="I46" s="92"/>
      <c r="J46" s="32"/>
      <c r="K46" s="32"/>
      <c r="L46" s="93"/>
      <c r="S46" s="32"/>
      <c r="T46" s="32"/>
      <c r="U46" s="32"/>
      <c r="V46" s="32"/>
      <c r="W46" s="32"/>
      <c r="X46" s="32"/>
      <c r="Y46" s="32"/>
      <c r="Z46" s="32"/>
      <c r="AA46" s="32"/>
      <c r="AB46" s="32"/>
      <c r="AC46" s="32"/>
      <c r="AD46" s="32"/>
      <c r="AE46" s="32"/>
    </row>
    <row r="47" spans="1:31" s="1" customFormat="1" ht="12" customHeight="1">
      <c r="A47" s="32"/>
      <c r="B47" s="33"/>
      <c r="C47" s="27" t="s">
        <v>17</v>
      </c>
      <c r="D47" s="32"/>
      <c r="E47" s="32"/>
      <c r="F47" s="32"/>
      <c r="G47" s="32"/>
      <c r="H47" s="32"/>
      <c r="I47" s="92"/>
      <c r="J47" s="32"/>
      <c r="K47" s="32"/>
      <c r="L47" s="93"/>
      <c r="S47" s="32"/>
      <c r="T47" s="32"/>
      <c r="U47" s="32"/>
      <c r="V47" s="32"/>
      <c r="W47" s="32"/>
      <c r="X47" s="32"/>
      <c r="Y47" s="32"/>
      <c r="Z47" s="32"/>
      <c r="AA47" s="32"/>
      <c r="AB47" s="32"/>
      <c r="AC47" s="32"/>
      <c r="AD47" s="32"/>
      <c r="AE47" s="32"/>
    </row>
    <row r="48" spans="1:31" s="1" customFormat="1" ht="16.5" customHeight="1">
      <c r="A48" s="32"/>
      <c r="B48" s="33"/>
      <c r="C48" s="32"/>
      <c r="D48" s="32"/>
      <c r="E48" s="334" t="str">
        <f>E7</f>
        <v>JATEČNÍ V TEPLICÍCH - R1</v>
      </c>
      <c r="F48" s="335"/>
      <c r="G48" s="335"/>
      <c r="H48" s="335"/>
      <c r="I48" s="92"/>
      <c r="J48" s="32"/>
      <c r="K48" s="32"/>
      <c r="L48" s="93"/>
      <c r="S48" s="32"/>
      <c r="T48" s="32"/>
      <c r="U48" s="32"/>
      <c r="V48" s="32"/>
      <c r="W48" s="32"/>
      <c r="X48" s="32"/>
      <c r="Y48" s="32"/>
      <c r="Z48" s="32"/>
      <c r="AA48" s="32"/>
      <c r="AB48" s="32"/>
      <c r="AC48" s="32"/>
      <c r="AD48" s="32"/>
      <c r="AE48" s="32"/>
    </row>
    <row r="49" spans="1:31" s="1" customFormat="1" ht="12" customHeight="1">
      <c r="A49" s="32"/>
      <c r="B49" s="33"/>
      <c r="C49" s="27" t="s">
        <v>108</v>
      </c>
      <c r="D49" s="32"/>
      <c r="E49" s="32"/>
      <c r="F49" s="32"/>
      <c r="G49" s="32"/>
      <c r="H49" s="32"/>
      <c r="I49" s="92"/>
      <c r="J49" s="32"/>
      <c r="K49" s="32"/>
      <c r="L49" s="93"/>
      <c r="S49" s="32"/>
      <c r="T49" s="32"/>
      <c r="U49" s="32"/>
      <c r="V49" s="32"/>
      <c r="W49" s="32"/>
      <c r="X49" s="32"/>
      <c r="Y49" s="32"/>
      <c r="Z49" s="32"/>
      <c r="AA49" s="32"/>
      <c r="AB49" s="32"/>
      <c r="AC49" s="32"/>
      <c r="AD49" s="32"/>
      <c r="AE49" s="32"/>
    </row>
    <row r="50" spans="1:31" s="1" customFormat="1" ht="16.5" customHeight="1">
      <c r="A50" s="32"/>
      <c r="B50" s="33"/>
      <c r="C50" s="32"/>
      <c r="D50" s="32"/>
      <c r="E50" s="314" t="str">
        <f>E9</f>
        <v>ZRN1 - KOMUNIKACE</v>
      </c>
      <c r="F50" s="333"/>
      <c r="G50" s="333"/>
      <c r="H50" s="333"/>
      <c r="I50" s="92"/>
      <c r="J50" s="32"/>
      <c r="K50" s="32"/>
      <c r="L50" s="93"/>
      <c r="S50" s="32"/>
      <c r="T50" s="32"/>
      <c r="U50" s="32"/>
      <c r="V50" s="32"/>
      <c r="W50" s="32"/>
      <c r="X50" s="32"/>
      <c r="Y50" s="32"/>
      <c r="Z50" s="32"/>
      <c r="AA50" s="32"/>
      <c r="AB50" s="32"/>
      <c r="AC50" s="32"/>
      <c r="AD50" s="32"/>
      <c r="AE50" s="32"/>
    </row>
    <row r="51" spans="1:31" s="1" customFormat="1" ht="6.95" customHeight="1">
      <c r="A51" s="32"/>
      <c r="B51" s="33"/>
      <c r="C51" s="32"/>
      <c r="D51" s="32"/>
      <c r="E51" s="32"/>
      <c r="F51" s="32"/>
      <c r="G51" s="32"/>
      <c r="H51" s="32"/>
      <c r="I51" s="92"/>
      <c r="J51" s="32"/>
      <c r="K51" s="32"/>
      <c r="L51" s="93"/>
      <c r="S51" s="32"/>
      <c r="T51" s="32"/>
      <c r="U51" s="32"/>
      <c r="V51" s="32"/>
      <c r="W51" s="32"/>
      <c r="X51" s="32"/>
      <c r="Y51" s="32"/>
      <c r="Z51" s="32"/>
      <c r="AA51" s="32"/>
      <c r="AB51" s="32"/>
      <c r="AC51" s="32"/>
      <c r="AD51" s="32"/>
      <c r="AE51" s="32"/>
    </row>
    <row r="52" spans="1:31" s="1" customFormat="1" ht="12" customHeight="1">
      <c r="A52" s="32"/>
      <c r="B52" s="33"/>
      <c r="C52" s="27" t="s">
        <v>21</v>
      </c>
      <c r="D52" s="32"/>
      <c r="E52" s="32"/>
      <c r="F52" s="25" t="str">
        <f>F12</f>
        <v>TEPLICE</v>
      </c>
      <c r="G52" s="32"/>
      <c r="H52" s="32"/>
      <c r="I52" s="94" t="s">
        <v>23</v>
      </c>
      <c r="J52" s="50">
        <f>IF(J12="","",J12)</f>
        <v>43991</v>
      </c>
      <c r="K52" s="32"/>
      <c r="L52" s="93"/>
      <c r="S52" s="32"/>
      <c r="T52" s="32"/>
      <c r="U52" s="32"/>
      <c r="V52" s="32"/>
      <c r="W52" s="32"/>
      <c r="X52" s="32"/>
      <c r="Y52" s="32"/>
      <c r="Z52" s="32"/>
      <c r="AA52" s="32"/>
      <c r="AB52" s="32"/>
      <c r="AC52" s="32"/>
      <c r="AD52" s="32"/>
      <c r="AE52" s="32"/>
    </row>
    <row r="53" spans="1:31" s="1" customFormat="1" ht="6.95" customHeight="1">
      <c r="A53" s="32"/>
      <c r="B53" s="33"/>
      <c r="C53" s="32"/>
      <c r="D53" s="32"/>
      <c r="E53" s="32"/>
      <c r="F53" s="32"/>
      <c r="G53" s="32"/>
      <c r="H53" s="32"/>
      <c r="I53" s="92"/>
      <c r="J53" s="32"/>
      <c r="K53" s="32"/>
      <c r="L53" s="93"/>
      <c r="S53" s="32"/>
      <c r="T53" s="32"/>
      <c r="U53" s="32"/>
      <c r="V53" s="32"/>
      <c r="W53" s="32"/>
      <c r="X53" s="32"/>
      <c r="Y53" s="32"/>
      <c r="Z53" s="32"/>
      <c r="AA53" s="32"/>
      <c r="AB53" s="32"/>
      <c r="AC53" s="32"/>
      <c r="AD53" s="32"/>
      <c r="AE53" s="32"/>
    </row>
    <row r="54" spans="1:31" s="1" customFormat="1" ht="25.7" customHeight="1">
      <c r="A54" s="32"/>
      <c r="B54" s="33"/>
      <c r="C54" s="27" t="s">
        <v>24</v>
      </c>
      <c r="D54" s="32"/>
      <c r="E54" s="32"/>
      <c r="F54" s="25" t="str">
        <f>E15</f>
        <v>STATUTÁRNÍ MĚSTO TEPLICE</v>
      </c>
      <c r="G54" s="32"/>
      <c r="H54" s="32"/>
      <c r="I54" s="94" t="s">
        <v>29</v>
      </c>
      <c r="J54" s="30" t="str">
        <f>E21</f>
        <v>RAPID MOST SPOL. S R.O.</v>
      </c>
      <c r="K54" s="32"/>
      <c r="L54" s="93"/>
      <c r="S54" s="32"/>
      <c r="T54" s="32"/>
      <c r="U54" s="32"/>
      <c r="V54" s="32"/>
      <c r="W54" s="32"/>
      <c r="X54" s="32"/>
      <c r="Y54" s="32"/>
      <c r="Z54" s="32"/>
      <c r="AA54" s="32"/>
      <c r="AB54" s="32"/>
      <c r="AC54" s="32"/>
      <c r="AD54" s="32"/>
      <c r="AE54" s="32"/>
    </row>
    <row r="55" spans="1:31" s="1" customFormat="1" ht="15.2" customHeight="1">
      <c r="A55" s="32"/>
      <c r="B55" s="33"/>
      <c r="C55" s="27" t="s">
        <v>28</v>
      </c>
      <c r="D55" s="32"/>
      <c r="E55" s="32"/>
      <c r="F55" s="25" t="str">
        <f>IF(E18="","",E18)</f>
        <v>TELKONT s.r.o.</v>
      </c>
      <c r="G55" s="32"/>
      <c r="H55" s="32"/>
      <c r="I55" s="94" t="s">
        <v>32</v>
      </c>
      <c r="J55" s="30" t="str">
        <f>E24</f>
        <v>PLHÁK</v>
      </c>
      <c r="K55" s="32"/>
      <c r="L55" s="93"/>
      <c r="S55" s="32"/>
      <c r="T55" s="32"/>
      <c r="U55" s="32"/>
      <c r="V55" s="32"/>
      <c r="W55" s="32"/>
      <c r="X55" s="32"/>
      <c r="Y55" s="32"/>
      <c r="Z55" s="32"/>
      <c r="AA55" s="32"/>
      <c r="AB55" s="32"/>
      <c r="AC55" s="32"/>
      <c r="AD55" s="32"/>
      <c r="AE55" s="32"/>
    </row>
    <row r="56" spans="1:31" s="1" customFormat="1" ht="10.35" customHeight="1">
      <c r="A56" s="32"/>
      <c r="B56" s="33"/>
      <c r="C56" s="32"/>
      <c r="D56" s="32"/>
      <c r="E56" s="32"/>
      <c r="F56" s="32"/>
      <c r="G56" s="32"/>
      <c r="H56" s="32"/>
      <c r="I56" s="92"/>
      <c r="J56" s="32"/>
      <c r="K56" s="32"/>
      <c r="L56" s="93"/>
      <c r="S56" s="32"/>
      <c r="T56" s="32"/>
      <c r="U56" s="32"/>
      <c r="V56" s="32"/>
      <c r="W56" s="32"/>
      <c r="X56" s="32"/>
      <c r="Y56" s="32"/>
      <c r="Z56" s="32"/>
      <c r="AA56" s="32"/>
      <c r="AB56" s="32"/>
      <c r="AC56" s="32"/>
      <c r="AD56" s="32"/>
      <c r="AE56" s="32"/>
    </row>
    <row r="57" spans="1:31" s="1" customFormat="1" ht="29.25" customHeight="1">
      <c r="A57" s="32"/>
      <c r="B57" s="33"/>
      <c r="C57" s="116" t="s">
        <v>170</v>
      </c>
      <c r="D57" s="107"/>
      <c r="E57" s="107"/>
      <c r="F57" s="107"/>
      <c r="G57" s="107"/>
      <c r="H57" s="107"/>
      <c r="I57" s="117"/>
      <c r="J57" s="118" t="s">
        <v>171</v>
      </c>
      <c r="K57" s="107"/>
      <c r="L57" s="93"/>
      <c r="S57" s="32"/>
      <c r="T57" s="32"/>
      <c r="U57" s="32"/>
      <c r="V57" s="32"/>
      <c r="W57" s="32"/>
      <c r="X57" s="32"/>
      <c r="Y57" s="32"/>
      <c r="Z57" s="32"/>
      <c r="AA57" s="32"/>
      <c r="AB57" s="32"/>
      <c r="AC57" s="32"/>
      <c r="AD57" s="32"/>
      <c r="AE57" s="32"/>
    </row>
    <row r="58" spans="1:31" s="1" customFormat="1" ht="10.35" customHeight="1">
      <c r="A58" s="32"/>
      <c r="B58" s="33"/>
      <c r="C58" s="32"/>
      <c r="D58" s="32"/>
      <c r="E58" s="32"/>
      <c r="F58" s="32"/>
      <c r="G58" s="32"/>
      <c r="H58" s="32"/>
      <c r="I58" s="92"/>
      <c r="J58" s="32"/>
      <c r="K58" s="32"/>
      <c r="L58" s="93"/>
      <c r="S58" s="32"/>
      <c r="T58" s="32"/>
      <c r="U58" s="32"/>
      <c r="V58" s="32"/>
      <c r="W58" s="32"/>
      <c r="X58" s="32"/>
      <c r="Y58" s="32"/>
      <c r="Z58" s="32"/>
      <c r="AA58" s="32"/>
      <c r="AB58" s="32"/>
      <c r="AC58" s="32"/>
      <c r="AD58" s="32"/>
      <c r="AE58" s="32"/>
    </row>
    <row r="59" spans="1:47" s="1" customFormat="1" ht="22.9" customHeight="1">
      <c r="A59" s="32"/>
      <c r="B59" s="33"/>
      <c r="C59" s="119" t="s">
        <v>68</v>
      </c>
      <c r="D59" s="32"/>
      <c r="E59" s="32"/>
      <c r="F59" s="32"/>
      <c r="G59" s="32"/>
      <c r="H59" s="32"/>
      <c r="I59" s="92"/>
      <c r="J59" s="66">
        <f>J91</f>
        <v>4886037.500000001</v>
      </c>
      <c r="K59" s="32"/>
      <c r="L59" s="93"/>
      <c r="S59" s="32"/>
      <c r="T59" s="32"/>
      <c r="U59" s="32"/>
      <c r="V59" s="32"/>
      <c r="W59" s="32"/>
      <c r="X59" s="32"/>
      <c r="Y59" s="32"/>
      <c r="Z59" s="32"/>
      <c r="AA59" s="32"/>
      <c r="AB59" s="32"/>
      <c r="AC59" s="32"/>
      <c r="AD59" s="32"/>
      <c r="AE59" s="32"/>
      <c r="AU59" s="17" t="s">
        <v>172</v>
      </c>
    </row>
    <row r="60" spans="2:12" s="8" customFormat="1" ht="24.95" customHeight="1">
      <c r="B60" s="120"/>
      <c r="D60" s="121" t="s">
        <v>173</v>
      </c>
      <c r="E60" s="122"/>
      <c r="F60" s="122"/>
      <c r="G60" s="122"/>
      <c r="H60" s="122"/>
      <c r="I60" s="123"/>
      <c r="J60" s="124">
        <f>J92</f>
        <v>4766878.500000001</v>
      </c>
      <c r="L60" s="120"/>
    </row>
    <row r="61" spans="2:12" s="9" customFormat="1" ht="19.9" customHeight="1">
      <c r="B61" s="125"/>
      <c r="D61" s="126" t="s">
        <v>174</v>
      </c>
      <c r="E61" s="127"/>
      <c r="F61" s="127"/>
      <c r="G61" s="127"/>
      <c r="H61" s="127"/>
      <c r="I61" s="128"/>
      <c r="J61" s="129">
        <f>J93</f>
        <v>539126.6799999999</v>
      </c>
      <c r="L61" s="125"/>
    </row>
    <row r="62" spans="2:12" s="9" customFormat="1" ht="19.9" customHeight="1">
      <c r="B62" s="125"/>
      <c r="D62" s="126" t="s">
        <v>175</v>
      </c>
      <c r="E62" s="127"/>
      <c r="F62" s="127"/>
      <c r="G62" s="127"/>
      <c r="H62" s="127"/>
      <c r="I62" s="128"/>
      <c r="J62" s="129">
        <f>J199</f>
        <v>10350</v>
      </c>
      <c r="L62" s="125"/>
    </row>
    <row r="63" spans="2:12" s="9" customFormat="1" ht="19.9" customHeight="1">
      <c r="B63" s="125"/>
      <c r="D63" s="126" t="s">
        <v>176</v>
      </c>
      <c r="E63" s="127"/>
      <c r="F63" s="127"/>
      <c r="G63" s="127"/>
      <c r="H63" s="127"/>
      <c r="I63" s="128"/>
      <c r="J63" s="129">
        <f>J206</f>
        <v>3360</v>
      </c>
      <c r="L63" s="125"/>
    </row>
    <row r="64" spans="2:12" s="9" customFormat="1" ht="19.9" customHeight="1">
      <c r="B64" s="125"/>
      <c r="D64" s="126" t="s">
        <v>177</v>
      </c>
      <c r="E64" s="127"/>
      <c r="F64" s="127"/>
      <c r="G64" s="127"/>
      <c r="H64" s="127"/>
      <c r="I64" s="128"/>
      <c r="J64" s="129">
        <f>J210</f>
        <v>3247545.89</v>
      </c>
      <c r="L64" s="125"/>
    </row>
    <row r="65" spans="2:12" s="9" customFormat="1" ht="19.9" customHeight="1">
      <c r="B65" s="125"/>
      <c r="D65" s="126" t="s">
        <v>178</v>
      </c>
      <c r="E65" s="127"/>
      <c r="F65" s="127"/>
      <c r="G65" s="127"/>
      <c r="H65" s="127"/>
      <c r="I65" s="128"/>
      <c r="J65" s="129">
        <f>J272</f>
        <v>207572.25</v>
      </c>
      <c r="L65" s="125"/>
    </row>
    <row r="66" spans="2:12" s="9" customFormat="1" ht="19.9" customHeight="1">
      <c r="B66" s="125"/>
      <c r="D66" s="126" t="s">
        <v>179</v>
      </c>
      <c r="E66" s="127"/>
      <c r="F66" s="127"/>
      <c r="G66" s="127"/>
      <c r="H66" s="127"/>
      <c r="I66" s="128"/>
      <c r="J66" s="129">
        <f>J306</f>
        <v>280495.88</v>
      </c>
      <c r="L66" s="125"/>
    </row>
    <row r="67" spans="2:12" s="9" customFormat="1" ht="19.9" customHeight="1">
      <c r="B67" s="125"/>
      <c r="D67" s="126" t="s">
        <v>180</v>
      </c>
      <c r="E67" s="127"/>
      <c r="F67" s="127"/>
      <c r="G67" s="127"/>
      <c r="H67" s="127"/>
      <c r="I67" s="128"/>
      <c r="J67" s="129">
        <f>J385</f>
        <v>454596.9</v>
      </c>
      <c r="L67" s="125"/>
    </row>
    <row r="68" spans="2:12" s="9" customFormat="1" ht="19.9" customHeight="1">
      <c r="B68" s="125"/>
      <c r="D68" s="126" t="s">
        <v>181</v>
      </c>
      <c r="E68" s="127"/>
      <c r="F68" s="127"/>
      <c r="G68" s="127"/>
      <c r="H68" s="127"/>
      <c r="I68" s="128"/>
      <c r="J68" s="129">
        <f>J418</f>
        <v>23830.9</v>
      </c>
      <c r="L68" s="125"/>
    </row>
    <row r="69" spans="2:12" s="8" customFormat="1" ht="24.95" customHeight="1">
      <c r="B69" s="120"/>
      <c r="D69" s="121" t="s">
        <v>182</v>
      </c>
      <c r="E69" s="122"/>
      <c r="F69" s="122"/>
      <c r="G69" s="122"/>
      <c r="H69" s="122"/>
      <c r="I69" s="123"/>
      <c r="J69" s="124">
        <f>J420</f>
        <v>15159</v>
      </c>
      <c r="L69" s="120"/>
    </row>
    <row r="70" spans="2:12" s="9" customFormat="1" ht="19.9" customHeight="1">
      <c r="B70" s="125"/>
      <c r="D70" s="126" t="s">
        <v>183</v>
      </c>
      <c r="E70" s="127"/>
      <c r="F70" s="127"/>
      <c r="G70" s="127"/>
      <c r="H70" s="127"/>
      <c r="I70" s="128"/>
      <c r="J70" s="129">
        <f>J421</f>
        <v>15159</v>
      </c>
      <c r="L70" s="125"/>
    </row>
    <row r="71" spans="2:12" s="8" customFormat="1" ht="24.95" customHeight="1">
      <c r="B71" s="120"/>
      <c r="D71" s="121" t="s">
        <v>184</v>
      </c>
      <c r="E71" s="122"/>
      <c r="F71" s="122"/>
      <c r="G71" s="122"/>
      <c r="H71" s="122"/>
      <c r="I71" s="123"/>
      <c r="J71" s="124">
        <f>J423</f>
        <v>104000</v>
      </c>
      <c r="L71" s="120"/>
    </row>
    <row r="72" spans="1:31" s="1" customFormat="1" ht="21.75" customHeight="1">
      <c r="A72" s="32"/>
      <c r="B72" s="33"/>
      <c r="C72" s="32"/>
      <c r="D72" s="32"/>
      <c r="E72" s="32"/>
      <c r="F72" s="32"/>
      <c r="G72" s="32"/>
      <c r="H72" s="32"/>
      <c r="I72" s="92"/>
      <c r="J72" s="32"/>
      <c r="K72" s="32"/>
      <c r="L72" s="93"/>
      <c r="S72" s="32"/>
      <c r="T72" s="32"/>
      <c r="U72" s="32"/>
      <c r="V72" s="32"/>
      <c r="W72" s="32"/>
      <c r="X72" s="32"/>
      <c r="Y72" s="32"/>
      <c r="Z72" s="32"/>
      <c r="AA72" s="32"/>
      <c r="AB72" s="32"/>
      <c r="AC72" s="32"/>
      <c r="AD72" s="32"/>
      <c r="AE72" s="32"/>
    </row>
    <row r="73" spans="1:31" s="1" customFormat="1" ht="6.95" customHeight="1">
      <c r="A73" s="32"/>
      <c r="B73" s="42"/>
      <c r="C73" s="43"/>
      <c r="D73" s="43"/>
      <c r="E73" s="43"/>
      <c r="F73" s="43"/>
      <c r="G73" s="43"/>
      <c r="H73" s="43"/>
      <c r="I73" s="114"/>
      <c r="J73" s="43"/>
      <c r="K73" s="43"/>
      <c r="L73" s="93"/>
      <c r="S73" s="32"/>
      <c r="T73" s="32"/>
      <c r="U73" s="32"/>
      <c r="V73" s="32"/>
      <c r="W73" s="32"/>
      <c r="X73" s="32"/>
      <c r="Y73" s="32"/>
      <c r="Z73" s="32"/>
      <c r="AA73" s="32"/>
      <c r="AB73" s="32"/>
      <c r="AC73" s="32"/>
      <c r="AD73" s="32"/>
      <c r="AE73" s="32"/>
    </row>
    <row r="77" spans="1:31" s="1" customFormat="1" ht="6.95" customHeight="1">
      <c r="A77" s="32"/>
      <c r="B77" s="44"/>
      <c r="C77" s="45"/>
      <c r="D77" s="45"/>
      <c r="E77" s="45"/>
      <c r="F77" s="45"/>
      <c r="G77" s="45"/>
      <c r="H77" s="45"/>
      <c r="I77" s="115"/>
      <c r="J77" s="45"/>
      <c r="K77" s="45"/>
      <c r="L77" s="93"/>
      <c r="S77" s="32"/>
      <c r="T77" s="32"/>
      <c r="U77" s="32"/>
      <c r="V77" s="32"/>
      <c r="W77" s="32"/>
      <c r="X77" s="32"/>
      <c r="Y77" s="32"/>
      <c r="Z77" s="32"/>
      <c r="AA77" s="32"/>
      <c r="AB77" s="32"/>
      <c r="AC77" s="32"/>
      <c r="AD77" s="32"/>
      <c r="AE77" s="32"/>
    </row>
    <row r="78" spans="1:31" s="1" customFormat="1" ht="24.95" customHeight="1">
      <c r="A78" s="32"/>
      <c r="B78" s="33"/>
      <c r="C78" s="21" t="s">
        <v>185</v>
      </c>
      <c r="D78" s="32"/>
      <c r="E78" s="32"/>
      <c r="F78" s="32"/>
      <c r="G78" s="32"/>
      <c r="H78" s="32"/>
      <c r="I78" s="92"/>
      <c r="J78" s="32"/>
      <c r="K78" s="32"/>
      <c r="L78" s="93"/>
      <c r="S78" s="32"/>
      <c r="T78" s="32"/>
      <c r="U78" s="32"/>
      <c r="V78" s="32"/>
      <c r="W78" s="32"/>
      <c r="X78" s="32"/>
      <c r="Y78" s="32"/>
      <c r="Z78" s="32"/>
      <c r="AA78" s="32"/>
      <c r="AB78" s="32"/>
      <c r="AC78" s="32"/>
      <c r="AD78" s="32"/>
      <c r="AE78" s="32"/>
    </row>
    <row r="79" spans="1:31" s="1" customFormat="1" ht="6.95" customHeight="1">
      <c r="A79" s="32"/>
      <c r="B79" s="33"/>
      <c r="C79" s="32"/>
      <c r="D79" s="32"/>
      <c r="E79" s="32"/>
      <c r="F79" s="32"/>
      <c r="G79" s="32"/>
      <c r="H79" s="32"/>
      <c r="I79" s="92"/>
      <c r="J79" s="32"/>
      <c r="K79" s="32"/>
      <c r="L79" s="93"/>
      <c r="S79" s="32"/>
      <c r="T79" s="32"/>
      <c r="U79" s="32"/>
      <c r="V79" s="32"/>
      <c r="W79" s="32"/>
      <c r="X79" s="32"/>
      <c r="Y79" s="32"/>
      <c r="Z79" s="32"/>
      <c r="AA79" s="32"/>
      <c r="AB79" s="32"/>
      <c r="AC79" s="32"/>
      <c r="AD79" s="32"/>
      <c r="AE79" s="32"/>
    </row>
    <row r="80" spans="1:31" s="1" customFormat="1" ht="12" customHeight="1">
      <c r="A80" s="32"/>
      <c r="B80" s="33"/>
      <c r="C80" s="27" t="s">
        <v>17</v>
      </c>
      <c r="D80" s="32"/>
      <c r="E80" s="32"/>
      <c r="F80" s="32"/>
      <c r="G80" s="32"/>
      <c r="H80" s="32"/>
      <c r="I80" s="92"/>
      <c r="J80" s="32"/>
      <c r="K80" s="32"/>
      <c r="L80" s="93"/>
      <c r="S80" s="32"/>
      <c r="T80" s="32"/>
      <c r="U80" s="32"/>
      <c r="V80" s="32"/>
      <c r="W80" s="32"/>
      <c r="X80" s="32"/>
      <c r="Y80" s="32"/>
      <c r="Z80" s="32"/>
      <c r="AA80" s="32"/>
      <c r="AB80" s="32"/>
      <c r="AC80" s="32"/>
      <c r="AD80" s="32"/>
      <c r="AE80" s="32"/>
    </row>
    <row r="81" spans="1:31" s="1" customFormat="1" ht="16.5" customHeight="1">
      <c r="A81" s="32"/>
      <c r="B81" s="33"/>
      <c r="C81" s="32"/>
      <c r="D81" s="32"/>
      <c r="E81" s="334" t="str">
        <f>E7</f>
        <v>JATEČNÍ V TEPLICÍCH - R1</v>
      </c>
      <c r="F81" s="335"/>
      <c r="G81" s="335"/>
      <c r="H81" s="335"/>
      <c r="I81" s="92"/>
      <c r="J81" s="32"/>
      <c r="K81" s="32"/>
      <c r="L81" s="93"/>
      <c r="S81" s="32"/>
      <c r="T81" s="32"/>
      <c r="U81" s="32"/>
      <c r="V81" s="32"/>
      <c r="W81" s="32"/>
      <c r="X81" s="32"/>
      <c r="Y81" s="32"/>
      <c r="Z81" s="32"/>
      <c r="AA81" s="32"/>
      <c r="AB81" s="32"/>
      <c r="AC81" s="32"/>
      <c r="AD81" s="32"/>
      <c r="AE81" s="32"/>
    </row>
    <row r="82" spans="1:31" s="1" customFormat="1" ht="12" customHeight="1">
      <c r="A82" s="32"/>
      <c r="B82" s="33"/>
      <c r="C82" s="27" t="s">
        <v>108</v>
      </c>
      <c r="D82" s="32"/>
      <c r="E82" s="32"/>
      <c r="F82" s="32"/>
      <c r="G82" s="32"/>
      <c r="H82" s="32"/>
      <c r="I82" s="92"/>
      <c r="J82" s="32"/>
      <c r="K82" s="32"/>
      <c r="L82" s="93"/>
      <c r="S82" s="32"/>
      <c r="T82" s="32"/>
      <c r="U82" s="32"/>
      <c r="V82" s="32"/>
      <c r="W82" s="32"/>
      <c r="X82" s="32"/>
      <c r="Y82" s="32"/>
      <c r="Z82" s="32"/>
      <c r="AA82" s="32"/>
      <c r="AB82" s="32"/>
      <c r="AC82" s="32"/>
      <c r="AD82" s="32"/>
      <c r="AE82" s="32"/>
    </row>
    <row r="83" spans="1:31" s="1" customFormat="1" ht="16.5" customHeight="1">
      <c r="A83" s="32"/>
      <c r="B83" s="33"/>
      <c r="C83" s="32"/>
      <c r="D83" s="32"/>
      <c r="E83" s="314" t="str">
        <f>E9</f>
        <v>ZRN1 - KOMUNIKACE</v>
      </c>
      <c r="F83" s="333"/>
      <c r="G83" s="333"/>
      <c r="H83" s="333"/>
      <c r="I83" s="92"/>
      <c r="J83" s="32"/>
      <c r="K83" s="32"/>
      <c r="L83" s="93"/>
      <c r="S83" s="32"/>
      <c r="T83" s="32"/>
      <c r="U83" s="32"/>
      <c r="V83" s="32"/>
      <c r="W83" s="32"/>
      <c r="X83" s="32"/>
      <c r="Y83" s="32"/>
      <c r="Z83" s="32"/>
      <c r="AA83" s="32"/>
      <c r="AB83" s="32"/>
      <c r="AC83" s="32"/>
      <c r="AD83" s="32"/>
      <c r="AE83" s="32"/>
    </row>
    <row r="84" spans="1:31" s="1" customFormat="1" ht="6.95" customHeight="1">
      <c r="A84" s="32"/>
      <c r="B84" s="33"/>
      <c r="C84" s="32"/>
      <c r="D84" s="32"/>
      <c r="E84" s="32"/>
      <c r="F84" s="32"/>
      <c r="G84" s="32"/>
      <c r="H84" s="32"/>
      <c r="I84" s="92"/>
      <c r="J84" s="32"/>
      <c r="K84" s="32"/>
      <c r="L84" s="93"/>
      <c r="S84" s="32"/>
      <c r="T84" s="32"/>
      <c r="U84" s="32"/>
      <c r="V84" s="32"/>
      <c r="W84" s="32"/>
      <c r="X84" s="32"/>
      <c r="Y84" s="32"/>
      <c r="Z84" s="32"/>
      <c r="AA84" s="32"/>
      <c r="AB84" s="32"/>
      <c r="AC84" s="32"/>
      <c r="AD84" s="32"/>
      <c r="AE84" s="32"/>
    </row>
    <row r="85" spans="1:31" s="1" customFormat="1" ht="12" customHeight="1">
      <c r="A85" s="32"/>
      <c r="B85" s="33"/>
      <c r="C85" s="27" t="s">
        <v>21</v>
      </c>
      <c r="D85" s="32"/>
      <c r="E85" s="32"/>
      <c r="F85" s="25" t="str">
        <f>F12</f>
        <v>TEPLICE</v>
      </c>
      <c r="G85" s="32"/>
      <c r="H85" s="32"/>
      <c r="I85" s="94" t="s">
        <v>23</v>
      </c>
      <c r="J85" s="50">
        <f>IF(J12="","",J12)</f>
        <v>43991</v>
      </c>
      <c r="K85" s="32"/>
      <c r="L85" s="93"/>
      <c r="S85" s="32"/>
      <c r="T85" s="32"/>
      <c r="U85" s="32"/>
      <c r="V85" s="32"/>
      <c r="W85" s="32"/>
      <c r="X85" s="32"/>
      <c r="Y85" s="32"/>
      <c r="Z85" s="32"/>
      <c r="AA85" s="32"/>
      <c r="AB85" s="32"/>
      <c r="AC85" s="32"/>
      <c r="AD85" s="32"/>
      <c r="AE85" s="32"/>
    </row>
    <row r="86" spans="1:31" s="1" customFormat="1" ht="6.95" customHeight="1">
      <c r="A86" s="32"/>
      <c r="B86" s="33"/>
      <c r="C86" s="32"/>
      <c r="D86" s="32"/>
      <c r="E86" s="32"/>
      <c r="F86" s="32"/>
      <c r="G86" s="32"/>
      <c r="H86" s="32"/>
      <c r="I86" s="92"/>
      <c r="J86" s="32"/>
      <c r="K86" s="32"/>
      <c r="L86" s="93"/>
      <c r="S86" s="32"/>
      <c r="T86" s="32"/>
      <c r="U86" s="32"/>
      <c r="V86" s="32"/>
      <c r="W86" s="32"/>
      <c r="X86" s="32"/>
      <c r="Y86" s="32"/>
      <c r="Z86" s="32"/>
      <c r="AA86" s="32"/>
      <c r="AB86" s="32"/>
      <c r="AC86" s="32"/>
      <c r="AD86" s="32"/>
      <c r="AE86" s="32"/>
    </row>
    <row r="87" spans="1:31" s="1" customFormat="1" ht="25.7" customHeight="1">
      <c r="A87" s="32"/>
      <c r="B87" s="33"/>
      <c r="C87" s="27" t="s">
        <v>24</v>
      </c>
      <c r="D87" s="32"/>
      <c r="E87" s="32"/>
      <c r="F87" s="25" t="str">
        <f>E15</f>
        <v>STATUTÁRNÍ MĚSTO TEPLICE</v>
      </c>
      <c r="G87" s="32"/>
      <c r="H87" s="32"/>
      <c r="I87" s="94" t="s">
        <v>29</v>
      </c>
      <c r="J87" s="30" t="str">
        <f>E21</f>
        <v>RAPID MOST SPOL. S R.O.</v>
      </c>
      <c r="K87" s="32"/>
      <c r="L87" s="93"/>
      <c r="S87" s="32"/>
      <c r="T87" s="32"/>
      <c r="U87" s="32"/>
      <c r="V87" s="32"/>
      <c r="W87" s="32"/>
      <c r="X87" s="32"/>
      <c r="Y87" s="32"/>
      <c r="Z87" s="32"/>
      <c r="AA87" s="32"/>
      <c r="AB87" s="32"/>
      <c r="AC87" s="32"/>
      <c r="AD87" s="32"/>
      <c r="AE87" s="32"/>
    </row>
    <row r="88" spans="1:31" s="1" customFormat="1" ht="15.2" customHeight="1">
      <c r="A88" s="32"/>
      <c r="B88" s="33"/>
      <c r="C88" s="27" t="s">
        <v>28</v>
      </c>
      <c r="D88" s="32"/>
      <c r="E88" s="32"/>
      <c r="F88" s="25" t="str">
        <f>IF(E18="","",E18)</f>
        <v>TELKONT s.r.o.</v>
      </c>
      <c r="G88" s="32"/>
      <c r="H88" s="32"/>
      <c r="I88" s="94" t="s">
        <v>32</v>
      </c>
      <c r="J88" s="30" t="str">
        <f>E24</f>
        <v>PLHÁK</v>
      </c>
      <c r="K88" s="32"/>
      <c r="L88" s="93"/>
      <c r="S88" s="32"/>
      <c r="T88" s="32"/>
      <c r="U88" s="32"/>
      <c r="V88" s="32"/>
      <c r="W88" s="32"/>
      <c r="X88" s="32"/>
      <c r="Y88" s="32"/>
      <c r="Z88" s="32"/>
      <c r="AA88" s="32"/>
      <c r="AB88" s="32"/>
      <c r="AC88" s="32"/>
      <c r="AD88" s="32"/>
      <c r="AE88" s="32"/>
    </row>
    <row r="89" spans="1:31" s="1" customFormat="1" ht="10.35" customHeight="1">
      <c r="A89" s="32"/>
      <c r="B89" s="33"/>
      <c r="C89" s="32"/>
      <c r="D89" s="32"/>
      <c r="E89" s="32"/>
      <c r="F89" s="32"/>
      <c r="G89" s="32"/>
      <c r="H89" s="32"/>
      <c r="I89" s="92"/>
      <c r="J89" s="32"/>
      <c r="K89" s="32"/>
      <c r="L89" s="93"/>
      <c r="S89" s="32"/>
      <c r="T89" s="32"/>
      <c r="U89" s="32"/>
      <c r="V89" s="32"/>
      <c r="W89" s="32"/>
      <c r="X89" s="32"/>
      <c r="Y89" s="32"/>
      <c r="Z89" s="32"/>
      <c r="AA89" s="32"/>
      <c r="AB89" s="32"/>
      <c r="AC89" s="32"/>
      <c r="AD89" s="32"/>
      <c r="AE89" s="32"/>
    </row>
    <row r="90" spans="1:31" s="10" customFormat="1" ht="29.25" customHeight="1">
      <c r="A90" s="130"/>
      <c r="B90" s="131"/>
      <c r="C90" s="132" t="s">
        <v>186</v>
      </c>
      <c r="D90" s="133" t="s">
        <v>55</v>
      </c>
      <c r="E90" s="133" t="s">
        <v>51</v>
      </c>
      <c r="F90" s="133" t="s">
        <v>52</v>
      </c>
      <c r="G90" s="133" t="s">
        <v>187</v>
      </c>
      <c r="H90" s="133" t="s">
        <v>188</v>
      </c>
      <c r="I90" s="134" t="s">
        <v>189</v>
      </c>
      <c r="J90" s="133" t="s">
        <v>171</v>
      </c>
      <c r="K90" s="135" t="s">
        <v>190</v>
      </c>
      <c r="L90" s="136"/>
      <c r="M90" s="57" t="s">
        <v>3</v>
      </c>
      <c r="N90" s="58" t="s">
        <v>40</v>
      </c>
      <c r="O90" s="58" t="s">
        <v>191</v>
      </c>
      <c r="P90" s="58" t="s">
        <v>192</v>
      </c>
      <c r="Q90" s="58" t="s">
        <v>193</v>
      </c>
      <c r="R90" s="58" t="s">
        <v>194</v>
      </c>
      <c r="S90" s="58" t="s">
        <v>195</v>
      </c>
      <c r="T90" s="59" t="s">
        <v>196</v>
      </c>
      <c r="U90" s="130"/>
      <c r="V90" s="130"/>
      <c r="W90" s="130"/>
      <c r="X90" s="130"/>
      <c r="Y90" s="130"/>
      <c r="Z90" s="130"/>
      <c r="AA90" s="130"/>
      <c r="AB90" s="130"/>
      <c r="AC90" s="130"/>
      <c r="AD90" s="130"/>
      <c r="AE90" s="130"/>
    </row>
    <row r="91" spans="1:63" s="1" customFormat="1" ht="22.9" customHeight="1">
      <c r="A91" s="32"/>
      <c r="B91" s="33"/>
      <c r="C91" s="64" t="s">
        <v>197</v>
      </c>
      <c r="D91" s="32"/>
      <c r="E91" s="32"/>
      <c r="F91" s="32"/>
      <c r="G91" s="32"/>
      <c r="H91" s="32"/>
      <c r="I91" s="92"/>
      <c r="J91" s="137">
        <f>BK91</f>
        <v>4886037.500000001</v>
      </c>
      <c r="K91" s="32"/>
      <c r="L91" s="33"/>
      <c r="M91" s="60"/>
      <c r="N91" s="51"/>
      <c r="O91" s="61"/>
      <c r="P91" s="138">
        <f>P92+P420+P423</f>
        <v>0</v>
      </c>
      <c r="Q91" s="61"/>
      <c r="R91" s="138">
        <f>R92+R420+R423</f>
        <v>476.68173360000003</v>
      </c>
      <c r="S91" s="61"/>
      <c r="T91" s="139">
        <f>T92+T420+T423</f>
        <v>2143.4289999999996</v>
      </c>
      <c r="U91" s="32"/>
      <c r="V91" s="32"/>
      <c r="W91" s="32"/>
      <c r="X91" s="32"/>
      <c r="Y91" s="32"/>
      <c r="Z91" s="32"/>
      <c r="AA91" s="32"/>
      <c r="AB91" s="32"/>
      <c r="AC91" s="32"/>
      <c r="AD91" s="32"/>
      <c r="AE91" s="32"/>
      <c r="AT91" s="17" t="s">
        <v>69</v>
      </c>
      <c r="AU91" s="17" t="s">
        <v>172</v>
      </c>
      <c r="BK91" s="140">
        <f>BK92+BK420+BK423</f>
        <v>4886037.500000001</v>
      </c>
    </row>
    <row r="92" spans="2:63" s="11" customFormat="1" ht="25.9" customHeight="1">
      <c r="B92" s="141"/>
      <c r="D92" s="142" t="s">
        <v>69</v>
      </c>
      <c r="E92" s="143" t="s">
        <v>198</v>
      </c>
      <c r="F92" s="143" t="s">
        <v>198</v>
      </c>
      <c r="I92" s="144"/>
      <c r="J92" s="145">
        <f>BK92</f>
        <v>4766878.500000001</v>
      </c>
      <c r="L92" s="141"/>
      <c r="M92" s="146"/>
      <c r="N92" s="147"/>
      <c r="O92" s="147"/>
      <c r="P92" s="148">
        <f>P93+P199+P206+P210+P272+P306+P385+P418</f>
        <v>0</v>
      </c>
      <c r="Q92" s="147"/>
      <c r="R92" s="148">
        <f>R93+R199+R206+R210+R272+R306+R385+R418</f>
        <v>476.6177336</v>
      </c>
      <c r="S92" s="147"/>
      <c r="T92" s="149">
        <f>T93+T199+T206+T210+T272+T306+T385+T418</f>
        <v>2143.4289999999996</v>
      </c>
      <c r="AR92" s="142" t="s">
        <v>78</v>
      </c>
      <c r="AT92" s="150" t="s">
        <v>69</v>
      </c>
      <c r="AU92" s="150" t="s">
        <v>70</v>
      </c>
      <c r="AY92" s="142" t="s">
        <v>199</v>
      </c>
      <c r="BK92" s="151">
        <f>BK93+BK199+BK206+BK210+BK272+BK306+BK385+BK418</f>
        <v>4766878.500000001</v>
      </c>
    </row>
    <row r="93" spans="2:63" s="11" customFormat="1" ht="22.9" customHeight="1">
      <c r="B93" s="141"/>
      <c r="D93" s="142" t="s">
        <v>69</v>
      </c>
      <c r="E93" s="152" t="s">
        <v>78</v>
      </c>
      <c r="F93" s="152" t="s">
        <v>200</v>
      </c>
      <c r="I93" s="144"/>
      <c r="J93" s="153">
        <f>BK93</f>
        <v>539126.6799999999</v>
      </c>
      <c r="L93" s="141"/>
      <c r="M93" s="146"/>
      <c r="N93" s="147"/>
      <c r="O93" s="147"/>
      <c r="P93" s="148">
        <f>SUM(P94:P198)</f>
        <v>0</v>
      </c>
      <c r="Q93" s="147"/>
      <c r="R93" s="148">
        <f>SUM(R94:R198)</f>
        <v>171.45600000000002</v>
      </c>
      <c r="S93" s="147"/>
      <c r="T93" s="149">
        <f>SUM(T94:T198)</f>
        <v>2100.377</v>
      </c>
      <c r="AR93" s="142" t="s">
        <v>78</v>
      </c>
      <c r="AT93" s="150" t="s">
        <v>69</v>
      </c>
      <c r="AU93" s="150" t="s">
        <v>78</v>
      </c>
      <c r="AY93" s="142" t="s">
        <v>199</v>
      </c>
      <c r="BK93" s="151">
        <f>SUM(BK94:BK198)</f>
        <v>539126.6799999999</v>
      </c>
    </row>
    <row r="94" spans="1:65" s="1" customFormat="1" ht="55.5" customHeight="1">
      <c r="A94" s="32"/>
      <c r="B94" s="154"/>
      <c r="C94" s="155" t="s">
        <v>78</v>
      </c>
      <c r="D94" s="155" t="s">
        <v>201</v>
      </c>
      <c r="E94" s="156" t="s">
        <v>202</v>
      </c>
      <c r="F94" s="157" t="s">
        <v>203</v>
      </c>
      <c r="G94" s="158" t="s">
        <v>89</v>
      </c>
      <c r="H94" s="159">
        <v>110</v>
      </c>
      <c r="I94" s="160">
        <v>22.8</v>
      </c>
      <c r="J94" s="161">
        <f>ROUND(I94*H94,2)</f>
        <v>2508</v>
      </c>
      <c r="K94" s="157" t="s">
        <v>204</v>
      </c>
      <c r="L94" s="33"/>
      <c r="M94" s="162" t="s">
        <v>3</v>
      </c>
      <c r="N94" s="163" t="s">
        <v>41</v>
      </c>
      <c r="O94" s="53"/>
      <c r="P94" s="164">
        <f>O94*H94</f>
        <v>0</v>
      </c>
      <c r="Q94" s="164">
        <v>0</v>
      </c>
      <c r="R94" s="164">
        <f>Q94*H94</f>
        <v>0</v>
      </c>
      <c r="S94" s="164">
        <v>0.26</v>
      </c>
      <c r="T94" s="165">
        <f>S94*H94</f>
        <v>28.6</v>
      </c>
      <c r="U94" s="32"/>
      <c r="V94" s="32"/>
      <c r="W94" s="32"/>
      <c r="X94" s="32"/>
      <c r="Y94" s="32"/>
      <c r="Z94" s="32"/>
      <c r="AA94" s="32"/>
      <c r="AB94" s="32"/>
      <c r="AC94" s="32"/>
      <c r="AD94" s="32"/>
      <c r="AE94" s="32"/>
      <c r="AR94" s="166" t="s">
        <v>205</v>
      </c>
      <c r="AT94" s="166" t="s">
        <v>201</v>
      </c>
      <c r="AU94" s="166" t="s">
        <v>80</v>
      </c>
      <c r="AY94" s="17" t="s">
        <v>199</v>
      </c>
      <c r="BE94" s="167">
        <f>IF(N94="základní",J94,0)</f>
        <v>2508</v>
      </c>
      <c r="BF94" s="167">
        <f>IF(N94="snížená",J94,0)</f>
        <v>0</v>
      </c>
      <c r="BG94" s="167">
        <f>IF(N94="zákl. přenesená",J94,0)</f>
        <v>0</v>
      </c>
      <c r="BH94" s="167">
        <f>IF(N94="sníž. přenesená",J94,0)</f>
        <v>0</v>
      </c>
      <c r="BI94" s="167">
        <f>IF(N94="nulová",J94,0)</f>
        <v>0</v>
      </c>
      <c r="BJ94" s="17" t="s">
        <v>78</v>
      </c>
      <c r="BK94" s="167">
        <f>ROUND(I94*H94,2)</f>
        <v>2508</v>
      </c>
      <c r="BL94" s="17" t="s">
        <v>205</v>
      </c>
      <c r="BM94" s="166" t="s">
        <v>206</v>
      </c>
    </row>
    <row r="95" spans="1:47" s="1" customFormat="1" ht="175.5">
      <c r="A95" s="32"/>
      <c r="B95" s="33"/>
      <c r="C95" s="32"/>
      <c r="D95" s="168" t="s">
        <v>207</v>
      </c>
      <c r="E95" s="32"/>
      <c r="F95" s="169" t="s">
        <v>208</v>
      </c>
      <c r="G95" s="32"/>
      <c r="H95" s="32"/>
      <c r="I95" s="92"/>
      <c r="J95" s="32"/>
      <c r="K95" s="32"/>
      <c r="L95" s="33"/>
      <c r="M95" s="170"/>
      <c r="N95" s="171"/>
      <c r="O95" s="53"/>
      <c r="P95" s="53"/>
      <c r="Q95" s="53"/>
      <c r="R95" s="53"/>
      <c r="S95" s="53"/>
      <c r="T95" s="54"/>
      <c r="U95" s="32"/>
      <c r="V95" s="32"/>
      <c r="W95" s="32"/>
      <c r="X95" s="32"/>
      <c r="Y95" s="32"/>
      <c r="Z95" s="32"/>
      <c r="AA95" s="32"/>
      <c r="AB95" s="32"/>
      <c r="AC95" s="32"/>
      <c r="AD95" s="32"/>
      <c r="AE95" s="32"/>
      <c r="AT95" s="17" t="s">
        <v>207</v>
      </c>
      <c r="AU95" s="17" t="s">
        <v>80</v>
      </c>
    </row>
    <row r="96" spans="2:51" s="12" customFormat="1" ht="12">
      <c r="B96" s="172"/>
      <c r="D96" s="168" t="s">
        <v>209</v>
      </c>
      <c r="E96" s="173" t="s">
        <v>3</v>
      </c>
      <c r="F96" s="174" t="s">
        <v>92</v>
      </c>
      <c r="H96" s="175">
        <v>110</v>
      </c>
      <c r="I96" s="176"/>
      <c r="L96" s="172"/>
      <c r="M96" s="177"/>
      <c r="N96" s="178"/>
      <c r="O96" s="178"/>
      <c r="P96" s="178"/>
      <c r="Q96" s="178"/>
      <c r="R96" s="178"/>
      <c r="S96" s="178"/>
      <c r="T96" s="179"/>
      <c r="AT96" s="173" t="s">
        <v>209</v>
      </c>
      <c r="AU96" s="173" t="s">
        <v>80</v>
      </c>
      <c r="AV96" s="12" t="s">
        <v>80</v>
      </c>
      <c r="AW96" s="12" t="s">
        <v>31</v>
      </c>
      <c r="AX96" s="12" t="s">
        <v>78</v>
      </c>
      <c r="AY96" s="173" t="s">
        <v>199</v>
      </c>
    </row>
    <row r="97" spans="1:65" s="1" customFormat="1" ht="78" customHeight="1">
      <c r="A97" s="32"/>
      <c r="B97" s="154"/>
      <c r="C97" s="155" t="s">
        <v>80</v>
      </c>
      <c r="D97" s="155" t="s">
        <v>201</v>
      </c>
      <c r="E97" s="156" t="s">
        <v>210</v>
      </c>
      <c r="F97" s="157" t="s">
        <v>211</v>
      </c>
      <c r="G97" s="158" t="s">
        <v>89</v>
      </c>
      <c r="H97" s="159">
        <v>120</v>
      </c>
      <c r="I97" s="160">
        <v>35.76</v>
      </c>
      <c r="J97" s="161">
        <f>ROUND(I97*H97,2)</f>
        <v>4291.2</v>
      </c>
      <c r="K97" s="157" t="s">
        <v>204</v>
      </c>
      <c r="L97" s="33"/>
      <c r="M97" s="162" t="s">
        <v>3</v>
      </c>
      <c r="N97" s="163" t="s">
        <v>41</v>
      </c>
      <c r="O97" s="53"/>
      <c r="P97" s="164">
        <f>O97*H97</f>
        <v>0</v>
      </c>
      <c r="Q97" s="164">
        <v>0</v>
      </c>
      <c r="R97" s="164">
        <f>Q97*H97</f>
        <v>0</v>
      </c>
      <c r="S97" s="164">
        <v>0.425</v>
      </c>
      <c r="T97" s="165">
        <f>S97*H97</f>
        <v>51</v>
      </c>
      <c r="U97" s="32"/>
      <c r="V97" s="32"/>
      <c r="W97" s="32"/>
      <c r="X97" s="32"/>
      <c r="Y97" s="32"/>
      <c r="Z97" s="32"/>
      <c r="AA97" s="32"/>
      <c r="AB97" s="32"/>
      <c r="AC97" s="32"/>
      <c r="AD97" s="32"/>
      <c r="AE97" s="32"/>
      <c r="AR97" s="166" t="s">
        <v>205</v>
      </c>
      <c r="AT97" s="166" t="s">
        <v>201</v>
      </c>
      <c r="AU97" s="166" t="s">
        <v>80</v>
      </c>
      <c r="AY97" s="17" t="s">
        <v>199</v>
      </c>
      <c r="BE97" s="167">
        <f>IF(N97="základní",J97,0)</f>
        <v>4291.2</v>
      </c>
      <c r="BF97" s="167">
        <f>IF(N97="snížená",J97,0)</f>
        <v>0</v>
      </c>
      <c r="BG97" s="167">
        <f>IF(N97="zákl. přenesená",J97,0)</f>
        <v>0</v>
      </c>
      <c r="BH97" s="167">
        <f>IF(N97="sníž. přenesená",J97,0)</f>
        <v>0</v>
      </c>
      <c r="BI97" s="167">
        <f>IF(N97="nulová",J97,0)</f>
        <v>0</v>
      </c>
      <c r="BJ97" s="17" t="s">
        <v>78</v>
      </c>
      <c r="BK97" s="167">
        <f>ROUND(I97*H97,2)</f>
        <v>4291.2</v>
      </c>
      <c r="BL97" s="17" t="s">
        <v>205</v>
      </c>
      <c r="BM97" s="166" t="s">
        <v>212</v>
      </c>
    </row>
    <row r="98" spans="1:47" s="1" customFormat="1" ht="175.5">
      <c r="A98" s="32"/>
      <c r="B98" s="33"/>
      <c r="C98" s="32"/>
      <c r="D98" s="168" t="s">
        <v>207</v>
      </c>
      <c r="E98" s="32"/>
      <c r="F98" s="169" t="s">
        <v>213</v>
      </c>
      <c r="G98" s="32"/>
      <c r="H98" s="32"/>
      <c r="I98" s="92"/>
      <c r="J98" s="32"/>
      <c r="K98" s="32"/>
      <c r="L98" s="33"/>
      <c r="M98" s="170"/>
      <c r="N98" s="171"/>
      <c r="O98" s="53"/>
      <c r="P98" s="53"/>
      <c r="Q98" s="53"/>
      <c r="R98" s="53"/>
      <c r="S98" s="53"/>
      <c r="T98" s="54"/>
      <c r="U98" s="32"/>
      <c r="V98" s="32"/>
      <c r="W98" s="32"/>
      <c r="X98" s="32"/>
      <c r="Y98" s="32"/>
      <c r="Z98" s="32"/>
      <c r="AA98" s="32"/>
      <c r="AB98" s="32"/>
      <c r="AC98" s="32"/>
      <c r="AD98" s="32"/>
      <c r="AE98" s="32"/>
      <c r="AT98" s="17" t="s">
        <v>207</v>
      </c>
      <c r="AU98" s="17" t="s">
        <v>80</v>
      </c>
    </row>
    <row r="99" spans="2:51" s="12" customFormat="1" ht="12">
      <c r="B99" s="172"/>
      <c r="D99" s="168" t="s">
        <v>209</v>
      </c>
      <c r="E99" s="173" t="s">
        <v>3</v>
      </c>
      <c r="F99" s="174" t="s">
        <v>87</v>
      </c>
      <c r="H99" s="175">
        <v>120</v>
      </c>
      <c r="I99" s="176"/>
      <c r="L99" s="172"/>
      <c r="M99" s="177"/>
      <c r="N99" s="178"/>
      <c r="O99" s="178"/>
      <c r="P99" s="178"/>
      <c r="Q99" s="178"/>
      <c r="R99" s="178"/>
      <c r="S99" s="178"/>
      <c r="T99" s="179"/>
      <c r="AT99" s="173" t="s">
        <v>209</v>
      </c>
      <c r="AU99" s="173" t="s">
        <v>80</v>
      </c>
      <c r="AV99" s="12" t="s">
        <v>80</v>
      </c>
      <c r="AW99" s="12" t="s">
        <v>31</v>
      </c>
      <c r="AX99" s="12" t="s">
        <v>78</v>
      </c>
      <c r="AY99" s="173" t="s">
        <v>199</v>
      </c>
    </row>
    <row r="100" spans="1:65" s="1" customFormat="1" ht="55.5" customHeight="1">
      <c r="A100" s="32"/>
      <c r="B100" s="154"/>
      <c r="C100" s="155" t="s">
        <v>91</v>
      </c>
      <c r="D100" s="155" t="s">
        <v>201</v>
      </c>
      <c r="E100" s="156" t="s">
        <v>214</v>
      </c>
      <c r="F100" s="157" t="s">
        <v>215</v>
      </c>
      <c r="G100" s="158" t="s">
        <v>89</v>
      </c>
      <c r="H100" s="159">
        <v>110</v>
      </c>
      <c r="I100" s="160">
        <v>20</v>
      </c>
      <c r="J100" s="161">
        <f>ROUND(I100*H100,2)</f>
        <v>2200</v>
      </c>
      <c r="K100" s="157" t="s">
        <v>204</v>
      </c>
      <c r="L100" s="33"/>
      <c r="M100" s="162" t="s">
        <v>3</v>
      </c>
      <c r="N100" s="163" t="s">
        <v>41</v>
      </c>
      <c r="O100" s="53"/>
      <c r="P100" s="164">
        <f>O100*H100</f>
        <v>0</v>
      </c>
      <c r="Q100" s="164">
        <v>0</v>
      </c>
      <c r="R100" s="164">
        <f>Q100*H100</f>
        <v>0</v>
      </c>
      <c r="S100" s="164">
        <v>0.29</v>
      </c>
      <c r="T100" s="165">
        <f>S100*H100</f>
        <v>31.9</v>
      </c>
      <c r="U100" s="32"/>
      <c r="V100" s="32"/>
      <c r="W100" s="32"/>
      <c r="X100" s="32"/>
      <c r="Y100" s="32"/>
      <c r="Z100" s="32"/>
      <c r="AA100" s="32"/>
      <c r="AB100" s="32"/>
      <c r="AC100" s="32"/>
      <c r="AD100" s="32"/>
      <c r="AE100" s="32"/>
      <c r="AR100" s="166" t="s">
        <v>205</v>
      </c>
      <c r="AT100" s="166" t="s">
        <v>201</v>
      </c>
      <c r="AU100" s="166" t="s">
        <v>80</v>
      </c>
      <c r="AY100" s="17" t="s">
        <v>199</v>
      </c>
      <c r="BE100" s="167">
        <f>IF(N100="základní",J100,0)</f>
        <v>2200</v>
      </c>
      <c r="BF100" s="167">
        <f>IF(N100="snížená",J100,0)</f>
        <v>0</v>
      </c>
      <c r="BG100" s="167">
        <f>IF(N100="zákl. přenesená",J100,0)</f>
        <v>0</v>
      </c>
      <c r="BH100" s="167">
        <f>IF(N100="sníž. přenesená",J100,0)</f>
        <v>0</v>
      </c>
      <c r="BI100" s="167">
        <f>IF(N100="nulová",J100,0)</f>
        <v>0</v>
      </c>
      <c r="BJ100" s="17" t="s">
        <v>78</v>
      </c>
      <c r="BK100" s="167">
        <f>ROUND(I100*H100,2)</f>
        <v>2200</v>
      </c>
      <c r="BL100" s="17" t="s">
        <v>205</v>
      </c>
      <c r="BM100" s="166" t="s">
        <v>216</v>
      </c>
    </row>
    <row r="101" spans="1:47" s="1" customFormat="1" ht="302.25">
      <c r="A101" s="32"/>
      <c r="B101" s="33"/>
      <c r="C101" s="32"/>
      <c r="D101" s="168" t="s">
        <v>207</v>
      </c>
      <c r="E101" s="32"/>
      <c r="F101" s="169" t="s">
        <v>217</v>
      </c>
      <c r="G101" s="32"/>
      <c r="H101" s="32"/>
      <c r="I101" s="92"/>
      <c r="J101" s="32"/>
      <c r="K101" s="32"/>
      <c r="L101" s="33"/>
      <c r="M101" s="170"/>
      <c r="N101" s="171"/>
      <c r="O101" s="53"/>
      <c r="P101" s="53"/>
      <c r="Q101" s="53"/>
      <c r="R101" s="53"/>
      <c r="S101" s="53"/>
      <c r="T101" s="54"/>
      <c r="U101" s="32"/>
      <c r="V101" s="32"/>
      <c r="W101" s="32"/>
      <c r="X101" s="32"/>
      <c r="Y101" s="32"/>
      <c r="Z101" s="32"/>
      <c r="AA101" s="32"/>
      <c r="AB101" s="32"/>
      <c r="AC101" s="32"/>
      <c r="AD101" s="32"/>
      <c r="AE101" s="32"/>
      <c r="AT101" s="17" t="s">
        <v>207</v>
      </c>
      <c r="AU101" s="17" t="s">
        <v>80</v>
      </c>
    </row>
    <row r="102" spans="2:51" s="12" customFormat="1" ht="12">
      <c r="B102" s="172"/>
      <c r="D102" s="168" t="s">
        <v>209</v>
      </c>
      <c r="E102" s="173" t="s">
        <v>3</v>
      </c>
      <c r="F102" s="174" t="s">
        <v>92</v>
      </c>
      <c r="H102" s="175">
        <v>110</v>
      </c>
      <c r="I102" s="176"/>
      <c r="L102" s="172"/>
      <c r="M102" s="177"/>
      <c r="N102" s="178"/>
      <c r="O102" s="178"/>
      <c r="P102" s="178"/>
      <c r="Q102" s="178"/>
      <c r="R102" s="178"/>
      <c r="S102" s="178"/>
      <c r="T102" s="179"/>
      <c r="AT102" s="173" t="s">
        <v>209</v>
      </c>
      <c r="AU102" s="173" t="s">
        <v>80</v>
      </c>
      <c r="AV102" s="12" t="s">
        <v>80</v>
      </c>
      <c r="AW102" s="12" t="s">
        <v>31</v>
      </c>
      <c r="AX102" s="12" t="s">
        <v>78</v>
      </c>
      <c r="AY102" s="173" t="s">
        <v>199</v>
      </c>
    </row>
    <row r="103" spans="1:65" s="1" customFormat="1" ht="55.5" customHeight="1">
      <c r="A103" s="32"/>
      <c r="B103" s="154"/>
      <c r="C103" s="155" t="s">
        <v>205</v>
      </c>
      <c r="D103" s="155" t="s">
        <v>201</v>
      </c>
      <c r="E103" s="156" t="s">
        <v>218</v>
      </c>
      <c r="F103" s="157" t="s">
        <v>219</v>
      </c>
      <c r="G103" s="158" t="s">
        <v>89</v>
      </c>
      <c r="H103" s="159">
        <v>120</v>
      </c>
      <c r="I103" s="160">
        <v>20</v>
      </c>
      <c r="J103" s="161">
        <f>ROUND(I103*H103,2)</f>
        <v>2400</v>
      </c>
      <c r="K103" s="157" t="s">
        <v>204</v>
      </c>
      <c r="L103" s="33"/>
      <c r="M103" s="162" t="s">
        <v>3</v>
      </c>
      <c r="N103" s="163" t="s">
        <v>41</v>
      </c>
      <c r="O103" s="53"/>
      <c r="P103" s="164">
        <f>O103*H103</f>
        <v>0</v>
      </c>
      <c r="Q103" s="164">
        <v>0</v>
      </c>
      <c r="R103" s="164">
        <f>Q103*H103</f>
        <v>0</v>
      </c>
      <c r="S103" s="164">
        <v>0.3</v>
      </c>
      <c r="T103" s="165">
        <f>S103*H103</f>
        <v>36</v>
      </c>
      <c r="U103" s="32"/>
      <c r="V103" s="32"/>
      <c r="W103" s="32"/>
      <c r="X103" s="32"/>
      <c r="Y103" s="32"/>
      <c r="Z103" s="32"/>
      <c r="AA103" s="32"/>
      <c r="AB103" s="32"/>
      <c r="AC103" s="32"/>
      <c r="AD103" s="32"/>
      <c r="AE103" s="32"/>
      <c r="AR103" s="166" t="s">
        <v>205</v>
      </c>
      <c r="AT103" s="166" t="s">
        <v>201</v>
      </c>
      <c r="AU103" s="166" t="s">
        <v>80</v>
      </c>
      <c r="AY103" s="17" t="s">
        <v>199</v>
      </c>
      <c r="BE103" s="167">
        <f>IF(N103="základní",J103,0)</f>
        <v>2400</v>
      </c>
      <c r="BF103" s="167">
        <f>IF(N103="snížená",J103,0)</f>
        <v>0</v>
      </c>
      <c r="BG103" s="167">
        <f>IF(N103="zákl. přenesená",J103,0)</f>
        <v>0</v>
      </c>
      <c r="BH103" s="167">
        <f>IF(N103="sníž. přenesená",J103,0)</f>
        <v>0</v>
      </c>
      <c r="BI103" s="167">
        <f>IF(N103="nulová",J103,0)</f>
        <v>0</v>
      </c>
      <c r="BJ103" s="17" t="s">
        <v>78</v>
      </c>
      <c r="BK103" s="167">
        <f>ROUND(I103*H103,2)</f>
        <v>2400</v>
      </c>
      <c r="BL103" s="17" t="s">
        <v>205</v>
      </c>
      <c r="BM103" s="166" t="s">
        <v>220</v>
      </c>
    </row>
    <row r="104" spans="1:47" s="1" customFormat="1" ht="302.25">
      <c r="A104" s="32"/>
      <c r="B104" s="33"/>
      <c r="C104" s="32"/>
      <c r="D104" s="168" t="s">
        <v>207</v>
      </c>
      <c r="E104" s="32"/>
      <c r="F104" s="169" t="s">
        <v>217</v>
      </c>
      <c r="G104" s="32"/>
      <c r="H104" s="32"/>
      <c r="I104" s="92"/>
      <c r="J104" s="32"/>
      <c r="K104" s="32"/>
      <c r="L104" s="33"/>
      <c r="M104" s="170"/>
      <c r="N104" s="171"/>
      <c r="O104" s="53"/>
      <c r="P104" s="53"/>
      <c r="Q104" s="53"/>
      <c r="R104" s="53"/>
      <c r="S104" s="53"/>
      <c r="T104" s="54"/>
      <c r="U104" s="32"/>
      <c r="V104" s="32"/>
      <c r="W104" s="32"/>
      <c r="X104" s="32"/>
      <c r="Y104" s="32"/>
      <c r="Z104" s="32"/>
      <c r="AA104" s="32"/>
      <c r="AB104" s="32"/>
      <c r="AC104" s="32"/>
      <c r="AD104" s="32"/>
      <c r="AE104" s="32"/>
      <c r="AT104" s="17" t="s">
        <v>207</v>
      </c>
      <c r="AU104" s="17" t="s">
        <v>80</v>
      </c>
    </row>
    <row r="105" spans="2:51" s="12" customFormat="1" ht="12">
      <c r="B105" s="172"/>
      <c r="D105" s="168" t="s">
        <v>209</v>
      </c>
      <c r="E105" s="173" t="s">
        <v>3</v>
      </c>
      <c r="F105" s="174" t="s">
        <v>87</v>
      </c>
      <c r="H105" s="175">
        <v>120</v>
      </c>
      <c r="I105" s="176"/>
      <c r="L105" s="172"/>
      <c r="M105" s="177"/>
      <c r="N105" s="178"/>
      <c r="O105" s="178"/>
      <c r="P105" s="178"/>
      <c r="Q105" s="178"/>
      <c r="R105" s="178"/>
      <c r="S105" s="178"/>
      <c r="T105" s="179"/>
      <c r="AT105" s="173" t="s">
        <v>209</v>
      </c>
      <c r="AU105" s="173" t="s">
        <v>80</v>
      </c>
      <c r="AV105" s="12" t="s">
        <v>80</v>
      </c>
      <c r="AW105" s="12" t="s">
        <v>31</v>
      </c>
      <c r="AX105" s="12" t="s">
        <v>78</v>
      </c>
      <c r="AY105" s="173" t="s">
        <v>199</v>
      </c>
    </row>
    <row r="106" spans="1:65" s="1" customFormat="1" ht="55.5" customHeight="1">
      <c r="A106" s="32"/>
      <c r="B106" s="154"/>
      <c r="C106" s="155" t="s">
        <v>117</v>
      </c>
      <c r="D106" s="155" t="s">
        <v>201</v>
      </c>
      <c r="E106" s="156" t="s">
        <v>221</v>
      </c>
      <c r="F106" s="157" t="s">
        <v>222</v>
      </c>
      <c r="G106" s="158" t="s">
        <v>89</v>
      </c>
      <c r="H106" s="159">
        <v>1986</v>
      </c>
      <c r="I106" s="160">
        <v>20</v>
      </c>
      <c r="J106" s="161">
        <f>ROUND(I106*H106,2)</f>
        <v>39720</v>
      </c>
      <c r="K106" s="157" t="s">
        <v>204</v>
      </c>
      <c r="L106" s="33"/>
      <c r="M106" s="162" t="s">
        <v>3</v>
      </c>
      <c r="N106" s="163" t="s">
        <v>41</v>
      </c>
      <c r="O106" s="53"/>
      <c r="P106" s="164">
        <f>O106*H106</f>
        <v>0</v>
      </c>
      <c r="Q106" s="164">
        <v>0</v>
      </c>
      <c r="R106" s="164">
        <f>Q106*H106</f>
        <v>0</v>
      </c>
      <c r="S106" s="164">
        <v>0.29</v>
      </c>
      <c r="T106" s="165">
        <f>S106*H106</f>
        <v>575.9399999999999</v>
      </c>
      <c r="U106" s="32"/>
      <c r="V106" s="32"/>
      <c r="W106" s="32"/>
      <c r="X106" s="32"/>
      <c r="Y106" s="32"/>
      <c r="Z106" s="32"/>
      <c r="AA106" s="32"/>
      <c r="AB106" s="32"/>
      <c r="AC106" s="32"/>
      <c r="AD106" s="32"/>
      <c r="AE106" s="32"/>
      <c r="AR106" s="166" t="s">
        <v>205</v>
      </c>
      <c r="AT106" s="166" t="s">
        <v>201</v>
      </c>
      <c r="AU106" s="166" t="s">
        <v>80</v>
      </c>
      <c r="AY106" s="17" t="s">
        <v>199</v>
      </c>
      <c r="BE106" s="167">
        <f>IF(N106="základní",J106,0)</f>
        <v>39720</v>
      </c>
      <c r="BF106" s="167">
        <f>IF(N106="snížená",J106,0)</f>
        <v>0</v>
      </c>
      <c r="BG106" s="167">
        <f>IF(N106="zákl. přenesená",J106,0)</f>
        <v>0</v>
      </c>
      <c r="BH106" s="167">
        <f>IF(N106="sníž. přenesená",J106,0)</f>
        <v>0</v>
      </c>
      <c r="BI106" s="167">
        <f>IF(N106="nulová",J106,0)</f>
        <v>0</v>
      </c>
      <c r="BJ106" s="17" t="s">
        <v>78</v>
      </c>
      <c r="BK106" s="167">
        <f>ROUND(I106*H106,2)</f>
        <v>39720</v>
      </c>
      <c r="BL106" s="17" t="s">
        <v>205</v>
      </c>
      <c r="BM106" s="166" t="s">
        <v>223</v>
      </c>
    </row>
    <row r="107" spans="1:47" s="1" customFormat="1" ht="302.25">
      <c r="A107" s="32"/>
      <c r="B107" s="33"/>
      <c r="C107" s="32"/>
      <c r="D107" s="168" t="s">
        <v>207</v>
      </c>
      <c r="E107" s="32"/>
      <c r="F107" s="169" t="s">
        <v>217</v>
      </c>
      <c r="G107" s="32"/>
      <c r="H107" s="32"/>
      <c r="I107" s="92"/>
      <c r="J107" s="32"/>
      <c r="K107" s="32"/>
      <c r="L107" s="33"/>
      <c r="M107" s="170"/>
      <c r="N107" s="171"/>
      <c r="O107" s="53"/>
      <c r="P107" s="53"/>
      <c r="Q107" s="53"/>
      <c r="R107" s="53"/>
      <c r="S107" s="53"/>
      <c r="T107" s="54"/>
      <c r="U107" s="32"/>
      <c r="V107" s="32"/>
      <c r="W107" s="32"/>
      <c r="X107" s="32"/>
      <c r="Y107" s="32"/>
      <c r="Z107" s="32"/>
      <c r="AA107" s="32"/>
      <c r="AB107" s="32"/>
      <c r="AC107" s="32"/>
      <c r="AD107" s="32"/>
      <c r="AE107" s="32"/>
      <c r="AT107" s="17" t="s">
        <v>207</v>
      </c>
      <c r="AU107" s="17" t="s">
        <v>80</v>
      </c>
    </row>
    <row r="108" spans="2:51" s="12" customFormat="1" ht="12">
      <c r="B108" s="172"/>
      <c r="D108" s="168" t="s">
        <v>209</v>
      </c>
      <c r="E108" s="173" t="s">
        <v>3</v>
      </c>
      <c r="F108" s="174" t="s">
        <v>99</v>
      </c>
      <c r="H108" s="175">
        <v>1986</v>
      </c>
      <c r="I108" s="176"/>
      <c r="L108" s="172"/>
      <c r="M108" s="177"/>
      <c r="N108" s="178"/>
      <c r="O108" s="178"/>
      <c r="P108" s="178"/>
      <c r="Q108" s="178"/>
      <c r="R108" s="178"/>
      <c r="S108" s="178"/>
      <c r="T108" s="179"/>
      <c r="AT108" s="173" t="s">
        <v>209</v>
      </c>
      <c r="AU108" s="173" t="s">
        <v>80</v>
      </c>
      <c r="AV108" s="12" t="s">
        <v>80</v>
      </c>
      <c r="AW108" s="12" t="s">
        <v>31</v>
      </c>
      <c r="AX108" s="12" t="s">
        <v>78</v>
      </c>
      <c r="AY108" s="173" t="s">
        <v>199</v>
      </c>
    </row>
    <row r="109" spans="1:65" s="1" customFormat="1" ht="55.5" customHeight="1">
      <c r="A109" s="32"/>
      <c r="B109" s="154"/>
      <c r="C109" s="155" t="s">
        <v>139</v>
      </c>
      <c r="D109" s="155" t="s">
        <v>201</v>
      </c>
      <c r="E109" s="156" t="s">
        <v>224</v>
      </c>
      <c r="F109" s="157" t="s">
        <v>225</v>
      </c>
      <c r="G109" s="158" t="s">
        <v>89</v>
      </c>
      <c r="H109" s="159">
        <v>584</v>
      </c>
      <c r="I109" s="160">
        <v>90</v>
      </c>
      <c r="J109" s="161">
        <f>ROUND(I109*H109,2)</f>
        <v>52560</v>
      </c>
      <c r="K109" s="157" t="s">
        <v>204</v>
      </c>
      <c r="L109" s="33"/>
      <c r="M109" s="162" t="s">
        <v>3</v>
      </c>
      <c r="N109" s="163" t="s">
        <v>41</v>
      </c>
      <c r="O109" s="53"/>
      <c r="P109" s="164">
        <f>O109*H109</f>
        <v>0</v>
      </c>
      <c r="Q109" s="164">
        <v>0</v>
      </c>
      <c r="R109" s="164">
        <f>Q109*H109</f>
        <v>0</v>
      </c>
      <c r="S109" s="164">
        <v>0.325</v>
      </c>
      <c r="T109" s="165">
        <f>S109*H109</f>
        <v>189.8</v>
      </c>
      <c r="U109" s="32"/>
      <c r="V109" s="32"/>
      <c r="W109" s="32"/>
      <c r="X109" s="32"/>
      <c r="Y109" s="32"/>
      <c r="Z109" s="32"/>
      <c r="AA109" s="32"/>
      <c r="AB109" s="32"/>
      <c r="AC109" s="32"/>
      <c r="AD109" s="32"/>
      <c r="AE109" s="32"/>
      <c r="AR109" s="166" t="s">
        <v>205</v>
      </c>
      <c r="AT109" s="166" t="s">
        <v>201</v>
      </c>
      <c r="AU109" s="166" t="s">
        <v>80</v>
      </c>
      <c r="AY109" s="17" t="s">
        <v>199</v>
      </c>
      <c r="BE109" s="167">
        <f>IF(N109="základní",J109,0)</f>
        <v>52560</v>
      </c>
      <c r="BF109" s="167">
        <f>IF(N109="snížená",J109,0)</f>
        <v>0</v>
      </c>
      <c r="BG109" s="167">
        <f>IF(N109="zákl. přenesená",J109,0)</f>
        <v>0</v>
      </c>
      <c r="BH109" s="167">
        <f>IF(N109="sníž. přenesená",J109,0)</f>
        <v>0</v>
      </c>
      <c r="BI109" s="167">
        <f>IF(N109="nulová",J109,0)</f>
        <v>0</v>
      </c>
      <c r="BJ109" s="17" t="s">
        <v>78</v>
      </c>
      <c r="BK109" s="167">
        <f>ROUND(I109*H109,2)</f>
        <v>52560</v>
      </c>
      <c r="BL109" s="17" t="s">
        <v>205</v>
      </c>
      <c r="BM109" s="166" t="s">
        <v>226</v>
      </c>
    </row>
    <row r="110" spans="1:47" s="1" customFormat="1" ht="302.25">
      <c r="A110" s="32"/>
      <c r="B110" s="33"/>
      <c r="C110" s="32"/>
      <c r="D110" s="168" t="s">
        <v>207</v>
      </c>
      <c r="E110" s="32"/>
      <c r="F110" s="169" t="s">
        <v>217</v>
      </c>
      <c r="G110" s="32"/>
      <c r="H110" s="32"/>
      <c r="I110" s="92"/>
      <c r="J110" s="32"/>
      <c r="K110" s="32"/>
      <c r="L110" s="33"/>
      <c r="M110" s="170"/>
      <c r="N110" s="171"/>
      <c r="O110" s="53"/>
      <c r="P110" s="53"/>
      <c r="Q110" s="53"/>
      <c r="R110" s="53"/>
      <c r="S110" s="53"/>
      <c r="T110" s="54"/>
      <c r="U110" s="32"/>
      <c r="V110" s="32"/>
      <c r="W110" s="32"/>
      <c r="X110" s="32"/>
      <c r="Y110" s="32"/>
      <c r="Z110" s="32"/>
      <c r="AA110" s="32"/>
      <c r="AB110" s="32"/>
      <c r="AC110" s="32"/>
      <c r="AD110" s="32"/>
      <c r="AE110" s="32"/>
      <c r="AT110" s="17" t="s">
        <v>207</v>
      </c>
      <c r="AU110" s="17" t="s">
        <v>80</v>
      </c>
    </row>
    <row r="111" spans="2:51" s="12" customFormat="1" ht="12">
      <c r="B111" s="172"/>
      <c r="D111" s="168" t="s">
        <v>209</v>
      </c>
      <c r="E111" s="173" t="s">
        <v>3</v>
      </c>
      <c r="F111" s="174" t="s">
        <v>96</v>
      </c>
      <c r="H111" s="175">
        <v>584</v>
      </c>
      <c r="I111" s="176"/>
      <c r="L111" s="172"/>
      <c r="M111" s="177"/>
      <c r="N111" s="178"/>
      <c r="O111" s="178"/>
      <c r="P111" s="178"/>
      <c r="Q111" s="178"/>
      <c r="R111" s="178"/>
      <c r="S111" s="178"/>
      <c r="T111" s="179"/>
      <c r="AT111" s="173" t="s">
        <v>209</v>
      </c>
      <c r="AU111" s="173" t="s">
        <v>80</v>
      </c>
      <c r="AV111" s="12" t="s">
        <v>80</v>
      </c>
      <c r="AW111" s="12" t="s">
        <v>31</v>
      </c>
      <c r="AX111" s="12" t="s">
        <v>78</v>
      </c>
      <c r="AY111" s="173" t="s">
        <v>199</v>
      </c>
    </row>
    <row r="112" spans="1:65" s="1" customFormat="1" ht="55.5" customHeight="1">
      <c r="A112" s="32"/>
      <c r="B112" s="154"/>
      <c r="C112" s="155" t="s">
        <v>227</v>
      </c>
      <c r="D112" s="155" t="s">
        <v>201</v>
      </c>
      <c r="E112" s="156" t="s">
        <v>228</v>
      </c>
      <c r="F112" s="157" t="s">
        <v>229</v>
      </c>
      <c r="G112" s="158" t="s">
        <v>89</v>
      </c>
      <c r="H112" s="159">
        <v>198.6</v>
      </c>
      <c r="I112" s="160">
        <v>150</v>
      </c>
      <c r="J112" s="161">
        <f>ROUND(I112*H112,2)</f>
        <v>29790</v>
      </c>
      <c r="K112" s="157" t="s">
        <v>204</v>
      </c>
      <c r="L112" s="33"/>
      <c r="M112" s="162" t="s">
        <v>3</v>
      </c>
      <c r="N112" s="163" t="s">
        <v>41</v>
      </c>
      <c r="O112" s="53"/>
      <c r="P112" s="164">
        <f>O112*H112</f>
        <v>0</v>
      </c>
      <c r="Q112" s="164">
        <v>0</v>
      </c>
      <c r="R112" s="164">
        <f>Q112*H112</f>
        <v>0</v>
      </c>
      <c r="S112" s="164">
        <v>0.625</v>
      </c>
      <c r="T112" s="165">
        <f>S112*H112</f>
        <v>124.125</v>
      </c>
      <c r="U112" s="32"/>
      <c r="V112" s="32"/>
      <c r="W112" s="32"/>
      <c r="X112" s="32"/>
      <c r="Y112" s="32"/>
      <c r="Z112" s="32"/>
      <c r="AA112" s="32"/>
      <c r="AB112" s="32"/>
      <c r="AC112" s="32"/>
      <c r="AD112" s="32"/>
      <c r="AE112" s="32"/>
      <c r="AR112" s="166" t="s">
        <v>205</v>
      </c>
      <c r="AT112" s="166" t="s">
        <v>201</v>
      </c>
      <c r="AU112" s="166" t="s">
        <v>80</v>
      </c>
      <c r="AY112" s="17" t="s">
        <v>199</v>
      </c>
      <c r="BE112" s="167">
        <f>IF(N112="základní",J112,0)</f>
        <v>29790</v>
      </c>
      <c r="BF112" s="167">
        <f>IF(N112="snížená",J112,0)</f>
        <v>0</v>
      </c>
      <c r="BG112" s="167">
        <f>IF(N112="zákl. přenesená",J112,0)</f>
        <v>0</v>
      </c>
      <c r="BH112" s="167">
        <f>IF(N112="sníž. přenesená",J112,0)</f>
        <v>0</v>
      </c>
      <c r="BI112" s="167">
        <f>IF(N112="nulová",J112,0)</f>
        <v>0</v>
      </c>
      <c r="BJ112" s="17" t="s">
        <v>78</v>
      </c>
      <c r="BK112" s="167">
        <f>ROUND(I112*H112,2)</f>
        <v>29790</v>
      </c>
      <c r="BL112" s="17" t="s">
        <v>205</v>
      </c>
      <c r="BM112" s="166" t="s">
        <v>230</v>
      </c>
    </row>
    <row r="113" spans="1:47" s="1" customFormat="1" ht="302.25">
      <c r="A113" s="32"/>
      <c r="B113" s="33"/>
      <c r="C113" s="32"/>
      <c r="D113" s="168" t="s">
        <v>207</v>
      </c>
      <c r="E113" s="32"/>
      <c r="F113" s="169" t="s">
        <v>217</v>
      </c>
      <c r="G113" s="32"/>
      <c r="H113" s="32"/>
      <c r="I113" s="92"/>
      <c r="J113" s="32"/>
      <c r="K113" s="32"/>
      <c r="L113" s="33"/>
      <c r="M113" s="170"/>
      <c r="N113" s="171"/>
      <c r="O113" s="53"/>
      <c r="P113" s="53"/>
      <c r="Q113" s="53"/>
      <c r="R113" s="53"/>
      <c r="S113" s="53"/>
      <c r="T113" s="54"/>
      <c r="U113" s="32"/>
      <c r="V113" s="32"/>
      <c r="W113" s="32"/>
      <c r="X113" s="32"/>
      <c r="Y113" s="32"/>
      <c r="Z113" s="32"/>
      <c r="AA113" s="32"/>
      <c r="AB113" s="32"/>
      <c r="AC113" s="32"/>
      <c r="AD113" s="32"/>
      <c r="AE113" s="32"/>
      <c r="AT113" s="17" t="s">
        <v>207</v>
      </c>
      <c r="AU113" s="17" t="s">
        <v>80</v>
      </c>
    </row>
    <row r="114" spans="1:47" s="1" customFormat="1" ht="19.5">
      <c r="A114" s="32"/>
      <c r="B114" s="33"/>
      <c r="C114" s="32"/>
      <c r="D114" s="168" t="s">
        <v>231</v>
      </c>
      <c r="E114" s="32"/>
      <c r="F114" s="169" t="s">
        <v>232</v>
      </c>
      <c r="G114" s="32"/>
      <c r="H114" s="32"/>
      <c r="I114" s="92"/>
      <c r="J114" s="32"/>
      <c r="K114" s="32"/>
      <c r="L114" s="33"/>
      <c r="M114" s="170"/>
      <c r="N114" s="171"/>
      <c r="O114" s="53"/>
      <c r="P114" s="53"/>
      <c r="Q114" s="53"/>
      <c r="R114" s="53"/>
      <c r="S114" s="53"/>
      <c r="T114" s="54"/>
      <c r="U114" s="32"/>
      <c r="V114" s="32"/>
      <c r="W114" s="32"/>
      <c r="X114" s="32"/>
      <c r="Y114" s="32"/>
      <c r="Z114" s="32"/>
      <c r="AA114" s="32"/>
      <c r="AB114" s="32"/>
      <c r="AC114" s="32"/>
      <c r="AD114" s="32"/>
      <c r="AE114" s="32"/>
      <c r="AT114" s="17" t="s">
        <v>231</v>
      </c>
      <c r="AU114" s="17" t="s">
        <v>80</v>
      </c>
    </row>
    <row r="115" spans="2:51" s="12" customFormat="1" ht="12">
      <c r="B115" s="172"/>
      <c r="D115" s="168" t="s">
        <v>209</v>
      </c>
      <c r="E115" s="173" t="s">
        <v>3</v>
      </c>
      <c r="F115" s="174" t="s">
        <v>99</v>
      </c>
      <c r="H115" s="175">
        <v>1986</v>
      </c>
      <c r="I115" s="176"/>
      <c r="L115" s="172"/>
      <c r="M115" s="177"/>
      <c r="N115" s="178"/>
      <c r="O115" s="178"/>
      <c r="P115" s="178"/>
      <c r="Q115" s="178"/>
      <c r="R115" s="178"/>
      <c r="S115" s="178"/>
      <c r="T115" s="179"/>
      <c r="AT115" s="173" t="s">
        <v>209</v>
      </c>
      <c r="AU115" s="173" t="s">
        <v>80</v>
      </c>
      <c r="AV115" s="12" t="s">
        <v>80</v>
      </c>
      <c r="AW115" s="12" t="s">
        <v>31</v>
      </c>
      <c r="AX115" s="12" t="s">
        <v>78</v>
      </c>
      <c r="AY115" s="173" t="s">
        <v>199</v>
      </c>
    </row>
    <row r="116" spans="2:51" s="12" customFormat="1" ht="12">
      <c r="B116" s="172"/>
      <c r="D116" s="168" t="s">
        <v>209</v>
      </c>
      <c r="F116" s="174" t="s">
        <v>233</v>
      </c>
      <c r="H116" s="175">
        <v>198.6</v>
      </c>
      <c r="I116" s="176"/>
      <c r="L116" s="172"/>
      <c r="M116" s="177"/>
      <c r="N116" s="178"/>
      <c r="O116" s="178"/>
      <c r="P116" s="178"/>
      <c r="Q116" s="178"/>
      <c r="R116" s="178"/>
      <c r="S116" s="178"/>
      <c r="T116" s="179"/>
      <c r="AT116" s="173" t="s">
        <v>209</v>
      </c>
      <c r="AU116" s="173" t="s">
        <v>80</v>
      </c>
      <c r="AV116" s="12" t="s">
        <v>80</v>
      </c>
      <c r="AW116" s="12" t="s">
        <v>4</v>
      </c>
      <c r="AX116" s="12" t="s">
        <v>78</v>
      </c>
      <c r="AY116" s="173" t="s">
        <v>199</v>
      </c>
    </row>
    <row r="117" spans="1:65" s="1" customFormat="1" ht="44.25" customHeight="1">
      <c r="A117" s="32"/>
      <c r="B117" s="154"/>
      <c r="C117" s="155" t="s">
        <v>145</v>
      </c>
      <c r="D117" s="155" t="s">
        <v>201</v>
      </c>
      <c r="E117" s="156" t="s">
        <v>234</v>
      </c>
      <c r="F117" s="157" t="s">
        <v>235</v>
      </c>
      <c r="G117" s="158" t="s">
        <v>89</v>
      </c>
      <c r="H117" s="159">
        <v>584</v>
      </c>
      <c r="I117" s="160">
        <v>28.8</v>
      </c>
      <c r="J117" s="161">
        <f>ROUND(I117*H117,2)</f>
        <v>16819.2</v>
      </c>
      <c r="K117" s="157" t="s">
        <v>204</v>
      </c>
      <c r="L117" s="33"/>
      <c r="M117" s="162" t="s">
        <v>3</v>
      </c>
      <c r="N117" s="163" t="s">
        <v>41</v>
      </c>
      <c r="O117" s="53"/>
      <c r="P117" s="164">
        <f>O117*H117</f>
        <v>0</v>
      </c>
      <c r="Q117" s="164">
        <v>0</v>
      </c>
      <c r="R117" s="164">
        <f>Q117*H117</f>
        <v>0</v>
      </c>
      <c r="S117" s="164">
        <v>0.098</v>
      </c>
      <c r="T117" s="165">
        <f>S117*H117</f>
        <v>57.232</v>
      </c>
      <c r="U117" s="32"/>
      <c r="V117" s="32"/>
      <c r="W117" s="32"/>
      <c r="X117" s="32"/>
      <c r="Y117" s="32"/>
      <c r="Z117" s="32"/>
      <c r="AA117" s="32"/>
      <c r="AB117" s="32"/>
      <c r="AC117" s="32"/>
      <c r="AD117" s="32"/>
      <c r="AE117" s="32"/>
      <c r="AR117" s="166" t="s">
        <v>205</v>
      </c>
      <c r="AT117" s="166" t="s">
        <v>201</v>
      </c>
      <c r="AU117" s="166" t="s">
        <v>80</v>
      </c>
      <c r="AY117" s="17" t="s">
        <v>199</v>
      </c>
      <c r="BE117" s="167">
        <f>IF(N117="základní",J117,0)</f>
        <v>16819.2</v>
      </c>
      <c r="BF117" s="167">
        <f>IF(N117="snížená",J117,0)</f>
        <v>0</v>
      </c>
      <c r="BG117" s="167">
        <f>IF(N117="zákl. přenesená",J117,0)</f>
        <v>0</v>
      </c>
      <c r="BH117" s="167">
        <f>IF(N117="sníž. přenesená",J117,0)</f>
        <v>0</v>
      </c>
      <c r="BI117" s="167">
        <f>IF(N117="nulová",J117,0)</f>
        <v>0</v>
      </c>
      <c r="BJ117" s="17" t="s">
        <v>78</v>
      </c>
      <c r="BK117" s="167">
        <f>ROUND(I117*H117,2)</f>
        <v>16819.2</v>
      </c>
      <c r="BL117" s="17" t="s">
        <v>205</v>
      </c>
      <c r="BM117" s="166" t="s">
        <v>236</v>
      </c>
    </row>
    <row r="118" spans="1:47" s="1" customFormat="1" ht="302.25">
      <c r="A118" s="32"/>
      <c r="B118" s="33"/>
      <c r="C118" s="32"/>
      <c r="D118" s="168" t="s">
        <v>207</v>
      </c>
      <c r="E118" s="32"/>
      <c r="F118" s="169" t="s">
        <v>217</v>
      </c>
      <c r="G118" s="32"/>
      <c r="H118" s="32"/>
      <c r="I118" s="92"/>
      <c r="J118" s="32"/>
      <c r="K118" s="32"/>
      <c r="L118" s="33"/>
      <c r="M118" s="170"/>
      <c r="N118" s="171"/>
      <c r="O118" s="53"/>
      <c r="P118" s="53"/>
      <c r="Q118" s="53"/>
      <c r="R118" s="53"/>
      <c r="S118" s="53"/>
      <c r="T118" s="54"/>
      <c r="U118" s="32"/>
      <c r="V118" s="32"/>
      <c r="W118" s="32"/>
      <c r="X118" s="32"/>
      <c r="Y118" s="32"/>
      <c r="Z118" s="32"/>
      <c r="AA118" s="32"/>
      <c r="AB118" s="32"/>
      <c r="AC118" s="32"/>
      <c r="AD118" s="32"/>
      <c r="AE118" s="32"/>
      <c r="AT118" s="17" t="s">
        <v>207</v>
      </c>
      <c r="AU118" s="17" t="s">
        <v>80</v>
      </c>
    </row>
    <row r="119" spans="2:51" s="12" customFormat="1" ht="12">
      <c r="B119" s="172"/>
      <c r="D119" s="168" t="s">
        <v>209</v>
      </c>
      <c r="E119" s="173" t="s">
        <v>3</v>
      </c>
      <c r="F119" s="174" t="s">
        <v>96</v>
      </c>
      <c r="H119" s="175">
        <v>584</v>
      </c>
      <c r="I119" s="176"/>
      <c r="L119" s="172"/>
      <c r="M119" s="177"/>
      <c r="N119" s="178"/>
      <c r="O119" s="178"/>
      <c r="P119" s="178"/>
      <c r="Q119" s="178"/>
      <c r="R119" s="178"/>
      <c r="S119" s="178"/>
      <c r="T119" s="179"/>
      <c r="AT119" s="173" t="s">
        <v>209</v>
      </c>
      <c r="AU119" s="173" t="s">
        <v>80</v>
      </c>
      <c r="AV119" s="12" t="s">
        <v>80</v>
      </c>
      <c r="AW119" s="12" t="s">
        <v>31</v>
      </c>
      <c r="AX119" s="12" t="s">
        <v>78</v>
      </c>
      <c r="AY119" s="173" t="s">
        <v>199</v>
      </c>
    </row>
    <row r="120" spans="1:65" s="1" customFormat="1" ht="44.25" customHeight="1">
      <c r="A120" s="32"/>
      <c r="B120" s="154"/>
      <c r="C120" s="155" t="s">
        <v>133</v>
      </c>
      <c r="D120" s="155" t="s">
        <v>201</v>
      </c>
      <c r="E120" s="156" t="s">
        <v>237</v>
      </c>
      <c r="F120" s="157" t="s">
        <v>238</v>
      </c>
      <c r="G120" s="158" t="s">
        <v>89</v>
      </c>
      <c r="H120" s="159">
        <v>1986</v>
      </c>
      <c r="I120" s="160">
        <v>56.97</v>
      </c>
      <c r="J120" s="161">
        <f>ROUND(I120*H120,2)</f>
        <v>113142.42</v>
      </c>
      <c r="K120" s="157" t="s">
        <v>204</v>
      </c>
      <c r="L120" s="33"/>
      <c r="M120" s="162" t="s">
        <v>3</v>
      </c>
      <c r="N120" s="163" t="s">
        <v>41</v>
      </c>
      <c r="O120" s="53"/>
      <c r="P120" s="164">
        <f>O120*H120</f>
        <v>0</v>
      </c>
      <c r="Q120" s="164">
        <v>0</v>
      </c>
      <c r="R120" s="164">
        <f>Q120*H120</f>
        <v>0</v>
      </c>
      <c r="S120" s="164">
        <v>0.45</v>
      </c>
      <c r="T120" s="165">
        <f>S120*H120</f>
        <v>893.7</v>
      </c>
      <c r="U120" s="32"/>
      <c r="V120" s="32"/>
      <c r="W120" s="32"/>
      <c r="X120" s="32"/>
      <c r="Y120" s="32"/>
      <c r="Z120" s="32"/>
      <c r="AA120" s="32"/>
      <c r="AB120" s="32"/>
      <c r="AC120" s="32"/>
      <c r="AD120" s="32"/>
      <c r="AE120" s="32"/>
      <c r="AR120" s="166" t="s">
        <v>205</v>
      </c>
      <c r="AT120" s="166" t="s">
        <v>201</v>
      </c>
      <c r="AU120" s="166" t="s">
        <v>80</v>
      </c>
      <c r="AY120" s="17" t="s">
        <v>199</v>
      </c>
      <c r="BE120" s="167">
        <f>IF(N120="základní",J120,0)</f>
        <v>113142.42</v>
      </c>
      <c r="BF120" s="167">
        <f>IF(N120="snížená",J120,0)</f>
        <v>0</v>
      </c>
      <c r="BG120" s="167">
        <f>IF(N120="zákl. přenesená",J120,0)</f>
        <v>0</v>
      </c>
      <c r="BH120" s="167">
        <f>IF(N120="sníž. přenesená",J120,0)</f>
        <v>0</v>
      </c>
      <c r="BI120" s="167">
        <f>IF(N120="nulová",J120,0)</f>
        <v>0</v>
      </c>
      <c r="BJ120" s="17" t="s">
        <v>78</v>
      </c>
      <c r="BK120" s="167">
        <f>ROUND(I120*H120,2)</f>
        <v>113142.42</v>
      </c>
      <c r="BL120" s="17" t="s">
        <v>205</v>
      </c>
      <c r="BM120" s="166" t="s">
        <v>239</v>
      </c>
    </row>
    <row r="121" spans="1:47" s="1" customFormat="1" ht="302.25">
      <c r="A121" s="32"/>
      <c r="B121" s="33"/>
      <c r="C121" s="32"/>
      <c r="D121" s="168" t="s">
        <v>207</v>
      </c>
      <c r="E121" s="32"/>
      <c r="F121" s="169" t="s">
        <v>217</v>
      </c>
      <c r="G121" s="32"/>
      <c r="H121" s="32"/>
      <c r="I121" s="92"/>
      <c r="J121" s="32"/>
      <c r="K121" s="32"/>
      <c r="L121" s="33"/>
      <c r="M121" s="170"/>
      <c r="N121" s="171"/>
      <c r="O121" s="53"/>
      <c r="P121" s="53"/>
      <c r="Q121" s="53"/>
      <c r="R121" s="53"/>
      <c r="S121" s="53"/>
      <c r="T121" s="54"/>
      <c r="U121" s="32"/>
      <c r="V121" s="32"/>
      <c r="W121" s="32"/>
      <c r="X121" s="32"/>
      <c r="Y121" s="32"/>
      <c r="Z121" s="32"/>
      <c r="AA121" s="32"/>
      <c r="AB121" s="32"/>
      <c r="AC121" s="32"/>
      <c r="AD121" s="32"/>
      <c r="AE121" s="32"/>
      <c r="AT121" s="17" t="s">
        <v>207</v>
      </c>
      <c r="AU121" s="17" t="s">
        <v>80</v>
      </c>
    </row>
    <row r="122" spans="1:47" s="1" customFormat="1" ht="19.5">
      <c r="A122" s="32"/>
      <c r="B122" s="33"/>
      <c r="C122" s="32"/>
      <c r="D122" s="168" t="s">
        <v>231</v>
      </c>
      <c r="E122" s="32"/>
      <c r="F122" s="169" t="s">
        <v>240</v>
      </c>
      <c r="G122" s="32"/>
      <c r="H122" s="32"/>
      <c r="I122" s="92"/>
      <c r="J122" s="32"/>
      <c r="K122" s="32"/>
      <c r="L122" s="33"/>
      <c r="M122" s="170"/>
      <c r="N122" s="171"/>
      <c r="O122" s="53"/>
      <c r="P122" s="53"/>
      <c r="Q122" s="53"/>
      <c r="R122" s="53"/>
      <c r="S122" s="53"/>
      <c r="T122" s="54"/>
      <c r="U122" s="32"/>
      <c r="V122" s="32"/>
      <c r="W122" s="32"/>
      <c r="X122" s="32"/>
      <c r="Y122" s="32"/>
      <c r="Z122" s="32"/>
      <c r="AA122" s="32"/>
      <c r="AB122" s="32"/>
      <c r="AC122" s="32"/>
      <c r="AD122" s="32"/>
      <c r="AE122" s="32"/>
      <c r="AT122" s="17" t="s">
        <v>231</v>
      </c>
      <c r="AU122" s="17" t="s">
        <v>80</v>
      </c>
    </row>
    <row r="123" spans="2:51" s="12" customFormat="1" ht="12">
      <c r="B123" s="172"/>
      <c r="D123" s="168" t="s">
        <v>209</v>
      </c>
      <c r="E123" s="173" t="s">
        <v>3</v>
      </c>
      <c r="F123" s="174" t="s">
        <v>99</v>
      </c>
      <c r="H123" s="175">
        <v>1986</v>
      </c>
      <c r="I123" s="176"/>
      <c r="L123" s="172"/>
      <c r="M123" s="177"/>
      <c r="N123" s="178"/>
      <c r="O123" s="178"/>
      <c r="P123" s="178"/>
      <c r="Q123" s="178"/>
      <c r="R123" s="178"/>
      <c r="S123" s="178"/>
      <c r="T123" s="179"/>
      <c r="AT123" s="173" t="s">
        <v>209</v>
      </c>
      <c r="AU123" s="173" t="s">
        <v>80</v>
      </c>
      <c r="AV123" s="12" t="s">
        <v>80</v>
      </c>
      <c r="AW123" s="12" t="s">
        <v>31</v>
      </c>
      <c r="AX123" s="12" t="s">
        <v>78</v>
      </c>
      <c r="AY123" s="173" t="s">
        <v>199</v>
      </c>
    </row>
    <row r="124" spans="1:65" s="1" customFormat="1" ht="44.25" customHeight="1">
      <c r="A124" s="32"/>
      <c r="B124" s="154"/>
      <c r="C124" s="155" t="s">
        <v>241</v>
      </c>
      <c r="D124" s="155" t="s">
        <v>201</v>
      </c>
      <c r="E124" s="156" t="s">
        <v>242</v>
      </c>
      <c r="F124" s="157" t="s">
        <v>243</v>
      </c>
      <c r="G124" s="158" t="s">
        <v>126</v>
      </c>
      <c r="H124" s="159">
        <v>520</v>
      </c>
      <c r="I124" s="160">
        <v>34.58</v>
      </c>
      <c r="J124" s="161">
        <f>ROUND(I124*H124,2)</f>
        <v>17981.6</v>
      </c>
      <c r="K124" s="157" t="s">
        <v>204</v>
      </c>
      <c r="L124" s="33"/>
      <c r="M124" s="162" t="s">
        <v>3</v>
      </c>
      <c r="N124" s="163" t="s">
        <v>41</v>
      </c>
      <c r="O124" s="53"/>
      <c r="P124" s="164">
        <f>O124*H124</f>
        <v>0</v>
      </c>
      <c r="Q124" s="164">
        <v>0</v>
      </c>
      <c r="R124" s="164">
        <f>Q124*H124</f>
        <v>0</v>
      </c>
      <c r="S124" s="164">
        <v>0.205</v>
      </c>
      <c r="T124" s="165">
        <f>S124*H124</f>
        <v>106.6</v>
      </c>
      <c r="U124" s="32"/>
      <c r="V124" s="32"/>
      <c r="W124" s="32"/>
      <c r="X124" s="32"/>
      <c r="Y124" s="32"/>
      <c r="Z124" s="32"/>
      <c r="AA124" s="32"/>
      <c r="AB124" s="32"/>
      <c r="AC124" s="32"/>
      <c r="AD124" s="32"/>
      <c r="AE124" s="32"/>
      <c r="AR124" s="166" t="s">
        <v>205</v>
      </c>
      <c r="AT124" s="166" t="s">
        <v>201</v>
      </c>
      <c r="AU124" s="166" t="s">
        <v>80</v>
      </c>
      <c r="AY124" s="17" t="s">
        <v>199</v>
      </c>
      <c r="BE124" s="167">
        <f>IF(N124="základní",J124,0)</f>
        <v>17981.6</v>
      </c>
      <c r="BF124" s="167">
        <f>IF(N124="snížená",J124,0)</f>
        <v>0</v>
      </c>
      <c r="BG124" s="167">
        <f>IF(N124="zákl. přenesená",J124,0)</f>
        <v>0</v>
      </c>
      <c r="BH124" s="167">
        <f>IF(N124="sníž. přenesená",J124,0)</f>
        <v>0</v>
      </c>
      <c r="BI124" s="167">
        <f>IF(N124="nulová",J124,0)</f>
        <v>0</v>
      </c>
      <c r="BJ124" s="17" t="s">
        <v>78</v>
      </c>
      <c r="BK124" s="167">
        <f>ROUND(I124*H124,2)</f>
        <v>17981.6</v>
      </c>
      <c r="BL124" s="17" t="s">
        <v>205</v>
      </c>
      <c r="BM124" s="166" t="s">
        <v>244</v>
      </c>
    </row>
    <row r="125" spans="1:47" s="1" customFormat="1" ht="195">
      <c r="A125" s="32"/>
      <c r="B125" s="33"/>
      <c r="C125" s="32"/>
      <c r="D125" s="168" t="s">
        <v>207</v>
      </c>
      <c r="E125" s="32"/>
      <c r="F125" s="169" t="s">
        <v>245</v>
      </c>
      <c r="G125" s="32"/>
      <c r="H125" s="32"/>
      <c r="I125" s="92"/>
      <c r="J125" s="32"/>
      <c r="K125" s="32"/>
      <c r="L125" s="33"/>
      <c r="M125" s="170"/>
      <c r="N125" s="171"/>
      <c r="O125" s="53"/>
      <c r="P125" s="53"/>
      <c r="Q125" s="53"/>
      <c r="R125" s="53"/>
      <c r="S125" s="53"/>
      <c r="T125" s="54"/>
      <c r="U125" s="32"/>
      <c r="V125" s="32"/>
      <c r="W125" s="32"/>
      <c r="X125" s="32"/>
      <c r="Y125" s="32"/>
      <c r="Z125" s="32"/>
      <c r="AA125" s="32"/>
      <c r="AB125" s="32"/>
      <c r="AC125" s="32"/>
      <c r="AD125" s="32"/>
      <c r="AE125" s="32"/>
      <c r="AT125" s="17" t="s">
        <v>207</v>
      </c>
      <c r="AU125" s="17" t="s">
        <v>80</v>
      </c>
    </row>
    <row r="126" spans="1:65" s="1" customFormat="1" ht="33" customHeight="1">
      <c r="A126" s="32"/>
      <c r="B126" s="154"/>
      <c r="C126" s="155" t="s">
        <v>246</v>
      </c>
      <c r="D126" s="155" t="s">
        <v>201</v>
      </c>
      <c r="E126" s="156" t="s">
        <v>247</v>
      </c>
      <c r="F126" s="157" t="s">
        <v>248</v>
      </c>
      <c r="G126" s="158" t="s">
        <v>126</v>
      </c>
      <c r="H126" s="159">
        <v>137</v>
      </c>
      <c r="I126" s="160">
        <v>24.61</v>
      </c>
      <c r="J126" s="161">
        <f>ROUND(I126*H126,2)</f>
        <v>3371.57</v>
      </c>
      <c r="K126" s="157" t="s">
        <v>204</v>
      </c>
      <c r="L126" s="33"/>
      <c r="M126" s="162" t="s">
        <v>3</v>
      </c>
      <c r="N126" s="163" t="s">
        <v>41</v>
      </c>
      <c r="O126" s="53"/>
      <c r="P126" s="164">
        <f>O126*H126</f>
        <v>0</v>
      </c>
      <c r="Q126" s="164">
        <v>0</v>
      </c>
      <c r="R126" s="164">
        <f>Q126*H126</f>
        <v>0</v>
      </c>
      <c r="S126" s="164">
        <v>0.04</v>
      </c>
      <c r="T126" s="165">
        <f>S126*H126</f>
        <v>5.48</v>
      </c>
      <c r="U126" s="32"/>
      <c r="V126" s="32"/>
      <c r="W126" s="32"/>
      <c r="X126" s="32"/>
      <c r="Y126" s="32"/>
      <c r="Z126" s="32"/>
      <c r="AA126" s="32"/>
      <c r="AB126" s="32"/>
      <c r="AC126" s="32"/>
      <c r="AD126" s="32"/>
      <c r="AE126" s="32"/>
      <c r="AR126" s="166" t="s">
        <v>205</v>
      </c>
      <c r="AT126" s="166" t="s">
        <v>201</v>
      </c>
      <c r="AU126" s="166" t="s">
        <v>80</v>
      </c>
      <c r="AY126" s="17" t="s">
        <v>199</v>
      </c>
      <c r="BE126" s="167">
        <f>IF(N126="základní",J126,0)</f>
        <v>3371.57</v>
      </c>
      <c r="BF126" s="167">
        <f>IF(N126="snížená",J126,0)</f>
        <v>0</v>
      </c>
      <c r="BG126" s="167">
        <f>IF(N126="zákl. přenesená",J126,0)</f>
        <v>0</v>
      </c>
      <c r="BH126" s="167">
        <f>IF(N126="sníž. přenesená",J126,0)</f>
        <v>0</v>
      </c>
      <c r="BI126" s="167">
        <f>IF(N126="nulová",J126,0)</f>
        <v>0</v>
      </c>
      <c r="BJ126" s="17" t="s">
        <v>78</v>
      </c>
      <c r="BK126" s="167">
        <f>ROUND(I126*H126,2)</f>
        <v>3371.57</v>
      </c>
      <c r="BL126" s="17" t="s">
        <v>205</v>
      </c>
      <c r="BM126" s="166" t="s">
        <v>249</v>
      </c>
    </row>
    <row r="127" spans="1:47" s="1" customFormat="1" ht="195">
      <c r="A127" s="32"/>
      <c r="B127" s="33"/>
      <c r="C127" s="32"/>
      <c r="D127" s="168" t="s">
        <v>207</v>
      </c>
      <c r="E127" s="32"/>
      <c r="F127" s="169" t="s">
        <v>245</v>
      </c>
      <c r="G127" s="32"/>
      <c r="H127" s="32"/>
      <c r="I127" s="92"/>
      <c r="J127" s="32"/>
      <c r="K127" s="32"/>
      <c r="L127" s="33"/>
      <c r="M127" s="170"/>
      <c r="N127" s="171"/>
      <c r="O127" s="53"/>
      <c r="P127" s="53"/>
      <c r="Q127" s="53"/>
      <c r="R127" s="53"/>
      <c r="S127" s="53"/>
      <c r="T127" s="54"/>
      <c r="U127" s="32"/>
      <c r="V127" s="32"/>
      <c r="W127" s="32"/>
      <c r="X127" s="32"/>
      <c r="Y127" s="32"/>
      <c r="Z127" s="32"/>
      <c r="AA127" s="32"/>
      <c r="AB127" s="32"/>
      <c r="AC127" s="32"/>
      <c r="AD127" s="32"/>
      <c r="AE127" s="32"/>
      <c r="AT127" s="17" t="s">
        <v>207</v>
      </c>
      <c r="AU127" s="17" t="s">
        <v>80</v>
      </c>
    </row>
    <row r="128" spans="1:65" s="1" customFormat="1" ht="33" customHeight="1">
      <c r="A128" s="32"/>
      <c r="B128" s="154"/>
      <c r="C128" s="155" t="s">
        <v>250</v>
      </c>
      <c r="D128" s="155" t="s">
        <v>201</v>
      </c>
      <c r="E128" s="156" t="s">
        <v>251</v>
      </c>
      <c r="F128" s="157" t="s">
        <v>252</v>
      </c>
      <c r="G128" s="158" t="s">
        <v>154</v>
      </c>
      <c r="H128" s="159">
        <v>76.875</v>
      </c>
      <c r="I128" s="160">
        <v>100</v>
      </c>
      <c r="J128" s="161">
        <f>ROUND(I128*H128,2)</f>
        <v>7687.5</v>
      </c>
      <c r="K128" s="157" t="s">
        <v>204</v>
      </c>
      <c r="L128" s="33"/>
      <c r="M128" s="162" t="s">
        <v>3</v>
      </c>
      <c r="N128" s="163" t="s">
        <v>41</v>
      </c>
      <c r="O128" s="53"/>
      <c r="P128" s="164">
        <f>O128*H128</f>
        <v>0</v>
      </c>
      <c r="Q128" s="164">
        <v>0</v>
      </c>
      <c r="R128" s="164">
        <f>Q128*H128</f>
        <v>0</v>
      </c>
      <c r="S128" s="164">
        <v>0</v>
      </c>
      <c r="T128" s="165">
        <f>S128*H128</f>
        <v>0</v>
      </c>
      <c r="U128" s="32"/>
      <c r="V128" s="32"/>
      <c r="W128" s="32"/>
      <c r="X128" s="32"/>
      <c r="Y128" s="32"/>
      <c r="Z128" s="32"/>
      <c r="AA128" s="32"/>
      <c r="AB128" s="32"/>
      <c r="AC128" s="32"/>
      <c r="AD128" s="32"/>
      <c r="AE128" s="32"/>
      <c r="AR128" s="166" t="s">
        <v>205</v>
      </c>
      <c r="AT128" s="166" t="s">
        <v>201</v>
      </c>
      <c r="AU128" s="166" t="s">
        <v>80</v>
      </c>
      <c r="AY128" s="17" t="s">
        <v>199</v>
      </c>
      <c r="BE128" s="167">
        <f>IF(N128="základní",J128,0)</f>
        <v>7687.5</v>
      </c>
      <c r="BF128" s="167">
        <f>IF(N128="snížená",J128,0)</f>
        <v>0</v>
      </c>
      <c r="BG128" s="167">
        <f>IF(N128="zákl. přenesená",J128,0)</f>
        <v>0</v>
      </c>
      <c r="BH128" s="167">
        <f>IF(N128="sníž. přenesená",J128,0)</f>
        <v>0</v>
      </c>
      <c r="BI128" s="167">
        <f>IF(N128="nulová",J128,0)</f>
        <v>0</v>
      </c>
      <c r="BJ128" s="17" t="s">
        <v>78</v>
      </c>
      <c r="BK128" s="167">
        <f>ROUND(I128*H128,2)</f>
        <v>7687.5</v>
      </c>
      <c r="BL128" s="17" t="s">
        <v>205</v>
      </c>
      <c r="BM128" s="166" t="s">
        <v>253</v>
      </c>
    </row>
    <row r="129" spans="1:47" s="1" customFormat="1" ht="409.5">
      <c r="A129" s="32"/>
      <c r="B129" s="33"/>
      <c r="C129" s="32"/>
      <c r="D129" s="168" t="s">
        <v>207</v>
      </c>
      <c r="E129" s="32"/>
      <c r="F129" s="169" t="s">
        <v>254</v>
      </c>
      <c r="G129" s="32"/>
      <c r="H129" s="32"/>
      <c r="I129" s="92"/>
      <c r="J129" s="32"/>
      <c r="K129" s="32"/>
      <c r="L129" s="33"/>
      <c r="M129" s="170"/>
      <c r="N129" s="171"/>
      <c r="O129" s="53"/>
      <c r="P129" s="53"/>
      <c r="Q129" s="53"/>
      <c r="R129" s="53"/>
      <c r="S129" s="53"/>
      <c r="T129" s="54"/>
      <c r="U129" s="32"/>
      <c r="V129" s="32"/>
      <c r="W129" s="32"/>
      <c r="X129" s="32"/>
      <c r="Y129" s="32"/>
      <c r="Z129" s="32"/>
      <c r="AA129" s="32"/>
      <c r="AB129" s="32"/>
      <c r="AC129" s="32"/>
      <c r="AD129" s="32"/>
      <c r="AE129" s="32"/>
      <c r="AT129" s="17" t="s">
        <v>207</v>
      </c>
      <c r="AU129" s="17" t="s">
        <v>80</v>
      </c>
    </row>
    <row r="130" spans="1:47" s="1" customFormat="1" ht="19.5">
      <c r="A130" s="32"/>
      <c r="B130" s="33"/>
      <c r="C130" s="32"/>
      <c r="D130" s="168" t="s">
        <v>231</v>
      </c>
      <c r="E130" s="32"/>
      <c r="F130" s="169" t="s">
        <v>255</v>
      </c>
      <c r="G130" s="32"/>
      <c r="H130" s="32"/>
      <c r="I130" s="92"/>
      <c r="J130" s="32"/>
      <c r="K130" s="32"/>
      <c r="L130" s="33"/>
      <c r="M130" s="170"/>
      <c r="N130" s="171"/>
      <c r="O130" s="53"/>
      <c r="P130" s="53"/>
      <c r="Q130" s="53"/>
      <c r="R130" s="53"/>
      <c r="S130" s="53"/>
      <c r="T130" s="54"/>
      <c r="U130" s="32"/>
      <c r="V130" s="32"/>
      <c r="W130" s="32"/>
      <c r="X130" s="32"/>
      <c r="Y130" s="32"/>
      <c r="Z130" s="32"/>
      <c r="AA130" s="32"/>
      <c r="AB130" s="32"/>
      <c r="AC130" s="32"/>
      <c r="AD130" s="32"/>
      <c r="AE130" s="32"/>
      <c r="AT130" s="17" t="s">
        <v>231</v>
      </c>
      <c r="AU130" s="17" t="s">
        <v>80</v>
      </c>
    </row>
    <row r="131" spans="2:51" s="12" customFormat="1" ht="12">
      <c r="B131" s="172"/>
      <c r="D131" s="168" t="s">
        <v>209</v>
      </c>
      <c r="E131" s="173" t="s">
        <v>3</v>
      </c>
      <c r="F131" s="174" t="s">
        <v>156</v>
      </c>
      <c r="H131" s="175">
        <v>307.5</v>
      </c>
      <c r="I131" s="176"/>
      <c r="L131" s="172"/>
      <c r="M131" s="177"/>
      <c r="N131" s="178"/>
      <c r="O131" s="178"/>
      <c r="P131" s="178"/>
      <c r="Q131" s="178"/>
      <c r="R131" s="178"/>
      <c r="S131" s="178"/>
      <c r="T131" s="179"/>
      <c r="AT131" s="173" t="s">
        <v>209</v>
      </c>
      <c r="AU131" s="173" t="s">
        <v>80</v>
      </c>
      <c r="AV131" s="12" t="s">
        <v>80</v>
      </c>
      <c r="AW131" s="12" t="s">
        <v>31</v>
      </c>
      <c r="AX131" s="12" t="s">
        <v>78</v>
      </c>
      <c r="AY131" s="173" t="s">
        <v>199</v>
      </c>
    </row>
    <row r="132" spans="2:51" s="12" customFormat="1" ht="12">
      <c r="B132" s="172"/>
      <c r="D132" s="168" t="s">
        <v>209</v>
      </c>
      <c r="F132" s="174" t="s">
        <v>256</v>
      </c>
      <c r="H132" s="175">
        <v>76.875</v>
      </c>
      <c r="I132" s="176"/>
      <c r="L132" s="172"/>
      <c r="M132" s="177"/>
      <c r="N132" s="178"/>
      <c r="O132" s="178"/>
      <c r="P132" s="178"/>
      <c r="Q132" s="178"/>
      <c r="R132" s="178"/>
      <c r="S132" s="178"/>
      <c r="T132" s="179"/>
      <c r="AT132" s="173" t="s">
        <v>209</v>
      </c>
      <c r="AU132" s="173" t="s">
        <v>80</v>
      </c>
      <c r="AV132" s="12" t="s">
        <v>80</v>
      </c>
      <c r="AW132" s="12" t="s">
        <v>4</v>
      </c>
      <c r="AX132" s="12" t="s">
        <v>78</v>
      </c>
      <c r="AY132" s="173" t="s">
        <v>199</v>
      </c>
    </row>
    <row r="133" spans="1:65" s="1" customFormat="1" ht="21.75" customHeight="1">
      <c r="A133" s="32"/>
      <c r="B133" s="154"/>
      <c r="C133" s="155" t="s">
        <v>257</v>
      </c>
      <c r="D133" s="155" t="s">
        <v>201</v>
      </c>
      <c r="E133" s="156" t="s">
        <v>258</v>
      </c>
      <c r="F133" s="157" t="s">
        <v>259</v>
      </c>
      <c r="G133" s="158" t="s">
        <v>154</v>
      </c>
      <c r="H133" s="159">
        <v>60</v>
      </c>
      <c r="I133" s="160">
        <v>102</v>
      </c>
      <c r="J133" s="161">
        <f>ROUND(I133*H133,2)</f>
        <v>6120</v>
      </c>
      <c r="K133" s="157" t="s">
        <v>204</v>
      </c>
      <c r="L133" s="33"/>
      <c r="M133" s="162" t="s">
        <v>3</v>
      </c>
      <c r="N133" s="163" t="s">
        <v>41</v>
      </c>
      <c r="O133" s="53"/>
      <c r="P133" s="164">
        <f>O133*H133</f>
        <v>0</v>
      </c>
      <c r="Q133" s="164">
        <v>0</v>
      </c>
      <c r="R133" s="164">
        <f>Q133*H133</f>
        <v>0</v>
      </c>
      <c r="S133" s="164">
        <v>0</v>
      </c>
      <c r="T133" s="165">
        <f>S133*H133</f>
        <v>0</v>
      </c>
      <c r="U133" s="32"/>
      <c r="V133" s="32"/>
      <c r="W133" s="32"/>
      <c r="X133" s="32"/>
      <c r="Y133" s="32"/>
      <c r="Z133" s="32"/>
      <c r="AA133" s="32"/>
      <c r="AB133" s="32"/>
      <c r="AC133" s="32"/>
      <c r="AD133" s="32"/>
      <c r="AE133" s="32"/>
      <c r="AR133" s="166" t="s">
        <v>205</v>
      </c>
      <c r="AT133" s="166" t="s">
        <v>201</v>
      </c>
      <c r="AU133" s="166" t="s">
        <v>80</v>
      </c>
      <c r="AY133" s="17" t="s">
        <v>199</v>
      </c>
      <c r="BE133" s="167">
        <f>IF(N133="základní",J133,0)</f>
        <v>6120</v>
      </c>
      <c r="BF133" s="167">
        <f>IF(N133="snížená",J133,0)</f>
        <v>0</v>
      </c>
      <c r="BG133" s="167">
        <f>IF(N133="zákl. přenesená",J133,0)</f>
        <v>0</v>
      </c>
      <c r="BH133" s="167">
        <f>IF(N133="sníž. přenesená",J133,0)</f>
        <v>0</v>
      </c>
      <c r="BI133" s="167">
        <f>IF(N133="nulová",J133,0)</f>
        <v>0</v>
      </c>
      <c r="BJ133" s="17" t="s">
        <v>78</v>
      </c>
      <c r="BK133" s="167">
        <f>ROUND(I133*H133,2)</f>
        <v>6120</v>
      </c>
      <c r="BL133" s="17" t="s">
        <v>205</v>
      </c>
      <c r="BM133" s="166" t="s">
        <v>260</v>
      </c>
    </row>
    <row r="134" spans="1:47" s="1" customFormat="1" ht="39">
      <c r="A134" s="32"/>
      <c r="B134" s="33"/>
      <c r="C134" s="32"/>
      <c r="D134" s="168" t="s">
        <v>207</v>
      </c>
      <c r="E134" s="32"/>
      <c r="F134" s="169" t="s">
        <v>261</v>
      </c>
      <c r="G134" s="32"/>
      <c r="H134" s="32"/>
      <c r="I134" s="92"/>
      <c r="J134" s="32"/>
      <c r="K134" s="32"/>
      <c r="L134" s="33"/>
      <c r="M134" s="170"/>
      <c r="N134" s="171"/>
      <c r="O134" s="53"/>
      <c r="P134" s="53"/>
      <c r="Q134" s="53"/>
      <c r="R134" s="53"/>
      <c r="S134" s="53"/>
      <c r="T134" s="54"/>
      <c r="U134" s="32"/>
      <c r="V134" s="32"/>
      <c r="W134" s="32"/>
      <c r="X134" s="32"/>
      <c r="Y134" s="32"/>
      <c r="Z134" s="32"/>
      <c r="AA134" s="32"/>
      <c r="AB134" s="32"/>
      <c r="AC134" s="32"/>
      <c r="AD134" s="32"/>
      <c r="AE134" s="32"/>
      <c r="AT134" s="17" t="s">
        <v>207</v>
      </c>
      <c r="AU134" s="17" t="s">
        <v>80</v>
      </c>
    </row>
    <row r="135" spans="2:51" s="12" customFormat="1" ht="12">
      <c r="B135" s="172"/>
      <c r="D135" s="168" t="s">
        <v>209</v>
      </c>
      <c r="E135" s="173" t="s">
        <v>3</v>
      </c>
      <c r="F135" s="174" t="s">
        <v>152</v>
      </c>
      <c r="H135" s="175">
        <v>60</v>
      </c>
      <c r="I135" s="176"/>
      <c r="L135" s="172"/>
      <c r="M135" s="177"/>
      <c r="N135" s="178"/>
      <c r="O135" s="178"/>
      <c r="P135" s="178"/>
      <c r="Q135" s="178"/>
      <c r="R135" s="178"/>
      <c r="S135" s="178"/>
      <c r="T135" s="179"/>
      <c r="AT135" s="173" t="s">
        <v>209</v>
      </c>
      <c r="AU135" s="173" t="s">
        <v>80</v>
      </c>
      <c r="AV135" s="12" t="s">
        <v>80</v>
      </c>
      <c r="AW135" s="12" t="s">
        <v>31</v>
      </c>
      <c r="AX135" s="12" t="s">
        <v>78</v>
      </c>
      <c r="AY135" s="173" t="s">
        <v>199</v>
      </c>
    </row>
    <row r="136" spans="1:65" s="1" customFormat="1" ht="21.75" customHeight="1">
      <c r="A136" s="32"/>
      <c r="B136" s="154"/>
      <c r="C136" s="155" t="s">
        <v>262</v>
      </c>
      <c r="D136" s="155" t="s">
        <v>201</v>
      </c>
      <c r="E136" s="156" t="s">
        <v>263</v>
      </c>
      <c r="F136" s="157" t="s">
        <v>264</v>
      </c>
      <c r="G136" s="158" t="s">
        <v>154</v>
      </c>
      <c r="H136" s="159">
        <v>307.5</v>
      </c>
      <c r="I136" s="160">
        <v>124.21</v>
      </c>
      <c r="J136" s="161">
        <f>ROUND(I136*H136,2)</f>
        <v>38194.58</v>
      </c>
      <c r="K136" s="157" t="s">
        <v>204</v>
      </c>
      <c r="L136" s="33"/>
      <c r="M136" s="162" t="s">
        <v>3</v>
      </c>
      <c r="N136" s="163" t="s">
        <v>41</v>
      </c>
      <c r="O136" s="53"/>
      <c r="P136" s="164">
        <f>O136*H136</f>
        <v>0</v>
      </c>
      <c r="Q136" s="164">
        <v>0</v>
      </c>
      <c r="R136" s="164">
        <f>Q136*H136</f>
        <v>0</v>
      </c>
      <c r="S136" s="164">
        <v>0</v>
      </c>
      <c r="T136" s="165">
        <f>S136*H136</f>
        <v>0</v>
      </c>
      <c r="U136" s="32"/>
      <c r="V136" s="32"/>
      <c r="W136" s="32"/>
      <c r="X136" s="32"/>
      <c r="Y136" s="32"/>
      <c r="Z136" s="32"/>
      <c r="AA136" s="32"/>
      <c r="AB136" s="32"/>
      <c r="AC136" s="32"/>
      <c r="AD136" s="32"/>
      <c r="AE136" s="32"/>
      <c r="AR136" s="166" t="s">
        <v>205</v>
      </c>
      <c r="AT136" s="166" t="s">
        <v>201</v>
      </c>
      <c r="AU136" s="166" t="s">
        <v>80</v>
      </c>
      <c r="AY136" s="17" t="s">
        <v>199</v>
      </c>
      <c r="BE136" s="167">
        <f>IF(N136="základní",J136,0)</f>
        <v>38194.58</v>
      </c>
      <c r="BF136" s="167">
        <f>IF(N136="snížená",J136,0)</f>
        <v>0</v>
      </c>
      <c r="BG136" s="167">
        <f>IF(N136="zákl. přenesená",J136,0)</f>
        <v>0</v>
      </c>
      <c r="BH136" s="167">
        <f>IF(N136="sníž. přenesená",J136,0)</f>
        <v>0</v>
      </c>
      <c r="BI136" s="167">
        <f>IF(N136="nulová",J136,0)</f>
        <v>0</v>
      </c>
      <c r="BJ136" s="17" t="s">
        <v>78</v>
      </c>
      <c r="BK136" s="167">
        <f>ROUND(I136*H136,2)</f>
        <v>38194.58</v>
      </c>
      <c r="BL136" s="17" t="s">
        <v>205</v>
      </c>
      <c r="BM136" s="166" t="s">
        <v>265</v>
      </c>
    </row>
    <row r="137" spans="1:47" s="1" customFormat="1" ht="39">
      <c r="A137" s="32"/>
      <c r="B137" s="33"/>
      <c r="C137" s="32"/>
      <c r="D137" s="168" t="s">
        <v>207</v>
      </c>
      <c r="E137" s="32"/>
      <c r="F137" s="169" t="s">
        <v>261</v>
      </c>
      <c r="G137" s="32"/>
      <c r="H137" s="32"/>
      <c r="I137" s="92"/>
      <c r="J137" s="32"/>
      <c r="K137" s="32"/>
      <c r="L137" s="33"/>
      <c r="M137" s="170"/>
      <c r="N137" s="171"/>
      <c r="O137" s="53"/>
      <c r="P137" s="53"/>
      <c r="Q137" s="53"/>
      <c r="R137" s="53"/>
      <c r="S137" s="53"/>
      <c r="T137" s="54"/>
      <c r="U137" s="32"/>
      <c r="V137" s="32"/>
      <c r="W137" s="32"/>
      <c r="X137" s="32"/>
      <c r="Y137" s="32"/>
      <c r="Z137" s="32"/>
      <c r="AA137" s="32"/>
      <c r="AB137" s="32"/>
      <c r="AC137" s="32"/>
      <c r="AD137" s="32"/>
      <c r="AE137" s="32"/>
      <c r="AT137" s="17" t="s">
        <v>207</v>
      </c>
      <c r="AU137" s="17" t="s">
        <v>80</v>
      </c>
    </row>
    <row r="138" spans="2:51" s="12" customFormat="1" ht="12">
      <c r="B138" s="172"/>
      <c r="D138" s="168" t="s">
        <v>209</v>
      </c>
      <c r="E138" s="173" t="s">
        <v>3</v>
      </c>
      <c r="F138" s="174" t="s">
        <v>156</v>
      </c>
      <c r="H138" s="175">
        <v>307.5</v>
      </c>
      <c r="I138" s="176"/>
      <c r="L138" s="172"/>
      <c r="M138" s="177"/>
      <c r="N138" s="178"/>
      <c r="O138" s="178"/>
      <c r="P138" s="178"/>
      <c r="Q138" s="178"/>
      <c r="R138" s="178"/>
      <c r="S138" s="178"/>
      <c r="T138" s="179"/>
      <c r="AT138" s="173" t="s">
        <v>209</v>
      </c>
      <c r="AU138" s="173" t="s">
        <v>80</v>
      </c>
      <c r="AV138" s="12" t="s">
        <v>80</v>
      </c>
      <c r="AW138" s="12" t="s">
        <v>31</v>
      </c>
      <c r="AX138" s="12" t="s">
        <v>78</v>
      </c>
      <c r="AY138" s="173" t="s">
        <v>199</v>
      </c>
    </row>
    <row r="139" spans="1:65" s="1" customFormat="1" ht="33" customHeight="1">
      <c r="A139" s="32"/>
      <c r="B139" s="154"/>
      <c r="C139" s="155" t="s">
        <v>9</v>
      </c>
      <c r="D139" s="155" t="s">
        <v>201</v>
      </c>
      <c r="E139" s="156" t="s">
        <v>266</v>
      </c>
      <c r="F139" s="157" t="s">
        <v>267</v>
      </c>
      <c r="G139" s="158" t="s">
        <v>154</v>
      </c>
      <c r="H139" s="159">
        <v>18</v>
      </c>
      <c r="I139" s="160">
        <v>212.32</v>
      </c>
      <c r="J139" s="161">
        <f>ROUND(I139*H139,2)</f>
        <v>3821.76</v>
      </c>
      <c r="K139" s="157" t="s">
        <v>204</v>
      </c>
      <c r="L139" s="33"/>
      <c r="M139" s="162" t="s">
        <v>3</v>
      </c>
      <c r="N139" s="163" t="s">
        <v>41</v>
      </c>
      <c r="O139" s="53"/>
      <c r="P139" s="164">
        <f>O139*H139</f>
        <v>0</v>
      </c>
      <c r="Q139" s="164">
        <v>0</v>
      </c>
      <c r="R139" s="164">
        <f>Q139*H139</f>
        <v>0</v>
      </c>
      <c r="S139" s="164">
        <v>0</v>
      </c>
      <c r="T139" s="165">
        <f>S139*H139</f>
        <v>0</v>
      </c>
      <c r="U139" s="32"/>
      <c r="V139" s="32"/>
      <c r="W139" s="32"/>
      <c r="X139" s="32"/>
      <c r="Y139" s="32"/>
      <c r="Z139" s="32"/>
      <c r="AA139" s="32"/>
      <c r="AB139" s="32"/>
      <c r="AC139" s="32"/>
      <c r="AD139" s="32"/>
      <c r="AE139" s="32"/>
      <c r="AR139" s="166" t="s">
        <v>205</v>
      </c>
      <c r="AT139" s="166" t="s">
        <v>201</v>
      </c>
      <c r="AU139" s="166" t="s">
        <v>80</v>
      </c>
      <c r="AY139" s="17" t="s">
        <v>199</v>
      </c>
      <c r="BE139" s="167">
        <f>IF(N139="základní",J139,0)</f>
        <v>3821.76</v>
      </c>
      <c r="BF139" s="167">
        <f>IF(N139="snížená",J139,0)</f>
        <v>0</v>
      </c>
      <c r="BG139" s="167">
        <f>IF(N139="zákl. přenesená",J139,0)</f>
        <v>0</v>
      </c>
      <c r="BH139" s="167">
        <f>IF(N139="sníž. přenesená",J139,0)</f>
        <v>0</v>
      </c>
      <c r="BI139" s="167">
        <f>IF(N139="nulová",J139,0)</f>
        <v>0</v>
      </c>
      <c r="BJ139" s="17" t="s">
        <v>78</v>
      </c>
      <c r="BK139" s="167">
        <f>ROUND(I139*H139,2)</f>
        <v>3821.76</v>
      </c>
      <c r="BL139" s="17" t="s">
        <v>205</v>
      </c>
      <c r="BM139" s="166" t="s">
        <v>268</v>
      </c>
    </row>
    <row r="140" spans="1:47" s="1" customFormat="1" ht="48.75">
      <c r="A140" s="32"/>
      <c r="B140" s="33"/>
      <c r="C140" s="32"/>
      <c r="D140" s="168" t="s">
        <v>207</v>
      </c>
      <c r="E140" s="32"/>
      <c r="F140" s="169" t="s">
        <v>269</v>
      </c>
      <c r="G140" s="32"/>
      <c r="H140" s="32"/>
      <c r="I140" s="92"/>
      <c r="J140" s="32"/>
      <c r="K140" s="32"/>
      <c r="L140" s="33"/>
      <c r="M140" s="170"/>
      <c r="N140" s="171"/>
      <c r="O140" s="53"/>
      <c r="P140" s="53"/>
      <c r="Q140" s="53"/>
      <c r="R140" s="53"/>
      <c r="S140" s="53"/>
      <c r="T140" s="54"/>
      <c r="U140" s="32"/>
      <c r="V140" s="32"/>
      <c r="W140" s="32"/>
      <c r="X140" s="32"/>
      <c r="Y140" s="32"/>
      <c r="Z140" s="32"/>
      <c r="AA140" s="32"/>
      <c r="AB140" s="32"/>
      <c r="AC140" s="32"/>
      <c r="AD140" s="32"/>
      <c r="AE140" s="32"/>
      <c r="AT140" s="17" t="s">
        <v>207</v>
      </c>
      <c r="AU140" s="17" t="s">
        <v>80</v>
      </c>
    </row>
    <row r="141" spans="2:51" s="12" customFormat="1" ht="12">
      <c r="B141" s="172"/>
      <c r="D141" s="168" t="s">
        <v>209</v>
      </c>
      <c r="E141" s="173" t="s">
        <v>3</v>
      </c>
      <c r="F141" s="174" t="s">
        <v>159</v>
      </c>
      <c r="H141" s="175">
        <v>18</v>
      </c>
      <c r="I141" s="176"/>
      <c r="L141" s="172"/>
      <c r="M141" s="177"/>
      <c r="N141" s="178"/>
      <c r="O141" s="178"/>
      <c r="P141" s="178"/>
      <c r="Q141" s="178"/>
      <c r="R141" s="178"/>
      <c r="S141" s="178"/>
      <c r="T141" s="179"/>
      <c r="AT141" s="173" t="s">
        <v>209</v>
      </c>
      <c r="AU141" s="173" t="s">
        <v>80</v>
      </c>
      <c r="AV141" s="12" t="s">
        <v>80</v>
      </c>
      <c r="AW141" s="12" t="s">
        <v>31</v>
      </c>
      <c r="AX141" s="12" t="s">
        <v>78</v>
      </c>
      <c r="AY141" s="173" t="s">
        <v>199</v>
      </c>
    </row>
    <row r="142" spans="1:65" s="1" customFormat="1" ht="55.5" customHeight="1">
      <c r="A142" s="32"/>
      <c r="B142" s="154"/>
      <c r="C142" s="155" t="s">
        <v>151</v>
      </c>
      <c r="D142" s="155" t="s">
        <v>201</v>
      </c>
      <c r="E142" s="156" t="s">
        <v>270</v>
      </c>
      <c r="F142" s="157" t="s">
        <v>271</v>
      </c>
      <c r="G142" s="158" t="s">
        <v>154</v>
      </c>
      <c r="H142" s="159">
        <v>60</v>
      </c>
      <c r="I142" s="160">
        <v>90</v>
      </c>
      <c r="J142" s="161">
        <f>ROUND(I142*H142,2)</f>
        <v>5400</v>
      </c>
      <c r="K142" s="157" t="s">
        <v>204</v>
      </c>
      <c r="L142" s="33"/>
      <c r="M142" s="162" t="s">
        <v>3</v>
      </c>
      <c r="N142" s="163" t="s">
        <v>41</v>
      </c>
      <c r="O142" s="53"/>
      <c r="P142" s="164">
        <f>O142*H142</f>
        <v>0</v>
      </c>
      <c r="Q142" s="164">
        <v>0</v>
      </c>
      <c r="R142" s="164">
        <f>Q142*H142</f>
        <v>0</v>
      </c>
      <c r="S142" s="164">
        <v>0</v>
      </c>
      <c r="T142" s="165">
        <f>S142*H142</f>
        <v>0</v>
      </c>
      <c r="U142" s="32"/>
      <c r="V142" s="32"/>
      <c r="W142" s="32"/>
      <c r="X142" s="32"/>
      <c r="Y142" s="32"/>
      <c r="Z142" s="32"/>
      <c r="AA142" s="32"/>
      <c r="AB142" s="32"/>
      <c r="AC142" s="32"/>
      <c r="AD142" s="32"/>
      <c r="AE142" s="32"/>
      <c r="AR142" s="166" t="s">
        <v>205</v>
      </c>
      <c r="AT142" s="166" t="s">
        <v>201</v>
      </c>
      <c r="AU142" s="166" t="s">
        <v>80</v>
      </c>
      <c r="AY142" s="17" t="s">
        <v>199</v>
      </c>
      <c r="BE142" s="167">
        <f>IF(N142="základní",J142,0)</f>
        <v>5400</v>
      </c>
      <c r="BF142" s="167">
        <f>IF(N142="snížená",J142,0)</f>
        <v>0</v>
      </c>
      <c r="BG142" s="167">
        <f>IF(N142="zákl. přenesená",J142,0)</f>
        <v>0</v>
      </c>
      <c r="BH142" s="167">
        <f>IF(N142="sníž. přenesená",J142,0)</f>
        <v>0</v>
      </c>
      <c r="BI142" s="167">
        <f>IF(N142="nulová",J142,0)</f>
        <v>0</v>
      </c>
      <c r="BJ142" s="17" t="s">
        <v>78</v>
      </c>
      <c r="BK142" s="167">
        <f>ROUND(I142*H142,2)</f>
        <v>5400</v>
      </c>
      <c r="BL142" s="17" t="s">
        <v>205</v>
      </c>
      <c r="BM142" s="166" t="s">
        <v>272</v>
      </c>
    </row>
    <row r="143" spans="1:47" s="1" customFormat="1" ht="78">
      <c r="A143" s="32"/>
      <c r="B143" s="33"/>
      <c r="C143" s="32"/>
      <c r="D143" s="168" t="s">
        <v>207</v>
      </c>
      <c r="E143" s="32"/>
      <c r="F143" s="169" t="s">
        <v>273</v>
      </c>
      <c r="G143" s="32"/>
      <c r="H143" s="32"/>
      <c r="I143" s="92"/>
      <c r="J143" s="32"/>
      <c r="K143" s="32"/>
      <c r="L143" s="33"/>
      <c r="M143" s="170"/>
      <c r="N143" s="171"/>
      <c r="O143" s="53"/>
      <c r="P143" s="53"/>
      <c r="Q143" s="53"/>
      <c r="R143" s="53"/>
      <c r="S143" s="53"/>
      <c r="T143" s="54"/>
      <c r="U143" s="32"/>
      <c r="V143" s="32"/>
      <c r="W143" s="32"/>
      <c r="X143" s="32"/>
      <c r="Y143" s="32"/>
      <c r="Z143" s="32"/>
      <c r="AA143" s="32"/>
      <c r="AB143" s="32"/>
      <c r="AC143" s="32"/>
      <c r="AD143" s="32"/>
      <c r="AE143" s="32"/>
      <c r="AT143" s="17" t="s">
        <v>207</v>
      </c>
      <c r="AU143" s="17" t="s">
        <v>80</v>
      </c>
    </row>
    <row r="144" spans="2:51" s="12" customFormat="1" ht="12">
      <c r="B144" s="172"/>
      <c r="D144" s="168" t="s">
        <v>209</v>
      </c>
      <c r="E144" s="173" t="s">
        <v>162</v>
      </c>
      <c r="F144" s="174" t="s">
        <v>152</v>
      </c>
      <c r="H144" s="175">
        <v>60</v>
      </c>
      <c r="I144" s="176"/>
      <c r="L144" s="172"/>
      <c r="M144" s="177"/>
      <c r="N144" s="178"/>
      <c r="O144" s="178"/>
      <c r="P144" s="178"/>
      <c r="Q144" s="178"/>
      <c r="R144" s="178"/>
      <c r="S144" s="178"/>
      <c r="T144" s="179"/>
      <c r="AT144" s="173" t="s">
        <v>209</v>
      </c>
      <c r="AU144" s="173" t="s">
        <v>80</v>
      </c>
      <c r="AV144" s="12" t="s">
        <v>80</v>
      </c>
      <c r="AW144" s="12" t="s">
        <v>31</v>
      </c>
      <c r="AX144" s="12" t="s">
        <v>78</v>
      </c>
      <c r="AY144" s="173" t="s">
        <v>199</v>
      </c>
    </row>
    <row r="145" spans="1:65" s="1" customFormat="1" ht="55.5" customHeight="1">
      <c r="A145" s="32"/>
      <c r="B145" s="154"/>
      <c r="C145" s="155" t="s">
        <v>104</v>
      </c>
      <c r="D145" s="155" t="s">
        <v>201</v>
      </c>
      <c r="E145" s="156" t="s">
        <v>274</v>
      </c>
      <c r="F145" s="157" t="s">
        <v>275</v>
      </c>
      <c r="G145" s="158" t="s">
        <v>154</v>
      </c>
      <c r="H145" s="159">
        <v>600</v>
      </c>
      <c r="I145" s="160">
        <v>5</v>
      </c>
      <c r="J145" s="161">
        <f>ROUND(I145*H145,2)</f>
        <v>3000</v>
      </c>
      <c r="K145" s="157" t="s">
        <v>204</v>
      </c>
      <c r="L145" s="33"/>
      <c r="M145" s="162" t="s">
        <v>3</v>
      </c>
      <c r="N145" s="163" t="s">
        <v>41</v>
      </c>
      <c r="O145" s="53"/>
      <c r="P145" s="164">
        <f>O145*H145</f>
        <v>0</v>
      </c>
      <c r="Q145" s="164">
        <v>0</v>
      </c>
      <c r="R145" s="164">
        <f>Q145*H145</f>
        <v>0</v>
      </c>
      <c r="S145" s="164">
        <v>0</v>
      </c>
      <c r="T145" s="165">
        <f>S145*H145</f>
        <v>0</v>
      </c>
      <c r="U145" s="32"/>
      <c r="V145" s="32"/>
      <c r="W145" s="32"/>
      <c r="X145" s="32"/>
      <c r="Y145" s="32"/>
      <c r="Z145" s="32"/>
      <c r="AA145" s="32"/>
      <c r="AB145" s="32"/>
      <c r="AC145" s="32"/>
      <c r="AD145" s="32"/>
      <c r="AE145" s="32"/>
      <c r="AR145" s="166" t="s">
        <v>205</v>
      </c>
      <c r="AT145" s="166" t="s">
        <v>201</v>
      </c>
      <c r="AU145" s="166" t="s">
        <v>80</v>
      </c>
      <c r="AY145" s="17" t="s">
        <v>199</v>
      </c>
      <c r="BE145" s="167">
        <f>IF(N145="základní",J145,0)</f>
        <v>3000</v>
      </c>
      <c r="BF145" s="167">
        <f>IF(N145="snížená",J145,0)</f>
        <v>0</v>
      </c>
      <c r="BG145" s="167">
        <f>IF(N145="zákl. přenesená",J145,0)</f>
        <v>0</v>
      </c>
      <c r="BH145" s="167">
        <f>IF(N145="sníž. přenesená",J145,0)</f>
        <v>0</v>
      </c>
      <c r="BI145" s="167">
        <f>IF(N145="nulová",J145,0)</f>
        <v>0</v>
      </c>
      <c r="BJ145" s="17" t="s">
        <v>78</v>
      </c>
      <c r="BK145" s="167">
        <f>ROUND(I145*H145,2)</f>
        <v>3000</v>
      </c>
      <c r="BL145" s="17" t="s">
        <v>205</v>
      </c>
      <c r="BM145" s="166" t="s">
        <v>276</v>
      </c>
    </row>
    <row r="146" spans="1:47" s="1" customFormat="1" ht="78">
      <c r="A146" s="32"/>
      <c r="B146" s="33"/>
      <c r="C146" s="32"/>
      <c r="D146" s="168" t="s">
        <v>207</v>
      </c>
      <c r="E146" s="32"/>
      <c r="F146" s="169" t="s">
        <v>273</v>
      </c>
      <c r="G146" s="32"/>
      <c r="H146" s="32"/>
      <c r="I146" s="92"/>
      <c r="J146" s="32"/>
      <c r="K146" s="32"/>
      <c r="L146" s="33"/>
      <c r="M146" s="170"/>
      <c r="N146" s="171"/>
      <c r="O146" s="53"/>
      <c r="P146" s="53"/>
      <c r="Q146" s="53"/>
      <c r="R146" s="53"/>
      <c r="S146" s="53"/>
      <c r="T146" s="54"/>
      <c r="U146" s="32"/>
      <c r="V146" s="32"/>
      <c r="W146" s="32"/>
      <c r="X146" s="32"/>
      <c r="Y146" s="32"/>
      <c r="Z146" s="32"/>
      <c r="AA146" s="32"/>
      <c r="AB146" s="32"/>
      <c r="AC146" s="32"/>
      <c r="AD146" s="32"/>
      <c r="AE146" s="32"/>
      <c r="AT146" s="17" t="s">
        <v>207</v>
      </c>
      <c r="AU146" s="17" t="s">
        <v>80</v>
      </c>
    </row>
    <row r="147" spans="1:47" s="1" customFormat="1" ht="19.5">
      <c r="A147" s="32"/>
      <c r="B147" s="33"/>
      <c r="C147" s="32"/>
      <c r="D147" s="168" t="s">
        <v>231</v>
      </c>
      <c r="E147" s="32"/>
      <c r="F147" s="169" t="s">
        <v>277</v>
      </c>
      <c r="G147" s="32"/>
      <c r="H147" s="32"/>
      <c r="I147" s="92"/>
      <c r="J147" s="32"/>
      <c r="K147" s="32"/>
      <c r="L147" s="33"/>
      <c r="M147" s="170"/>
      <c r="N147" s="171"/>
      <c r="O147" s="53"/>
      <c r="P147" s="53"/>
      <c r="Q147" s="53"/>
      <c r="R147" s="53"/>
      <c r="S147" s="53"/>
      <c r="T147" s="54"/>
      <c r="U147" s="32"/>
      <c r="V147" s="32"/>
      <c r="W147" s="32"/>
      <c r="X147" s="32"/>
      <c r="Y147" s="32"/>
      <c r="Z147" s="32"/>
      <c r="AA147" s="32"/>
      <c r="AB147" s="32"/>
      <c r="AC147" s="32"/>
      <c r="AD147" s="32"/>
      <c r="AE147" s="32"/>
      <c r="AT147" s="17" t="s">
        <v>231</v>
      </c>
      <c r="AU147" s="17" t="s">
        <v>80</v>
      </c>
    </row>
    <row r="148" spans="2:51" s="12" customFormat="1" ht="12">
      <c r="B148" s="172"/>
      <c r="D148" s="168" t="s">
        <v>209</v>
      </c>
      <c r="E148" s="173" t="s">
        <v>3</v>
      </c>
      <c r="F148" s="174" t="s">
        <v>162</v>
      </c>
      <c r="H148" s="175">
        <v>60</v>
      </c>
      <c r="I148" s="176"/>
      <c r="L148" s="172"/>
      <c r="M148" s="177"/>
      <c r="N148" s="178"/>
      <c r="O148" s="178"/>
      <c r="P148" s="178"/>
      <c r="Q148" s="178"/>
      <c r="R148" s="178"/>
      <c r="S148" s="178"/>
      <c r="T148" s="179"/>
      <c r="AT148" s="173" t="s">
        <v>209</v>
      </c>
      <c r="AU148" s="173" t="s">
        <v>80</v>
      </c>
      <c r="AV148" s="12" t="s">
        <v>80</v>
      </c>
      <c r="AW148" s="12" t="s">
        <v>31</v>
      </c>
      <c r="AX148" s="12" t="s">
        <v>78</v>
      </c>
      <c r="AY148" s="173" t="s">
        <v>199</v>
      </c>
    </row>
    <row r="149" spans="2:51" s="12" customFormat="1" ht="12">
      <c r="B149" s="172"/>
      <c r="D149" s="168" t="s">
        <v>209</v>
      </c>
      <c r="F149" s="174" t="s">
        <v>278</v>
      </c>
      <c r="H149" s="175">
        <v>600</v>
      </c>
      <c r="I149" s="176"/>
      <c r="L149" s="172"/>
      <c r="M149" s="177"/>
      <c r="N149" s="178"/>
      <c r="O149" s="178"/>
      <c r="P149" s="178"/>
      <c r="Q149" s="178"/>
      <c r="R149" s="178"/>
      <c r="S149" s="178"/>
      <c r="T149" s="179"/>
      <c r="AT149" s="173" t="s">
        <v>209</v>
      </c>
      <c r="AU149" s="173" t="s">
        <v>80</v>
      </c>
      <c r="AV149" s="12" t="s">
        <v>80</v>
      </c>
      <c r="AW149" s="12" t="s">
        <v>4</v>
      </c>
      <c r="AX149" s="12" t="s">
        <v>78</v>
      </c>
      <c r="AY149" s="173" t="s">
        <v>199</v>
      </c>
    </row>
    <row r="150" spans="1:65" s="1" customFormat="1" ht="55.5" customHeight="1">
      <c r="A150" s="32"/>
      <c r="B150" s="154"/>
      <c r="C150" s="155" t="s">
        <v>161</v>
      </c>
      <c r="D150" s="155" t="s">
        <v>201</v>
      </c>
      <c r="E150" s="156" t="s">
        <v>279</v>
      </c>
      <c r="F150" s="157" t="s">
        <v>280</v>
      </c>
      <c r="G150" s="158" t="s">
        <v>154</v>
      </c>
      <c r="H150" s="159">
        <v>325.5</v>
      </c>
      <c r="I150" s="160">
        <v>90</v>
      </c>
      <c r="J150" s="161">
        <f>ROUND(I150*H150,2)</f>
        <v>29295</v>
      </c>
      <c r="K150" s="157" t="s">
        <v>204</v>
      </c>
      <c r="L150" s="33"/>
      <c r="M150" s="162" t="s">
        <v>3</v>
      </c>
      <c r="N150" s="163" t="s">
        <v>41</v>
      </c>
      <c r="O150" s="53"/>
      <c r="P150" s="164">
        <f>O150*H150</f>
        <v>0</v>
      </c>
      <c r="Q150" s="164">
        <v>0</v>
      </c>
      <c r="R150" s="164">
        <f>Q150*H150</f>
        <v>0</v>
      </c>
      <c r="S150" s="164">
        <v>0</v>
      </c>
      <c r="T150" s="165">
        <f>S150*H150</f>
        <v>0</v>
      </c>
      <c r="U150" s="32"/>
      <c r="V150" s="32"/>
      <c r="W150" s="32"/>
      <c r="X150" s="32"/>
      <c r="Y150" s="32"/>
      <c r="Z150" s="32"/>
      <c r="AA150" s="32"/>
      <c r="AB150" s="32"/>
      <c r="AC150" s="32"/>
      <c r="AD150" s="32"/>
      <c r="AE150" s="32"/>
      <c r="AR150" s="166" t="s">
        <v>205</v>
      </c>
      <c r="AT150" s="166" t="s">
        <v>201</v>
      </c>
      <c r="AU150" s="166" t="s">
        <v>80</v>
      </c>
      <c r="AY150" s="17" t="s">
        <v>199</v>
      </c>
      <c r="BE150" s="167">
        <f>IF(N150="základní",J150,0)</f>
        <v>29295</v>
      </c>
      <c r="BF150" s="167">
        <f>IF(N150="snížená",J150,0)</f>
        <v>0</v>
      </c>
      <c r="BG150" s="167">
        <f>IF(N150="zákl. přenesená",J150,0)</f>
        <v>0</v>
      </c>
      <c r="BH150" s="167">
        <f>IF(N150="sníž. přenesená",J150,0)</f>
        <v>0</v>
      </c>
      <c r="BI150" s="167">
        <f>IF(N150="nulová",J150,0)</f>
        <v>0</v>
      </c>
      <c r="BJ150" s="17" t="s">
        <v>78</v>
      </c>
      <c r="BK150" s="167">
        <f>ROUND(I150*H150,2)</f>
        <v>29295</v>
      </c>
      <c r="BL150" s="17" t="s">
        <v>205</v>
      </c>
      <c r="BM150" s="166" t="s">
        <v>281</v>
      </c>
    </row>
    <row r="151" spans="1:47" s="1" customFormat="1" ht="78">
      <c r="A151" s="32"/>
      <c r="B151" s="33"/>
      <c r="C151" s="32"/>
      <c r="D151" s="168" t="s">
        <v>207</v>
      </c>
      <c r="E151" s="32"/>
      <c r="F151" s="169" t="s">
        <v>273</v>
      </c>
      <c r="G151" s="32"/>
      <c r="H151" s="32"/>
      <c r="I151" s="92"/>
      <c r="J151" s="32"/>
      <c r="K151" s="32"/>
      <c r="L151" s="33"/>
      <c r="M151" s="170"/>
      <c r="N151" s="171"/>
      <c r="O151" s="53"/>
      <c r="P151" s="53"/>
      <c r="Q151" s="53"/>
      <c r="R151" s="53"/>
      <c r="S151" s="53"/>
      <c r="T151" s="54"/>
      <c r="U151" s="32"/>
      <c r="V151" s="32"/>
      <c r="W151" s="32"/>
      <c r="X151" s="32"/>
      <c r="Y151" s="32"/>
      <c r="Z151" s="32"/>
      <c r="AA151" s="32"/>
      <c r="AB151" s="32"/>
      <c r="AC151" s="32"/>
      <c r="AD151" s="32"/>
      <c r="AE151" s="32"/>
      <c r="AT151" s="17" t="s">
        <v>207</v>
      </c>
      <c r="AU151" s="17" t="s">
        <v>80</v>
      </c>
    </row>
    <row r="152" spans="2:51" s="12" customFormat="1" ht="12">
      <c r="B152" s="172"/>
      <c r="D152" s="168" t="s">
        <v>209</v>
      </c>
      <c r="E152" s="173" t="s">
        <v>164</v>
      </c>
      <c r="F152" s="174" t="s">
        <v>282</v>
      </c>
      <c r="H152" s="175">
        <v>325.5</v>
      </c>
      <c r="I152" s="176"/>
      <c r="L152" s="172"/>
      <c r="M152" s="177"/>
      <c r="N152" s="178"/>
      <c r="O152" s="178"/>
      <c r="P152" s="178"/>
      <c r="Q152" s="178"/>
      <c r="R152" s="178"/>
      <c r="S152" s="178"/>
      <c r="T152" s="179"/>
      <c r="AT152" s="173" t="s">
        <v>209</v>
      </c>
      <c r="AU152" s="173" t="s">
        <v>80</v>
      </c>
      <c r="AV152" s="12" t="s">
        <v>80</v>
      </c>
      <c r="AW152" s="12" t="s">
        <v>31</v>
      </c>
      <c r="AX152" s="12" t="s">
        <v>78</v>
      </c>
      <c r="AY152" s="173" t="s">
        <v>199</v>
      </c>
    </row>
    <row r="153" spans="1:65" s="1" customFormat="1" ht="55.5" customHeight="1">
      <c r="A153" s="32"/>
      <c r="B153" s="154"/>
      <c r="C153" s="155" t="s">
        <v>283</v>
      </c>
      <c r="D153" s="155" t="s">
        <v>201</v>
      </c>
      <c r="E153" s="156" t="s">
        <v>284</v>
      </c>
      <c r="F153" s="157" t="s">
        <v>285</v>
      </c>
      <c r="G153" s="158" t="s">
        <v>154</v>
      </c>
      <c r="H153" s="159">
        <v>3255</v>
      </c>
      <c r="I153" s="160">
        <v>5</v>
      </c>
      <c r="J153" s="161">
        <f>ROUND(I153*H153,2)</f>
        <v>16275</v>
      </c>
      <c r="K153" s="157" t="s">
        <v>204</v>
      </c>
      <c r="L153" s="33"/>
      <c r="M153" s="162" t="s">
        <v>3</v>
      </c>
      <c r="N153" s="163" t="s">
        <v>41</v>
      </c>
      <c r="O153" s="53"/>
      <c r="P153" s="164">
        <f>O153*H153</f>
        <v>0</v>
      </c>
      <c r="Q153" s="164">
        <v>0</v>
      </c>
      <c r="R153" s="164">
        <f>Q153*H153</f>
        <v>0</v>
      </c>
      <c r="S153" s="164">
        <v>0</v>
      </c>
      <c r="T153" s="165">
        <f>S153*H153</f>
        <v>0</v>
      </c>
      <c r="U153" s="32"/>
      <c r="V153" s="32"/>
      <c r="W153" s="32"/>
      <c r="X153" s="32"/>
      <c r="Y153" s="32"/>
      <c r="Z153" s="32"/>
      <c r="AA153" s="32"/>
      <c r="AB153" s="32"/>
      <c r="AC153" s="32"/>
      <c r="AD153" s="32"/>
      <c r="AE153" s="32"/>
      <c r="AR153" s="166" t="s">
        <v>205</v>
      </c>
      <c r="AT153" s="166" t="s">
        <v>201</v>
      </c>
      <c r="AU153" s="166" t="s">
        <v>80</v>
      </c>
      <c r="AY153" s="17" t="s">
        <v>199</v>
      </c>
      <c r="BE153" s="167">
        <f>IF(N153="základní",J153,0)</f>
        <v>16275</v>
      </c>
      <c r="BF153" s="167">
        <f>IF(N153="snížená",J153,0)</f>
        <v>0</v>
      </c>
      <c r="BG153" s="167">
        <f>IF(N153="zákl. přenesená",J153,0)</f>
        <v>0</v>
      </c>
      <c r="BH153" s="167">
        <f>IF(N153="sníž. přenesená",J153,0)</f>
        <v>0</v>
      </c>
      <c r="BI153" s="167">
        <f>IF(N153="nulová",J153,0)</f>
        <v>0</v>
      </c>
      <c r="BJ153" s="17" t="s">
        <v>78</v>
      </c>
      <c r="BK153" s="167">
        <f>ROUND(I153*H153,2)</f>
        <v>16275</v>
      </c>
      <c r="BL153" s="17" t="s">
        <v>205</v>
      </c>
      <c r="BM153" s="166" t="s">
        <v>286</v>
      </c>
    </row>
    <row r="154" spans="1:47" s="1" customFormat="1" ht="78">
      <c r="A154" s="32"/>
      <c r="B154" s="33"/>
      <c r="C154" s="32"/>
      <c r="D154" s="168" t="s">
        <v>207</v>
      </c>
      <c r="E154" s="32"/>
      <c r="F154" s="169" t="s">
        <v>273</v>
      </c>
      <c r="G154" s="32"/>
      <c r="H154" s="32"/>
      <c r="I154" s="92"/>
      <c r="J154" s="32"/>
      <c r="K154" s="32"/>
      <c r="L154" s="33"/>
      <c r="M154" s="170"/>
      <c r="N154" s="171"/>
      <c r="O154" s="53"/>
      <c r="P154" s="53"/>
      <c r="Q154" s="53"/>
      <c r="R154" s="53"/>
      <c r="S154" s="53"/>
      <c r="T154" s="54"/>
      <c r="U154" s="32"/>
      <c r="V154" s="32"/>
      <c r="W154" s="32"/>
      <c r="X154" s="32"/>
      <c r="Y154" s="32"/>
      <c r="Z154" s="32"/>
      <c r="AA154" s="32"/>
      <c r="AB154" s="32"/>
      <c r="AC154" s="32"/>
      <c r="AD154" s="32"/>
      <c r="AE154" s="32"/>
      <c r="AT154" s="17" t="s">
        <v>207</v>
      </c>
      <c r="AU154" s="17" t="s">
        <v>80</v>
      </c>
    </row>
    <row r="155" spans="1:47" s="1" customFormat="1" ht="19.5">
      <c r="A155" s="32"/>
      <c r="B155" s="33"/>
      <c r="C155" s="32"/>
      <c r="D155" s="168" t="s">
        <v>231</v>
      </c>
      <c r="E155" s="32"/>
      <c r="F155" s="169" t="s">
        <v>277</v>
      </c>
      <c r="G155" s="32"/>
      <c r="H155" s="32"/>
      <c r="I155" s="92"/>
      <c r="J155" s="32"/>
      <c r="K155" s="32"/>
      <c r="L155" s="33"/>
      <c r="M155" s="170"/>
      <c r="N155" s="171"/>
      <c r="O155" s="53"/>
      <c r="P155" s="53"/>
      <c r="Q155" s="53"/>
      <c r="R155" s="53"/>
      <c r="S155" s="53"/>
      <c r="T155" s="54"/>
      <c r="U155" s="32"/>
      <c r="V155" s="32"/>
      <c r="W155" s="32"/>
      <c r="X155" s="32"/>
      <c r="Y155" s="32"/>
      <c r="Z155" s="32"/>
      <c r="AA155" s="32"/>
      <c r="AB155" s="32"/>
      <c r="AC155" s="32"/>
      <c r="AD155" s="32"/>
      <c r="AE155" s="32"/>
      <c r="AT155" s="17" t="s">
        <v>231</v>
      </c>
      <c r="AU155" s="17" t="s">
        <v>80</v>
      </c>
    </row>
    <row r="156" spans="2:51" s="12" customFormat="1" ht="12">
      <c r="B156" s="172"/>
      <c r="D156" s="168" t="s">
        <v>209</v>
      </c>
      <c r="E156" s="173" t="s">
        <v>3</v>
      </c>
      <c r="F156" s="174" t="s">
        <v>164</v>
      </c>
      <c r="H156" s="175">
        <v>325.5</v>
      </c>
      <c r="I156" s="176"/>
      <c r="L156" s="172"/>
      <c r="M156" s="177"/>
      <c r="N156" s="178"/>
      <c r="O156" s="178"/>
      <c r="P156" s="178"/>
      <c r="Q156" s="178"/>
      <c r="R156" s="178"/>
      <c r="S156" s="178"/>
      <c r="T156" s="179"/>
      <c r="AT156" s="173" t="s">
        <v>209</v>
      </c>
      <c r="AU156" s="173" t="s">
        <v>80</v>
      </c>
      <c r="AV156" s="12" t="s">
        <v>80</v>
      </c>
      <c r="AW156" s="12" t="s">
        <v>31</v>
      </c>
      <c r="AX156" s="12" t="s">
        <v>78</v>
      </c>
      <c r="AY156" s="173" t="s">
        <v>199</v>
      </c>
    </row>
    <row r="157" spans="2:51" s="12" customFormat="1" ht="12">
      <c r="B157" s="172"/>
      <c r="D157" s="168" t="s">
        <v>209</v>
      </c>
      <c r="F157" s="174" t="s">
        <v>287</v>
      </c>
      <c r="H157" s="175">
        <v>3255</v>
      </c>
      <c r="I157" s="176"/>
      <c r="L157" s="172"/>
      <c r="M157" s="177"/>
      <c r="N157" s="178"/>
      <c r="O157" s="178"/>
      <c r="P157" s="178"/>
      <c r="Q157" s="178"/>
      <c r="R157" s="178"/>
      <c r="S157" s="178"/>
      <c r="T157" s="179"/>
      <c r="AT157" s="173" t="s">
        <v>209</v>
      </c>
      <c r="AU157" s="173" t="s">
        <v>80</v>
      </c>
      <c r="AV157" s="12" t="s">
        <v>80</v>
      </c>
      <c r="AW157" s="12" t="s">
        <v>4</v>
      </c>
      <c r="AX157" s="12" t="s">
        <v>78</v>
      </c>
      <c r="AY157" s="173" t="s">
        <v>199</v>
      </c>
    </row>
    <row r="158" spans="1:65" s="1" customFormat="1" ht="33" customHeight="1">
      <c r="A158" s="32"/>
      <c r="B158" s="154"/>
      <c r="C158" s="155" t="s">
        <v>130</v>
      </c>
      <c r="D158" s="155" t="s">
        <v>201</v>
      </c>
      <c r="E158" s="156" t="s">
        <v>288</v>
      </c>
      <c r="F158" s="157" t="s">
        <v>289</v>
      </c>
      <c r="G158" s="158" t="s">
        <v>290</v>
      </c>
      <c r="H158" s="159">
        <v>674.625</v>
      </c>
      <c r="I158" s="160">
        <v>80</v>
      </c>
      <c r="J158" s="161">
        <f>ROUND(I158*H158,2)</f>
        <v>53970</v>
      </c>
      <c r="K158" s="157" t="s">
        <v>204</v>
      </c>
      <c r="L158" s="33"/>
      <c r="M158" s="162" t="s">
        <v>3</v>
      </c>
      <c r="N158" s="163" t="s">
        <v>41</v>
      </c>
      <c r="O158" s="53"/>
      <c r="P158" s="164">
        <f>O158*H158</f>
        <v>0</v>
      </c>
      <c r="Q158" s="164">
        <v>0</v>
      </c>
      <c r="R158" s="164">
        <f>Q158*H158</f>
        <v>0</v>
      </c>
      <c r="S158" s="164">
        <v>0</v>
      </c>
      <c r="T158" s="165">
        <f>S158*H158</f>
        <v>0</v>
      </c>
      <c r="U158" s="32"/>
      <c r="V158" s="32"/>
      <c r="W158" s="32"/>
      <c r="X158" s="32"/>
      <c r="Y158" s="32"/>
      <c r="Z158" s="32"/>
      <c r="AA158" s="32"/>
      <c r="AB158" s="32"/>
      <c r="AC158" s="32"/>
      <c r="AD158" s="32"/>
      <c r="AE158" s="32"/>
      <c r="AR158" s="166" t="s">
        <v>205</v>
      </c>
      <c r="AT158" s="166" t="s">
        <v>201</v>
      </c>
      <c r="AU158" s="166" t="s">
        <v>80</v>
      </c>
      <c r="AY158" s="17" t="s">
        <v>199</v>
      </c>
      <c r="BE158" s="167">
        <f>IF(N158="základní",J158,0)</f>
        <v>53970</v>
      </c>
      <c r="BF158" s="167">
        <f>IF(N158="snížená",J158,0)</f>
        <v>0</v>
      </c>
      <c r="BG158" s="167">
        <f>IF(N158="zákl. přenesená",J158,0)</f>
        <v>0</v>
      </c>
      <c r="BH158" s="167">
        <f>IF(N158="sníž. přenesená",J158,0)</f>
        <v>0</v>
      </c>
      <c r="BI158" s="167">
        <f>IF(N158="nulová",J158,0)</f>
        <v>0</v>
      </c>
      <c r="BJ158" s="17" t="s">
        <v>78</v>
      </c>
      <c r="BK158" s="167">
        <f>ROUND(I158*H158,2)</f>
        <v>53970</v>
      </c>
      <c r="BL158" s="17" t="s">
        <v>205</v>
      </c>
      <c r="BM158" s="166" t="s">
        <v>291</v>
      </c>
    </row>
    <row r="159" spans="1:47" s="1" customFormat="1" ht="29.25">
      <c r="A159" s="32"/>
      <c r="B159" s="33"/>
      <c r="C159" s="32"/>
      <c r="D159" s="168" t="s">
        <v>231</v>
      </c>
      <c r="E159" s="32"/>
      <c r="F159" s="169" t="s">
        <v>292</v>
      </c>
      <c r="G159" s="32"/>
      <c r="H159" s="32"/>
      <c r="I159" s="92"/>
      <c r="J159" s="32"/>
      <c r="K159" s="32"/>
      <c r="L159" s="33"/>
      <c r="M159" s="170"/>
      <c r="N159" s="171"/>
      <c r="O159" s="53"/>
      <c r="P159" s="53"/>
      <c r="Q159" s="53"/>
      <c r="R159" s="53"/>
      <c r="S159" s="53"/>
      <c r="T159" s="54"/>
      <c r="U159" s="32"/>
      <c r="V159" s="32"/>
      <c r="W159" s="32"/>
      <c r="X159" s="32"/>
      <c r="Y159" s="32"/>
      <c r="Z159" s="32"/>
      <c r="AA159" s="32"/>
      <c r="AB159" s="32"/>
      <c r="AC159" s="32"/>
      <c r="AD159" s="32"/>
      <c r="AE159" s="32"/>
      <c r="AT159" s="17" t="s">
        <v>231</v>
      </c>
      <c r="AU159" s="17" t="s">
        <v>80</v>
      </c>
    </row>
    <row r="160" spans="2:51" s="12" customFormat="1" ht="12">
      <c r="B160" s="172"/>
      <c r="D160" s="168" t="s">
        <v>209</v>
      </c>
      <c r="E160" s="173" t="s">
        <v>3</v>
      </c>
      <c r="F160" s="174" t="s">
        <v>293</v>
      </c>
      <c r="H160" s="175">
        <v>385.5</v>
      </c>
      <c r="I160" s="176"/>
      <c r="L160" s="172"/>
      <c r="M160" s="177"/>
      <c r="N160" s="178"/>
      <c r="O160" s="178"/>
      <c r="P160" s="178"/>
      <c r="Q160" s="178"/>
      <c r="R160" s="178"/>
      <c r="S160" s="178"/>
      <c r="T160" s="179"/>
      <c r="AT160" s="173" t="s">
        <v>209</v>
      </c>
      <c r="AU160" s="173" t="s">
        <v>80</v>
      </c>
      <c r="AV160" s="12" t="s">
        <v>80</v>
      </c>
      <c r="AW160" s="12" t="s">
        <v>31</v>
      </c>
      <c r="AX160" s="12" t="s">
        <v>78</v>
      </c>
      <c r="AY160" s="173" t="s">
        <v>199</v>
      </c>
    </row>
    <row r="161" spans="2:51" s="12" customFormat="1" ht="12">
      <c r="B161" s="172"/>
      <c r="D161" s="168" t="s">
        <v>209</v>
      </c>
      <c r="F161" s="174" t="s">
        <v>294</v>
      </c>
      <c r="H161" s="175">
        <v>674.625</v>
      </c>
      <c r="I161" s="176"/>
      <c r="L161" s="172"/>
      <c r="M161" s="177"/>
      <c r="N161" s="178"/>
      <c r="O161" s="178"/>
      <c r="P161" s="178"/>
      <c r="Q161" s="178"/>
      <c r="R161" s="178"/>
      <c r="S161" s="178"/>
      <c r="T161" s="179"/>
      <c r="AT161" s="173" t="s">
        <v>209</v>
      </c>
      <c r="AU161" s="173" t="s">
        <v>80</v>
      </c>
      <c r="AV161" s="12" t="s">
        <v>80</v>
      </c>
      <c r="AW161" s="12" t="s">
        <v>4</v>
      </c>
      <c r="AX161" s="12" t="s">
        <v>78</v>
      </c>
      <c r="AY161" s="173" t="s">
        <v>199</v>
      </c>
    </row>
    <row r="162" spans="1:65" s="1" customFormat="1" ht="33" customHeight="1">
      <c r="A162" s="32"/>
      <c r="B162" s="154"/>
      <c r="C162" s="155" t="s">
        <v>8</v>
      </c>
      <c r="D162" s="155" t="s">
        <v>201</v>
      </c>
      <c r="E162" s="156" t="s">
        <v>295</v>
      </c>
      <c r="F162" s="157" t="s">
        <v>296</v>
      </c>
      <c r="G162" s="158" t="s">
        <v>154</v>
      </c>
      <c r="H162" s="159">
        <v>367.5</v>
      </c>
      <c r="I162" s="160">
        <v>5</v>
      </c>
      <c r="J162" s="161">
        <f>ROUND(I162*H162,2)</f>
        <v>1837.5</v>
      </c>
      <c r="K162" s="157" t="s">
        <v>204</v>
      </c>
      <c r="L162" s="33"/>
      <c r="M162" s="162" t="s">
        <v>3</v>
      </c>
      <c r="N162" s="163" t="s">
        <v>41</v>
      </c>
      <c r="O162" s="53"/>
      <c r="P162" s="164">
        <f>O162*H162</f>
        <v>0</v>
      </c>
      <c r="Q162" s="164">
        <v>0</v>
      </c>
      <c r="R162" s="164">
        <f>Q162*H162</f>
        <v>0</v>
      </c>
      <c r="S162" s="164">
        <v>0</v>
      </c>
      <c r="T162" s="165">
        <f>S162*H162</f>
        <v>0</v>
      </c>
      <c r="U162" s="32"/>
      <c r="V162" s="32"/>
      <c r="W162" s="32"/>
      <c r="X162" s="32"/>
      <c r="Y162" s="32"/>
      <c r="Z162" s="32"/>
      <c r="AA162" s="32"/>
      <c r="AB162" s="32"/>
      <c r="AC162" s="32"/>
      <c r="AD162" s="32"/>
      <c r="AE162" s="32"/>
      <c r="AR162" s="166" t="s">
        <v>205</v>
      </c>
      <c r="AT162" s="166" t="s">
        <v>201</v>
      </c>
      <c r="AU162" s="166" t="s">
        <v>80</v>
      </c>
      <c r="AY162" s="17" t="s">
        <v>199</v>
      </c>
      <c r="BE162" s="167">
        <f>IF(N162="základní",J162,0)</f>
        <v>1837.5</v>
      </c>
      <c r="BF162" s="167">
        <f>IF(N162="snížená",J162,0)</f>
        <v>0</v>
      </c>
      <c r="BG162" s="167">
        <f>IF(N162="zákl. přenesená",J162,0)</f>
        <v>0</v>
      </c>
      <c r="BH162" s="167">
        <f>IF(N162="sníž. přenesená",J162,0)</f>
        <v>0</v>
      </c>
      <c r="BI162" s="167">
        <f>IF(N162="nulová",J162,0)</f>
        <v>0</v>
      </c>
      <c r="BJ162" s="17" t="s">
        <v>78</v>
      </c>
      <c r="BK162" s="167">
        <f>ROUND(I162*H162,2)</f>
        <v>1837.5</v>
      </c>
      <c r="BL162" s="17" t="s">
        <v>205</v>
      </c>
      <c r="BM162" s="166" t="s">
        <v>297</v>
      </c>
    </row>
    <row r="163" spans="1:47" s="1" customFormat="1" ht="165.75">
      <c r="A163" s="32"/>
      <c r="B163" s="33"/>
      <c r="C163" s="32"/>
      <c r="D163" s="168" t="s">
        <v>207</v>
      </c>
      <c r="E163" s="32"/>
      <c r="F163" s="169" t="s">
        <v>298</v>
      </c>
      <c r="G163" s="32"/>
      <c r="H163" s="32"/>
      <c r="I163" s="92"/>
      <c r="J163" s="32"/>
      <c r="K163" s="32"/>
      <c r="L163" s="33"/>
      <c r="M163" s="170"/>
      <c r="N163" s="171"/>
      <c r="O163" s="53"/>
      <c r="P163" s="53"/>
      <c r="Q163" s="53"/>
      <c r="R163" s="53"/>
      <c r="S163" s="53"/>
      <c r="T163" s="54"/>
      <c r="U163" s="32"/>
      <c r="V163" s="32"/>
      <c r="W163" s="32"/>
      <c r="X163" s="32"/>
      <c r="Y163" s="32"/>
      <c r="Z163" s="32"/>
      <c r="AA163" s="32"/>
      <c r="AB163" s="32"/>
      <c r="AC163" s="32"/>
      <c r="AD163" s="32"/>
      <c r="AE163" s="32"/>
      <c r="AT163" s="17" t="s">
        <v>207</v>
      </c>
      <c r="AU163" s="17" t="s">
        <v>80</v>
      </c>
    </row>
    <row r="164" spans="2:51" s="12" customFormat="1" ht="12">
      <c r="B164" s="172"/>
      <c r="D164" s="168" t="s">
        <v>209</v>
      </c>
      <c r="E164" s="173" t="s">
        <v>3</v>
      </c>
      <c r="F164" s="174" t="s">
        <v>299</v>
      </c>
      <c r="H164" s="175">
        <v>367.5</v>
      </c>
      <c r="I164" s="176"/>
      <c r="L164" s="172"/>
      <c r="M164" s="177"/>
      <c r="N164" s="178"/>
      <c r="O164" s="178"/>
      <c r="P164" s="178"/>
      <c r="Q164" s="178"/>
      <c r="R164" s="178"/>
      <c r="S164" s="178"/>
      <c r="T164" s="179"/>
      <c r="AT164" s="173" t="s">
        <v>209</v>
      </c>
      <c r="AU164" s="173" t="s">
        <v>80</v>
      </c>
      <c r="AV164" s="12" t="s">
        <v>80</v>
      </c>
      <c r="AW164" s="12" t="s">
        <v>31</v>
      </c>
      <c r="AX164" s="12" t="s">
        <v>78</v>
      </c>
      <c r="AY164" s="173" t="s">
        <v>199</v>
      </c>
    </row>
    <row r="165" spans="1:65" s="1" customFormat="1" ht="33" customHeight="1">
      <c r="A165" s="32"/>
      <c r="B165" s="154"/>
      <c r="C165" s="155" t="s">
        <v>300</v>
      </c>
      <c r="D165" s="155" t="s">
        <v>201</v>
      </c>
      <c r="E165" s="156" t="s">
        <v>301</v>
      </c>
      <c r="F165" s="157" t="s">
        <v>302</v>
      </c>
      <c r="G165" s="158" t="s">
        <v>154</v>
      </c>
      <c r="H165" s="159">
        <v>34</v>
      </c>
      <c r="I165" s="160">
        <v>75</v>
      </c>
      <c r="J165" s="161">
        <f>ROUND(I165*H165,2)</f>
        <v>2550</v>
      </c>
      <c r="K165" s="157" t="s">
        <v>204</v>
      </c>
      <c r="L165" s="33"/>
      <c r="M165" s="162" t="s">
        <v>3</v>
      </c>
      <c r="N165" s="163" t="s">
        <v>41</v>
      </c>
      <c r="O165" s="53"/>
      <c r="P165" s="164">
        <f>O165*H165</f>
        <v>0</v>
      </c>
      <c r="Q165" s="164">
        <v>0</v>
      </c>
      <c r="R165" s="164">
        <f>Q165*H165</f>
        <v>0</v>
      </c>
      <c r="S165" s="164">
        <v>0</v>
      </c>
      <c r="T165" s="165">
        <f>S165*H165</f>
        <v>0</v>
      </c>
      <c r="U165" s="32"/>
      <c r="V165" s="32"/>
      <c r="W165" s="32"/>
      <c r="X165" s="32"/>
      <c r="Y165" s="32"/>
      <c r="Z165" s="32"/>
      <c r="AA165" s="32"/>
      <c r="AB165" s="32"/>
      <c r="AC165" s="32"/>
      <c r="AD165" s="32"/>
      <c r="AE165" s="32"/>
      <c r="AR165" s="166" t="s">
        <v>205</v>
      </c>
      <c r="AT165" s="166" t="s">
        <v>201</v>
      </c>
      <c r="AU165" s="166" t="s">
        <v>80</v>
      </c>
      <c r="AY165" s="17" t="s">
        <v>199</v>
      </c>
      <c r="BE165" s="167">
        <f>IF(N165="základní",J165,0)</f>
        <v>2550</v>
      </c>
      <c r="BF165" s="167">
        <f>IF(N165="snížená",J165,0)</f>
        <v>0</v>
      </c>
      <c r="BG165" s="167">
        <f>IF(N165="zákl. přenesená",J165,0)</f>
        <v>0</v>
      </c>
      <c r="BH165" s="167">
        <f>IF(N165="sníž. přenesená",J165,0)</f>
        <v>0</v>
      </c>
      <c r="BI165" s="167">
        <f>IF(N165="nulová",J165,0)</f>
        <v>0</v>
      </c>
      <c r="BJ165" s="17" t="s">
        <v>78</v>
      </c>
      <c r="BK165" s="167">
        <f>ROUND(I165*H165,2)</f>
        <v>2550</v>
      </c>
      <c r="BL165" s="17" t="s">
        <v>205</v>
      </c>
      <c r="BM165" s="166" t="s">
        <v>303</v>
      </c>
    </row>
    <row r="166" spans="1:47" s="1" customFormat="1" ht="234">
      <c r="A166" s="32"/>
      <c r="B166" s="33"/>
      <c r="C166" s="32"/>
      <c r="D166" s="168" t="s">
        <v>207</v>
      </c>
      <c r="E166" s="32"/>
      <c r="F166" s="169" t="s">
        <v>304</v>
      </c>
      <c r="G166" s="32"/>
      <c r="H166" s="32"/>
      <c r="I166" s="92"/>
      <c r="J166" s="32"/>
      <c r="K166" s="32"/>
      <c r="L166" s="33"/>
      <c r="M166" s="170"/>
      <c r="N166" s="171"/>
      <c r="O166" s="53"/>
      <c r="P166" s="53"/>
      <c r="Q166" s="53"/>
      <c r="R166" s="53"/>
      <c r="S166" s="53"/>
      <c r="T166" s="54"/>
      <c r="U166" s="32"/>
      <c r="V166" s="32"/>
      <c r="W166" s="32"/>
      <c r="X166" s="32"/>
      <c r="Y166" s="32"/>
      <c r="Z166" s="32"/>
      <c r="AA166" s="32"/>
      <c r="AB166" s="32"/>
      <c r="AC166" s="32"/>
      <c r="AD166" s="32"/>
      <c r="AE166" s="32"/>
      <c r="AT166" s="17" t="s">
        <v>207</v>
      </c>
      <c r="AU166" s="17" t="s">
        <v>80</v>
      </c>
    </row>
    <row r="167" spans="2:51" s="12" customFormat="1" ht="12">
      <c r="B167" s="172"/>
      <c r="D167" s="168" t="s">
        <v>209</v>
      </c>
      <c r="E167" s="173" t="s">
        <v>3</v>
      </c>
      <c r="F167" s="174" t="s">
        <v>305</v>
      </c>
      <c r="H167" s="175">
        <v>18</v>
      </c>
      <c r="I167" s="176"/>
      <c r="L167" s="172"/>
      <c r="M167" s="177"/>
      <c r="N167" s="178"/>
      <c r="O167" s="178"/>
      <c r="P167" s="178"/>
      <c r="Q167" s="178"/>
      <c r="R167" s="178"/>
      <c r="S167" s="178"/>
      <c r="T167" s="179"/>
      <c r="AT167" s="173" t="s">
        <v>209</v>
      </c>
      <c r="AU167" s="173" t="s">
        <v>80</v>
      </c>
      <c r="AV167" s="12" t="s">
        <v>80</v>
      </c>
      <c r="AW167" s="12" t="s">
        <v>31</v>
      </c>
      <c r="AX167" s="12" t="s">
        <v>70</v>
      </c>
      <c r="AY167" s="173" t="s">
        <v>199</v>
      </c>
    </row>
    <row r="168" spans="2:51" s="12" customFormat="1" ht="12">
      <c r="B168" s="172"/>
      <c r="D168" s="168" t="s">
        <v>209</v>
      </c>
      <c r="E168" s="173" t="s">
        <v>3</v>
      </c>
      <c r="F168" s="174" t="s">
        <v>306</v>
      </c>
      <c r="H168" s="175">
        <v>16</v>
      </c>
      <c r="I168" s="176"/>
      <c r="L168" s="172"/>
      <c r="M168" s="177"/>
      <c r="N168" s="178"/>
      <c r="O168" s="178"/>
      <c r="P168" s="178"/>
      <c r="Q168" s="178"/>
      <c r="R168" s="178"/>
      <c r="S168" s="178"/>
      <c r="T168" s="179"/>
      <c r="AT168" s="173" t="s">
        <v>209</v>
      </c>
      <c r="AU168" s="173" t="s">
        <v>80</v>
      </c>
      <c r="AV168" s="12" t="s">
        <v>80</v>
      </c>
      <c r="AW168" s="12" t="s">
        <v>31</v>
      </c>
      <c r="AX168" s="12" t="s">
        <v>70</v>
      </c>
      <c r="AY168" s="173" t="s">
        <v>199</v>
      </c>
    </row>
    <row r="169" spans="2:51" s="13" customFormat="1" ht="12">
      <c r="B169" s="180"/>
      <c r="D169" s="168" t="s">
        <v>209</v>
      </c>
      <c r="E169" s="181" t="s">
        <v>3</v>
      </c>
      <c r="F169" s="182" t="s">
        <v>307</v>
      </c>
      <c r="H169" s="183">
        <v>34</v>
      </c>
      <c r="I169" s="184"/>
      <c r="L169" s="180"/>
      <c r="M169" s="185"/>
      <c r="N169" s="186"/>
      <c r="O169" s="186"/>
      <c r="P169" s="186"/>
      <c r="Q169" s="186"/>
      <c r="R169" s="186"/>
      <c r="S169" s="186"/>
      <c r="T169" s="187"/>
      <c r="AT169" s="181" t="s">
        <v>209</v>
      </c>
      <c r="AU169" s="181" t="s">
        <v>80</v>
      </c>
      <c r="AV169" s="13" t="s">
        <v>205</v>
      </c>
      <c r="AW169" s="13" t="s">
        <v>31</v>
      </c>
      <c r="AX169" s="13" t="s">
        <v>78</v>
      </c>
      <c r="AY169" s="181" t="s">
        <v>199</v>
      </c>
    </row>
    <row r="170" spans="1:65" s="1" customFormat="1" ht="16.5" customHeight="1">
      <c r="A170" s="32"/>
      <c r="B170" s="154"/>
      <c r="C170" s="188" t="s">
        <v>308</v>
      </c>
      <c r="D170" s="188" t="s">
        <v>309</v>
      </c>
      <c r="E170" s="189" t="s">
        <v>310</v>
      </c>
      <c r="F170" s="190" t="s">
        <v>311</v>
      </c>
      <c r="G170" s="191" t="s">
        <v>290</v>
      </c>
      <c r="H170" s="192">
        <v>61.2</v>
      </c>
      <c r="I170" s="193">
        <v>223</v>
      </c>
      <c r="J170" s="194">
        <f>ROUND(I170*H170,2)</f>
        <v>13647.6</v>
      </c>
      <c r="K170" s="190" t="s">
        <v>204</v>
      </c>
      <c r="L170" s="195"/>
      <c r="M170" s="196" t="s">
        <v>3</v>
      </c>
      <c r="N170" s="197" t="s">
        <v>41</v>
      </c>
      <c r="O170" s="53"/>
      <c r="P170" s="164">
        <f>O170*H170</f>
        <v>0</v>
      </c>
      <c r="Q170" s="164">
        <v>1</v>
      </c>
      <c r="R170" s="164">
        <f>Q170*H170</f>
        <v>61.2</v>
      </c>
      <c r="S170" s="164">
        <v>0</v>
      </c>
      <c r="T170" s="165">
        <f>S170*H170</f>
        <v>0</v>
      </c>
      <c r="U170" s="32"/>
      <c r="V170" s="32"/>
      <c r="W170" s="32"/>
      <c r="X170" s="32"/>
      <c r="Y170" s="32"/>
      <c r="Z170" s="32"/>
      <c r="AA170" s="32"/>
      <c r="AB170" s="32"/>
      <c r="AC170" s="32"/>
      <c r="AD170" s="32"/>
      <c r="AE170" s="32"/>
      <c r="AR170" s="166" t="s">
        <v>145</v>
      </c>
      <c r="AT170" s="166" t="s">
        <v>309</v>
      </c>
      <c r="AU170" s="166" t="s">
        <v>80</v>
      </c>
      <c r="AY170" s="17" t="s">
        <v>199</v>
      </c>
      <c r="BE170" s="167">
        <f>IF(N170="základní",J170,0)</f>
        <v>13647.6</v>
      </c>
      <c r="BF170" s="167">
        <f>IF(N170="snížená",J170,0)</f>
        <v>0</v>
      </c>
      <c r="BG170" s="167">
        <f>IF(N170="zákl. přenesená",J170,0)</f>
        <v>0</v>
      </c>
      <c r="BH170" s="167">
        <f>IF(N170="sníž. přenesená",J170,0)</f>
        <v>0</v>
      </c>
      <c r="BI170" s="167">
        <f>IF(N170="nulová",J170,0)</f>
        <v>0</v>
      </c>
      <c r="BJ170" s="17" t="s">
        <v>78</v>
      </c>
      <c r="BK170" s="167">
        <f>ROUND(I170*H170,2)</f>
        <v>13647.6</v>
      </c>
      <c r="BL170" s="17" t="s">
        <v>205</v>
      </c>
      <c r="BM170" s="166" t="s">
        <v>312</v>
      </c>
    </row>
    <row r="171" spans="1:47" s="1" customFormat="1" ht="19.5">
      <c r="A171" s="32"/>
      <c r="B171" s="33"/>
      <c r="C171" s="32"/>
      <c r="D171" s="168" t="s">
        <v>231</v>
      </c>
      <c r="E171" s="32"/>
      <c r="F171" s="169" t="s">
        <v>313</v>
      </c>
      <c r="G171" s="32"/>
      <c r="H171" s="32"/>
      <c r="I171" s="92"/>
      <c r="J171" s="32"/>
      <c r="K171" s="32"/>
      <c r="L171" s="33"/>
      <c r="M171" s="170"/>
      <c r="N171" s="171"/>
      <c r="O171" s="53"/>
      <c r="P171" s="53"/>
      <c r="Q171" s="53"/>
      <c r="R171" s="53"/>
      <c r="S171" s="53"/>
      <c r="T171" s="54"/>
      <c r="U171" s="32"/>
      <c r="V171" s="32"/>
      <c r="W171" s="32"/>
      <c r="X171" s="32"/>
      <c r="Y171" s="32"/>
      <c r="Z171" s="32"/>
      <c r="AA171" s="32"/>
      <c r="AB171" s="32"/>
      <c r="AC171" s="32"/>
      <c r="AD171" s="32"/>
      <c r="AE171" s="32"/>
      <c r="AT171" s="17" t="s">
        <v>231</v>
      </c>
      <c r="AU171" s="17" t="s">
        <v>80</v>
      </c>
    </row>
    <row r="172" spans="2:51" s="12" customFormat="1" ht="12">
      <c r="B172" s="172"/>
      <c r="D172" s="168" t="s">
        <v>209</v>
      </c>
      <c r="F172" s="174" t="s">
        <v>314</v>
      </c>
      <c r="H172" s="175">
        <v>61.2</v>
      </c>
      <c r="I172" s="176"/>
      <c r="L172" s="172"/>
      <c r="M172" s="177"/>
      <c r="N172" s="178"/>
      <c r="O172" s="178"/>
      <c r="P172" s="178"/>
      <c r="Q172" s="178"/>
      <c r="R172" s="178"/>
      <c r="S172" s="178"/>
      <c r="T172" s="179"/>
      <c r="AT172" s="173" t="s">
        <v>209</v>
      </c>
      <c r="AU172" s="173" t="s">
        <v>80</v>
      </c>
      <c r="AV172" s="12" t="s">
        <v>80</v>
      </c>
      <c r="AW172" s="12" t="s">
        <v>4</v>
      </c>
      <c r="AX172" s="12" t="s">
        <v>78</v>
      </c>
      <c r="AY172" s="173" t="s">
        <v>199</v>
      </c>
    </row>
    <row r="173" spans="1:65" s="1" customFormat="1" ht="55.5" customHeight="1">
      <c r="A173" s="32"/>
      <c r="B173" s="154"/>
      <c r="C173" s="155" t="s">
        <v>315</v>
      </c>
      <c r="D173" s="155" t="s">
        <v>201</v>
      </c>
      <c r="E173" s="156" t="s">
        <v>316</v>
      </c>
      <c r="F173" s="157" t="s">
        <v>317</v>
      </c>
      <c r="G173" s="158" t="s">
        <v>154</v>
      </c>
      <c r="H173" s="159">
        <v>3</v>
      </c>
      <c r="I173" s="160">
        <v>188</v>
      </c>
      <c r="J173" s="161">
        <f>ROUND(I173*H173,2)</f>
        <v>564</v>
      </c>
      <c r="K173" s="157" t="s">
        <v>204</v>
      </c>
      <c r="L173" s="33"/>
      <c r="M173" s="162" t="s">
        <v>3</v>
      </c>
      <c r="N173" s="163" t="s">
        <v>41</v>
      </c>
      <c r="O173" s="53"/>
      <c r="P173" s="164">
        <f>O173*H173</f>
        <v>0</v>
      </c>
      <c r="Q173" s="164">
        <v>0</v>
      </c>
      <c r="R173" s="164">
        <f>Q173*H173</f>
        <v>0</v>
      </c>
      <c r="S173" s="164">
        <v>0</v>
      </c>
      <c r="T173" s="165">
        <f>S173*H173</f>
        <v>0</v>
      </c>
      <c r="U173" s="32"/>
      <c r="V173" s="32"/>
      <c r="W173" s="32"/>
      <c r="X173" s="32"/>
      <c r="Y173" s="32"/>
      <c r="Z173" s="32"/>
      <c r="AA173" s="32"/>
      <c r="AB173" s="32"/>
      <c r="AC173" s="32"/>
      <c r="AD173" s="32"/>
      <c r="AE173" s="32"/>
      <c r="AR173" s="166" t="s">
        <v>205</v>
      </c>
      <c r="AT173" s="166" t="s">
        <v>201</v>
      </c>
      <c r="AU173" s="166" t="s">
        <v>80</v>
      </c>
      <c r="AY173" s="17" t="s">
        <v>199</v>
      </c>
      <c r="BE173" s="167">
        <f>IF(N173="základní",J173,0)</f>
        <v>564</v>
      </c>
      <c r="BF173" s="167">
        <f>IF(N173="snížená",J173,0)</f>
        <v>0</v>
      </c>
      <c r="BG173" s="167">
        <f>IF(N173="zákl. přenesená",J173,0)</f>
        <v>0</v>
      </c>
      <c r="BH173" s="167">
        <f>IF(N173="sníž. přenesená",J173,0)</f>
        <v>0</v>
      </c>
      <c r="BI173" s="167">
        <f>IF(N173="nulová",J173,0)</f>
        <v>0</v>
      </c>
      <c r="BJ173" s="17" t="s">
        <v>78</v>
      </c>
      <c r="BK173" s="167">
        <f>ROUND(I173*H173,2)</f>
        <v>564</v>
      </c>
      <c r="BL173" s="17" t="s">
        <v>205</v>
      </c>
      <c r="BM173" s="166" t="s">
        <v>318</v>
      </c>
    </row>
    <row r="174" spans="1:47" s="1" customFormat="1" ht="97.5">
      <c r="A174" s="32"/>
      <c r="B174" s="33"/>
      <c r="C174" s="32"/>
      <c r="D174" s="168" t="s">
        <v>207</v>
      </c>
      <c r="E174" s="32"/>
      <c r="F174" s="169" t="s">
        <v>319</v>
      </c>
      <c r="G174" s="32"/>
      <c r="H174" s="32"/>
      <c r="I174" s="92"/>
      <c r="J174" s="32"/>
      <c r="K174" s="32"/>
      <c r="L174" s="33"/>
      <c r="M174" s="170"/>
      <c r="N174" s="171"/>
      <c r="O174" s="53"/>
      <c r="P174" s="53"/>
      <c r="Q174" s="53"/>
      <c r="R174" s="53"/>
      <c r="S174" s="53"/>
      <c r="T174" s="54"/>
      <c r="U174" s="32"/>
      <c r="V174" s="32"/>
      <c r="W174" s="32"/>
      <c r="X174" s="32"/>
      <c r="Y174" s="32"/>
      <c r="Z174" s="32"/>
      <c r="AA174" s="32"/>
      <c r="AB174" s="32"/>
      <c r="AC174" s="32"/>
      <c r="AD174" s="32"/>
      <c r="AE174" s="32"/>
      <c r="AT174" s="17" t="s">
        <v>207</v>
      </c>
      <c r="AU174" s="17" t="s">
        <v>80</v>
      </c>
    </row>
    <row r="175" spans="2:51" s="12" customFormat="1" ht="12">
      <c r="B175" s="172"/>
      <c r="D175" s="168" t="s">
        <v>209</v>
      </c>
      <c r="E175" s="173" t="s">
        <v>3</v>
      </c>
      <c r="F175" s="174" t="s">
        <v>320</v>
      </c>
      <c r="H175" s="175">
        <v>3</v>
      </c>
      <c r="I175" s="176"/>
      <c r="L175" s="172"/>
      <c r="M175" s="177"/>
      <c r="N175" s="178"/>
      <c r="O175" s="178"/>
      <c r="P175" s="178"/>
      <c r="Q175" s="178"/>
      <c r="R175" s="178"/>
      <c r="S175" s="178"/>
      <c r="T175" s="179"/>
      <c r="AT175" s="173" t="s">
        <v>209</v>
      </c>
      <c r="AU175" s="173" t="s">
        <v>80</v>
      </c>
      <c r="AV175" s="12" t="s">
        <v>80</v>
      </c>
      <c r="AW175" s="12" t="s">
        <v>31</v>
      </c>
      <c r="AX175" s="12" t="s">
        <v>78</v>
      </c>
      <c r="AY175" s="173" t="s">
        <v>199</v>
      </c>
    </row>
    <row r="176" spans="1:65" s="1" customFormat="1" ht="16.5" customHeight="1">
      <c r="A176" s="32"/>
      <c r="B176" s="154"/>
      <c r="C176" s="188" t="s">
        <v>148</v>
      </c>
      <c r="D176" s="188" t="s">
        <v>309</v>
      </c>
      <c r="E176" s="189" t="s">
        <v>310</v>
      </c>
      <c r="F176" s="190" t="s">
        <v>311</v>
      </c>
      <c r="G176" s="191" t="s">
        <v>290</v>
      </c>
      <c r="H176" s="192">
        <v>5.25</v>
      </c>
      <c r="I176" s="193">
        <v>223</v>
      </c>
      <c r="J176" s="194">
        <f>ROUND(I176*H176,2)</f>
        <v>1170.75</v>
      </c>
      <c r="K176" s="190" t="s">
        <v>204</v>
      </c>
      <c r="L176" s="195"/>
      <c r="M176" s="196" t="s">
        <v>3</v>
      </c>
      <c r="N176" s="197" t="s">
        <v>41</v>
      </c>
      <c r="O176" s="53"/>
      <c r="P176" s="164">
        <f>O176*H176</f>
        <v>0</v>
      </c>
      <c r="Q176" s="164">
        <v>1</v>
      </c>
      <c r="R176" s="164">
        <f>Q176*H176</f>
        <v>5.25</v>
      </c>
      <c r="S176" s="164">
        <v>0</v>
      </c>
      <c r="T176" s="165">
        <f>S176*H176</f>
        <v>0</v>
      </c>
      <c r="U176" s="32"/>
      <c r="V176" s="32"/>
      <c r="W176" s="32"/>
      <c r="X176" s="32"/>
      <c r="Y176" s="32"/>
      <c r="Z176" s="32"/>
      <c r="AA176" s="32"/>
      <c r="AB176" s="32"/>
      <c r="AC176" s="32"/>
      <c r="AD176" s="32"/>
      <c r="AE176" s="32"/>
      <c r="AR176" s="166" t="s">
        <v>145</v>
      </c>
      <c r="AT176" s="166" t="s">
        <v>309</v>
      </c>
      <c r="AU176" s="166" t="s">
        <v>80</v>
      </c>
      <c r="AY176" s="17" t="s">
        <v>199</v>
      </c>
      <c r="BE176" s="167">
        <f>IF(N176="základní",J176,0)</f>
        <v>1170.75</v>
      </c>
      <c r="BF176" s="167">
        <f>IF(N176="snížená",J176,0)</f>
        <v>0</v>
      </c>
      <c r="BG176" s="167">
        <f>IF(N176="zákl. přenesená",J176,0)</f>
        <v>0</v>
      </c>
      <c r="BH176" s="167">
        <f>IF(N176="sníž. přenesená",J176,0)</f>
        <v>0</v>
      </c>
      <c r="BI176" s="167">
        <f>IF(N176="nulová",J176,0)</f>
        <v>0</v>
      </c>
      <c r="BJ176" s="17" t="s">
        <v>78</v>
      </c>
      <c r="BK176" s="167">
        <f>ROUND(I176*H176,2)</f>
        <v>1170.75</v>
      </c>
      <c r="BL176" s="17" t="s">
        <v>205</v>
      </c>
      <c r="BM176" s="166" t="s">
        <v>321</v>
      </c>
    </row>
    <row r="177" spans="1:47" s="1" customFormat="1" ht="19.5">
      <c r="A177" s="32"/>
      <c r="B177" s="33"/>
      <c r="C177" s="32"/>
      <c r="D177" s="168" t="s">
        <v>231</v>
      </c>
      <c r="E177" s="32"/>
      <c r="F177" s="169" t="s">
        <v>313</v>
      </c>
      <c r="G177" s="32"/>
      <c r="H177" s="32"/>
      <c r="I177" s="92"/>
      <c r="J177" s="32"/>
      <c r="K177" s="32"/>
      <c r="L177" s="33"/>
      <c r="M177" s="170"/>
      <c r="N177" s="171"/>
      <c r="O177" s="53"/>
      <c r="P177" s="53"/>
      <c r="Q177" s="53"/>
      <c r="R177" s="53"/>
      <c r="S177" s="53"/>
      <c r="T177" s="54"/>
      <c r="U177" s="32"/>
      <c r="V177" s="32"/>
      <c r="W177" s="32"/>
      <c r="X177" s="32"/>
      <c r="Y177" s="32"/>
      <c r="Z177" s="32"/>
      <c r="AA177" s="32"/>
      <c r="AB177" s="32"/>
      <c r="AC177" s="32"/>
      <c r="AD177" s="32"/>
      <c r="AE177" s="32"/>
      <c r="AT177" s="17" t="s">
        <v>231</v>
      </c>
      <c r="AU177" s="17" t="s">
        <v>80</v>
      </c>
    </row>
    <row r="178" spans="2:51" s="12" customFormat="1" ht="12">
      <c r="B178" s="172"/>
      <c r="D178" s="168" t="s">
        <v>209</v>
      </c>
      <c r="F178" s="174" t="s">
        <v>322</v>
      </c>
      <c r="H178" s="175">
        <v>5.25</v>
      </c>
      <c r="I178" s="176"/>
      <c r="L178" s="172"/>
      <c r="M178" s="177"/>
      <c r="N178" s="178"/>
      <c r="O178" s="178"/>
      <c r="P178" s="178"/>
      <c r="Q178" s="178"/>
      <c r="R178" s="178"/>
      <c r="S178" s="178"/>
      <c r="T178" s="179"/>
      <c r="AT178" s="173" t="s">
        <v>209</v>
      </c>
      <c r="AU178" s="173" t="s">
        <v>80</v>
      </c>
      <c r="AV178" s="12" t="s">
        <v>80</v>
      </c>
      <c r="AW178" s="12" t="s">
        <v>4</v>
      </c>
      <c r="AX178" s="12" t="s">
        <v>78</v>
      </c>
      <c r="AY178" s="173" t="s">
        <v>199</v>
      </c>
    </row>
    <row r="179" spans="1:65" s="1" customFormat="1" ht="16.5" customHeight="1">
      <c r="A179" s="32"/>
      <c r="B179" s="154"/>
      <c r="C179" s="155" t="s">
        <v>323</v>
      </c>
      <c r="D179" s="155" t="s">
        <v>201</v>
      </c>
      <c r="E179" s="156" t="s">
        <v>324</v>
      </c>
      <c r="F179" s="157" t="s">
        <v>325</v>
      </c>
      <c r="G179" s="158" t="s">
        <v>89</v>
      </c>
      <c r="H179" s="159">
        <v>300</v>
      </c>
      <c r="I179" s="160">
        <v>25</v>
      </c>
      <c r="J179" s="161">
        <f>ROUND(I179*H179,2)</f>
        <v>7500</v>
      </c>
      <c r="K179" s="157" t="s">
        <v>204</v>
      </c>
      <c r="L179" s="33"/>
      <c r="M179" s="162" t="s">
        <v>3</v>
      </c>
      <c r="N179" s="163" t="s">
        <v>41</v>
      </c>
      <c r="O179" s="53"/>
      <c r="P179" s="164">
        <f>O179*H179</f>
        <v>0</v>
      </c>
      <c r="Q179" s="164">
        <v>0</v>
      </c>
      <c r="R179" s="164">
        <f>Q179*H179</f>
        <v>0</v>
      </c>
      <c r="S179" s="164">
        <v>0</v>
      </c>
      <c r="T179" s="165">
        <f>S179*H179</f>
        <v>0</v>
      </c>
      <c r="U179" s="32"/>
      <c r="V179" s="32"/>
      <c r="W179" s="32"/>
      <c r="X179" s="32"/>
      <c r="Y179" s="32"/>
      <c r="Z179" s="32"/>
      <c r="AA179" s="32"/>
      <c r="AB179" s="32"/>
      <c r="AC179" s="32"/>
      <c r="AD179" s="32"/>
      <c r="AE179" s="32"/>
      <c r="AR179" s="166" t="s">
        <v>205</v>
      </c>
      <c r="AT179" s="166" t="s">
        <v>201</v>
      </c>
      <c r="AU179" s="166" t="s">
        <v>80</v>
      </c>
      <c r="AY179" s="17" t="s">
        <v>199</v>
      </c>
      <c r="BE179" s="167">
        <f>IF(N179="základní",J179,0)</f>
        <v>7500</v>
      </c>
      <c r="BF179" s="167">
        <f>IF(N179="snížená",J179,0)</f>
        <v>0</v>
      </c>
      <c r="BG179" s="167">
        <f>IF(N179="zákl. přenesená",J179,0)</f>
        <v>0</v>
      </c>
      <c r="BH179" s="167">
        <f>IF(N179="sníž. přenesená",J179,0)</f>
        <v>0</v>
      </c>
      <c r="BI179" s="167">
        <f>IF(N179="nulová",J179,0)</f>
        <v>0</v>
      </c>
      <c r="BJ179" s="17" t="s">
        <v>78</v>
      </c>
      <c r="BK179" s="167">
        <f>ROUND(I179*H179,2)</f>
        <v>7500</v>
      </c>
      <c r="BL179" s="17" t="s">
        <v>205</v>
      </c>
      <c r="BM179" s="166" t="s">
        <v>326</v>
      </c>
    </row>
    <row r="180" spans="1:47" s="1" customFormat="1" ht="107.25">
      <c r="A180" s="32"/>
      <c r="B180" s="33"/>
      <c r="C180" s="32"/>
      <c r="D180" s="168" t="s">
        <v>207</v>
      </c>
      <c r="E180" s="32"/>
      <c r="F180" s="169" t="s">
        <v>327</v>
      </c>
      <c r="G180" s="32"/>
      <c r="H180" s="32"/>
      <c r="I180" s="92"/>
      <c r="J180" s="32"/>
      <c r="K180" s="32"/>
      <c r="L180" s="33"/>
      <c r="M180" s="170"/>
      <c r="N180" s="171"/>
      <c r="O180" s="53"/>
      <c r="P180" s="53"/>
      <c r="Q180" s="53"/>
      <c r="R180" s="53"/>
      <c r="S180" s="53"/>
      <c r="T180" s="54"/>
      <c r="U180" s="32"/>
      <c r="V180" s="32"/>
      <c r="W180" s="32"/>
      <c r="X180" s="32"/>
      <c r="Y180" s="32"/>
      <c r="Z180" s="32"/>
      <c r="AA180" s="32"/>
      <c r="AB180" s="32"/>
      <c r="AC180" s="32"/>
      <c r="AD180" s="32"/>
      <c r="AE180" s="32"/>
      <c r="AT180" s="17" t="s">
        <v>207</v>
      </c>
      <c r="AU180" s="17" t="s">
        <v>80</v>
      </c>
    </row>
    <row r="181" spans="2:51" s="12" customFormat="1" ht="12">
      <c r="B181" s="172"/>
      <c r="D181" s="168" t="s">
        <v>209</v>
      </c>
      <c r="E181" s="173" t="s">
        <v>3</v>
      </c>
      <c r="F181" s="174" t="s">
        <v>121</v>
      </c>
      <c r="H181" s="175">
        <v>300</v>
      </c>
      <c r="I181" s="176"/>
      <c r="L181" s="172"/>
      <c r="M181" s="177"/>
      <c r="N181" s="178"/>
      <c r="O181" s="178"/>
      <c r="P181" s="178"/>
      <c r="Q181" s="178"/>
      <c r="R181" s="178"/>
      <c r="S181" s="178"/>
      <c r="T181" s="179"/>
      <c r="AT181" s="173" t="s">
        <v>209</v>
      </c>
      <c r="AU181" s="173" t="s">
        <v>80</v>
      </c>
      <c r="AV181" s="12" t="s">
        <v>80</v>
      </c>
      <c r="AW181" s="12" t="s">
        <v>31</v>
      </c>
      <c r="AX181" s="12" t="s">
        <v>78</v>
      </c>
      <c r="AY181" s="173" t="s">
        <v>199</v>
      </c>
    </row>
    <row r="182" spans="1:65" s="1" customFormat="1" ht="16.5" customHeight="1">
      <c r="A182" s="32"/>
      <c r="B182" s="154"/>
      <c r="C182" s="188" t="s">
        <v>328</v>
      </c>
      <c r="D182" s="188" t="s">
        <v>309</v>
      </c>
      <c r="E182" s="189" t="s">
        <v>329</v>
      </c>
      <c r="F182" s="190" t="s">
        <v>330</v>
      </c>
      <c r="G182" s="191" t="s">
        <v>331</v>
      </c>
      <c r="H182" s="192">
        <v>6</v>
      </c>
      <c r="I182" s="193">
        <v>130</v>
      </c>
      <c r="J182" s="194">
        <f>ROUND(I182*H182,2)</f>
        <v>780</v>
      </c>
      <c r="K182" s="190" t="s">
        <v>204</v>
      </c>
      <c r="L182" s="195"/>
      <c r="M182" s="196" t="s">
        <v>3</v>
      </c>
      <c r="N182" s="197" t="s">
        <v>41</v>
      </c>
      <c r="O182" s="53"/>
      <c r="P182" s="164">
        <f>O182*H182</f>
        <v>0</v>
      </c>
      <c r="Q182" s="164">
        <v>0.001</v>
      </c>
      <c r="R182" s="164">
        <f>Q182*H182</f>
        <v>0.006</v>
      </c>
      <c r="S182" s="164">
        <v>0</v>
      </c>
      <c r="T182" s="165">
        <f>S182*H182</f>
        <v>0</v>
      </c>
      <c r="U182" s="32"/>
      <c r="V182" s="32"/>
      <c r="W182" s="32"/>
      <c r="X182" s="32"/>
      <c r="Y182" s="32"/>
      <c r="Z182" s="32"/>
      <c r="AA182" s="32"/>
      <c r="AB182" s="32"/>
      <c r="AC182" s="32"/>
      <c r="AD182" s="32"/>
      <c r="AE182" s="32"/>
      <c r="AR182" s="166" t="s">
        <v>145</v>
      </c>
      <c r="AT182" s="166" t="s">
        <v>309</v>
      </c>
      <c r="AU182" s="166" t="s">
        <v>80</v>
      </c>
      <c r="AY182" s="17" t="s">
        <v>199</v>
      </c>
      <c r="BE182" s="167">
        <f>IF(N182="základní",J182,0)</f>
        <v>780</v>
      </c>
      <c r="BF182" s="167">
        <f>IF(N182="snížená",J182,0)</f>
        <v>0</v>
      </c>
      <c r="BG182" s="167">
        <f>IF(N182="zákl. přenesená",J182,0)</f>
        <v>0</v>
      </c>
      <c r="BH182" s="167">
        <f>IF(N182="sníž. přenesená",J182,0)</f>
        <v>0</v>
      </c>
      <c r="BI182" s="167">
        <f>IF(N182="nulová",J182,0)</f>
        <v>0</v>
      </c>
      <c r="BJ182" s="17" t="s">
        <v>78</v>
      </c>
      <c r="BK182" s="167">
        <f>ROUND(I182*H182,2)</f>
        <v>780</v>
      </c>
      <c r="BL182" s="17" t="s">
        <v>205</v>
      </c>
      <c r="BM182" s="166" t="s">
        <v>332</v>
      </c>
    </row>
    <row r="183" spans="1:47" s="1" customFormat="1" ht="19.5">
      <c r="A183" s="32"/>
      <c r="B183" s="33"/>
      <c r="C183" s="32"/>
      <c r="D183" s="168" t="s">
        <v>231</v>
      </c>
      <c r="E183" s="32"/>
      <c r="F183" s="169" t="s">
        <v>333</v>
      </c>
      <c r="G183" s="32"/>
      <c r="H183" s="32"/>
      <c r="I183" s="92"/>
      <c r="J183" s="32"/>
      <c r="K183" s="32"/>
      <c r="L183" s="33"/>
      <c r="M183" s="170"/>
      <c r="N183" s="171"/>
      <c r="O183" s="53"/>
      <c r="P183" s="53"/>
      <c r="Q183" s="53"/>
      <c r="R183" s="53"/>
      <c r="S183" s="53"/>
      <c r="T183" s="54"/>
      <c r="U183" s="32"/>
      <c r="V183" s="32"/>
      <c r="W183" s="32"/>
      <c r="X183" s="32"/>
      <c r="Y183" s="32"/>
      <c r="Z183" s="32"/>
      <c r="AA183" s="32"/>
      <c r="AB183" s="32"/>
      <c r="AC183" s="32"/>
      <c r="AD183" s="32"/>
      <c r="AE183" s="32"/>
      <c r="AT183" s="17" t="s">
        <v>231</v>
      </c>
      <c r="AU183" s="17" t="s">
        <v>80</v>
      </c>
    </row>
    <row r="184" spans="2:51" s="12" customFormat="1" ht="12">
      <c r="B184" s="172"/>
      <c r="D184" s="168" t="s">
        <v>209</v>
      </c>
      <c r="E184" s="173" t="s">
        <v>3</v>
      </c>
      <c r="F184" s="174" t="s">
        <v>121</v>
      </c>
      <c r="H184" s="175">
        <v>300</v>
      </c>
      <c r="I184" s="176"/>
      <c r="L184" s="172"/>
      <c r="M184" s="177"/>
      <c r="N184" s="178"/>
      <c r="O184" s="178"/>
      <c r="P184" s="178"/>
      <c r="Q184" s="178"/>
      <c r="R184" s="178"/>
      <c r="S184" s="178"/>
      <c r="T184" s="179"/>
      <c r="AT184" s="173" t="s">
        <v>209</v>
      </c>
      <c r="AU184" s="173" t="s">
        <v>80</v>
      </c>
      <c r="AV184" s="12" t="s">
        <v>80</v>
      </c>
      <c r="AW184" s="12" t="s">
        <v>31</v>
      </c>
      <c r="AX184" s="12" t="s">
        <v>78</v>
      </c>
      <c r="AY184" s="173" t="s">
        <v>199</v>
      </c>
    </row>
    <row r="185" spans="2:51" s="12" customFormat="1" ht="12">
      <c r="B185" s="172"/>
      <c r="D185" s="168" t="s">
        <v>209</v>
      </c>
      <c r="F185" s="174" t="s">
        <v>334</v>
      </c>
      <c r="H185" s="175">
        <v>6</v>
      </c>
      <c r="I185" s="176"/>
      <c r="L185" s="172"/>
      <c r="M185" s="177"/>
      <c r="N185" s="178"/>
      <c r="O185" s="178"/>
      <c r="P185" s="178"/>
      <c r="Q185" s="178"/>
      <c r="R185" s="178"/>
      <c r="S185" s="178"/>
      <c r="T185" s="179"/>
      <c r="AT185" s="173" t="s">
        <v>209</v>
      </c>
      <c r="AU185" s="173" t="s">
        <v>80</v>
      </c>
      <c r="AV185" s="12" t="s">
        <v>80</v>
      </c>
      <c r="AW185" s="12" t="s">
        <v>4</v>
      </c>
      <c r="AX185" s="12" t="s">
        <v>78</v>
      </c>
      <c r="AY185" s="173" t="s">
        <v>199</v>
      </c>
    </row>
    <row r="186" spans="1:65" s="1" customFormat="1" ht="33" customHeight="1">
      <c r="A186" s="32"/>
      <c r="B186" s="154"/>
      <c r="C186" s="155" t="s">
        <v>335</v>
      </c>
      <c r="D186" s="155" t="s">
        <v>201</v>
      </c>
      <c r="E186" s="156" t="s">
        <v>336</v>
      </c>
      <c r="F186" s="157" t="s">
        <v>337</v>
      </c>
      <c r="G186" s="158" t="s">
        <v>89</v>
      </c>
      <c r="H186" s="159">
        <v>300</v>
      </c>
      <c r="I186" s="160">
        <v>14.5</v>
      </c>
      <c r="J186" s="161">
        <f>ROUND(I186*H186,2)</f>
        <v>4350</v>
      </c>
      <c r="K186" s="157" t="s">
        <v>204</v>
      </c>
      <c r="L186" s="33"/>
      <c r="M186" s="162" t="s">
        <v>3</v>
      </c>
      <c r="N186" s="163" t="s">
        <v>41</v>
      </c>
      <c r="O186" s="53"/>
      <c r="P186" s="164">
        <f>O186*H186</f>
        <v>0</v>
      </c>
      <c r="Q186" s="164">
        <v>0</v>
      </c>
      <c r="R186" s="164">
        <f>Q186*H186</f>
        <v>0</v>
      </c>
      <c r="S186" s="164">
        <v>0</v>
      </c>
      <c r="T186" s="165">
        <f>S186*H186</f>
        <v>0</v>
      </c>
      <c r="U186" s="32"/>
      <c r="V186" s="32"/>
      <c r="W186" s="32"/>
      <c r="X186" s="32"/>
      <c r="Y186" s="32"/>
      <c r="Z186" s="32"/>
      <c r="AA186" s="32"/>
      <c r="AB186" s="32"/>
      <c r="AC186" s="32"/>
      <c r="AD186" s="32"/>
      <c r="AE186" s="32"/>
      <c r="AR186" s="166" t="s">
        <v>205</v>
      </c>
      <c r="AT186" s="166" t="s">
        <v>201</v>
      </c>
      <c r="AU186" s="166" t="s">
        <v>80</v>
      </c>
      <c r="AY186" s="17" t="s">
        <v>199</v>
      </c>
      <c r="BE186" s="167">
        <f>IF(N186="základní",J186,0)</f>
        <v>4350</v>
      </c>
      <c r="BF186" s="167">
        <f>IF(N186="snížená",J186,0)</f>
        <v>0</v>
      </c>
      <c r="BG186" s="167">
        <f>IF(N186="zákl. přenesená",J186,0)</f>
        <v>0</v>
      </c>
      <c r="BH186" s="167">
        <f>IF(N186="sníž. přenesená",J186,0)</f>
        <v>0</v>
      </c>
      <c r="BI186" s="167">
        <f>IF(N186="nulová",J186,0)</f>
        <v>0</v>
      </c>
      <c r="BJ186" s="17" t="s">
        <v>78</v>
      </c>
      <c r="BK186" s="167">
        <f>ROUND(I186*H186,2)</f>
        <v>4350</v>
      </c>
      <c r="BL186" s="17" t="s">
        <v>205</v>
      </c>
      <c r="BM186" s="166" t="s">
        <v>338</v>
      </c>
    </row>
    <row r="187" spans="1:47" s="1" customFormat="1" ht="68.25">
      <c r="A187" s="32"/>
      <c r="B187" s="33"/>
      <c r="C187" s="32"/>
      <c r="D187" s="168" t="s">
        <v>207</v>
      </c>
      <c r="E187" s="32"/>
      <c r="F187" s="169" t="s">
        <v>339</v>
      </c>
      <c r="G187" s="32"/>
      <c r="H187" s="32"/>
      <c r="I187" s="92"/>
      <c r="J187" s="32"/>
      <c r="K187" s="32"/>
      <c r="L187" s="33"/>
      <c r="M187" s="170"/>
      <c r="N187" s="171"/>
      <c r="O187" s="53"/>
      <c r="P187" s="53"/>
      <c r="Q187" s="53"/>
      <c r="R187" s="53"/>
      <c r="S187" s="53"/>
      <c r="T187" s="54"/>
      <c r="U187" s="32"/>
      <c r="V187" s="32"/>
      <c r="W187" s="32"/>
      <c r="X187" s="32"/>
      <c r="Y187" s="32"/>
      <c r="Z187" s="32"/>
      <c r="AA187" s="32"/>
      <c r="AB187" s="32"/>
      <c r="AC187" s="32"/>
      <c r="AD187" s="32"/>
      <c r="AE187" s="32"/>
      <c r="AT187" s="17" t="s">
        <v>207</v>
      </c>
      <c r="AU187" s="17" t="s">
        <v>80</v>
      </c>
    </row>
    <row r="188" spans="2:51" s="12" customFormat="1" ht="12">
      <c r="B188" s="172"/>
      <c r="D188" s="168" t="s">
        <v>209</v>
      </c>
      <c r="E188" s="173" t="s">
        <v>3</v>
      </c>
      <c r="F188" s="174" t="s">
        <v>121</v>
      </c>
      <c r="H188" s="175">
        <v>300</v>
      </c>
      <c r="I188" s="176"/>
      <c r="L188" s="172"/>
      <c r="M188" s="177"/>
      <c r="N188" s="178"/>
      <c r="O188" s="178"/>
      <c r="P188" s="178"/>
      <c r="Q188" s="178"/>
      <c r="R188" s="178"/>
      <c r="S188" s="178"/>
      <c r="T188" s="179"/>
      <c r="AT188" s="173" t="s">
        <v>209</v>
      </c>
      <c r="AU188" s="173" t="s">
        <v>80</v>
      </c>
      <c r="AV188" s="12" t="s">
        <v>80</v>
      </c>
      <c r="AW188" s="12" t="s">
        <v>31</v>
      </c>
      <c r="AX188" s="12" t="s">
        <v>78</v>
      </c>
      <c r="AY188" s="173" t="s">
        <v>199</v>
      </c>
    </row>
    <row r="189" spans="1:65" s="1" customFormat="1" ht="16.5" customHeight="1">
      <c r="A189" s="32"/>
      <c r="B189" s="154"/>
      <c r="C189" s="188" t="s">
        <v>340</v>
      </c>
      <c r="D189" s="188" t="s">
        <v>309</v>
      </c>
      <c r="E189" s="189" t="s">
        <v>341</v>
      </c>
      <c r="F189" s="190" t="s">
        <v>342</v>
      </c>
      <c r="G189" s="191" t="s">
        <v>290</v>
      </c>
      <c r="H189" s="192">
        <v>105</v>
      </c>
      <c r="I189" s="193">
        <v>231</v>
      </c>
      <c r="J189" s="194">
        <f>ROUND(I189*H189,2)</f>
        <v>24255</v>
      </c>
      <c r="K189" s="190" t="s">
        <v>204</v>
      </c>
      <c r="L189" s="195"/>
      <c r="M189" s="196" t="s">
        <v>3</v>
      </c>
      <c r="N189" s="197" t="s">
        <v>41</v>
      </c>
      <c r="O189" s="53"/>
      <c r="P189" s="164">
        <f>O189*H189</f>
        <v>0</v>
      </c>
      <c r="Q189" s="164">
        <v>1</v>
      </c>
      <c r="R189" s="164">
        <f>Q189*H189</f>
        <v>105</v>
      </c>
      <c r="S189" s="164">
        <v>0</v>
      </c>
      <c r="T189" s="165">
        <f>S189*H189</f>
        <v>0</v>
      </c>
      <c r="U189" s="32"/>
      <c r="V189" s="32"/>
      <c r="W189" s="32"/>
      <c r="X189" s="32"/>
      <c r="Y189" s="32"/>
      <c r="Z189" s="32"/>
      <c r="AA189" s="32"/>
      <c r="AB189" s="32"/>
      <c r="AC189" s="32"/>
      <c r="AD189" s="32"/>
      <c r="AE189" s="32"/>
      <c r="AR189" s="166" t="s">
        <v>145</v>
      </c>
      <c r="AT189" s="166" t="s">
        <v>309</v>
      </c>
      <c r="AU189" s="166" t="s">
        <v>80</v>
      </c>
      <c r="AY189" s="17" t="s">
        <v>199</v>
      </c>
      <c r="BE189" s="167">
        <f>IF(N189="základní",J189,0)</f>
        <v>24255</v>
      </c>
      <c r="BF189" s="167">
        <f>IF(N189="snížená",J189,0)</f>
        <v>0</v>
      </c>
      <c r="BG189" s="167">
        <f>IF(N189="zákl. přenesená",J189,0)</f>
        <v>0</v>
      </c>
      <c r="BH189" s="167">
        <f>IF(N189="sníž. přenesená",J189,0)</f>
        <v>0</v>
      </c>
      <c r="BI189" s="167">
        <f>IF(N189="nulová",J189,0)</f>
        <v>0</v>
      </c>
      <c r="BJ189" s="17" t="s">
        <v>78</v>
      </c>
      <c r="BK189" s="167">
        <f>ROUND(I189*H189,2)</f>
        <v>24255</v>
      </c>
      <c r="BL189" s="17" t="s">
        <v>205</v>
      </c>
      <c r="BM189" s="166" t="s">
        <v>343</v>
      </c>
    </row>
    <row r="190" spans="1:47" s="1" customFormat="1" ht="19.5">
      <c r="A190" s="32"/>
      <c r="B190" s="33"/>
      <c r="C190" s="32"/>
      <c r="D190" s="168" t="s">
        <v>231</v>
      </c>
      <c r="E190" s="32"/>
      <c r="F190" s="169" t="s">
        <v>313</v>
      </c>
      <c r="G190" s="32"/>
      <c r="H190" s="32"/>
      <c r="I190" s="92"/>
      <c r="J190" s="32"/>
      <c r="K190" s="32"/>
      <c r="L190" s="33"/>
      <c r="M190" s="170"/>
      <c r="N190" s="171"/>
      <c r="O190" s="53"/>
      <c r="P190" s="53"/>
      <c r="Q190" s="53"/>
      <c r="R190" s="53"/>
      <c r="S190" s="53"/>
      <c r="T190" s="54"/>
      <c r="U190" s="32"/>
      <c r="V190" s="32"/>
      <c r="W190" s="32"/>
      <c r="X190" s="32"/>
      <c r="Y190" s="32"/>
      <c r="Z190" s="32"/>
      <c r="AA190" s="32"/>
      <c r="AB190" s="32"/>
      <c r="AC190" s="32"/>
      <c r="AD190" s="32"/>
      <c r="AE190" s="32"/>
      <c r="AT190" s="17" t="s">
        <v>231</v>
      </c>
      <c r="AU190" s="17" t="s">
        <v>80</v>
      </c>
    </row>
    <row r="191" spans="2:51" s="12" customFormat="1" ht="12">
      <c r="B191" s="172"/>
      <c r="D191" s="168" t="s">
        <v>209</v>
      </c>
      <c r="E191" s="173" t="s">
        <v>3</v>
      </c>
      <c r="F191" s="174" t="s">
        <v>344</v>
      </c>
      <c r="H191" s="175">
        <v>60</v>
      </c>
      <c r="I191" s="176"/>
      <c r="L191" s="172"/>
      <c r="M191" s="177"/>
      <c r="N191" s="178"/>
      <c r="O191" s="178"/>
      <c r="P191" s="178"/>
      <c r="Q191" s="178"/>
      <c r="R191" s="178"/>
      <c r="S191" s="178"/>
      <c r="T191" s="179"/>
      <c r="AT191" s="173" t="s">
        <v>209</v>
      </c>
      <c r="AU191" s="173" t="s">
        <v>80</v>
      </c>
      <c r="AV191" s="12" t="s">
        <v>80</v>
      </c>
      <c r="AW191" s="12" t="s">
        <v>31</v>
      </c>
      <c r="AX191" s="12" t="s">
        <v>78</v>
      </c>
      <c r="AY191" s="173" t="s">
        <v>199</v>
      </c>
    </row>
    <row r="192" spans="2:51" s="12" customFormat="1" ht="12">
      <c r="B192" s="172"/>
      <c r="D192" s="168" t="s">
        <v>209</v>
      </c>
      <c r="F192" s="174" t="s">
        <v>345</v>
      </c>
      <c r="H192" s="175">
        <v>105</v>
      </c>
      <c r="I192" s="176"/>
      <c r="L192" s="172"/>
      <c r="M192" s="177"/>
      <c r="N192" s="178"/>
      <c r="O192" s="178"/>
      <c r="P192" s="178"/>
      <c r="Q192" s="178"/>
      <c r="R192" s="178"/>
      <c r="S192" s="178"/>
      <c r="T192" s="179"/>
      <c r="AT192" s="173" t="s">
        <v>209</v>
      </c>
      <c r="AU192" s="173" t="s">
        <v>80</v>
      </c>
      <c r="AV192" s="12" t="s">
        <v>80</v>
      </c>
      <c r="AW192" s="12" t="s">
        <v>4</v>
      </c>
      <c r="AX192" s="12" t="s">
        <v>78</v>
      </c>
      <c r="AY192" s="173" t="s">
        <v>199</v>
      </c>
    </row>
    <row r="193" spans="1:65" s="1" customFormat="1" ht="21.75" customHeight="1">
      <c r="A193" s="32"/>
      <c r="B193" s="154"/>
      <c r="C193" s="155" t="s">
        <v>127</v>
      </c>
      <c r="D193" s="155" t="s">
        <v>201</v>
      </c>
      <c r="E193" s="156" t="s">
        <v>346</v>
      </c>
      <c r="F193" s="157" t="s">
        <v>347</v>
      </c>
      <c r="G193" s="158" t="s">
        <v>89</v>
      </c>
      <c r="H193" s="159">
        <v>300</v>
      </c>
      <c r="I193" s="160">
        <v>6</v>
      </c>
      <c r="J193" s="161">
        <f>ROUND(I193*H193,2)</f>
        <v>1800</v>
      </c>
      <c r="K193" s="157" t="s">
        <v>204</v>
      </c>
      <c r="L193" s="33"/>
      <c r="M193" s="162" t="s">
        <v>3</v>
      </c>
      <c r="N193" s="163" t="s">
        <v>41</v>
      </c>
      <c r="O193" s="53"/>
      <c r="P193" s="164">
        <f>O193*H193</f>
        <v>0</v>
      </c>
      <c r="Q193" s="164">
        <v>0</v>
      </c>
      <c r="R193" s="164">
        <f>Q193*H193</f>
        <v>0</v>
      </c>
      <c r="S193" s="164">
        <v>0</v>
      </c>
      <c r="T193" s="165">
        <f>S193*H193</f>
        <v>0</v>
      </c>
      <c r="U193" s="32"/>
      <c r="V193" s="32"/>
      <c r="W193" s="32"/>
      <c r="X193" s="32"/>
      <c r="Y193" s="32"/>
      <c r="Z193" s="32"/>
      <c r="AA193" s="32"/>
      <c r="AB193" s="32"/>
      <c r="AC193" s="32"/>
      <c r="AD193" s="32"/>
      <c r="AE193" s="32"/>
      <c r="AR193" s="166" t="s">
        <v>205</v>
      </c>
      <c r="AT193" s="166" t="s">
        <v>201</v>
      </c>
      <c r="AU193" s="166" t="s">
        <v>80</v>
      </c>
      <c r="AY193" s="17" t="s">
        <v>199</v>
      </c>
      <c r="BE193" s="167">
        <f>IF(N193="základní",J193,0)</f>
        <v>1800</v>
      </c>
      <c r="BF193" s="167">
        <f>IF(N193="snížená",J193,0)</f>
        <v>0</v>
      </c>
      <c r="BG193" s="167">
        <f>IF(N193="zákl. přenesená",J193,0)</f>
        <v>0</v>
      </c>
      <c r="BH193" s="167">
        <f>IF(N193="sníž. přenesená",J193,0)</f>
        <v>0</v>
      </c>
      <c r="BI193" s="167">
        <f>IF(N193="nulová",J193,0)</f>
        <v>0</v>
      </c>
      <c r="BJ193" s="17" t="s">
        <v>78</v>
      </c>
      <c r="BK193" s="167">
        <f>ROUND(I193*H193,2)</f>
        <v>1800</v>
      </c>
      <c r="BL193" s="17" t="s">
        <v>205</v>
      </c>
      <c r="BM193" s="166" t="s">
        <v>348</v>
      </c>
    </row>
    <row r="194" spans="1:47" s="1" customFormat="1" ht="136.5">
      <c r="A194" s="32"/>
      <c r="B194" s="33"/>
      <c r="C194" s="32"/>
      <c r="D194" s="168" t="s">
        <v>207</v>
      </c>
      <c r="E194" s="32"/>
      <c r="F194" s="169" t="s">
        <v>349</v>
      </c>
      <c r="G194" s="32"/>
      <c r="H194" s="32"/>
      <c r="I194" s="92"/>
      <c r="J194" s="32"/>
      <c r="K194" s="32"/>
      <c r="L194" s="33"/>
      <c r="M194" s="170"/>
      <c r="N194" s="171"/>
      <c r="O194" s="53"/>
      <c r="P194" s="53"/>
      <c r="Q194" s="53"/>
      <c r="R194" s="53"/>
      <c r="S194" s="53"/>
      <c r="T194" s="54"/>
      <c r="U194" s="32"/>
      <c r="V194" s="32"/>
      <c r="W194" s="32"/>
      <c r="X194" s="32"/>
      <c r="Y194" s="32"/>
      <c r="Z194" s="32"/>
      <c r="AA194" s="32"/>
      <c r="AB194" s="32"/>
      <c r="AC194" s="32"/>
      <c r="AD194" s="32"/>
      <c r="AE194" s="32"/>
      <c r="AT194" s="17" t="s">
        <v>207</v>
      </c>
      <c r="AU194" s="17" t="s">
        <v>80</v>
      </c>
    </row>
    <row r="195" spans="2:51" s="12" customFormat="1" ht="12">
      <c r="B195" s="172"/>
      <c r="D195" s="168" t="s">
        <v>209</v>
      </c>
      <c r="E195" s="173" t="s">
        <v>3</v>
      </c>
      <c r="F195" s="174" t="s">
        <v>121</v>
      </c>
      <c r="H195" s="175">
        <v>300</v>
      </c>
      <c r="I195" s="176"/>
      <c r="L195" s="172"/>
      <c r="M195" s="177"/>
      <c r="N195" s="178"/>
      <c r="O195" s="178"/>
      <c r="P195" s="178"/>
      <c r="Q195" s="178"/>
      <c r="R195" s="178"/>
      <c r="S195" s="178"/>
      <c r="T195" s="179"/>
      <c r="AT195" s="173" t="s">
        <v>209</v>
      </c>
      <c r="AU195" s="173" t="s">
        <v>80</v>
      </c>
      <c r="AV195" s="12" t="s">
        <v>80</v>
      </c>
      <c r="AW195" s="12" t="s">
        <v>31</v>
      </c>
      <c r="AX195" s="12" t="s">
        <v>78</v>
      </c>
      <c r="AY195" s="173" t="s">
        <v>199</v>
      </c>
    </row>
    <row r="196" spans="1:65" s="1" customFormat="1" ht="21.75" customHeight="1">
      <c r="A196" s="32"/>
      <c r="B196" s="154"/>
      <c r="C196" s="155" t="s">
        <v>350</v>
      </c>
      <c r="D196" s="155" t="s">
        <v>201</v>
      </c>
      <c r="E196" s="156" t="s">
        <v>351</v>
      </c>
      <c r="F196" s="157" t="s">
        <v>352</v>
      </c>
      <c r="G196" s="158" t="s">
        <v>89</v>
      </c>
      <c r="H196" s="159">
        <v>2677</v>
      </c>
      <c r="I196" s="160">
        <v>12</v>
      </c>
      <c r="J196" s="161">
        <f>ROUND(I196*H196,2)</f>
        <v>32124</v>
      </c>
      <c r="K196" s="157" t="s">
        <v>204</v>
      </c>
      <c r="L196" s="33"/>
      <c r="M196" s="162" t="s">
        <v>3</v>
      </c>
      <c r="N196" s="163" t="s">
        <v>41</v>
      </c>
      <c r="O196" s="53"/>
      <c r="P196" s="164">
        <f>O196*H196</f>
        <v>0</v>
      </c>
      <c r="Q196" s="164">
        <v>0</v>
      </c>
      <c r="R196" s="164">
        <f>Q196*H196</f>
        <v>0</v>
      </c>
      <c r="S196" s="164">
        <v>0</v>
      </c>
      <c r="T196" s="165">
        <f>S196*H196</f>
        <v>0</v>
      </c>
      <c r="U196" s="32"/>
      <c r="V196" s="32"/>
      <c r="W196" s="32"/>
      <c r="X196" s="32"/>
      <c r="Y196" s="32"/>
      <c r="Z196" s="32"/>
      <c r="AA196" s="32"/>
      <c r="AB196" s="32"/>
      <c r="AC196" s="32"/>
      <c r="AD196" s="32"/>
      <c r="AE196" s="32"/>
      <c r="AR196" s="166" t="s">
        <v>205</v>
      </c>
      <c r="AT196" s="166" t="s">
        <v>201</v>
      </c>
      <c r="AU196" s="166" t="s">
        <v>80</v>
      </c>
      <c r="AY196" s="17" t="s">
        <v>199</v>
      </c>
      <c r="BE196" s="167">
        <f>IF(N196="základní",J196,0)</f>
        <v>32124</v>
      </c>
      <c r="BF196" s="167">
        <f>IF(N196="snížená",J196,0)</f>
        <v>0</v>
      </c>
      <c r="BG196" s="167">
        <f>IF(N196="zákl. přenesená",J196,0)</f>
        <v>0</v>
      </c>
      <c r="BH196" s="167">
        <f>IF(N196="sníž. přenesená",J196,0)</f>
        <v>0</v>
      </c>
      <c r="BI196" s="167">
        <f>IF(N196="nulová",J196,0)</f>
        <v>0</v>
      </c>
      <c r="BJ196" s="17" t="s">
        <v>78</v>
      </c>
      <c r="BK196" s="167">
        <f>ROUND(I196*H196,2)</f>
        <v>32124</v>
      </c>
      <c r="BL196" s="17" t="s">
        <v>205</v>
      </c>
      <c r="BM196" s="166" t="s">
        <v>353</v>
      </c>
    </row>
    <row r="197" spans="1:47" s="1" customFormat="1" ht="136.5">
      <c r="A197" s="32"/>
      <c r="B197" s="33"/>
      <c r="C197" s="32"/>
      <c r="D197" s="168" t="s">
        <v>207</v>
      </c>
      <c r="E197" s="32"/>
      <c r="F197" s="169" t="s">
        <v>349</v>
      </c>
      <c r="G197" s="32"/>
      <c r="H197" s="32"/>
      <c r="I197" s="92"/>
      <c r="J197" s="32"/>
      <c r="K197" s="32"/>
      <c r="L197" s="33"/>
      <c r="M197" s="170"/>
      <c r="N197" s="171"/>
      <c r="O197" s="53"/>
      <c r="P197" s="53"/>
      <c r="Q197" s="53"/>
      <c r="R197" s="53"/>
      <c r="S197" s="53"/>
      <c r="T197" s="54"/>
      <c r="U197" s="32"/>
      <c r="V197" s="32"/>
      <c r="W197" s="32"/>
      <c r="X197" s="32"/>
      <c r="Y197" s="32"/>
      <c r="Z197" s="32"/>
      <c r="AA197" s="32"/>
      <c r="AB197" s="32"/>
      <c r="AC197" s="32"/>
      <c r="AD197" s="32"/>
      <c r="AE197" s="32"/>
      <c r="AT197" s="17" t="s">
        <v>207</v>
      </c>
      <c r="AU197" s="17" t="s">
        <v>80</v>
      </c>
    </row>
    <row r="198" spans="2:51" s="12" customFormat="1" ht="22.5">
      <c r="B198" s="172"/>
      <c r="D198" s="168" t="s">
        <v>209</v>
      </c>
      <c r="E198" s="173" t="s">
        <v>3</v>
      </c>
      <c r="F198" s="174" t="s">
        <v>354</v>
      </c>
      <c r="H198" s="175">
        <v>2677</v>
      </c>
      <c r="I198" s="176"/>
      <c r="L198" s="172"/>
      <c r="M198" s="177"/>
      <c r="N198" s="178"/>
      <c r="O198" s="178"/>
      <c r="P198" s="178"/>
      <c r="Q198" s="178"/>
      <c r="R198" s="178"/>
      <c r="S198" s="178"/>
      <c r="T198" s="179"/>
      <c r="AT198" s="173" t="s">
        <v>209</v>
      </c>
      <c r="AU198" s="173" t="s">
        <v>80</v>
      </c>
      <c r="AV198" s="12" t="s">
        <v>80</v>
      </c>
      <c r="AW198" s="12" t="s">
        <v>31</v>
      </c>
      <c r="AX198" s="12" t="s">
        <v>78</v>
      </c>
      <c r="AY198" s="173" t="s">
        <v>199</v>
      </c>
    </row>
    <row r="199" spans="2:63" s="11" customFormat="1" ht="22.9" customHeight="1">
      <c r="B199" s="141"/>
      <c r="D199" s="142" t="s">
        <v>69</v>
      </c>
      <c r="E199" s="152" t="s">
        <v>91</v>
      </c>
      <c r="F199" s="152" t="s">
        <v>355</v>
      </c>
      <c r="I199" s="144"/>
      <c r="J199" s="153">
        <f>BK199</f>
        <v>10350</v>
      </c>
      <c r="L199" s="141"/>
      <c r="M199" s="146"/>
      <c r="N199" s="147"/>
      <c r="O199" s="147"/>
      <c r="P199" s="148">
        <f>SUM(P200:P205)</f>
        <v>0</v>
      </c>
      <c r="Q199" s="147"/>
      <c r="R199" s="148">
        <f>SUM(R200:R205)</f>
        <v>0</v>
      </c>
      <c r="S199" s="147"/>
      <c r="T199" s="149">
        <f>SUM(T200:T205)</f>
        <v>13.200000000000001</v>
      </c>
      <c r="AR199" s="142" t="s">
        <v>78</v>
      </c>
      <c r="AT199" s="150" t="s">
        <v>69</v>
      </c>
      <c r="AU199" s="150" t="s">
        <v>78</v>
      </c>
      <c r="AY199" s="142" t="s">
        <v>199</v>
      </c>
      <c r="BK199" s="151">
        <f>SUM(BK200:BK205)</f>
        <v>10350</v>
      </c>
    </row>
    <row r="200" spans="1:65" s="1" customFormat="1" ht="33" customHeight="1">
      <c r="A200" s="32"/>
      <c r="B200" s="154"/>
      <c r="C200" s="155" t="s">
        <v>356</v>
      </c>
      <c r="D200" s="155" t="s">
        <v>201</v>
      </c>
      <c r="E200" s="156" t="s">
        <v>357</v>
      </c>
      <c r="F200" s="157" t="s">
        <v>358</v>
      </c>
      <c r="G200" s="158" t="s">
        <v>154</v>
      </c>
      <c r="H200" s="159">
        <v>6</v>
      </c>
      <c r="I200" s="160">
        <v>1725</v>
      </c>
      <c r="J200" s="161">
        <f>ROUND(I200*H200,2)</f>
        <v>10350</v>
      </c>
      <c r="K200" s="157" t="s">
        <v>204</v>
      </c>
      <c r="L200" s="33"/>
      <c r="M200" s="162" t="s">
        <v>3</v>
      </c>
      <c r="N200" s="163" t="s">
        <v>41</v>
      </c>
      <c r="O200" s="53"/>
      <c r="P200" s="164">
        <f>O200*H200</f>
        <v>0</v>
      </c>
      <c r="Q200" s="164">
        <v>0</v>
      </c>
      <c r="R200" s="164">
        <f>Q200*H200</f>
        <v>0</v>
      </c>
      <c r="S200" s="164">
        <v>2.2</v>
      </c>
      <c r="T200" s="165">
        <f>S200*H200</f>
        <v>13.200000000000001</v>
      </c>
      <c r="U200" s="32"/>
      <c r="V200" s="32"/>
      <c r="W200" s="32"/>
      <c r="X200" s="32"/>
      <c r="Y200" s="32"/>
      <c r="Z200" s="32"/>
      <c r="AA200" s="32"/>
      <c r="AB200" s="32"/>
      <c r="AC200" s="32"/>
      <c r="AD200" s="32"/>
      <c r="AE200" s="32"/>
      <c r="AR200" s="166" t="s">
        <v>205</v>
      </c>
      <c r="AT200" s="166" t="s">
        <v>201</v>
      </c>
      <c r="AU200" s="166" t="s">
        <v>80</v>
      </c>
      <c r="AY200" s="17" t="s">
        <v>199</v>
      </c>
      <c r="BE200" s="167">
        <f>IF(N200="základní",J200,0)</f>
        <v>10350</v>
      </c>
      <c r="BF200" s="167">
        <f>IF(N200="snížená",J200,0)</f>
        <v>0</v>
      </c>
      <c r="BG200" s="167">
        <f>IF(N200="zákl. přenesená",J200,0)</f>
        <v>0</v>
      </c>
      <c r="BH200" s="167">
        <f>IF(N200="sníž. přenesená",J200,0)</f>
        <v>0</v>
      </c>
      <c r="BI200" s="167">
        <f>IF(N200="nulová",J200,0)</f>
        <v>0</v>
      </c>
      <c r="BJ200" s="17" t="s">
        <v>78</v>
      </c>
      <c r="BK200" s="167">
        <f>ROUND(I200*H200,2)</f>
        <v>10350</v>
      </c>
      <c r="BL200" s="17" t="s">
        <v>205</v>
      </c>
      <c r="BM200" s="166" t="s">
        <v>359</v>
      </c>
    </row>
    <row r="201" spans="1:47" s="1" customFormat="1" ht="19.5">
      <c r="A201" s="32"/>
      <c r="B201" s="33"/>
      <c r="C201" s="32"/>
      <c r="D201" s="168" t="s">
        <v>231</v>
      </c>
      <c r="E201" s="32"/>
      <c r="F201" s="169" t="s">
        <v>360</v>
      </c>
      <c r="G201" s="32"/>
      <c r="H201" s="32"/>
      <c r="I201" s="92"/>
      <c r="J201" s="32"/>
      <c r="K201" s="32"/>
      <c r="L201" s="33"/>
      <c r="M201" s="170"/>
      <c r="N201" s="171"/>
      <c r="O201" s="53"/>
      <c r="P201" s="53"/>
      <c r="Q201" s="53"/>
      <c r="R201" s="53"/>
      <c r="S201" s="53"/>
      <c r="T201" s="54"/>
      <c r="U201" s="32"/>
      <c r="V201" s="32"/>
      <c r="W201" s="32"/>
      <c r="X201" s="32"/>
      <c r="Y201" s="32"/>
      <c r="Z201" s="32"/>
      <c r="AA201" s="32"/>
      <c r="AB201" s="32"/>
      <c r="AC201" s="32"/>
      <c r="AD201" s="32"/>
      <c r="AE201" s="32"/>
      <c r="AT201" s="17" t="s">
        <v>231</v>
      </c>
      <c r="AU201" s="17" t="s">
        <v>80</v>
      </c>
    </row>
    <row r="202" spans="2:51" s="12" customFormat="1" ht="12">
      <c r="B202" s="172"/>
      <c r="D202" s="168" t="s">
        <v>209</v>
      </c>
      <c r="E202" s="173" t="s">
        <v>3</v>
      </c>
      <c r="F202" s="174" t="s">
        <v>361</v>
      </c>
      <c r="H202" s="175">
        <v>8</v>
      </c>
      <c r="I202" s="176"/>
      <c r="L202" s="172"/>
      <c r="M202" s="177"/>
      <c r="N202" s="178"/>
      <c r="O202" s="178"/>
      <c r="P202" s="178"/>
      <c r="Q202" s="178"/>
      <c r="R202" s="178"/>
      <c r="S202" s="178"/>
      <c r="T202" s="179"/>
      <c r="AT202" s="173" t="s">
        <v>209</v>
      </c>
      <c r="AU202" s="173" t="s">
        <v>80</v>
      </c>
      <c r="AV202" s="12" t="s">
        <v>80</v>
      </c>
      <c r="AW202" s="12" t="s">
        <v>31</v>
      </c>
      <c r="AX202" s="12" t="s">
        <v>70</v>
      </c>
      <c r="AY202" s="173" t="s">
        <v>199</v>
      </c>
    </row>
    <row r="203" spans="2:51" s="12" customFormat="1" ht="12">
      <c r="B203" s="172"/>
      <c r="D203" s="168" t="s">
        <v>209</v>
      </c>
      <c r="E203" s="173" t="s">
        <v>3</v>
      </c>
      <c r="F203" s="174" t="s">
        <v>362</v>
      </c>
      <c r="H203" s="175">
        <v>4</v>
      </c>
      <c r="I203" s="176"/>
      <c r="L203" s="172"/>
      <c r="M203" s="177"/>
      <c r="N203" s="178"/>
      <c r="O203" s="178"/>
      <c r="P203" s="178"/>
      <c r="Q203" s="178"/>
      <c r="R203" s="178"/>
      <c r="S203" s="178"/>
      <c r="T203" s="179"/>
      <c r="AT203" s="173" t="s">
        <v>209</v>
      </c>
      <c r="AU203" s="173" t="s">
        <v>80</v>
      </c>
      <c r="AV203" s="12" t="s">
        <v>80</v>
      </c>
      <c r="AW203" s="12" t="s">
        <v>31</v>
      </c>
      <c r="AX203" s="12" t="s">
        <v>70</v>
      </c>
      <c r="AY203" s="173" t="s">
        <v>199</v>
      </c>
    </row>
    <row r="204" spans="2:51" s="13" customFormat="1" ht="12">
      <c r="B204" s="180"/>
      <c r="D204" s="168" t="s">
        <v>209</v>
      </c>
      <c r="E204" s="181" t="s">
        <v>3</v>
      </c>
      <c r="F204" s="182" t="s">
        <v>307</v>
      </c>
      <c r="H204" s="183">
        <v>12</v>
      </c>
      <c r="I204" s="184"/>
      <c r="L204" s="180"/>
      <c r="M204" s="185"/>
      <c r="N204" s="186"/>
      <c r="O204" s="186"/>
      <c r="P204" s="186"/>
      <c r="Q204" s="186"/>
      <c r="R204" s="186"/>
      <c r="S204" s="186"/>
      <c r="T204" s="187"/>
      <c r="AT204" s="181" t="s">
        <v>209</v>
      </c>
      <c r="AU204" s="181" t="s">
        <v>80</v>
      </c>
      <c r="AV204" s="13" t="s">
        <v>205</v>
      </c>
      <c r="AW204" s="13" t="s">
        <v>31</v>
      </c>
      <c r="AX204" s="13" t="s">
        <v>78</v>
      </c>
      <c r="AY204" s="181" t="s">
        <v>199</v>
      </c>
    </row>
    <row r="205" spans="2:51" s="12" customFormat="1" ht="12">
      <c r="B205" s="172"/>
      <c r="D205" s="168" t="s">
        <v>209</v>
      </c>
      <c r="F205" s="174" t="s">
        <v>363</v>
      </c>
      <c r="H205" s="175">
        <v>6</v>
      </c>
      <c r="I205" s="176"/>
      <c r="L205" s="172"/>
      <c r="M205" s="177"/>
      <c r="N205" s="178"/>
      <c r="O205" s="178"/>
      <c r="P205" s="178"/>
      <c r="Q205" s="178"/>
      <c r="R205" s="178"/>
      <c r="S205" s="178"/>
      <c r="T205" s="179"/>
      <c r="AT205" s="173" t="s">
        <v>209</v>
      </c>
      <c r="AU205" s="173" t="s">
        <v>80</v>
      </c>
      <c r="AV205" s="12" t="s">
        <v>80</v>
      </c>
      <c r="AW205" s="12" t="s">
        <v>4</v>
      </c>
      <c r="AX205" s="12" t="s">
        <v>78</v>
      </c>
      <c r="AY205" s="173" t="s">
        <v>199</v>
      </c>
    </row>
    <row r="206" spans="2:63" s="11" customFormat="1" ht="22.9" customHeight="1">
      <c r="B206" s="141"/>
      <c r="D206" s="142" t="s">
        <v>69</v>
      </c>
      <c r="E206" s="152" t="s">
        <v>205</v>
      </c>
      <c r="F206" s="152" t="s">
        <v>364</v>
      </c>
      <c r="I206" s="144"/>
      <c r="J206" s="153">
        <f>BK206</f>
        <v>3360</v>
      </c>
      <c r="L206" s="141"/>
      <c r="M206" s="146"/>
      <c r="N206" s="147"/>
      <c r="O206" s="147"/>
      <c r="P206" s="148">
        <f>SUM(P207:P209)</f>
        <v>0</v>
      </c>
      <c r="Q206" s="147"/>
      <c r="R206" s="148">
        <f>SUM(R207:R209)</f>
        <v>0</v>
      </c>
      <c r="S206" s="147"/>
      <c r="T206" s="149">
        <f>SUM(T207:T209)</f>
        <v>0</v>
      </c>
      <c r="AR206" s="142" t="s">
        <v>78</v>
      </c>
      <c r="AT206" s="150" t="s">
        <v>69</v>
      </c>
      <c r="AU206" s="150" t="s">
        <v>78</v>
      </c>
      <c r="AY206" s="142" t="s">
        <v>199</v>
      </c>
      <c r="BK206" s="151">
        <f>SUM(BK207:BK209)</f>
        <v>3360</v>
      </c>
    </row>
    <row r="207" spans="1:65" s="1" customFormat="1" ht="21.75" customHeight="1">
      <c r="A207" s="32"/>
      <c r="B207" s="154"/>
      <c r="C207" s="155" t="s">
        <v>365</v>
      </c>
      <c r="D207" s="155" t="s">
        <v>201</v>
      </c>
      <c r="E207" s="156" t="s">
        <v>366</v>
      </c>
      <c r="F207" s="157" t="s">
        <v>367</v>
      </c>
      <c r="G207" s="158" t="s">
        <v>154</v>
      </c>
      <c r="H207" s="159">
        <v>6</v>
      </c>
      <c r="I207" s="160">
        <v>560</v>
      </c>
      <c r="J207" s="161">
        <f>ROUND(I207*H207,2)</f>
        <v>3360</v>
      </c>
      <c r="K207" s="157" t="s">
        <v>204</v>
      </c>
      <c r="L207" s="33"/>
      <c r="M207" s="162" t="s">
        <v>3</v>
      </c>
      <c r="N207" s="163" t="s">
        <v>41</v>
      </c>
      <c r="O207" s="53"/>
      <c r="P207" s="164">
        <f>O207*H207</f>
        <v>0</v>
      </c>
      <c r="Q207" s="164">
        <v>0</v>
      </c>
      <c r="R207" s="164">
        <f>Q207*H207</f>
        <v>0</v>
      </c>
      <c r="S207" s="164">
        <v>0</v>
      </c>
      <c r="T207" s="165">
        <f>S207*H207</f>
        <v>0</v>
      </c>
      <c r="U207" s="32"/>
      <c r="V207" s="32"/>
      <c r="W207" s="32"/>
      <c r="X207" s="32"/>
      <c r="Y207" s="32"/>
      <c r="Z207" s="32"/>
      <c r="AA207" s="32"/>
      <c r="AB207" s="32"/>
      <c r="AC207" s="32"/>
      <c r="AD207" s="32"/>
      <c r="AE207" s="32"/>
      <c r="AR207" s="166" t="s">
        <v>205</v>
      </c>
      <c r="AT207" s="166" t="s">
        <v>201</v>
      </c>
      <c r="AU207" s="166" t="s">
        <v>80</v>
      </c>
      <c r="AY207" s="17" t="s">
        <v>199</v>
      </c>
      <c r="BE207" s="167">
        <f>IF(N207="základní",J207,0)</f>
        <v>3360</v>
      </c>
      <c r="BF207" s="167">
        <f>IF(N207="snížená",J207,0)</f>
        <v>0</v>
      </c>
      <c r="BG207" s="167">
        <f>IF(N207="zákl. přenesená",J207,0)</f>
        <v>0</v>
      </c>
      <c r="BH207" s="167">
        <f>IF(N207="sníž. přenesená",J207,0)</f>
        <v>0</v>
      </c>
      <c r="BI207" s="167">
        <f>IF(N207="nulová",J207,0)</f>
        <v>0</v>
      </c>
      <c r="BJ207" s="17" t="s">
        <v>78</v>
      </c>
      <c r="BK207" s="167">
        <f>ROUND(I207*H207,2)</f>
        <v>3360</v>
      </c>
      <c r="BL207" s="17" t="s">
        <v>205</v>
      </c>
      <c r="BM207" s="166" t="s">
        <v>368</v>
      </c>
    </row>
    <row r="208" spans="1:47" s="1" customFormat="1" ht="58.5">
      <c r="A208" s="32"/>
      <c r="B208" s="33"/>
      <c r="C208" s="32"/>
      <c r="D208" s="168" t="s">
        <v>207</v>
      </c>
      <c r="E208" s="32"/>
      <c r="F208" s="169" t="s">
        <v>369</v>
      </c>
      <c r="G208" s="32"/>
      <c r="H208" s="32"/>
      <c r="I208" s="92"/>
      <c r="J208" s="32"/>
      <c r="K208" s="32"/>
      <c r="L208" s="33"/>
      <c r="M208" s="170"/>
      <c r="N208" s="171"/>
      <c r="O208" s="53"/>
      <c r="P208" s="53"/>
      <c r="Q208" s="53"/>
      <c r="R208" s="53"/>
      <c r="S208" s="53"/>
      <c r="T208" s="54"/>
      <c r="U208" s="32"/>
      <c r="V208" s="32"/>
      <c r="W208" s="32"/>
      <c r="X208" s="32"/>
      <c r="Y208" s="32"/>
      <c r="Z208" s="32"/>
      <c r="AA208" s="32"/>
      <c r="AB208" s="32"/>
      <c r="AC208" s="32"/>
      <c r="AD208" s="32"/>
      <c r="AE208" s="32"/>
      <c r="AT208" s="17" t="s">
        <v>207</v>
      </c>
      <c r="AU208" s="17" t="s">
        <v>80</v>
      </c>
    </row>
    <row r="209" spans="2:51" s="12" customFormat="1" ht="12">
      <c r="B209" s="172"/>
      <c r="D209" s="168" t="s">
        <v>209</v>
      </c>
      <c r="E209" s="173" t="s">
        <v>3</v>
      </c>
      <c r="F209" s="174" t="s">
        <v>370</v>
      </c>
      <c r="H209" s="175">
        <v>6</v>
      </c>
      <c r="I209" s="176"/>
      <c r="L209" s="172"/>
      <c r="M209" s="177"/>
      <c r="N209" s="178"/>
      <c r="O209" s="178"/>
      <c r="P209" s="178"/>
      <c r="Q209" s="178"/>
      <c r="R209" s="178"/>
      <c r="S209" s="178"/>
      <c r="T209" s="179"/>
      <c r="AT209" s="173" t="s">
        <v>209</v>
      </c>
      <c r="AU209" s="173" t="s">
        <v>80</v>
      </c>
      <c r="AV209" s="12" t="s">
        <v>80</v>
      </c>
      <c r="AW209" s="12" t="s">
        <v>31</v>
      </c>
      <c r="AX209" s="12" t="s">
        <v>78</v>
      </c>
      <c r="AY209" s="173" t="s">
        <v>199</v>
      </c>
    </row>
    <row r="210" spans="2:63" s="11" customFormat="1" ht="22.9" customHeight="1">
      <c r="B210" s="141"/>
      <c r="D210" s="142" t="s">
        <v>69</v>
      </c>
      <c r="E210" s="152" t="s">
        <v>117</v>
      </c>
      <c r="F210" s="152" t="s">
        <v>371</v>
      </c>
      <c r="I210" s="144"/>
      <c r="J210" s="153">
        <f>BK210</f>
        <v>3247545.89</v>
      </c>
      <c r="L210" s="141"/>
      <c r="M210" s="146"/>
      <c r="N210" s="147"/>
      <c r="O210" s="147"/>
      <c r="P210" s="148">
        <f>SUM(P211:P271)</f>
        <v>0</v>
      </c>
      <c r="Q210" s="147"/>
      <c r="R210" s="148">
        <f>SUM(R211:R271)</f>
        <v>137.72200999999998</v>
      </c>
      <c r="S210" s="147"/>
      <c r="T210" s="149">
        <f>SUM(T211:T271)</f>
        <v>0</v>
      </c>
      <c r="AR210" s="142" t="s">
        <v>78</v>
      </c>
      <c r="AT210" s="150" t="s">
        <v>69</v>
      </c>
      <c r="AU210" s="150" t="s">
        <v>78</v>
      </c>
      <c r="AY210" s="142" t="s">
        <v>199</v>
      </c>
      <c r="BK210" s="151">
        <f>SUM(BK211:BK271)</f>
        <v>3247545.89</v>
      </c>
    </row>
    <row r="211" spans="1:65" s="1" customFormat="1" ht="21.75" customHeight="1">
      <c r="A211" s="32"/>
      <c r="B211" s="154"/>
      <c r="C211" s="155" t="s">
        <v>372</v>
      </c>
      <c r="D211" s="155" t="s">
        <v>201</v>
      </c>
      <c r="E211" s="156" t="s">
        <v>373</v>
      </c>
      <c r="F211" s="157" t="s">
        <v>374</v>
      </c>
      <c r="G211" s="158" t="s">
        <v>89</v>
      </c>
      <c r="H211" s="159">
        <v>2944.7</v>
      </c>
      <c r="I211" s="160">
        <v>120</v>
      </c>
      <c r="J211" s="161">
        <f>ROUND(I211*H211,2)</f>
        <v>353364</v>
      </c>
      <c r="K211" s="157" t="s">
        <v>204</v>
      </c>
      <c r="L211" s="33"/>
      <c r="M211" s="162" t="s">
        <v>3</v>
      </c>
      <c r="N211" s="163" t="s">
        <v>41</v>
      </c>
      <c r="O211" s="53"/>
      <c r="P211" s="164">
        <f>O211*H211</f>
        <v>0</v>
      </c>
      <c r="Q211" s="164">
        <v>0</v>
      </c>
      <c r="R211" s="164">
        <f>Q211*H211</f>
        <v>0</v>
      </c>
      <c r="S211" s="164">
        <v>0</v>
      </c>
      <c r="T211" s="165">
        <f>S211*H211</f>
        <v>0</v>
      </c>
      <c r="U211" s="32"/>
      <c r="V211" s="32"/>
      <c r="W211" s="32"/>
      <c r="X211" s="32"/>
      <c r="Y211" s="32"/>
      <c r="Z211" s="32"/>
      <c r="AA211" s="32"/>
      <c r="AB211" s="32"/>
      <c r="AC211" s="32"/>
      <c r="AD211" s="32"/>
      <c r="AE211" s="32"/>
      <c r="AR211" s="166" t="s">
        <v>205</v>
      </c>
      <c r="AT211" s="166" t="s">
        <v>201</v>
      </c>
      <c r="AU211" s="166" t="s">
        <v>80</v>
      </c>
      <c r="AY211" s="17" t="s">
        <v>199</v>
      </c>
      <c r="BE211" s="167">
        <f>IF(N211="základní",J211,0)</f>
        <v>353364</v>
      </c>
      <c r="BF211" s="167">
        <f>IF(N211="snížená",J211,0)</f>
        <v>0</v>
      </c>
      <c r="BG211" s="167">
        <f>IF(N211="zákl. přenesená",J211,0)</f>
        <v>0</v>
      </c>
      <c r="BH211" s="167">
        <f>IF(N211="sníž. přenesená",J211,0)</f>
        <v>0</v>
      </c>
      <c r="BI211" s="167">
        <f>IF(N211="nulová",J211,0)</f>
        <v>0</v>
      </c>
      <c r="BJ211" s="17" t="s">
        <v>78</v>
      </c>
      <c r="BK211" s="167">
        <f>ROUND(I211*H211,2)</f>
        <v>353364</v>
      </c>
      <c r="BL211" s="17" t="s">
        <v>205</v>
      </c>
      <c r="BM211" s="166" t="s">
        <v>375</v>
      </c>
    </row>
    <row r="212" spans="1:47" s="1" customFormat="1" ht="19.5">
      <c r="A212" s="32"/>
      <c r="B212" s="33"/>
      <c r="C212" s="32"/>
      <c r="D212" s="168" t="s">
        <v>231</v>
      </c>
      <c r="E212" s="32"/>
      <c r="F212" s="169" t="s">
        <v>376</v>
      </c>
      <c r="G212" s="32"/>
      <c r="H212" s="32"/>
      <c r="I212" s="92"/>
      <c r="J212" s="32"/>
      <c r="K212" s="32"/>
      <c r="L212" s="33"/>
      <c r="M212" s="170"/>
      <c r="N212" s="171"/>
      <c r="O212" s="53"/>
      <c r="P212" s="53"/>
      <c r="Q212" s="53"/>
      <c r="R212" s="53"/>
      <c r="S212" s="53"/>
      <c r="T212" s="54"/>
      <c r="U212" s="32"/>
      <c r="V212" s="32"/>
      <c r="W212" s="32"/>
      <c r="X212" s="32"/>
      <c r="Y212" s="32"/>
      <c r="Z212" s="32"/>
      <c r="AA212" s="32"/>
      <c r="AB212" s="32"/>
      <c r="AC212" s="32"/>
      <c r="AD212" s="32"/>
      <c r="AE212" s="32"/>
      <c r="AT212" s="17" t="s">
        <v>231</v>
      </c>
      <c r="AU212" s="17" t="s">
        <v>80</v>
      </c>
    </row>
    <row r="213" spans="2:51" s="12" customFormat="1" ht="12">
      <c r="B213" s="172"/>
      <c r="D213" s="168" t="s">
        <v>209</v>
      </c>
      <c r="E213" s="173" t="s">
        <v>3</v>
      </c>
      <c r="F213" s="174" t="s">
        <v>377</v>
      </c>
      <c r="H213" s="175">
        <v>627</v>
      </c>
      <c r="I213" s="176"/>
      <c r="L213" s="172"/>
      <c r="M213" s="177"/>
      <c r="N213" s="178"/>
      <c r="O213" s="178"/>
      <c r="P213" s="178"/>
      <c r="Q213" s="178"/>
      <c r="R213" s="178"/>
      <c r="S213" s="178"/>
      <c r="T213" s="179"/>
      <c r="AT213" s="173" t="s">
        <v>209</v>
      </c>
      <c r="AU213" s="173" t="s">
        <v>80</v>
      </c>
      <c r="AV213" s="12" t="s">
        <v>80</v>
      </c>
      <c r="AW213" s="12" t="s">
        <v>31</v>
      </c>
      <c r="AX213" s="12" t="s">
        <v>70</v>
      </c>
      <c r="AY213" s="173" t="s">
        <v>199</v>
      </c>
    </row>
    <row r="214" spans="2:51" s="12" customFormat="1" ht="12">
      <c r="B214" s="172"/>
      <c r="D214" s="168" t="s">
        <v>209</v>
      </c>
      <c r="E214" s="173" t="s">
        <v>3</v>
      </c>
      <c r="F214" s="174" t="s">
        <v>118</v>
      </c>
      <c r="H214" s="175">
        <v>2050</v>
      </c>
      <c r="I214" s="176"/>
      <c r="L214" s="172"/>
      <c r="M214" s="177"/>
      <c r="N214" s="178"/>
      <c r="O214" s="178"/>
      <c r="P214" s="178"/>
      <c r="Q214" s="178"/>
      <c r="R214" s="178"/>
      <c r="S214" s="178"/>
      <c r="T214" s="179"/>
      <c r="AT214" s="173" t="s">
        <v>209</v>
      </c>
      <c r="AU214" s="173" t="s">
        <v>80</v>
      </c>
      <c r="AV214" s="12" t="s">
        <v>80</v>
      </c>
      <c r="AW214" s="12" t="s">
        <v>31</v>
      </c>
      <c r="AX214" s="12" t="s">
        <v>70</v>
      </c>
      <c r="AY214" s="173" t="s">
        <v>199</v>
      </c>
    </row>
    <row r="215" spans="2:51" s="13" customFormat="1" ht="12">
      <c r="B215" s="180"/>
      <c r="D215" s="168" t="s">
        <v>209</v>
      </c>
      <c r="E215" s="181" t="s">
        <v>3</v>
      </c>
      <c r="F215" s="182" t="s">
        <v>307</v>
      </c>
      <c r="H215" s="183">
        <v>2677</v>
      </c>
      <c r="I215" s="184"/>
      <c r="L215" s="180"/>
      <c r="M215" s="185"/>
      <c r="N215" s="186"/>
      <c r="O215" s="186"/>
      <c r="P215" s="186"/>
      <c r="Q215" s="186"/>
      <c r="R215" s="186"/>
      <c r="S215" s="186"/>
      <c r="T215" s="187"/>
      <c r="AT215" s="181" t="s">
        <v>209</v>
      </c>
      <c r="AU215" s="181" t="s">
        <v>80</v>
      </c>
      <c r="AV215" s="13" t="s">
        <v>205</v>
      </c>
      <c r="AW215" s="13" t="s">
        <v>31</v>
      </c>
      <c r="AX215" s="13" t="s">
        <v>78</v>
      </c>
      <c r="AY215" s="181" t="s">
        <v>199</v>
      </c>
    </row>
    <row r="216" spans="2:51" s="12" customFormat="1" ht="12">
      <c r="B216" s="172"/>
      <c r="D216" s="168" t="s">
        <v>209</v>
      </c>
      <c r="F216" s="174" t="s">
        <v>378</v>
      </c>
      <c r="H216" s="175">
        <v>2944.7</v>
      </c>
      <c r="I216" s="176"/>
      <c r="L216" s="172"/>
      <c r="M216" s="177"/>
      <c r="N216" s="178"/>
      <c r="O216" s="178"/>
      <c r="P216" s="178"/>
      <c r="Q216" s="178"/>
      <c r="R216" s="178"/>
      <c r="S216" s="178"/>
      <c r="T216" s="179"/>
      <c r="AT216" s="173" t="s">
        <v>209</v>
      </c>
      <c r="AU216" s="173" t="s">
        <v>80</v>
      </c>
      <c r="AV216" s="12" t="s">
        <v>80</v>
      </c>
      <c r="AW216" s="12" t="s">
        <v>4</v>
      </c>
      <c r="AX216" s="12" t="s">
        <v>78</v>
      </c>
      <c r="AY216" s="173" t="s">
        <v>199</v>
      </c>
    </row>
    <row r="217" spans="1:65" s="1" customFormat="1" ht="21.75" customHeight="1">
      <c r="A217" s="32"/>
      <c r="B217" s="154"/>
      <c r="C217" s="155" t="s">
        <v>379</v>
      </c>
      <c r="D217" s="155" t="s">
        <v>201</v>
      </c>
      <c r="E217" s="156" t="s">
        <v>380</v>
      </c>
      <c r="F217" s="157" t="s">
        <v>381</v>
      </c>
      <c r="G217" s="158" t="s">
        <v>89</v>
      </c>
      <c r="H217" s="159">
        <v>2578.3</v>
      </c>
      <c r="I217" s="160">
        <v>130</v>
      </c>
      <c r="J217" s="161">
        <f>ROUND(I217*H217,2)</f>
        <v>335179</v>
      </c>
      <c r="K217" s="157" t="s">
        <v>204</v>
      </c>
      <c r="L217" s="33"/>
      <c r="M217" s="162" t="s">
        <v>3</v>
      </c>
      <c r="N217" s="163" t="s">
        <v>41</v>
      </c>
      <c r="O217" s="53"/>
      <c r="P217" s="164">
        <f>O217*H217</f>
        <v>0</v>
      </c>
      <c r="Q217" s="164">
        <v>0</v>
      </c>
      <c r="R217" s="164">
        <f>Q217*H217</f>
        <v>0</v>
      </c>
      <c r="S217" s="164">
        <v>0</v>
      </c>
      <c r="T217" s="165">
        <f>S217*H217</f>
        <v>0</v>
      </c>
      <c r="U217" s="32"/>
      <c r="V217" s="32"/>
      <c r="W217" s="32"/>
      <c r="X217" s="32"/>
      <c r="Y217" s="32"/>
      <c r="Z217" s="32"/>
      <c r="AA217" s="32"/>
      <c r="AB217" s="32"/>
      <c r="AC217" s="32"/>
      <c r="AD217" s="32"/>
      <c r="AE217" s="32"/>
      <c r="AR217" s="166" t="s">
        <v>205</v>
      </c>
      <c r="AT217" s="166" t="s">
        <v>201</v>
      </c>
      <c r="AU217" s="166" t="s">
        <v>80</v>
      </c>
      <c r="AY217" s="17" t="s">
        <v>199</v>
      </c>
      <c r="BE217" s="167">
        <f>IF(N217="základní",J217,0)</f>
        <v>335179</v>
      </c>
      <c r="BF217" s="167">
        <f>IF(N217="snížená",J217,0)</f>
        <v>0</v>
      </c>
      <c r="BG217" s="167">
        <f>IF(N217="zákl. přenesená",J217,0)</f>
        <v>0</v>
      </c>
      <c r="BH217" s="167">
        <f>IF(N217="sníž. přenesená",J217,0)</f>
        <v>0</v>
      </c>
      <c r="BI217" s="167">
        <f>IF(N217="nulová",J217,0)</f>
        <v>0</v>
      </c>
      <c r="BJ217" s="17" t="s">
        <v>78</v>
      </c>
      <c r="BK217" s="167">
        <f>ROUND(I217*H217,2)</f>
        <v>335179</v>
      </c>
      <c r="BL217" s="17" t="s">
        <v>205</v>
      </c>
      <c r="BM217" s="166" t="s">
        <v>382</v>
      </c>
    </row>
    <row r="218" spans="1:47" s="1" customFormat="1" ht="19.5">
      <c r="A218" s="32"/>
      <c r="B218" s="33"/>
      <c r="C218" s="32"/>
      <c r="D218" s="168" t="s">
        <v>231</v>
      </c>
      <c r="E218" s="32"/>
      <c r="F218" s="169" t="s">
        <v>383</v>
      </c>
      <c r="G218" s="32"/>
      <c r="H218" s="32"/>
      <c r="I218" s="92"/>
      <c r="J218" s="32"/>
      <c r="K218" s="32"/>
      <c r="L218" s="33"/>
      <c r="M218" s="170"/>
      <c r="N218" s="171"/>
      <c r="O218" s="53"/>
      <c r="P218" s="53"/>
      <c r="Q218" s="53"/>
      <c r="R218" s="53"/>
      <c r="S218" s="53"/>
      <c r="T218" s="54"/>
      <c r="U218" s="32"/>
      <c r="V218" s="32"/>
      <c r="W218" s="32"/>
      <c r="X218" s="32"/>
      <c r="Y218" s="32"/>
      <c r="Z218" s="32"/>
      <c r="AA218" s="32"/>
      <c r="AB218" s="32"/>
      <c r="AC218" s="32"/>
      <c r="AD218" s="32"/>
      <c r="AE218" s="32"/>
      <c r="AT218" s="17" t="s">
        <v>231</v>
      </c>
      <c r="AU218" s="17" t="s">
        <v>80</v>
      </c>
    </row>
    <row r="219" spans="2:51" s="12" customFormat="1" ht="12">
      <c r="B219" s="172"/>
      <c r="D219" s="168" t="s">
        <v>209</v>
      </c>
      <c r="E219" s="173" t="s">
        <v>3</v>
      </c>
      <c r="F219" s="174" t="s">
        <v>102</v>
      </c>
      <c r="H219" s="175">
        <v>17</v>
      </c>
      <c r="I219" s="176"/>
      <c r="L219" s="172"/>
      <c r="M219" s="177"/>
      <c r="N219" s="178"/>
      <c r="O219" s="178"/>
      <c r="P219" s="178"/>
      <c r="Q219" s="178"/>
      <c r="R219" s="178"/>
      <c r="S219" s="178"/>
      <c r="T219" s="179"/>
      <c r="AT219" s="173" t="s">
        <v>209</v>
      </c>
      <c r="AU219" s="173" t="s">
        <v>80</v>
      </c>
      <c r="AV219" s="12" t="s">
        <v>80</v>
      </c>
      <c r="AW219" s="12" t="s">
        <v>31</v>
      </c>
      <c r="AX219" s="12" t="s">
        <v>70</v>
      </c>
      <c r="AY219" s="173" t="s">
        <v>199</v>
      </c>
    </row>
    <row r="220" spans="2:51" s="12" customFormat="1" ht="12">
      <c r="B220" s="172"/>
      <c r="D220" s="168" t="s">
        <v>209</v>
      </c>
      <c r="E220" s="173" t="s">
        <v>3</v>
      </c>
      <c r="F220" s="174" t="s">
        <v>166</v>
      </c>
      <c r="H220" s="175">
        <v>175</v>
      </c>
      <c r="I220" s="176"/>
      <c r="L220" s="172"/>
      <c r="M220" s="177"/>
      <c r="N220" s="178"/>
      <c r="O220" s="178"/>
      <c r="P220" s="178"/>
      <c r="Q220" s="178"/>
      <c r="R220" s="178"/>
      <c r="S220" s="178"/>
      <c r="T220" s="179"/>
      <c r="AT220" s="173" t="s">
        <v>209</v>
      </c>
      <c r="AU220" s="173" t="s">
        <v>80</v>
      </c>
      <c r="AV220" s="12" t="s">
        <v>80</v>
      </c>
      <c r="AW220" s="12" t="s">
        <v>31</v>
      </c>
      <c r="AX220" s="12" t="s">
        <v>70</v>
      </c>
      <c r="AY220" s="173" t="s">
        <v>199</v>
      </c>
    </row>
    <row r="221" spans="2:51" s="12" customFormat="1" ht="12">
      <c r="B221" s="172"/>
      <c r="D221" s="168" t="s">
        <v>209</v>
      </c>
      <c r="E221" s="173" t="s">
        <v>3</v>
      </c>
      <c r="F221" s="174" t="s">
        <v>118</v>
      </c>
      <c r="H221" s="175">
        <v>2050</v>
      </c>
      <c r="I221" s="176"/>
      <c r="L221" s="172"/>
      <c r="M221" s="177"/>
      <c r="N221" s="178"/>
      <c r="O221" s="178"/>
      <c r="P221" s="178"/>
      <c r="Q221" s="178"/>
      <c r="R221" s="178"/>
      <c r="S221" s="178"/>
      <c r="T221" s="179"/>
      <c r="AT221" s="173" t="s">
        <v>209</v>
      </c>
      <c r="AU221" s="173" t="s">
        <v>80</v>
      </c>
      <c r="AV221" s="12" t="s">
        <v>80</v>
      </c>
      <c r="AW221" s="12" t="s">
        <v>31</v>
      </c>
      <c r="AX221" s="12" t="s">
        <v>70</v>
      </c>
      <c r="AY221" s="173" t="s">
        <v>199</v>
      </c>
    </row>
    <row r="222" spans="2:51" s="13" customFormat="1" ht="12">
      <c r="B222" s="180"/>
      <c r="D222" s="168" t="s">
        <v>209</v>
      </c>
      <c r="E222" s="181" t="s">
        <v>3</v>
      </c>
      <c r="F222" s="182" t="s">
        <v>307</v>
      </c>
      <c r="H222" s="183">
        <v>2242</v>
      </c>
      <c r="I222" s="184"/>
      <c r="L222" s="180"/>
      <c r="M222" s="185"/>
      <c r="N222" s="186"/>
      <c r="O222" s="186"/>
      <c r="P222" s="186"/>
      <c r="Q222" s="186"/>
      <c r="R222" s="186"/>
      <c r="S222" s="186"/>
      <c r="T222" s="187"/>
      <c r="AT222" s="181" t="s">
        <v>209</v>
      </c>
      <c r="AU222" s="181" t="s">
        <v>80</v>
      </c>
      <c r="AV222" s="13" t="s">
        <v>205</v>
      </c>
      <c r="AW222" s="13" t="s">
        <v>31</v>
      </c>
      <c r="AX222" s="13" t="s">
        <v>78</v>
      </c>
      <c r="AY222" s="181" t="s">
        <v>199</v>
      </c>
    </row>
    <row r="223" spans="2:51" s="12" customFormat="1" ht="12">
      <c r="B223" s="172"/>
      <c r="D223" s="168" t="s">
        <v>209</v>
      </c>
      <c r="F223" s="174" t="s">
        <v>384</v>
      </c>
      <c r="H223" s="175">
        <v>2578.3</v>
      </c>
      <c r="I223" s="176"/>
      <c r="L223" s="172"/>
      <c r="M223" s="177"/>
      <c r="N223" s="178"/>
      <c r="O223" s="178"/>
      <c r="P223" s="178"/>
      <c r="Q223" s="178"/>
      <c r="R223" s="178"/>
      <c r="S223" s="178"/>
      <c r="T223" s="179"/>
      <c r="AT223" s="173" t="s">
        <v>209</v>
      </c>
      <c r="AU223" s="173" t="s">
        <v>80</v>
      </c>
      <c r="AV223" s="12" t="s">
        <v>80</v>
      </c>
      <c r="AW223" s="12" t="s">
        <v>4</v>
      </c>
      <c r="AX223" s="12" t="s">
        <v>78</v>
      </c>
      <c r="AY223" s="173" t="s">
        <v>199</v>
      </c>
    </row>
    <row r="224" spans="1:65" s="1" customFormat="1" ht="44.25" customHeight="1">
      <c r="A224" s="32"/>
      <c r="B224" s="154"/>
      <c r="C224" s="155" t="s">
        <v>385</v>
      </c>
      <c r="D224" s="155" t="s">
        <v>201</v>
      </c>
      <c r="E224" s="156" t="s">
        <v>386</v>
      </c>
      <c r="F224" s="157" t="s">
        <v>387</v>
      </c>
      <c r="G224" s="158" t="s">
        <v>89</v>
      </c>
      <c r="H224" s="159">
        <v>2225</v>
      </c>
      <c r="I224" s="160">
        <v>435</v>
      </c>
      <c r="J224" s="161">
        <f>ROUND(I224*H224,2)</f>
        <v>967875</v>
      </c>
      <c r="K224" s="157" t="s">
        <v>204</v>
      </c>
      <c r="L224" s="33"/>
      <c r="M224" s="162" t="s">
        <v>3</v>
      </c>
      <c r="N224" s="163" t="s">
        <v>41</v>
      </c>
      <c r="O224" s="53"/>
      <c r="P224" s="164">
        <f>O224*H224</f>
        <v>0</v>
      </c>
      <c r="Q224" s="164">
        <v>0</v>
      </c>
      <c r="R224" s="164">
        <f>Q224*H224</f>
        <v>0</v>
      </c>
      <c r="S224" s="164">
        <v>0</v>
      </c>
      <c r="T224" s="165">
        <f>S224*H224</f>
        <v>0</v>
      </c>
      <c r="U224" s="32"/>
      <c r="V224" s="32"/>
      <c r="W224" s="32"/>
      <c r="X224" s="32"/>
      <c r="Y224" s="32"/>
      <c r="Z224" s="32"/>
      <c r="AA224" s="32"/>
      <c r="AB224" s="32"/>
      <c r="AC224" s="32"/>
      <c r="AD224" s="32"/>
      <c r="AE224" s="32"/>
      <c r="AR224" s="166" t="s">
        <v>205</v>
      </c>
      <c r="AT224" s="166" t="s">
        <v>201</v>
      </c>
      <c r="AU224" s="166" t="s">
        <v>80</v>
      </c>
      <c r="AY224" s="17" t="s">
        <v>199</v>
      </c>
      <c r="BE224" s="167">
        <f>IF(N224="základní",J224,0)</f>
        <v>967875</v>
      </c>
      <c r="BF224" s="167">
        <f>IF(N224="snížená",J224,0)</f>
        <v>0</v>
      </c>
      <c r="BG224" s="167">
        <f>IF(N224="zákl. přenesená",J224,0)</f>
        <v>0</v>
      </c>
      <c r="BH224" s="167">
        <f>IF(N224="sníž. přenesená",J224,0)</f>
        <v>0</v>
      </c>
      <c r="BI224" s="167">
        <f>IF(N224="nulová",J224,0)</f>
        <v>0</v>
      </c>
      <c r="BJ224" s="17" t="s">
        <v>78</v>
      </c>
      <c r="BK224" s="167">
        <f>ROUND(I224*H224,2)</f>
        <v>967875</v>
      </c>
      <c r="BL224" s="17" t="s">
        <v>205</v>
      </c>
      <c r="BM224" s="166" t="s">
        <v>388</v>
      </c>
    </row>
    <row r="225" spans="1:47" s="1" customFormat="1" ht="58.5">
      <c r="A225" s="32"/>
      <c r="B225" s="33"/>
      <c r="C225" s="32"/>
      <c r="D225" s="168" t="s">
        <v>207</v>
      </c>
      <c r="E225" s="32"/>
      <c r="F225" s="169" t="s">
        <v>389</v>
      </c>
      <c r="G225" s="32"/>
      <c r="H225" s="32"/>
      <c r="I225" s="92"/>
      <c r="J225" s="32"/>
      <c r="K225" s="32"/>
      <c r="L225" s="33"/>
      <c r="M225" s="170"/>
      <c r="N225" s="171"/>
      <c r="O225" s="53"/>
      <c r="P225" s="53"/>
      <c r="Q225" s="53"/>
      <c r="R225" s="53"/>
      <c r="S225" s="53"/>
      <c r="T225" s="54"/>
      <c r="U225" s="32"/>
      <c r="V225" s="32"/>
      <c r="W225" s="32"/>
      <c r="X225" s="32"/>
      <c r="Y225" s="32"/>
      <c r="Z225" s="32"/>
      <c r="AA225" s="32"/>
      <c r="AB225" s="32"/>
      <c r="AC225" s="32"/>
      <c r="AD225" s="32"/>
      <c r="AE225" s="32"/>
      <c r="AT225" s="17" t="s">
        <v>207</v>
      </c>
      <c r="AU225" s="17" t="s">
        <v>80</v>
      </c>
    </row>
    <row r="226" spans="2:51" s="14" customFormat="1" ht="12">
      <c r="B226" s="198"/>
      <c r="D226" s="168" t="s">
        <v>209</v>
      </c>
      <c r="E226" s="199" t="s">
        <v>3</v>
      </c>
      <c r="F226" s="200" t="s">
        <v>390</v>
      </c>
      <c r="H226" s="199" t="s">
        <v>3</v>
      </c>
      <c r="I226" s="201"/>
      <c r="L226" s="198"/>
      <c r="M226" s="202"/>
      <c r="N226" s="203"/>
      <c r="O226" s="203"/>
      <c r="P226" s="203"/>
      <c r="Q226" s="203"/>
      <c r="R226" s="203"/>
      <c r="S226" s="203"/>
      <c r="T226" s="204"/>
      <c r="AT226" s="199" t="s">
        <v>209</v>
      </c>
      <c r="AU226" s="199" t="s">
        <v>80</v>
      </c>
      <c r="AV226" s="14" t="s">
        <v>78</v>
      </c>
      <c r="AW226" s="14" t="s">
        <v>31</v>
      </c>
      <c r="AX226" s="14" t="s">
        <v>70</v>
      </c>
      <c r="AY226" s="199" t="s">
        <v>199</v>
      </c>
    </row>
    <row r="227" spans="2:51" s="12" customFormat="1" ht="12">
      <c r="B227" s="172"/>
      <c r="D227" s="168" t="s">
        <v>209</v>
      </c>
      <c r="E227" s="173" t="s">
        <v>3</v>
      </c>
      <c r="F227" s="174" t="s">
        <v>166</v>
      </c>
      <c r="H227" s="175">
        <v>175</v>
      </c>
      <c r="I227" s="176"/>
      <c r="L227" s="172"/>
      <c r="M227" s="177"/>
      <c r="N227" s="178"/>
      <c r="O227" s="178"/>
      <c r="P227" s="178"/>
      <c r="Q227" s="178"/>
      <c r="R227" s="178"/>
      <c r="S227" s="178"/>
      <c r="T227" s="179"/>
      <c r="AT227" s="173" t="s">
        <v>209</v>
      </c>
      <c r="AU227" s="173" t="s">
        <v>80</v>
      </c>
      <c r="AV227" s="12" t="s">
        <v>80</v>
      </c>
      <c r="AW227" s="12" t="s">
        <v>31</v>
      </c>
      <c r="AX227" s="12" t="s">
        <v>70</v>
      </c>
      <c r="AY227" s="173" t="s">
        <v>199</v>
      </c>
    </row>
    <row r="228" spans="2:51" s="12" customFormat="1" ht="12">
      <c r="B228" s="172"/>
      <c r="D228" s="168" t="s">
        <v>209</v>
      </c>
      <c r="E228" s="173" t="s">
        <v>3</v>
      </c>
      <c r="F228" s="174" t="s">
        <v>118</v>
      </c>
      <c r="H228" s="175">
        <v>2050</v>
      </c>
      <c r="I228" s="176"/>
      <c r="L228" s="172"/>
      <c r="M228" s="177"/>
      <c r="N228" s="178"/>
      <c r="O228" s="178"/>
      <c r="P228" s="178"/>
      <c r="Q228" s="178"/>
      <c r="R228" s="178"/>
      <c r="S228" s="178"/>
      <c r="T228" s="179"/>
      <c r="AT228" s="173" t="s">
        <v>209</v>
      </c>
      <c r="AU228" s="173" t="s">
        <v>80</v>
      </c>
      <c r="AV228" s="12" t="s">
        <v>80</v>
      </c>
      <c r="AW228" s="12" t="s">
        <v>31</v>
      </c>
      <c r="AX228" s="12" t="s">
        <v>70</v>
      </c>
      <c r="AY228" s="173" t="s">
        <v>199</v>
      </c>
    </row>
    <row r="229" spans="2:51" s="13" customFormat="1" ht="12">
      <c r="B229" s="180"/>
      <c r="D229" s="168" t="s">
        <v>209</v>
      </c>
      <c r="E229" s="181" t="s">
        <v>3</v>
      </c>
      <c r="F229" s="182" t="s">
        <v>307</v>
      </c>
      <c r="H229" s="183">
        <v>2225</v>
      </c>
      <c r="I229" s="184"/>
      <c r="L229" s="180"/>
      <c r="M229" s="185"/>
      <c r="N229" s="186"/>
      <c r="O229" s="186"/>
      <c r="P229" s="186"/>
      <c r="Q229" s="186"/>
      <c r="R229" s="186"/>
      <c r="S229" s="186"/>
      <c r="T229" s="187"/>
      <c r="AT229" s="181" t="s">
        <v>209</v>
      </c>
      <c r="AU229" s="181" t="s">
        <v>80</v>
      </c>
      <c r="AV229" s="13" t="s">
        <v>205</v>
      </c>
      <c r="AW229" s="13" t="s">
        <v>31</v>
      </c>
      <c r="AX229" s="13" t="s">
        <v>78</v>
      </c>
      <c r="AY229" s="181" t="s">
        <v>199</v>
      </c>
    </row>
    <row r="230" spans="1:65" s="1" customFormat="1" ht="21.75" customHeight="1">
      <c r="A230" s="32"/>
      <c r="B230" s="154"/>
      <c r="C230" s="155" t="s">
        <v>391</v>
      </c>
      <c r="D230" s="155" t="s">
        <v>201</v>
      </c>
      <c r="E230" s="156" t="s">
        <v>392</v>
      </c>
      <c r="F230" s="157" t="s">
        <v>393</v>
      </c>
      <c r="G230" s="158" t="s">
        <v>89</v>
      </c>
      <c r="H230" s="159">
        <v>2255</v>
      </c>
      <c r="I230" s="160">
        <v>19.8</v>
      </c>
      <c r="J230" s="161">
        <f>ROUND(I230*H230,2)</f>
        <v>44649</v>
      </c>
      <c r="K230" s="157" t="s">
        <v>204</v>
      </c>
      <c r="L230" s="33"/>
      <c r="M230" s="162" t="s">
        <v>3</v>
      </c>
      <c r="N230" s="163" t="s">
        <v>41</v>
      </c>
      <c r="O230" s="53"/>
      <c r="P230" s="164">
        <f>O230*H230</f>
        <v>0</v>
      </c>
      <c r="Q230" s="164">
        <v>0</v>
      </c>
      <c r="R230" s="164">
        <f>Q230*H230</f>
        <v>0</v>
      </c>
      <c r="S230" s="164">
        <v>0</v>
      </c>
      <c r="T230" s="165">
        <f>S230*H230</f>
        <v>0</v>
      </c>
      <c r="U230" s="32"/>
      <c r="V230" s="32"/>
      <c r="W230" s="32"/>
      <c r="X230" s="32"/>
      <c r="Y230" s="32"/>
      <c r="Z230" s="32"/>
      <c r="AA230" s="32"/>
      <c r="AB230" s="32"/>
      <c r="AC230" s="32"/>
      <c r="AD230" s="32"/>
      <c r="AE230" s="32"/>
      <c r="AR230" s="166" t="s">
        <v>205</v>
      </c>
      <c r="AT230" s="166" t="s">
        <v>201</v>
      </c>
      <c r="AU230" s="166" t="s">
        <v>80</v>
      </c>
      <c r="AY230" s="17" t="s">
        <v>199</v>
      </c>
      <c r="BE230" s="167">
        <f>IF(N230="základní",J230,0)</f>
        <v>44649</v>
      </c>
      <c r="BF230" s="167">
        <f>IF(N230="snížená",J230,0)</f>
        <v>0</v>
      </c>
      <c r="BG230" s="167">
        <f>IF(N230="zákl. přenesená",J230,0)</f>
        <v>0</v>
      </c>
      <c r="BH230" s="167">
        <f>IF(N230="sníž. přenesená",J230,0)</f>
        <v>0</v>
      </c>
      <c r="BI230" s="167">
        <f>IF(N230="nulová",J230,0)</f>
        <v>0</v>
      </c>
      <c r="BJ230" s="17" t="s">
        <v>78</v>
      </c>
      <c r="BK230" s="167">
        <f>ROUND(I230*H230,2)</f>
        <v>44649</v>
      </c>
      <c r="BL230" s="17" t="s">
        <v>205</v>
      </c>
      <c r="BM230" s="166" t="s">
        <v>394</v>
      </c>
    </row>
    <row r="231" spans="1:47" s="1" customFormat="1" ht="19.5">
      <c r="A231" s="32"/>
      <c r="B231" s="33"/>
      <c r="C231" s="32"/>
      <c r="D231" s="168" t="s">
        <v>231</v>
      </c>
      <c r="E231" s="32"/>
      <c r="F231" s="169" t="s">
        <v>376</v>
      </c>
      <c r="G231" s="32"/>
      <c r="H231" s="32"/>
      <c r="I231" s="92"/>
      <c r="J231" s="32"/>
      <c r="K231" s="32"/>
      <c r="L231" s="33"/>
      <c r="M231" s="170"/>
      <c r="N231" s="171"/>
      <c r="O231" s="53"/>
      <c r="P231" s="53"/>
      <c r="Q231" s="53"/>
      <c r="R231" s="53"/>
      <c r="S231" s="53"/>
      <c r="T231" s="54"/>
      <c r="U231" s="32"/>
      <c r="V231" s="32"/>
      <c r="W231" s="32"/>
      <c r="X231" s="32"/>
      <c r="Y231" s="32"/>
      <c r="Z231" s="32"/>
      <c r="AA231" s="32"/>
      <c r="AB231" s="32"/>
      <c r="AC231" s="32"/>
      <c r="AD231" s="32"/>
      <c r="AE231" s="32"/>
      <c r="AT231" s="17" t="s">
        <v>231</v>
      </c>
      <c r="AU231" s="17" t="s">
        <v>80</v>
      </c>
    </row>
    <row r="232" spans="2:51" s="12" customFormat="1" ht="12">
      <c r="B232" s="172"/>
      <c r="D232" s="168" t="s">
        <v>209</v>
      </c>
      <c r="E232" s="173" t="s">
        <v>3</v>
      </c>
      <c r="F232" s="174" t="s">
        <v>118</v>
      </c>
      <c r="H232" s="175">
        <v>2050</v>
      </c>
      <c r="I232" s="176"/>
      <c r="L232" s="172"/>
      <c r="M232" s="177"/>
      <c r="N232" s="178"/>
      <c r="O232" s="178"/>
      <c r="P232" s="178"/>
      <c r="Q232" s="178"/>
      <c r="R232" s="178"/>
      <c r="S232" s="178"/>
      <c r="T232" s="179"/>
      <c r="AT232" s="173" t="s">
        <v>209</v>
      </c>
      <c r="AU232" s="173" t="s">
        <v>80</v>
      </c>
      <c r="AV232" s="12" t="s">
        <v>80</v>
      </c>
      <c r="AW232" s="12" t="s">
        <v>31</v>
      </c>
      <c r="AX232" s="12" t="s">
        <v>78</v>
      </c>
      <c r="AY232" s="173" t="s">
        <v>199</v>
      </c>
    </row>
    <row r="233" spans="2:51" s="12" customFormat="1" ht="12">
      <c r="B233" s="172"/>
      <c r="D233" s="168" t="s">
        <v>209</v>
      </c>
      <c r="F233" s="174" t="s">
        <v>395</v>
      </c>
      <c r="H233" s="175">
        <v>2255</v>
      </c>
      <c r="I233" s="176"/>
      <c r="L233" s="172"/>
      <c r="M233" s="177"/>
      <c r="N233" s="178"/>
      <c r="O233" s="178"/>
      <c r="P233" s="178"/>
      <c r="Q233" s="178"/>
      <c r="R233" s="178"/>
      <c r="S233" s="178"/>
      <c r="T233" s="179"/>
      <c r="AT233" s="173" t="s">
        <v>209</v>
      </c>
      <c r="AU233" s="173" t="s">
        <v>80</v>
      </c>
      <c r="AV233" s="12" t="s">
        <v>80</v>
      </c>
      <c r="AW233" s="12" t="s">
        <v>4</v>
      </c>
      <c r="AX233" s="12" t="s">
        <v>78</v>
      </c>
      <c r="AY233" s="173" t="s">
        <v>199</v>
      </c>
    </row>
    <row r="234" spans="1:65" s="1" customFormat="1" ht="21.75" customHeight="1">
      <c r="A234" s="32"/>
      <c r="B234" s="154"/>
      <c r="C234" s="155" t="s">
        <v>396</v>
      </c>
      <c r="D234" s="155" t="s">
        <v>201</v>
      </c>
      <c r="E234" s="156" t="s">
        <v>397</v>
      </c>
      <c r="F234" s="157" t="s">
        <v>398</v>
      </c>
      <c r="G234" s="158" t="s">
        <v>89</v>
      </c>
      <c r="H234" s="159">
        <v>2225</v>
      </c>
      <c r="I234" s="160">
        <v>14.3</v>
      </c>
      <c r="J234" s="161">
        <f>ROUND(I234*H234,2)</f>
        <v>31817.5</v>
      </c>
      <c r="K234" s="157" t="s">
        <v>204</v>
      </c>
      <c r="L234" s="33"/>
      <c r="M234" s="162" t="s">
        <v>3</v>
      </c>
      <c r="N234" s="163" t="s">
        <v>41</v>
      </c>
      <c r="O234" s="53"/>
      <c r="P234" s="164">
        <f>O234*H234</f>
        <v>0</v>
      </c>
      <c r="Q234" s="164">
        <v>0.00061</v>
      </c>
      <c r="R234" s="164">
        <f>Q234*H234</f>
        <v>1.3572499999999998</v>
      </c>
      <c r="S234" s="164">
        <v>0</v>
      </c>
      <c r="T234" s="165">
        <f>S234*H234</f>
        <v>0</v>
      </c>
      <c r="U234" s="32"/>
      <c r="V234" s="32"/>
      <c r="W234" s="32"/>
      <c r="X234" s="32"/>
      <c r="Y234" s="32"/>
      <c r="Z234" s="32"/>
      <c r="AA234" s="32"/>
      <c r="AB234" s="32"/>
      <c r="AC234" s="32"/>
      <c r="AD234" s="32"/>
      <c r="AE234" s="32"/>
      <c r="AR234" s="166" t="s">
        <v>205</v>
      </c>
      <c r="AT234" s="166" t="s">
        <v>201</v>
      </c>
      <c r="AU234" s="166" t="s">
        <v>80</v>
      </c>
      <c r="AY234" s="17" t="s">
        <v>199</v>
      </c>
      <c r="BE234" s="167">
        <f>IF(N234="základní",J234,0)</f>
        <v>31817.5</v>
      </c>
      <c r="BF234" s="167">
        <f>IF(N234="snížená",J234,0)</f>
        <v>0</v>
      </c>
      <c r="BG234" s="167">
        <f>IF(N234="zákl. přenesená",J234,0)</f>
        <v>0</v>
      </c>
      <c r="BH234" s="167">
        <f>IF(N234="sníž. přenesená",J234,0)</f>
        <v>0</v>
      </c>
      <c r="BI234" s="167">
        <f>IF(N234="nulová",J234,0)</f>
        <v>0</v>
      </c>
      <c r="BJ234" s="17" t="s">
        <v>78</v>
      </c>
      <c r="BK234" s="167">
        <f>ROUND(I234*H234,2)</f>
        <v>31817.5</v>
      </c>
      <c r="BL234" s="17" t="s">
        <v>205</v>
      </c>
      <c r="BM234" s="166" t="s">
        <v>399</v>
      </c>
    </row>
    <row r="235" spans="2:51" s="12" customFormat="1" ht="12">
      <c r="B235" s="172"/>
      <c r="D235" s="168" t="s">
        <v>209</v>
      </c>
      <c r="E235" s="173" t="s">
        <v>3</v>
      </c>
      <c r="F235" s="174" t="s">
        <v>166</v>
      </c>
      <c r="H235" s="175">
        <v>175</v>
      </c>
      <c r="I235" s="176"/>
      <c r="L235" s="172"/>
      <c r="M235" s="177"/>
      <c r="N235" s="178"/>
      <c r="O235" s="178"/>
      <c r="P235" s="178"/>
      <c r="Q235" s="178"/>
      <c r="R235" s="178"/>
      <c r="S235" s="178"/>
      <c r="T235" s="179"/>
      <c r="AT235" s="173" t="s">
        <v>209</v>
      </c>
      <c r="AU235" s="173" t="s">
        <v>80</v>
      </c>
      <c r="AV235" s="12" t="s">
        <v>80</v>
      </c>
      <c r="AW235" s="12" t="s">
        <v>31</v>
      </c>
      <c r="AX235" s="12" t="s">
        <v>70</v>
      </c>
      <c r="AY235" s="173" t="s">
        <v>199</v>
      </c>
    </row>
    <row r="236" spans="2:51" s="12" customFormat="1" ht="12">
      <c r="B236" s="172"/>
      <c r="D236" s="168" t="s">
        <v>209</v>
      </c>
      <c r="E236" s="173" t="s">
        <v>3</v>
      </c>
      <c r="F236" s="174" t="s">
        <v>118</v>
      </c>
      <c r="H236" s="175">
        <v>2050</v>
      </c>
      <c r="I236" s="176"/>
      <c r="L236" s="172"/>
      <c r="M236" s="177"/>
      <c r="N236" s="178"/>
      <c r="O236" s="178"/>
      <c r="P236" s="178"/>
      <c r="Q236" s="178"/>
      <c r="R236" s="178"/>
      <c r="S236" s="178"/>
      <c r="T236" s="179"/>
      <c r="AT236" s="173" t="s">
        <v>209</v>
      </c>
      <c r="AU236" s="173" t="s">
        <v>80</v>
      </c>
      <c r="AV236" s="12" t="s">
        <v>80</v>
      </c>
      <c r="AW236" s="12" t="s">
        <v>31</v>
      </c>
      <c r="AX236" s="12" t="s">
        <v>70</v>
      </c>
      <c r="AY236" s="173" t="s">
        <v>199</v>
      </c>
    </row>
    <row r="237" spans="2:51" s="13" customFormat="1" ht="12">
      <c r="B237" s="180"/>
      <c r="D237" s="168" t="s">
        <v>209</v>
      </c>
      <c r="E237" s="181" t="s">
        <v>3</v>
      </c>
      <c r="F237" s="182" t="s">
        <v>307</v>
      </c>
      <c r="H237" s="183">
        <v>2225</v>
      </c>
      <c r="I237" s="184"/>
      <c r="L237" s="180"/>
      <c r="M237" s="185"/>
      <c r="N237" s="186"/>
      <c r="O237" s="186"/>
      <c r="P237" s="186"/>
      <c r="Q237" s="186"/>
      <c r="R237" s="186"/>
      <c r="S237" s="186"/>
      <c r="T237" s="187"/>
      <c r="AT237" s="181" t="s">
        <v>209</v>
      </c>
      <c r="AU237" s="181" t="s">
        <v>80</v>
      </c>
      <c r="AV237" s="13" t="s">
        <v>205</v>
      </c>
      <c r="AW237" s="13" t="s">
        <v>31</v>
      </c>
      <c r="AX237" s="13" t="s">
        <v>78</v>
      </c>
      <c r="AY237" s="181" t="s">
        <v>199</v>
      </c>
    </row>
    <row r="238" spans="1:65" s="1" customFormat="1" ht="33" customHeight="1">
      <c r="A238" s="32"/>
      <c r="B238" s="154"/>
      <c r="C238" s="155" t="s">
        <v>400</v>
      </c>
      <c r="D238" s="155" t="s">
        <v>201</v>
      </c>
      <c r="E238" s="156" t="s">
        <v>401</v>
      </c>
      <c r="F238" s="157" t="s">
        <v>402</v>
      </c>
      <c r="G238" s="158" t="s">
        <v>89</v>
      </c>
      <c r="H238" s="159">
        <v>2225</v>
      </c>
      <c r="I238" s="160">
        <v>225</v>
      </c>
      <c r="J238" s="161">
        <f>ROUND(I238*H238,2)</f>
        <v>500625</v>
      </c>
      <c r="K238" s="157" t="s">
        <v>204</v>
      </c>
      <c r="L238" s="33"/>
      <c r="M238" s="162" t="s">
        <v>3</v>
      </c>
      <c r="N238" s="163" t="s">
        <v>41</v>
      </c>
      <c r="O238" s="53"/>
      <c r="P238" s="164">
        <f>O238*H238</f>
        <v>0</v>
      </c>
      <c r="Q238" s="164">
        <v>0</v>
      </c>
      <c r="R238" s="164">
        <f>Q238*H238</f>
        <v>0</v>
      </c>
      <c r="S238" s="164">
        <v>0</v>
      </c>
      <c r="T238" s="165">
        <f>S238*H238</f>
        <v>0</v>
      </c>
      <c r="U238" s="32"/>
      <c r="V238" s="32"/>
      <c r="W238" s="32"/>
      <c r="X238" s="32"/>
      <c r="Y238" s="32"/>
      <c r="Z238" s="32"/>
      <c r="AA238" s="32"/>
      <c r="AB238" s="32"/>
      <c r="AC238" s="32"/>
      <c r="AD238" s="32"/>
      <c r="AE238" s="32"/>
      <c r="AR238" s="166" t="s">
        <v>205</v>
      </c>
      <c r="AT238" s="166" t="s">
        <v>201</v>
      </c>
      <c r="AU238" s="166" t="s">
        <v>80</v>
      </c>
      <c r="AY238" s="17" t="s">
        <v>199</v>
      </c>
      <c r="BE238" s="167">
        <f>IF(N238="základní",J238,0)</f>
        <v>500625</v>
      </c>
      <c r="BF238" s="167">
        <f>IF(N238="snížená",J238,0)</f>
        <v>0</v>
      </c>
      <c r="BG238" s="167">
        <f>IF(N238="zákl. přenesená",J238,0)</f>
        <v>0</v>
      </c>
      <c r="BH238" s="167">
        <f>IF(N238="sníž. přenesená",J238,0)</f>
        <v>0</v>
      </c>
      <c r="BI238" s="167">
        <f>IF(N238="nulová",J238,0)</f>
        <v>0</v>
      </c>
      <c r="BJ238" s="17" t="s">
        <v>78</v>
      </c>
      <c r="BK238" s="167">
        <f>ROUND(I238*H238,2)</f>
        <v>500625</v>
      </c>
      <c r="BL238" s="17" t="s">
        <v>205</v>
      </c>
      <c r="BM238" s="166" t="s">
        <v>403</v>
      </c>
    </row>
    <row r="239" spans="1:47" s="1" customFormat="1" ht="58.5">
      <c r="A239" s="32"/>
      <c r="B239" s="33"/>
      <c r="C239" s="32"/>
      <c r="D239" s="168" t="s">
        <v>207</v>
      </c>
      <c r="E239" s="32"/>
      <c r="F239" s="169" t="s">
        <v>404</v>
      </c>
      <c r="G239" s="32"/>
      <c r="H239" s="32"/>
      <c r="I239" s="92"/>
      <c r="J239" s="32"/>
      <c r="K239" s="32"/>
      <c r="L239" s="33"/>
      <c r="M239" s="170"/>
      <c r="N239" s="171"/>
      <c r="O239" s="53"/>
      <c r="P239" s="53"/>
      <c r="Q239" s="53"/>
      <c r="R239" s="53"/>
      <c r="S239" s="53"/>
      <c r="T239" s="54"/>
      <c r="U239" s="32"/>
      <c r="V239" s="32"/>
      <c r="W239" s="32"/>
      <c r="X239" s="32"/>
      <c r="Y239" s="32"/>
      <c r="Z239" s="32"/>
      <c r="AA239" s="32"/>
      <c r="AB239" s="32"/>
      <c r="AC239" s="32"/>
      <c r="AD239" s="32"/>
      <c r="AE239" s="32"/>
      <c r="AT239" s="17" t="s">
        <v>207</v>
      </c>
      <c r="AU239" s="17" t="s">
        <v>80</v>
      </c>
    </row>
    <row r="240" spans="2:51" s="14" customFormat="1" ht="12">
      <c r="B240" s="198"/>
      <c r="D240" s="168" t="s">
        <v>209</v>
      </c>
      <c r="E240" s="199" t="s">
        <v>3</v>
      </c>
      <c r="F240" s="200" t="s">
        <v>405</v>
      </c>
      <c r="H240" s="199" t="s">
        <v>3</v>
      </c>
      <c r="I240" s="201"/>
      <c r="L240" s="198"/>
      <c r="M240" s="202"/>
      <c r="N240" s="203"/>
      <c r="O240" s="203"/>
      <c r="P240" s="203"/>
      <c r="Q240" s="203"/>
      <c r="R240" s="203"/>
      <c r="S240" s="203"/>
      <c r="T240" s="204"/>
      <c r="AT240" s="199" t="s">
        <v>209</v>
      </c>
      <c r="AU240" s="199" t="s">
        <v>80</v>
      </c>
      <c r="AV240" s="14" t="s">
        <v>78</v>
      </c>
      <c r="AW240" s="14" t="s">
        <v>31</v>
      </c>
      <c r="AX240" s="14" t="s">
        <v>70</v>
      </c>
      <c r="AY240" s="199" t="s">
        <v>199</v>
      </c>
    </row>
    <row r="241" spans="2:51" s="12" customFormat="1" ht="12">
      <c r="B241" s="172"/>
      <c r="D241" s="168" t="s">
        <v>209</v>
      </c>
      <c r="E241" s="173" t="s">
        <v>3</v>
      </c>
      <c r="F241" s="174" t="s">
        <v>166</v>
      </c>
      <c r="H241" s="175">
        <v>175</v>
      </c>
      <c r="I241" s="176"/>
      <c r="L241" s="172"/>
      <c r="M241" s="177"/>
      <c r="N241" s="178"/>
      <c r="O241" s="178"/>
      <c r="P241" s="178"/>
      <c r="Q241" s="178"/>
      <c r="R241" s="178"/>
      <c r="S241" s="178"/>
      <c r="T241" s="179"/>
      <c r="AT241" s="173" t="s">
        <v>209</v>
      </c>
      <c r="AU241" s="173" t="s">
        <v>80</v>
      </c>
      <c r="AV241" s="12" t="s">
        <v>80</v>
      </c>
      <c r="AW241" s="12" t="s">
        <v>31</v>
      </c>
      <c r="AX241" s="12" t="s">
        <v>70</v>
      </c>
      <c r="AY241" s="173" t="s">
        <v>199</v>
      </c>
    </row>
    <row r="242" spans="2:51" s="12" customFormat="1" ht="12">
      <c r="B242" s="172"/>
      <c r="D242" s="168" t="s">
        <v>209</v>
      </c>
      <c r="E242" s="173" t="s">
        <v>3</v>
      </c>
      <c r="F242" s="174" t="s">
        <v>118</v>
      </c>
      <c r="H242" s="175">
        <v>2050</v>
      </c>
      <c r="I242" s="176"/>
      <c r="L242" s="172"/>
      <c r="M242" s="177"/>
      <c r="N242" s="178"/>
      <c r="O242" s="178"/>
      <c r="P242" s="178"/>
      <c r="Q242" s="178"/>
      <c r="R242" s="178"/>
      <c r="S242" s="178"/>
      <c r="T242" s="179"/>
      <c r="AT242" s="173" t="s">
        <v>209</v>
      </c>
      <c r="AU242" s="173" t="s">
        <v>80</v>
      </c>
      <c r="AV242" s="12" t="s">
        <v>80</v>
      </c>
      <c r="AW242" s="12" t="s">
        <v>31</v>
      </c>
      <c r="AX242" s="12" t="s">
        <v>70</v>
      </c>
      <c r="AY242" s="173" t="s">
        <v>199</v>
      </c>
    </row>
    <row r="243" spans="2:51" s="13" customFormat="1" ht="12">
      <c r="B243" s="180"/>
      <c r="D243" s="168" t="s">
        <v>209</v>
      </c>
      <c r="E243" s="181" t="s">
        <v>3</v>
      </c>
      <c r="F243" s="182" t="s">
        <v>307</v>
      </c>
      <c r="H243" s="183">
        <v>2225</v>
      </c>
      <c r="I243" s="184"/>
      <c r="L243" s="180"/>
      <c r="M243" s="185"/>
      <c r="N243" s="186"/>
      <c r="O243" s="186"/>
      <c r="P243" s="186"/>
      <c r="Q243" s="186"/>
      <c r="R243" s="186"/>
      <c r="S243" s="186"/>
      <c r="T243" s="187"/>
      <c r="AT243" s="181" t="s">
        <v>209</v>
      </c>
      <c r="AU243" s="181" t="s">
        <v>80</v>
      </c>
      <c r="AV243" s="13" t="s">
        <v>205</v>
      </c>
      <c r="AW243" s="13" t="s">
        <v>31</v>
      </c>
      <c r="AX243" s="13" t="s">
        <v>78</v>
      </c>
      <c r="AY243" s="181" t="s">
        <v>199</v>
      </c>
    </row>
    <row r="244" spans="1:65" s="1" customFormat="1" ht="33" customHeight="1">
      <c r="A244" s="32"/>
      <c r="B244" s="154"/>
      <c r="C244" s="155" t="s">
        <v>406</v>
      </c>
      <c r="D244" s="155" t="s">
        <v>201</v>
      </c>
      <c r="E244" s="156" t="s">
        <v>407</v>
      </c>
      <c r="F244" s="157" t="s">
        <v>408</v>
      </c>
      <c r="G244" s="158" t="s">
        <v>89</v>
      </c>
      <c r="H244" s="159">
        <v>5</v>
      </c>
      <c r="I244" s="160">
        <v>328</v>
      </c>
      <c r="J244" s="161">
        <f>ROUND(I244*H244,2)</f>
        <v>1640</v>
      </c>
      <c r="K244" s="157" t="s">
        <v>204</v>
      </c>
      <c r="L244" s="33"/>
      <c r="M244" s="162" t="s">
        <v>3</v>
      </c>
      <c r="N244" s="163" t="s">
        <v>41</v>
      </c>
      <c r="O244" s="53"/>
      <c r="P244" s="164">
        <f>O244*H244</f>
        <v>0</v>
      </c>
      <c r="Q244" s="164">
        <v>0</v>
      </c>
      <c r="R244" s="164">
        <f>Q244*H244</f>
        <v>0</v>
      </c>
      <c r="S244" s="164">
        <v>0</v>
      </c>
      <c r="T244" s="165">
        <f>S244*H244</f>
        <v>0</v>
      </c>
      <c r="U244" s="32"/>
      <c r="V244" s="32"/>
      <c r="W244" s="32"/>
      <c r="X244" s="32"/>
      <c r="Y244" s="32"/>
      <c r="Z244" s="32"/>
      <c r="AA244" s="32"/>
      <c r="AB244" s="32"/>
      <c r="AC244" s="32"/>
      <c r="AD244" s="32"/>
      <c r="AE244" s="32"/>
      <c r="AR244" s="166" t="s">
        <v>205</v>
      </c>
      <c r="AT244" s="166" t="s">
        <v>201</v>
      </c>
      <c r="AU244" s="166" t="s">
        <v>80</v>
      </c>
      <c r="AY244" s="17" t="s">
        <v>199</v>
      </c>
      <c r="BE244" s="167">
        <f>IF(N244="základní",J244,0)</f>
        <v>1640</v>
      </c>
      <c r="BF244" s="167">
        <f>IF(N244="snížená",J244,0)</f>
        <v>0</v>
      </c>
      <c r="BG244" s="167">
        <f>IF(N244="zákl. přenesená",J244,0)</f>
        <v>0</v>
      </c>
      <c r="BH244" s="167">
        <f>IF(N244="sníž. přenesená",J244,0)</f>
        <v>0</v>
      </c>
      <c r="BI244" s="167">
        <f>IF(N244="nulová",J244,0)</f>
        <v>0</v>
      </c>
      <c r="BJ244" s="17" t="s">
        <v>78</v>
      </c>
      <c r="BK244" s="167">
        <f>ROUND(I244*H244,2)</f>
        <v>1640</v>
      </c>
      <c r="BL244" s="17" t="s">
        <v>205</v>
      </c>
      <c r="BM244" s="166" t="s">
        <v>409</v>
      </c>
    </row>
    <row r="245" spans="1:47" s="1" customFormat="1" ht="58.5">
      <c r="A245" s="32"/>
      <c r="B245" s="33"/>
      <c r="C245" s="32"/>
      <c r="D245" s="168" t="s">
        <v>207</v>
      </c>
      <c r="E245" s="32"/>
      <c r="F245" s="169" t="s">
        <v>404</v>
      </c>
      <c r="G245" s="32"/>
      <c r="H245" s="32"/>
      <c r="I245" s="92"/>
      <c r="J245" s="32"/>
      <c r="K245" s="32"/>
      <c r="L245" s="33"/>
      <c r="M245" s="170"/>
      <c r="N245" s="171"/>
      <c r="O245" s="53"/>
      <c r="P245" s="53"/>
      <c r="Q245" s="53"/>
      <c r="R245" s="53"/>
      <c r="S245" s="53"/>
      <c r="T245" s="54"/>
      <c r="U245" s="32"/>
      <c r="V245" s="32"/>
      <c r="W245" s="32"/>
      <c r="X245" s="32"/>
      <c r="Y245" s="32"/>
      <c r="Z245" s="32"/>
      <c r="AA245" s="32"/>
      <c r="AB245" s="32"/>
      <c r="AC245" s="32"/>
      <c r="AD245" s="32"/>
      <c r="AE245" s="32"/>
      <c r="AT245" s="17" t="s">
        <v>207</v>
      </c>
      <c r="AU245" s="17" t="s">
        <v>80</v>
      </c>
    </row>
    <row r="246" spans="2:51" s="12" customFormat="1" ht="12">
      <c r="B246" s="172"/>
      <c r="D246" s="168" t="s">
        <v>209</v>
      </c>
      <c r="E246" s="173" t="s">
        <v>3</v>
      </c>
      <c r="F246" s="174" t="s">
        <v>115</v>
      </c>
      <c r="H246" s="175">
        <v>5</v>
      </c>
      <c r="I246" s="176"/>
      <c r="L246" s="172"/>
      <c r="M246" s="177"/>
      <c r="N246" s="178"/>
      <c r="O246" s="178"/>
      <c r="P246" s="178"/>
      <c r="Q246" s="178"/>
      <c r="R246" s="178"/>
      <c r="S246" s="178"/>
      <c r="T246" s="179"/>
      <c r="AT246" s="173" t="s">
        <v>209</v>
      </c>
      <c r="AU246" s="173" t="s">
        <v>80</v>
      </c>
      <c r="AV246" s="12" t="s">
        <v>80</v>
      </c>
      <c r="AW246" s="12" t="s">
        <v>31</v>
      </c>
      <c r="AX246" s="12" t="s">
        <v>78</v>
      </c>
      <c r="AY246" s="173" t="s">
        <v>199</v>
      </c>
    </row>
    <row r="247" spans="1:65" s="1" customFormat="1" ht="33" customHeight="1">
      <c r="A247" s="32"/>
      <c r="B247" s="154"/>
      <c r="C247" s="155" t="s">
        <v>410</v>
      </c>
      <c r="D247" s="155" t="s">
        <v>201</v>
      </c>
      <c r="E247" s="156" t="s">
        <v>411</v>
      </c>
      <c r="F247" s="157" t="s">
        <v>412</v>
      </c>
      <c r="G247" s="158" t="s">
        <v>89</v>
      </c>
      <c r="H247" s="159">
        <v>2225</v>
      </c>
      <c r="I247" s="160">
        <v>298</v>
      </c>
      <c r="J247" s="161">
        <f>ROUND(I247*H247,2)</f>
        <v>663050</v>
      </c>
      <c r="K247" s="157" t="s">
        <v>204</v>
      </c>
      <c r="L247" s="33"/>
      <c r="M247" s="162" t="s">
        <v>3</v>
      </c>
      <c r="N247" s="163" t="s">
        <v>41</v>
      </c>
      <c r="O247" s="53"/>
      <c r="P247" s="164">
        <f>O247*H247</f>
        <v>0</v>
      </c>
      <c r="Q247" s="164">
        <v>0</v>
      </c>
      <c r="R247" s="164">
        <f>Q247*H247</f>
        <v>0</v>
      </c>
      <c r="S247" s="164">
        <v>0</v>
      </c>
      <c r="T247" s="165">
        <f>S247*H247</f>
        <v>0</v>
      </c>
      <c r="U247" s="32"/>
      <c r="V247" s="32"/>
      <c r="W247" s="32"/>
      <c r="X247" s="32"/>
      <c r="Y247" s="32"/>
      <c r="Z247" s="32"/>
      <c r="AA247" s="32"/>
      <c r="AB247" s="32"/>
      <c r="AC247" s="32"/>
      <c r="AD247" s="32"/>
      <c r="AE247" s="32"/>
      <c r="AR247" s="166" t="s">
        <v>205</v>
      </c>
      <c r="AT247" s="166" t="s">
        <v>201</v>
      </c>
      <c r="AU247" s="166" t="s">
        <v>80</v>
      </c>
      <c r="AY247" s="17" t="s">
        <v>199</v>
      </c>
      <c r="BE247" s="167">
        <f>IF(N247="základní",J247,0)</f>
        <v>663050</v>
      </c>
      <c r="BF247" s="167">
        <f>IF(N247="snížená",J247,0)</f>
        <v>0</v>
      </c>
      <c r="BG247" s="167">
        <f>IF(N247="zákl. přenesená",J247,0)</f>
        <v>0</v>
      </c>
      <c r="BH247" s="167">
        <f>IF(N247="sníž. přenesená",J247,0)</f>
        <v>0</v>
      </c>
      <c r="BI247" s="167">
        <f>IF(N247="nulová",J247,0)</f>
        <v>0</v>
      </c>
      <c r="BJ247" s="17" t="s">
        <v>78</v>
      </c>
      <c r="BK247" s="167">
        <f>ROUND(I247*H247,2)</f>
        <v>663050</v>
      </c>
      <c r="BL247" s="17" t="s">
        <v>205</v>
      </c>
      <c r="BM247" s="166" t="s">
        <v>413</v>
      </c>
    </row>
    <row r="248" spans="1:47" s="1" customFormat="1" ht="58.5">
      <c r="A248" s="32"/>
      <c r="B248" s="33"/>
      <c r="C248" s="32"/>
      <c r="D248" s="168" t="s">
        <v>207</v>
      </c>
      <c r="E248" s="32"/>
      <c r="F248" s="169" t="s">
        <v>414</v>
      </c>
      <c r="G248" s="32"/>
      <c r="H248" s="32"/>
      <c r="I248" s="92"/>
      <c r="J248" s="32"/>
      <c r="K248" s="32"/>
      <c r="L248" s="33"/>
      <c r="M248" s="170"/>
      <c r="N248" s="171"/>
      <c r="O248" s="53"/>
      <c r="P248" s="53"/>
      <c r="Q248" s="53"/>
      <c r="R248" s="53"/>
      <c r="S248" s="53"/>
      <c r="T248" s="54"/>
      <c r="U248" s="32"/>
      <c r="V248" s="32"/>
      <c r="W248" s="32"/>
      <c r="X248" s="32"/>
      <c r="Y248" s="32"/>
      <c r="Z248" s="32"/>
      <c r="AA248" s="32"/>
      <c r="AB248" s="32"/>
      <c r="AC248" s="32"/>
      <c r="AD248" s="32"/>
      <c r="AE248" s="32"/>
      <c r="AT248" s="17" t="s">
        <v>207</v>
      </c>
      <c r="AU248" s="17" t="s">
        <v>80</v>
      </c>
    </row>
    <row r="249" spans="2:51" s="14" customFormat="1" ht="12">
      <c r="B249" s="198"/>
      <c r="D249" s="168" t="s">
        <v>209</v>
      </c>
      <c r="E249" s="199" t="s">
        <v>3</v>
      </c>
      <c r="F249" s="200" t="s">
        <v>415</v>
      </c>
      <c r="H249" s="199" t="s">
        <v>3</v>
      </c>
      <c r="I249" s="201"/>
      <c r="L249" s="198"/>
      <c r="M249" s="202"/>
      <c r="N249" s="203"/>
      <c r="O249" s="203"/>
      <c r="P249" s="203"/>
      <c r="Q249" s="203"/>
      <c r="R249" s="203"/>
      <c r="S249" s="203"/>
      <c r="T249" s="204"/>
      <c r="AT249" s="199" t="s">
        <v>209</v>
      </c>
      <c r="AU249" s="199" t="s">
        <v>80</v>
      </c>
      <c r="AV249" s="14" t="s">
        <v>78</v>
      </c>
      <c r="AW249" s="14" t="s">
        <v>31</v>
      </c>
      <c r="AX249" s="14" t="s">
        <v>70</v>
      </c>
      <c r="AY249" s="199" t="s">
        <v>199</v>
      </c>
    </row>
    <row r="250" spans="2:51" s="12" customFormat="1" ht="12">
      <c r="B250" s="172"/>
      <c r="D250" s="168" t="s">
        <v>209</v>
      </c>
      <c r="E250" s="173" t="s">
        <v>3</v>
      </c>
      <c r="F250" s="174" t="s">
        <v>166</v>
      </c>
      <c r="H250" s="175">
        <v>175</v>
      </c>
      <c r="I250" s="176"/>
      <c r="L250" s="172"/>
      <c r="M250" s="177"/>
      <c r="N250" s="178"/>
      <c r="O250" s="178"/>
      <c r="P250" s="178"/>
      <c r="Q250" s="178"/>
      <c r="R250" s="178"/>
      <c r="S250" s="178"/>
      <c r="T250" s="179"/>
      <c r="AT250" s="173" t="s">
        <v>209</v>
      </c>
      <c r="AU250" s="173" t="s">
        <v>80</v>
      </c>
      <c r="AV250" s="12" t="s">
        <v>80</v>
      </c>
      <c r="AW250" s="12" t="s">
        <v>31</v>
      </c>
      <c r="AX250" s="12" t="s">
        <v>70</v>
      </c>
      <c r="AY250" s="173" t="s">
        <v>199</v>
      </c>
    </row>
    <row r="251" spans="2:51" s="12" customFormat="1" ht="12">
      <c r="B251" s="172"/>
      <c r="D251" s="168" t="s">
        <v>209</v>
      </c>
      <c r="E251" s="173" t="s">
        <v>3</v>
      </c>
      <c r="F251" s="174" t="s">
        <v>118</v>
      </c>
      <c r="H251" s="175">
        <v>2050</v>
      </c>
      <c r="I251" s="176"/>
      <c r="L251" s="172"/>
      <c r="M251" s="177"/>
      <c r="N251" s="178"/>
      <c r="O251" s="178"/>
      <c r="P251" s="178"/>
      <c r="Q251" s="178"/>
      <c r="R251" s="178"/>
      <c r="S251" s="178"/>
      <c r="T251" s="179"/>
      <c r="AT251" s="173" t="s">
        <v>209</v>
      </c>
      <c r="AU251" s="173" t="s">
        <v>80</v>
      </c>
      <c r="AV251" s="12" t="s">
        <v>80</v>
      </c>
      <c r="AW251" s="12" t="s">
        <v>31</v>
      </c>
      <c r="AX251" s="12" t="s">
        <v>70</v>
      </c>
      <c r="AY251" s="173" t="s">
        <v>199</v>
      </c>
    </row>
    <row r="252" spans="2:51" s="13" customFormat="1" ht="12">
      <c r="B252" s="180"/>
      <c r="D252" s="168" t="s">
        <v>209</v>
      </c>
      <c r="E252" s="181" t="s">
        <v>3</v>
      </c>
      <c r="F252" s="182" t="s">
        <v>307</v>
      </c>
      <c r="H252" s="183">
        <v>2225</v>
      </c>
      <c r="I252" s="184"/>
      <c r="L252" s="180"/>
      <c r="M252" s="185"/>
      <c r="N252" s="186"/>
      <c r="O252" s="186"/>
      <c r="P252" s="186"/>
      <c r="Q252" s="186"/>
      <c r="R252" s="186"/>
      <c r="S252" s="186"/>
      <c r="T252" s="187"/>
      <c r="AT252" s="181" t="s">
        <v>209</v>
      </c>
      <c r="AU252" s="181" t="s">
        <v>80</v>
      </c>
      <c r="AV252" s="13" t="s">
        <v>205</v>
      </c>
      <c r="AW252" s="13" t="s">
        <v>31</v>
      </c>
      <c r="AX252" s="13" t="s">
        <v>78</v>
      </c>
      <c r="AY252" s="181" t="s">
        <v>199</v>
      </c>
    </row>
    <row r="253" spans="1:65" s="1" customFormat="1" ht="21.75" customHeight="1">
      <c r="A253" s="32"/>
      <c r="B253" s="154"/>
      <c r="C253" s="155" t="s">
        <v>416</v>
      </c>
      <c r="D253" s="155" t="s">
        <v>201</v>
      </c>
      <c r="E253" s="156" t="s">
        <v>417</v>
      </c>
      <c r="F253" s="157" t="s">
        <v>418</v>
      </c>
      <c r="G253" s="158" t="s">
        <v>89</v>
      </c>
      <c r="H253" s="159">
        <v>22</v>
      </c>
      <c r="I253" s="160">
        <v>1160</v>
      </c>
      <c r="J253" s="161">
        <f>ROUND(I253*H253,2)</f>
        <v>25520</v>
      </c>
      <c r="K253" s="157" t="s">
        <v>204</v>
      </c>
      <c r="L253" s="33"/>
      <c r="M253" s="162" t="s">
        <v>3</v>
      </c>
      <c r="N253" s="163" t="s">
        <v>41</v>
      </c>
      <c r="O253" s="53"/>
      <c r="P253" s="164">
        <f>O253*H253</f>
        <v>0</v>
      </c>
      <c r="Q253" s="164">
        <v>0</v>
      </c>
      <c r="R253" s="164">
        <f>Q253*H253</f>
        <v>0</v>
      </c>
      <c r="S253" s="164">
        <v>0</v>
      </c>
      <c r="T253" s="165">
        <f>S253*H253</f>
        <v>0</v>
      </c>
      <c r="U253" s="32"/>
      <c r="V253" s="32"/>
      <c r="W253" s="32"/>
      <c r="X253" s="32"/>
      <c r="Y253" s="32"/>
      <c r="Z253" s="32"/>
      <c r="AA253" s="32"/>
      <c r="AB253" s="32"/>
      <c r="AC253" s="32"/>
      <c r="AD253" s="32"/>
      <c r="AE253" s="32"/>
      <c r="AR253" s="166" t="s">
        <v>205</v>
      </c>
      <c r="AT253" s="166" t="s">
        <v>201</v>
      </c>
      <c r="AU253" s="166" t="s">
        <v>80</v>
      </c>
      <c r="AY253" s="17" t="s">
        <v>199</v>
      </c>
      <c r="BE253" s="167">
        <f>IF(N253="základní",J253,0)</f>
        <v>25520</v>
      </c>
      <c r="BF253" s="167">
        <f>IF(N253="snížená",J253,0)</f>
        <v>0</v>
      </c>
      <c r="BG253" s="167">
        <f>IF(N253="zákl. přenesená",J253,0)</f>
        <v>0</v>
      </c>
      <c r="BH253" s="167">
        <f>IF(N253="sníž. přenesená",J253,0)</f>
        <v>0</v>
      </c>
      <c r="BI253" s="167">
        <f>IF(N253="nulová",J253,0)</f>
        <v>0</v>
      </c>
      <c r="BJ253" s="17" t="s">
        <v>78</v>
      </c>
      <c r="BK253" s="167">
        <f>ROUND(I253*H253,2)</f>
        <v>25520</v>
      </c>
      <c r="BL253" s="17" t="s">
        <v>205</v>
      </c>
      <c r="BM253" s="166" t="s">
        <v>419</v>
      </c>
    </row>
    <row r="254" spans="1:47" s="1" customFormat="1" ht="282.75">
      <c r="A254" s="32"/>
      <c r="B254" s="33"/>
      <c r="C254" s="32"/>
      <c r="D254" s="168" t="s">
        <v>207</v>
      </c>
      <c r="E254" s="32"/>
      <c r="F254" s="169" t="s">
        <v>420</v>
      </c>
      <c r="G254" s="32"/>
      <c r="H254" s="32"/>
      <c r="I254" s="92"/>
      <c r="J254" s="32"/>
      <c r="K254" s="32"/>
      <c r="L254" s="33"/>
      <c r="M254" s="170"/>
      <c r="N254" s="171"/>
      <c r="O254" s="53"/>
      <c r="P254" s="53"/>
      <c r="Q254" s="53"/>
      <c r="R254" s="53"/>
      <c r="S254" s="53"/>
      <c r="T254" s="54"/>
      <c r="U254" s="32"/>
      <c r="V254" s="32"/>
      <c r="W254" s="32"/>
      <c r="X254" s="32"/>
      <c r="Y254" s="32"/>
      <c r="Z254" s="32"/>
      <c r="AA254" s="32"/>
      <c r="AB254" s="32"/>
      <c r="AC254" s="32"/>
      <c r="AD254" s="32"/>
      <c r="AE254" s="32"/>
      <c r="AT254" s="17" t="s">
        <v>207</v>
      </c>
      <c r="AU254" s="17" t="s">
        <v>80</v>
      </c>
    </row>
    <row r="255" spans="2:51" s="12" customFormat="1" ht="12">
      <c r="B255" s="172"/>
      <c r="D255" s="168" t="s">
        <v>209</v>
      </c>
      <c r="E255" s="173" t="s">
        <v>3</v>
      </c>
      <c r="F255" s="174" t="s">
        <v>421</v>
      </c>
      <c r="H255" s="175">
        <v>22</v>
      </c>
      <c r="I255" s="176"/>
      <c r="L255" s="172"/>
      <c r="M255" s="177"/>
      <c r="N255" s="178"/>
      <c r="O255" s="178"/>
      <c r="P255" s="178"/>
      <c r="Q255" s="178"/>
      <c r="R255" s="178"/>
      <c r="S255" s="178"/>
      <c r="T255" s="179"/>
      <c r="AT255" s="173" t="s">
        <v>209</v>
      </c>
      <c r="AU255" s="173" t="s">
        <v>80</v>
      </c>
      <c r="AV255" s="12" t="s">
        <v>80</v>
      </c>
      <c r="AW255" s="12" t="s">
        <v>31</v>
      </c>
      <c r="AX255" s="12" t="s">
        <v>78</v>
      </c>
      <c r="AY255" s="173" t="s">
        <v>199</v>
      </c>
    </row>
    <row r="256" spans="1:65" s="1" customFormat="1" ht="66.75" customHeight="1">
      <c r="A256" s="32"/>
      <c r="B256" s="154"/>
      <c r="C256" s="155" t="s">
        <v>422</v>
      </c>
      <c r="D256" s="155" t="s">
        <v>201</v>
      </c>
      <c r="E256" s="156" t="s">
        <v>423</v>
      </c>
      <c r="F256" s="157" t="s">
        <v>424</v>
      </c>
      <c r="G256" s="158" t="s">
        <v>89</v>
      </c>
      <c r="H256" s="159">
        <v>627</v>
      </c>
      <c r="I256" s="160">
        <v>244</v>
      </c>
      <c r="J256" s="161">
        <f>ROUND(I256*H256,2)</f>
        <v>152988</v>
      </c>
      <c r="K256" s="157" t="s">
        <v>204</v>
      </c>
      <c r="L256" s="33"/>
      <c r="M256" s="162" t="s">
        <v>3</v>
      </c>
      <c r="N256" s="163" t="s">
        <v>41</v>
      </c>
      <c r="O256" s="53"/>
      <c r="P256" s="164">
        <f>O256*H256</f>
        <v>0</v>
      </c>
      <c r="Q256" s="164">
        <v>0.08425</v>
      </c>
      <c r="R256" s="164">
        <f>Q256*H256</f>
        <v>52.82475</v>
      </c>
      <c r="S256" s="164">
        <v>0</v>
      </c>
      <c r="T256" s="165">
        <f>S256*H256</f>
        <v>0</v>
      </c>
      <c r="U256" s="32"/>
      <c r="V256" s="32"/>
      <c r="W256" s="32"/>
      <c r="X256" s="32"/>
      <c r="Y256" s="32"/>
      <c r="Z256" s="32"/>
      <c r="AA256" s="32"/>
      <c r="AB256" s="32"/>
      <c r="AC256" s="32"/>
      <c r="AD256" s="32"/>
      <c r="AE256" s="32"/>
      <c r="AR256" s="166" t="s">
        <v>205</v>
      </c>
      <c r="AT256" s="166" t="s">
        <v>201</v>
      </c>
      <c r="AU256" s="166" t="s">
        <v>80</v>
      </c>
      <c r="AY256" s="17" t="s">
        <v>199</v>
      </c>
      <c r="BE256" s="167">
        <f>IF(N256="základní",J256,0)</f>
        <v>152988</v>
      </c>
      <c r="BF256" s="167">
        <f>IF(N256="snížená",J256,0)</f>
        <v>0</v>
      </c>
      <c r="BG256" s="167">
        <f>IF(N256="zákl. přenesená",J256,0)</f>
        <v>0</v>
      </c>
      <c r="BH256" s="167">
        <f>IF(N256="sníž. přenesená",J256,0)</f>
        <v>0</v>
      </c>
      <c r="BI256" s="167">
        <f>IF(N256="nulová",J256,0)</f>
        <v>0</v>
      </c>
      <c r="BJ256" s="17" t="s">
        <v>78</v>
      </c>
      <c r="BK256" s="167">
        <f>ROUND(I256*H256,2)</f>
        <v>152988</v>
      </c>
      <c r="BL256" s="17" t="s">
        <v>205</v>
      </c>
      <c r="BM256" s="166" t="s">
        <v>425</v>
      </c>
    </row>
    <row r="257" spans="1:47" s="1" customFormat="1" ht="156">
      <c r="A257" s="32"/>
      <c r="B257" s="33"/>
      <c r="C257" s="32"/>
      <c r="D257" s="168" t="s">
        <v>207</v>
      </c>
      <c r="E257" s="32"/>
      <c r="F257" s="169" t="s">
        <v>426</v>
      </c>
      <c r="G257" s="32"/>
      <c r="H257" s="32"/>
      <c r="I257" s="92"/>
      <c r="J257" s="32"/>
      <c r="K257" s="32"/>
      <c r="L257" s="33"/>
      <c r="M257" s="170"/>
      <c r="N257" s="171"/>
      <c r="O257" s="53"/>
      <c r="P257" s="53"/>
      <c r="Q257" s="53"/>
      <c r="R257" s="53"/>
      <c r="S257" s="53"/>
      <c r="T257" s="54"/>
      <c r="U257" s="32"/>
      <c r="V257" s="32"/>
      <c r="W257" s="32"/>
      <c r="X257" s="32"/>
      <c r="Y257" s="32"/>
      <c r="Z257" s="32"/>
      <c r="AA257" s="32"/>
      <c r="AB257" s="32"/>
      <c r="AC257" s="32"/>
      <c r="AD257" s="32"/>
      <c r="AE257" s="32"/>
      <c r="AT257" s="17" t="s">
        <v>207</v>
      </c>
      <c r="AU257" s="17" t="s">
        <v>80</v>
      </c>
    </row>
    <row r="258" spans="2:51" s="12" customFormat="1" ht="12">
      <c r="B258" s="172"/>
      <c r="D258" s="168" t="s">
        <v>209</v>
      </c>
      <c r="E258" s="173" t="s">
        <v>3</v>
      </c>
      <c r="F258" s="174" t="s">
        <v>377</v>
      </c>
      <c r="H258" s="175">
        <v>627</v>
      </c>
      <c r="I258" s="176"/>
      <c r="L258" s="172"/>
      <c r="M258" s="177"/>
      <c r="N258" s="178"/>
      <c r="O258" s="178"/>
      <c r="P258" s="178"/>
      <c r="Q258" s="178"/>
      <c r="R258" s="178"/>
      <c r="S258" s="178"/>
      <c r="T258" s="179"/>
      <c r="AT258" s="173" t="s">
        <v>209</v>
      </c>
      <c r="AU258" s="173" t="s">
        <v>80</v>
      </c>
      <c r="AV258" s="12" t="s">
        <v>80</v>
      </c>
      <c r="AW258" s="12" t="s">
        <v>31</v>
      </c>
      <c r="AX258" s="12" t="s">
        <v>78</v>
      </c>
      <c r="AY258" s="173" t="s">
        <v>199</v>
      </c>
    </row>
    <row r="259" spans="1:65" s="1" customFormat="1" ht="16.5" customHeight="1">
      <c r="A259" s="32"/>
      <c r="B259" s="154"/>
      <c r="C259" s="188" t="s">
        <v>427</v>
      </c>
      <c r="D259" s="188" t="s">
        <v>309</v>
      </c>
      <c r="E259" s="189" t="s">
        <v>428</v>
      </c>
      <c r="F259" s="190" t="s">
        <v>429</v>
      </c>
      <c r="G259" s="191" t="s">
        <v>89</v>
      </c>
      <c r="H259" s="192">
        <v>468.18</v>
      </c>
      <c r="I259" s="193">
        <v>249</v>
      </c>
      <c r="J259" s="194">
        <f>ROUND(I259*H259,2)</f>
        <v>116576.82</v>
      </c>
      <c r="K259" s="190" t="s">
        <v>204</v>
      </c>
      <c r="L259" s="195"/>
      <c r="M259" s="196" t="s">
        <v>3</v>
      </c>
      <c r="N259" s="197" t="s">
        <v>41</v>
      </c>
      <c r="O259" s="53"/>
      <c r="P259" s="164">
        <f>O259*H259</f>
        <v>0</v>
      </c>
      <c r="Q259" s="164">
        <v>0.13099999999999998</v>
      </c>
      <c r="R259" s="164">
        <f>Q259*H259</f>
        <v>61.33157999999999</v>
      </c>
      <c r="S259" s="164">
        <v>0</v>
      </c>
      <c r="T259" s="165">
        <f>S259*H259</f>
        <v>0</v>
      </c>
      <c r="U259" s="32"/>
      <c r="V259" s="32"/>
      <c r="W259" s="32"/>
      <c r="X259" s="32"/>
      <c r="Y259" s="32"/>
      <c r="Z259" s="32"/>
      <c r="AA259" s="32"/>
      <c r="AB259" s="32"/>
      <c r="AC259" s="32"/>
      <c r="AD259" s="32"/>
      <c r="AE259" s="32"/>
      <c r="AR259" s="166" t="s">
        <v>145</v>
      </c>
      <c r="AT259" s="166" t="s">
        <v>309</v>
      </c>
      <c r="AU259" s="166" t="s">
        <v>80</v>
      </c>
      <c r="AY259" s="17" t="s">
        <v>199</v>
      </c>
      <c r="BE259" s="167">
        <f>IF(N259="základní",J259,0)</f>
        <v>116576.82</v>
      </c>
      <c r="BF259" s="167">
        <f>IF(N259="snížená",J259,0)</f>
        <v>0</v>
      </c>
      <c r="BG259" s="167">
        <f>IF(N259="zákl. přenesená",J259,0)</f>
        <v>0</v>
      </c>
      <c r="BH259" s="167">
        <f>IF(N259="sníž. přenesená",J259,0)</f>
        <v>0</v>
      </c>
      <c r="BI259" s="167">
        <f>IF(N259="nulová",J259,0)</f>
        <v>0</v>
      </c>
      <c r="BJ259" s="17" t="s">
        <v>78</v>
      </c>
      <c r="BK259" s="167">
        <f>ROUND(I259*H259,2)</f>
        <v>116576.82</v>
      </c>
      <c r="BL259" s="17" t="s">
        <v>205</v>
      </c>
      <c r="BM259" s="166" t="s">
        <v>430</v>
      </c>
    </row>
    <row r="260" spans="1:47" s="1" customFormat="1" ht="19.5">
      <c r="A260" s="32"/>
      <c r="B260" s="33"/>
      <c r="C260" s="32"/>
      <c r="D260" s="168" t="s">
        <v>231</v>
      </c>
      <c r="E260" s="32"/>
      <c r="F260" s="169" t="s">
        <v>431</v>
      </c>
      <c r="G260" s="32"/>
      <c r="H260" s="32"/>
      <c r="I260" s="92"/>
      <c r="J260" s="32"/>
      <c r="K260" s="32"/>
      <c r="L260" s="33"/>
      <c r="M260" s="170"/>
      <c r="N260" s="171"/>
      <c r="O260" s="53"/>
      <c r="P260" s="53"/>
      <c r="Q260" s="53"/>
      <c r="R260" s="53"/>
      <c r="S260" s="53"/>
      <c r="T260" s="54"/>
      <c r="U260" s="32"/>
      <c r="V260" s="32"/>
      <c r="W260" s="32"/>
      <c r="X260" s="32"/>
      <c r="Y260" s="32"/>
      <c r="Z260" s="32"/>
      <c r="AA260" s="32"/>
      <c r="AB260" s="32"/>
      <c r="AC260" s="32"/>
      <c r="AD260" s="32"/>
      <c r="AE260" s="32"/>
      <c r="AT260" s="17" t="s">
        <v>231</v>
      </c>
      <c r="AU260" s="17" t="s">
        <v>80</v>
      </c>
    </row>
    <row r="261" spans="2:51" s="12" customFormat="1" ht="12">
      <c r="B261" s="172"/>
      <c r="D261" s="168" t="s">
        <v>209</v>
      </c>
      <c r="E261" s="173" t="s">
        <v>3</v>
      </c>
      <c r="F261" s="174" t="s">
        <v>105</v>
      </c>
      <c r="H261" s="175">
        <v>459</v>
      </c>
      <c r="I261" s="176"/>
      <c r="L261" s="172"/>
      <c r="M261" s="177"/>
      <c r="N261" s="178"/>
      <c r="O261" s="178"/>
      <c r="P261" s="178"/>
      <c r="Q261" s="178"/>
      <c r="R261" s="178"/>
      <c r="S261" s="178"/>
      <c r="T261" s="179"/>
      <c r="AT261" s="173" t="s">
        <v>209</v>
      </c>
      <c r="AU261" s="173" t="s">
        <v>80</v>
      </c>
      <c r="AV261" s="12" t="s">
        <v>80</v>
      </c>
      <c r="AW261" s="12" t="s">
        <v>31</v>
      </c>
      <c r="AX261" s="12" t="s">
        <v>78</v>
      </c>
      <c r="AY261" s="173" t="s">
        <v>199</v>
      </c>
    </row>
    <row r="262" spans="2:51" s="12" customFormat="1" ht="12">
      <c r="B262" s="172"/>
      <c r="D262" s="168" t="s">
        <v>209</v>
      </c>
      <c r="F262" s="174" t="s">
        <v>432</v>
      </c>
      <c r="H262" s="175">
        <v>468.18</v>
      </c>
      <c r="I262" s="176"/>
      <c r="L262" s="172"/>
      <c r="M262" s="177"/>
      <c r="N262" s="178"/>
      <c r="O262" s="178"/>
      <c r="P262" s="178"/>
      <c r="Q262" s="178"/>
      <c r="R262" s="178"/>
      <c r="S262" s="178"/>
      <c r="T262" s="179"/>
      <c r="AT262" s="173" t="s">
        <v>209</v>
      </c>
      <c r="AU262" s="173" t="s">
        <v>80</v>
      </c>
      <c r="AV262" s="12" t="s">
        <v>80</v>
      </c>
      <c r="AW262" s="12" t="s">
        <v>4</v>
      </c>
      <c r="AX262" s="12" t="s">
        <v>78</v>
      </c>
      <c r="AY262" s="173" t="s">
        <v>199</v>
      </c>
    </row>
    <row r="263" spans="1:65" s="1" customFormat="1" ht="16.5" customHeight="1">
      <c r="A263" s="32"/>
      <c r="B263" s="154"/>
      <c r="C263" s="188" t="s">
        <v>433</v>
      </c>
      <c r="D263" s="188" t="s">
        <v>309</v>
      </c>
      <c r="E263" s="189" t="s">
        <v>434</v>
      </c>
      <c r="F263" s="190" t="s">
        <v>435</v>
      </c>
      <c r="G263" s="191" t="s">
        <v>89</v>
      </c>
      <c r="H263" s="192">
        <v>154.53</v>
      </c>
      <c r="I263" s="193">
        <v>279</v>
      </c>
      <c r="J263" s="194">
        <f>ROUND(I263*H263,2)</f>
        <v>43113.87</v>
      </c>
      <c r="K263" s="190" t="s">
        <v>204</v>
      </c>
      <c r="L263" s="195"/>
      <c r="M263" s="196" t="s">
        <v>3</v>
      </c>
      <c r="N263" s="197" t="s">
        <v>41</v>
      </c>
      <c r="O263" s="53"/>
      <c r="P263" s="164">
        <f>O263*H263</f>
        <v>0</v>
      </c>
      <c r="Q263" s="164">
        <v>0.13099999999999998</v>
      </c>
      <c r="R263" s="164">
        <f>Q263*H263</f>
        <v>20.243429999999996</v>
      </c>
      <c r="S263" s="164">
        <v>0</v>
      </c>
      <c r="T263" s="165">
        <f>S263*H263</f>
        <v>0</v>
      </c>
      <c r="U263" s="32"/>
      <c r="V263" s="32"/>
      <c r="W263" s="32"/>
      <c r="X263" s="32"/>
      <c r="Y263" s="32"/>
      <c r="Z263" s="32"/>
      <c r="AA263" s="32"/>
      <c r="AB263" s="32"/>
      <c r="AC263" s="32"/>
      <c r="AD263" s="32"/>
      <c r="AE263" s="32"/>
      <c r="AR263" s="166" t="s">
        <v>145</v>
      </c>
      <c r="AT263" s="166" t="s">
        <v>309</v>
      </c>
      <c r="AU263" s="166" t="s">
        <v>80</v>
      </c>
      <c r="AY263" s="17" t="s">
        <v>199</v>
      </c>
      <c r="BE263" s="167">
        <f>IF(N263="základní",J263,0)</f>
        <v>43113.87</v>
      </c>
      <c r="BF263" s="167">
        <f>IF(N263="snížená",J263,0)</f>
        <v>0</v>
      </c>
      <c r="BG263" s="167">
        <f>IF(N263="zákl. přenesená",J263,0)</f>
        <v>0</v>
      </c>
      <c r="BH263" s="167">
        <f>IF(N263="sníž. přenesená",J263,0)</f>
        <v>0</v>
      </c>
      <c r="BI263" s="167">
        <f>IF(N263="nulová",J263,0)</f>
        <v>0</v>
      </c>
      <c r="BJ263" s="17" t="s">
        <v>78</v>
      </c>
      <c r="BK263" s="167">
        <f>ROUND(I263*H263,2)</f>
        <v>43113.87</v>
      </c>
      <c r="BL263" s="17" t="s">
        <v>205</v>
      </c>
      <c r="BM263" s="166" t="s">
        <v>436</v>
      </c>
    </row>
    <row r="264" spans="1:47" s="1" customFormat="1" ht="19.5">
      <c r="A264" s="32"/>
      <c r="B264" s="33"/>
      <c r="C264" s="32"/>
      <c r="D264" s="168" t="s">
        <v>231</v>
      </c>
      <c r="E264" s="32"/>
      <c r="F264" s="169" t="s">
        <v>437</v>
      </c>
      <c r="G264" s="32"/>
      <c r="H264" s="32"/>
      <c r="I264" s="92"/>
      <c r="J264" s="32"/>
      <c r="K264" s="32"/>
      <c r="L264" s="33"/>
      <c r="M264" s="170"/>
      <c r="N264" s="171"/>
      <c r="O264" s="53"/>
      <c r="P264" s="53"/>
      <c r="Q264" s="53"/>
      <c r="R264" s="53"/>
      <c r="S264" s="53"/>
      <c r="T264" s="54"/>
      <c r="U264" s="32"/>
      <c r="V264" s="32"/>
      <c r="W264" s="32"/>
      <c r="X264" s="32"/>
      <c r="Y264" s="32"/>
      <c r="Z264" s="32"/>
      <c r="AA264" s="32"/>
      <c r="AB264" s="32"/>
      <c r="AC264" s="32"/>
      <c r="AD264" s="32"/>
      <c r="AE264" s="32"/>
      <c r="AT264" s="17" t="s">
        <v>231</v>
      </c>
      <c r="AU264" s="17" t="s">
        <v>80</v>
      </c>
    </row>
    <row r="265" spans="2:51" s="12" customFormat="1" ht="12">
      <c r="B265" s="172"/>
      <c r="D265" s="168" t="s">
        <v>209</v>
      </c>
      <c r="E265" s="173" t="s">
        <v>3</v>
      </c>
      <c r="F265" s="174" t="s">
        <v>109</v>
      </c>
      <c r="H265" s="175">
        <v>153</v>
      </c>
      <c r="I265" s="176"/>
      <c r="L265" s="172"/>
      <c r="M265" s="177"/>
      <c r="N265" s="178"/>
      <c r="O265" s="178"/>
      <c r="P265" s="178"/>
      <c r="Q265" s="178"/>
      <c r="R265" s="178"/>
      <c r="S265" s="178"/>
      <c r="T265" s="179"/>
      <c r="AT265" s="173" t="s">
        <v>209</v>
      </c>
      <c r="AU265" s="173" t="s">
        <v>80</v>
      </c>
      <c r="AV265" s="12" t="s">
        <v>80</v>
      </c>
      <c r="AW265" s="12" t="s">
        <v>31</v>
      </c>
      <c r="AX265" s="12" t="s">
        <v>78</v>
      </c>
      <c r="AY265" s="173" t="s">
        <v>199</v>
      </c>
    </row>
    <row r="266" spans="2:51" s="12" customFormat="1" ht="12">
      <c r="B266" s="172"/>
      <c r="D266" s="168" t="s">
        <v>209</v>
      </c>
      <c r="F266" s="174" t="s">
        <v>438</v>
      </c>
      <c r="H266" s="175">
        <v>154.53</v>
      </c>
      <c r="I266" s="176"/>
      <c r="L266" s="172"/>
      <c r="M266" s="177"/>
      <c r="N266" s="178"/>
      <c r="O266" s="178"/>
      <c r="P266" s="178"/>
      <c r="Q266" s="178"/>
      <c r="R266" s="178"/>
      <c r="S266" s="178"/>
      <c r="T266" s="179"/>
      <c r="AT266" s="173" t="s">
        <v>209</v>
      </c>
      <c r="AU266" s="173" t="s">
        <v>80</v>
      </c>
      <c r="AV266" s="12" t="s">
        <v>80</v>
      </c>
      <c r="AW266" s="12" t="s">
        <v>4</v>
      </c>
      <c r="AX266" s="12" t="s">
        <v>78</v>
      </c>
      <c r="AY266" s="173" t="s">
        <v>199</v>
      </c>
    </row>
    <row r="267" spans="1:65" s="1" customFormat="1" ht="21.75" customHeight="1">
      <c r="A267" s="32"/>
      <c r="B267" s="154"/>
      <c r="C267" s="188" t="s">
        <v>439</v>
      </c>
      <c r="D267" s="188" t="s">
        <v>309</v>
      </c>
      <c r="E267" s="189" t="s">
        <v>440</v>
      </c>
      <c r="F267" s="190" t="s">
        <v>441</v>
      </c>
      <c r="G267" s="191" t="s">
        <v>89</v>
      </c>
      <c r="H267" s="192">
        <v>15</v>
      </c>
      <c r="I267" s="193">
        <v>479</v>
      </c>
      <c r="J267" s="194">
        <f>ROUND(I267*H267,2)</f>
        <v>7185</v>
      </c>
      <c r="K267" s="190" t="s">
        <v>204</v>
      </c>
      <c r="L267" s="195"/>
      <c r="M267" s="196" t="s">
        <v>3</v>
      </c>
      <c r="N267" s="197" t="s">
        <v>41</v>
      </c>
      <c r="O267" s="53"/>
      <c r="P267" s="164">
        <f>O267*H267</f>
        <v>0</v>
      </c>
      <c r="Q267" s="164">
        <v>0.13099999999999998</v>
      </c>
      <c r="R267" s="164">
        <f>Q267*H267</f>
        <v>1.9649999999999996</v>
      </c>
      <c r="S267" s="164">
        <v>0</v>
      </c>
      <c r="T267" s="165">
        <f>S267*H267</f>
        <v>0</v>
      </c>
      <c r="U267" s="32"/>
      <c r="V267" s="32"/>
      <c r="W267" s="32"/>
      <c r="X267" s="32"/>
      <c r="Y267" s="32"/>
      <c r="Z267" s="32"/>
      <c r="AA267" s="32"/>
      <c r="AB267" s="32"/>
      <c r="AC267" s="32"/>
      <c r="AD267" s="32"/>
      <c r="AE267" s="32"/>
      <c r="AR267" s="166" t="s">
        <v>145</v>
      </c>
      <c r="AT267" s="166" t="s">
        <v>309</v>
      </c>
      <c r="AU267" s="166" t="s">
        <v>80</v>
      </c>
      <c r="AY267" s="17" t="s">
        <v>199</v>
      </c>
      <c r="BE267" s="167">
        <f>IF(N267="základní",J267,0)</f>
        <v>7185</v>
      </c>
      <c r="BF267" s="167">
        <f>IF(N267="snížená",J267,0)</f>
        <v>0</v>
      </c>
      <c r="BG267" s="167">
        <f>IF(N267="zákl. přenesená",J267,0)</f>
        <v>0</v>
      </c>
      <c r="BH267" s="167">
        <f>IF(N267="sníž. přenesená",J267,0)</f>
        <v>0</v>
      </c>
      <c r="BI267" s="167">
        <f>IF(N267="nulová",J267,0)</f>
        <v>0</v>
      </c>
      <c r="BJ267" s="17" t="s">
        <v>78</v>
      </c>
      <c r="BK267" s="167">
        <f>ROUND(I267*H267,2)</f>
        <v>7185</v>
      </c>
      <c r="BL267" s="17" t="s">
        <v>205</v>
      </c>
      <c r="BM267" s="166" t="s">
        <v>442</v>
      </c>
    </row>
    <row r="268" spans="2:51" s="12" customFormat="1" ht="12">
      <c r="B268" s="172"/>
      <c r="D268" s="168" t="s">
        <v>209</v>
      </c>
      <c r="E268" s="173" t="s">
        <v>3</v>
      </c>
      <c r="F268" s="174" t="s">
        <v>113</v>
      </c>
      <c r="H268" s="175">
        <v>15</v>
      </c>
      <c r="I268" s="176"/>
      <c r="L268" s="172"/>
      <c r="M268" s="177"/>
      <c r="N268" s="178"/>
      <c r="O268" s="178"/>
      <c r="P268" s="178"/>
      <c r="Q268" s="178"/>
      <c r="R268" s="178"/>
      <c r="S268" s="178"/>
      <c r="T268" s="179"/>
      <c r="AT268" s="173" t="s">
        <v>209</v>
      </c>
      <c r="AU268" s="173" t="s">
        <v>80</v>
      </c>
      <c r="AV268" s="12" t="s">
        <v>80</v>
      </c>
      <c r="AW268" s="12" t="s">
        <v>31</v>
      </c>
      <c r="AX268" s="12" t="s">
        <v>78</v>
      </c>
      <c r="AY268" s="173" t="s">
        <v>199</v>
      </c>
    </row>
    <row r="269" spans="1:65" s="1" customFormat="1" ht="78" customHeight="1">
      <c r="A269" s="32"/>
      <c r="B269" s="154"/>
      <c r="C269" s="155" t="s">
        <v>443</v>
      </c>
      <c r="D269" s="155" t="s">
        <v>201</v>
      </c>
      <c r="E269" s="156" t="s">
        <v>444</v>
      </c>
      <c r="F269" s="157" t="s">
        <v>445</v>
      </c>
      <c r="G269" s="158" t="s">
        <v>89</v>
      </c>
      <c r="H269" s="159">
        <v>153</v>
      </c>
      <c r="I269" s="160">
        <v>25.9</v>
      </c>
      <c r="J269" s="161">
        <f>ROUND(I269*H269,2)</f>
        <v>3962.7</v>
      </c>
      <c r="K269" s="157" t="s">
        <v>204</v>
      </c>
      <c r="L269" s="33"/>
      <c r="M269" s="162" t="s">
        <v>3</v>
      </c>
      <c r="N269" s="163" t="s">
        <v>41</v>
      </c>
      <c r="O269" s="53"/>
      <c r="P269" s="164">
        <f>O269*H269</f>
        <v>0</v>
      </c>
      <c r="Q269" s="164">
        <v>0</v>
      </c>
      <c r="R269" s="164">
        <f>Q269*H269</f>
        <v>0</v>
      </c>
      <c r="S269" s="164">
        <v>0</v>
      </c>
      <c r="T269" s="165">
        <f>S269*H269</f>
        <v>0</v>
      </c>
      <c r="U269" s="32"/>
      <c r="V269" s="32"/>
      <c r="W269" s="32"/>
      <c r="X269" s="32"/>
      <c r="Y269" s="32"/>
      <c r="Z269" s="32"/>
      <c r="AA269" s="32"/>
      <c r="AB269" s="32"/>
      <c r="AC269" s="32"/>
      <c r="AD269" s="32"/>
      <c r="AE269" s="32"/>
      <c r="AR269" s="166" t="s">
        <v>205</v>
      </c>
      <c r="AT269" s="166" t="s">
        <v>201</v>
      </c>
      <c r="AU269" s="166" t="s">
        <v>80</v>
      </c>
      <c r="AY269" s="17" t="s">
        <v>199</v>
      </c>
      <c r="BE269" s="167">
        <f>IF(N269="základní",J269,0)</f>
        <v>3962.7</v>
      </c>
      <c r="BF269" s="167">
        <f>IF(N269="snížená",J269,0)</f>
        <v>0</v>
      </c>
      <c r="BG269" s="167">
        <f>IF(N269="zákl. přenesená",J269,0)</f>
        <v>0</v>
      </c>
      <c r="BH269" s="167">
        <f>IF(N269="sníž. přenesená",J269,0)</f>
        <v>0</v>
      </c>
      <c r="BI269" s="167">
        <f>IF(N269="nulová",J269,0)</f>
        <v>0</v>
      </c>
      <c r="BJ269" s="17" t="s">
        <v>78</v>
      </c>
      <c r="BK269" s="167">
        <f>ROUND(I269*H269,2)</f>
        <v>3962.7</v>
      </c>
      <c r="BL269" s="17" t="s">
        <v>205</v>
      </c>
      <c r="BM269" s="166" t="s">
        <v>446</v>
      </c>
    </row>
    <row r="270" spans="1:47" s="1" customFormat="1" ht="156">
      <c r="A270" s="32"/>
      <c r="B270" s="33"/>
      <c r="C270" s="32"/>
      <c r="D270" s="168" t="s">
        <v>207</v>
      </c>
      <c r="E270" s="32"/>
      <c r="F270" s="169" t="s">
        <v>426</v>
      </c>
      <c r="G270" s="32"/>
      <c r="H270" s="32"/>
      <c r="I270" s="92"/>
      <c r="J270" s="32"/>
      <c r="K270" s="32"/>
      <c r="L270" s="33"/>
      <c r="M270" s="170"/>
      <c r="N270" s="171"/>
      <c r="O270" s="53"/>
      <c r="P270" s="53"/>
      <c r="Q270" s="53"/>
      <c r="R270" s="53"/>
      <c r="S270" s="53"/>
      <c r="T270" s="54"/>
      <c r="U270" s="32"/>
      <c r="V270" s="32"/>
      <c r="W270" s="32"/>
      <c r="X270" s="32"/>
      <c r="Y270" s="32"/>
      <c r="Z270" s="32"/>
      <c r="AA270" s="32"/>
      <c r="AB270" s="32"/>
      <c r="AC270" s="32"/>
      <c r="AD270" s="32"/>
      <c r="AE270" s="32"/>
      <c r="AT270" s="17" t="s">
        <v>207</v>
      </c>
      <c r="AU270" s="17" t="s">
        <v>80</v>
      </c>
    </row>
    <row r="271" spans="2:51" s="12" customFormat="1" ht="12">
      <c r="B271" s="172"/>
      <c r="D271" s="168" t="s">
        <v>209</v>
      </c>
      <c r="E271" s="173" t="s">
        <v>3</v>
      </c>
      <c r="F271" s="174" t="s">
        <v>109</v>
      </c>
      <c r="H271" s="175">
        <v>153</v>
      </c>
      <c r="I271" s="176"/>
      <c r="L271" s="172"/>
      <c r="M271" s="177"/>
      <c r="N271" s="178"/>
      <c r="O271" s="178"/>
      <c r="P271" s="178"/>
      <c r="Q271" s="178"/>
      <c r="R271" s="178"/>
      <c r="S271" s="178"/>
      <c r="T271" s="179"/>
      <c r="AT271" s="173" t="s">
        <v>209</v>
      </c>
      <c r="AU271" s="173" t="s">
        <v>80</v>
      </c>
      <c r="AV271" s="12" t="s">
        <v>80</v>
      </c>
      <c r="AW271" s="12" t="s">
        <v>31</v>
      </c>
      <c r="AX271" s="12" t="s">
        <v>78</v>
      </c>
      <c r="AY271" s="173" t="s">
        <v>199</v>
      </c>
    </row>
    <row r="272" spans="2:63" s="11" customFormat="1" ht="22.9" customHeight="1">
      <c r="B272" s="141"/>
      <c r="D272" s="142" t="s">
        <v>69</v>
      </c>
      <c r="E272" s="152" t="s">
        <v>145</v>
      </c>
      <c r="F272" s="152" t="s">
        <v>447</v>
      </c>
      <c r="I272" s="144"/>
      <c r="J272" s="153">
        <f>BK272</f>
        <v>207572.25</v>
      </c>
      <c r="L272" s="141"/>
      <c r="M272" s="146"/>
      <c r="N272" s="147"/>
      <c r="O272" s="147"/>
      <c r="P272" s="148">
        <f>SUM(P273:P305)</f>
        <v>0</v>
      </c>
      <c r="Q272" s="147"/>
      <c r="R272" s="148">
        <f>SUM(R273:R305)</f>
        <v>19.42527</v>
      </c>
      <c r="S272" s="147"/>
      <c r="T272" s="149">
        <f>SUM(T273:T305)</f>
        <v>0</v>
      </c>
      <c r="AR272" s="142" t="s">
        <v>78</v>
      </c>
      <c r="AT272" s="150" t="s">
        <v>69</v>
      </c>
      <c r="AU272" s="150" t="s">
        <v>78</v>
      </c>
      <c r="AY272" s="142" t="s">
        <v>199</v>
      </c>
      <c r="BK272" s="151">
        <f>SUM(BK273:BK305)</f>
        <v>207572.25</v>
      </c>
    </row>
    <row r="273" spans="1:65" s="1" customFormat="1" ht="33" customHeight="1">
      <c r="A273" s="32"/>
      <c r="B273" s="154"/>
      <c r="C273" s="155" t="s">
        <v>448</v>
      </c>
      <c r="D273" s="155" t="s">
        <v>201</v>
      </c>
      <c r="E273" s="156" t="s">
        <v>449</v>
      </c>
      <c r="F273" s="157" t="s">
        <v>450</v>
      </c>
      <c r="G273" s="158" t="s">
        <v>126</v>
      </c>
      <c r="H273" s="159">
        <v>25</v>
      </c>
      <c r="I273" s="160">
        <v>359</v>
      </c>
      <c r="J273" s="161">
        <f>ROUND(I273*H273,2)</f>
        <v>8975</v>
      </c>
      <c r="K273" s="157" t="s">
        <v>204</v>
      </c>
      <c r="L273" s="33"/>
      <c r="M273" s="162" t="s">
        <v>3</v>
      </c>
      <c r="N273" s="163" t="s">
        <v>41</v>
      </c>
      <c r="O273" s="53"/>
      <c r="P273" s="164">
        <f>O273*H273</f>
        <v>0</v>
      </c>
      <c r="Q273" s="164">
        <v>0.01235</v>
      </c>
      <c r="R273" s="164">
        <f>Q273*H273</f>
        <v>0.30874999999999997</v>
      </c>
      <c r="S273" s="164">
        <v>0</v>
      </c>
      <c r="T273" s="165">
        <f>S273*H273</f>
        <v>0</v>
      </c>
      <c r="U273" s="32"/>
      <c r="V273" s="32"/>
      <c r="W273" s="32"/>
      <c r="X273" s="32"/>
      <c r="Y273" s="32"/>
      <c r="Z273" s="32"/>
      <c r="AA273" s="32"/>
      <c r="AB273" s="32"/>
      <c r="AC273" s="32"/>
      <c r="AD273" s="32"/>
      <c r="AE273" s="32"/>
      <c r="AR273" s="166" t="s">
        <v>205</v>
      </c>
      <c r="AT273" s="166" t="s">
        <v>201</v>
      </c>
      <c r="AU273" s="166" t="s">
        <v>80</v>
      </c>
      <c r="AY273" s="17" t="s">
        <v>199</v>
      </c>
      <c r="BE273" s="167">
        <f>IF(N273="základní",J273,0)</f>
        <v>8975</v>
      </c>
      <c r="BF273" s="167">
        <f>IF(N273="snížená",J273,0)</f>
        <v>0</v>
      </c>
      <c r="BG273" s="167">
        <f>IF(N273="zákl. přenesená",J273,0)</f>
        <v>0</v>
      </c>
      <c r="BH273" s="167">
        <f>IF(N273="sníž. přenesená",J273,0)</f>
        <v>0</v>
      </c>
      <c r="BI273" s="167">
        <f>IF(N273="nulová",J273,0)</f>
        <v>0</v>
      </c>
      <c r="BJ273" s="17" t="s">
        <v>78</v>
      </c>
      <c r="BK273" s="167">
        <f>ROUND(I273*H273,2)</f>
        <v>8975</v>
      </c>
      <c r="BL273" s="17" t="s">
        <v>205</v>
      </c>
      <c r="BM273" s="166" t="s">
        <v>451</v>
      </c>
    </row>
    <row r="274" spans="1:47" s="1" customFormat="1" ht="156">
      <c r="A274" s="32"/>
      <c r="B274" s="33"/>
      <c r="C274" s="32"/>
      <c r="D274" s="168" t="s">
        <v>207</v>
      </c>
      <c r="E274" s="32"/>
      <c r="F274" s="169" t="s">
        <v>452</v>
      </c>
      <c r="G274" s="32"/>
      <c r="H274" s="32"/>
      <c r="I274" s="92"/>
      <c r="J274" s="32"/>
      <c r="K274" s="32"/>
      <c r="L274" s="33"/>
      <c r="M274" s="170"/>
      <c r="N274" s="171"/>
      <c r="O274" s="53"/>
      <c r="P274" s="53"/>
      <c r="Q274" s="53"/>
      <c r="R274" s="53"/>
      <c r="S274" s="53"/>
      <c r="T274" s="54"/>
      <c r="U274" s="32"/>
      <c r="V274" s="32"/>
      <c r="W274" s="32"/>
      <c r="X274" s="32"/>
      <c r="Y274" s="32"/>
      <c r="Z274" s="32"/>
      <c r="AA274" s="32"/>
      <c r="AB274" s="32"/>
      <c r="AC274" s="32"/>
      <c r="AD274" s="32"/>
      <c r="AE274" s="32"/>
      <c r="AT274" s="17" t="s">
        <v>207</v>
      </c>
      <c r="AU274" s="17" t="s">
        <v>80</v>
      </c>
    </row>
    <row r="275" spans="2:51" s="12" customFormat="1" ht="12">
      <c r="B275" s="172"/>
      <c r="D275" s="168" t="s">
        <v>209</v>
      </c>
      <c r="E275" s="173" t="s">
        <v>3</v>
      </c>
      <c r="F275" s="174" t="s">
        <v>146</v>
      </c>
      <c r="H275" s="175">
        <v>25</v>
      </c>
      <c r="I275" s="176"/>
      <c r="L275" s="172"/>
      <c r="M275" s="177"/>
      <c r="N275" s="178"/>
      <c r="O275" s="178"/>
      <c r="P275" s="178"/>
      <c r="Q275" s="178"/>
      <c r="R275" s="178"/>
      <c r="S275" s="178"/>
      <c r="T275" s="179"/>
      <c r="AT275" s="173" t="s">
        <v>209</v>
      </c>
      <c r="AU275" s="173" t="s">
        <v>80</v>
      </c>
      <c r="AV275" s="12" t="s">
        <v>80</v>
      </c>
      <c r="AW275" s="12" t="s">
        <v>31</v>
      </c>
      <c r="AX275" s="12" t="s">
        <v>78</v>
      </c>
      <c r="AY275" s="173" t="s">
        <v>199</v>
      </c>
    </row>
    <row r="276" spans="1:65" s="1" customFormat="1" ht="21.75" customHeight="1">
      <c r="A276" s="32"/>
      <c r="B276" s="154"/>
      <c r="C276" s="155" t="s">
        <v>453</v>
      </c>
      <c r="D276" s="155" t="s">
        <v>201</v>
      </c>
      <c r="E276" s="156" t="s">
        <v>454</v>
      </c>
      <c r="F276" s="157" t="s">
        <v>455</v>
      </c>
      <c r="G276" s="158" t="s">
        <v>144</v>
      </c>
      <c r="H276" s="159">
        <v>16</v>
      </c>
      <c r="I276" s="160">
        <v>935</v>
      </c>
      <c r="J276" s="161">
        <f>ROUND(I276*H276,2)</f>
        <v>14960</v>
      </c>
      <c r="K276" s="157" t="s">
        <v>204</v>
      </c>
      <c r="L276" s="33"/>
      <c r="M276" s="162" t="s">
        <v>3</v>
      </c>
      <c r="N276" s="163" t="s">
        <v>41</v>
      </c>
      <c r="O276" s="53"/>
      <c r="P276" s="164">
        <f>O276*H276</f>
        <v>0</v>
      </c>
      <c r="Q276" s="164">
        <v>0.01248</v>
      </c>
      <c r="R276" s="164">
        <f>Q276*H276</f>
        <v>0.19968</v>
      </c>
      <c r="S276" s="164">
        <v>0</v>
      </c>
      <c r="T276" s="165">
        <f>S276*H276</f>
        <v>0</v>
      </c>
      <c r="U276" s="32"/>
      <c r="V276" s="32"/>
      <c r="W276" s="32"/>
      <c r="X276" s="32"/>
      <c r="Y276" s="32"/>
      <c r="Z276" s="32"/>
      <c r="AA276" s="32"/>
      <c r="AB276" s="32"/>
      <c r="AC276" s="32"/>
      <c r="AD276" s="32"/>
      <c r="AE276" s="32"/>
      <c r="AR276" s="166" t="s">
        <v>205</v>
      </c>
      <c r="AT276" s="166" t="s">
        <v>201</v>
      </c>
      <c r="AU276" s="166" t="s">
        <v>80</v>
      </c>
      <c r="AY276" s="17" t="s">
        <v>199</v>
      </c>
      <c r="BE276" s="167">
        <f>IF(N276="základní",J276,0)</f>
        <v>14960</v>
      </c>
      <c r="BF276" s="167">
        <f>IF(N276="snížená",J276,0)</f>
        <v>0</v>
      </c>
      <c r="BG276" s="167">
        <f>IF(N276="zákl. přenesená",J276,0)</f>
        <v>0</v>
      </c>
      <c r="BH276" s="167">
        <f>IF(N276="sníž. přenesená",J276,0)</f>
        <v>0</v>
      </c>
      <c r="BI276" s="167">
        <f>IF(N276="nulová",J276,0)</f>
        <v>0</v>
      </c>
      <c r="BJ276" s="17" t="s">
        <v>78</v>
      </c>
      <c r="BK276" s="167">
        <f>ROUND(I276*H276,2)</f>
        <v>14960</v>
      </c>
      <c r="BL276" s="17" t="s">
        <v>205</v>
      </c>
      <c r="BM276" s="166" t="s">
        <v>456</v>
      </c>
    </row>
    <row r="277" spans="1:47" s="1" customFormat="1" ht="48.75">
      <c r="A277" s="32"/>
      <c r="B277" s="33"/>
      <c r="C277" s="32"/>
      <c r="D277" s="168" t="s">
        <v>207</v>
      </c>
      <c r="E277" s="32"/>
      <c r="F277" s="169" t="s">
        <v>457</v>
      </c>
      <c r="G277" s="32"/>
      <c r="H277" s="32"/>
      <c r="I277" s="92"/>
      <c r="J277" s="32"/>
      <c r="K277" s="32"/>
      <c r="L277" s="33"/>
      <c r="M277" s="170"/>
      <c r="N277" s="171"/>
      <c r="O277" s="53"/>
      <c r="P277" s="53"/>
      <c r="Q277" s="53"/>
      <c r="R277" s="53"/>
      <c r="S277" s="53"/>
      <c r="T277" s="54"/>
      <c r="U277" s="32"/>
      <c r="V277" s="32"/>
      <c r="W277" s="32"/>
      <c r="X277" s="32"/>
      <c r="Y277" s="32"/>
      <c r="Z277" s="32"/>
      <c r="AA277" s="32"/>
      <c r="AB277" s="32"/>
      <c r="AC277" s="32"/>
      <c r="AD277" s="32"/>
      <c r="AE277" s="32"/>
      <c r="AT277" s="17" t="s">
        <v>207</v>
      </c>
      <c r="AU277" s="17" t="s">
        <v>80</v>
      </c>
    </row>
    <row r="278" spans="2:51" s="12" customFormat="1" ht="12">
      <c r="B278" s="172"/>
      <c r="D278" s="168" t="s">
        <v>209</v>
      </c>
      <c r="E278" s="173" t="s">
        <v>3</v>
      </c>
      <c r="F278" s="174" t="s">
        <v>149</v>
      </c>
      <c r="H278" s="175">
        <v>16</v>
      </c>
      <c r="I278" s="176"/>
      <c r="L278" s="172"/>
      <c r="M278" s="177"/>
      <c r="N278" s="178"/>
      <c r="O278" s="178"/>
      <c r="P278" s="178"/>
      <c r="Q278" s="178"/>
      <c r="R278" s="178"/>
      <c r="S278" s="178"/>
      <c r="T278" s="179"/>
      <c r="AT278" s="173" t="s">
        <v>209</v>
      </c>
      <c r="AU278" s="173" t="s">
        <v>80</v>
      </c>
      <c r="AV278" s="12" t="s">
        <v>80</v>
      </c>
      <c r="AW278" s="12" t="s">
        <v>31</v>
      </c>
      <c r="AX278" s="12" t="s">
        <v>78</v>
      </c>
      <c r="AY278" s="173" t="s">
        <v>199</v>
      </c>
    </row>
    <row r="279" spans="1:65" s="1" customFormat="1" ht="21.75" customHeight="1">
      <c r="A279" s="32"/>
      <c r="B279" s="154"/>
      <c r="C279" s="188" t="s">
        <v>458</v>
      </c>
      <c r="D279" s="188" t="s">
        <v>309</v>
      </c>
      <c r="E279" s="189" t="s">
        <v>459</v>
      </c>
      <c r="F279" s="190" t="s">
        <v>460</v>
      </c>
      <c r="G279" s="191" t="s">
        <v>144</v>
      </c>
      <c r="H279" s="192">
        <v>16</v>
      </c>
      <c r="I279" s="193">
        <v>2040</v>
      </c>
      <c r="J279" s="194">
        <f>ROUND(I279*H279,2)</f>
        <v>32640</v>
      </c>
      <c r="K279" s="190" t="s">
        <v>204</v>
      </c>
      <c r="L279" s="195"/>
      <c r="M279" s="196" t="s">
        <v>3</v>
      </c>
      <c r="N279" s="197" t="s">
        <v>41</v>
      </c>
      <c r="O279" s="53"/>
      <c r="P279" s="164">
        <f>O279*H279</f>
        <v>0</v>
      </c>
      <c r="Q279" s="164">
        <v>0.396</v>
      </c>
      <c r="R279" s="164">
        <f>Q279*H279</f>
        <v>6.336</v>
      </c>
      <c r="S279" s="164">
        <v>0</v>
      </c>
      <c r="T279" s="165">
        <f>S279*H279</f>
        <v>0</v>
      </c>
      <c r="U279" s="32"/>
      <c r="V279" s="32"/>
      <c r="W279" s="32"/>
      <c r="X279" s="32"/>
      <c r="Y279" s="32"/>
      <c r="Z279" s="32"/>
      <c r="AA279" s="32"/>
      <c r="AB279" s="32"/>
      <c r="AC279" s="32"/>
      <c r="AD279" s="32"/>
      <c r="AE279" s="32"/>
      <c r="AR279" s="166" t="s">
        <v>145</v>
      </c>
      <c r="AT279" s="166" t="s">
        <v>309</v>
      </c>
      <c r="AU279" s="166" t="s">
        <v>80</v>
      </c>
      <c r="AY279" s="17" t="s">
        <v>199</v>
      </c>
      <c r="BE279" s="167">
        <f>IF(N279="základní",J279,0)</f>
        <v>32640</v>
      </c>
      <c r="BF279" s="167">
        <f>IF(N279="snížená",J279,0)</f>
        <v>0</v>
      </c>
      <c r="BG279" s="167">
        <f>IF(N279="zákl. přenesená",J279,0)</f>
        <v>0</v>
      </c>
      <c r="BH279" s="167">
        <f>IF(N279="sníž. přenesená",J279,0)</f>
        <v>0</v>
      </c>
      <c r="BI279" s="167">
        <f>IF(N279="nulová",J279,0)</f>
        <v>0</v>
      </c>
      <c r="BJ279" s="17" t="s">
        <v>78</v>
      </c>
      <c r="BK279" s="167">
        <f>ROUND(I279*H279,2)</f>
        <v>32640</v>
      </c>
      <c r="BL279" s="17" t="s">
        <v>205</v>
      </c>
      <c r="BM279" s="166" t="s">
        <v>461</v>
      </c>
    </row>
    <row r="280" spans="2:51" s="12" customFormat="1" ht="12">
      <c r="B280" s="172"/>
      <c r="D280" s="168" t="s">
        <v>209</v>
      </c>
      <c r="E280" s="173" t="s">
        <v>3</v>
      </c>
      <c r="F280" s="174" t="s">
        <v>149</v>
      </c>
      <c r="H280" s="175">
        <v>16</v>
      </c>
      <c r="I280" s="176"/>
      <c r="L280" s="172"/>
      <c r="M280" s="177"/>
      <c r="N280" s="178"/>
      <c r="O280" s="178"/>
      <c r="P280" s="178"/>
      <c r="Q280" s="178"/>
      <c r="R280" s="178"/>
      <c r="S280" s="178"/>
      <c r="T280" s="179"/>
      <c r="AT280" s="173" t="s">
        <v>209</v>
      </c>
      <c r="AU280" s="173" t="s">
        <v>80</v>
      </c>
      <c r="AV280" s="12" t="s">
        <v>80</v>
      </c>
      <c r="AW280" s="12" t="s">
        <v>31</v>
      </c>
      <c r="AX280" s="12" t="s">
        <v>78</v>
      </c>
      <c r="AY280" s="173" t="s">
        <v>199</v>
      </c>
    </row>
    <row r="281" spans="1:65" s="1" customFormat="1" ht="21.75" customHeight="1">
      <c r="A281" s="32"/>
      <c r="B281" s="154"/>
      <c r="C281" s="188" t="s">
        <v>462</v>
      </c>
      <c r="D281" s="188" t="s">
        <v>309</v>
      </c>
      <c r="E281" s="189" t="s">
        <v>463</v>
      </c>
      <c r="F281" s="190" t="s">
        <v>464</v>
      </c>
      <c r="G281" s="191" t="s">
        <v>144</v>
      </c>
      <c r="H281" s="192">
        <v>16</v>
      </c>
      <c r="I281" s="193">
        <v>263</v>
      </c>
      <c r="J281" s="194">
        <f>ROUND(I281*H281,2)</f>
        <v>4208</v>
      </c>
      <c r="K281" s="190" t="s">
        <v>204</v>
      </c>
      <c r="L281" s="195"/>
      <c r="M281" s="196" t="s">
        <v>3</v>
      </c>
      <c r="N281" s="197" t="s">
        <v>41</v>
      </c>
      <c r="O281" s="53"/>
      <c r="P281" s="164">
        <f>O281*H281</f>
        <v>0</v>
      </c>
      <c r="Q281" s="164">
        <v>0.055</v>
      </c>
      <c r="R281" s="164">
        <f>Q281*H281</f>
        <v>0.88</v>
      </c>
      <c r="S281" s="164">
        <v>0</v>
      </c>
      <c r="T281" s="165">
        <f>S281*H281</f>
        <v>0</v>
      </c>
      <c r="U281" s="32"/>
      <c r="V281" s="32"/>
      <c r="W281" s="32"/>
      <c r="X281" s="32"/>
      <c r="Y281" s="32"/>
      <c r="Z281" s="32"/>
      <c r="AA281" s="32"/>
      <c r="AB281" s="32"/>
      <c r="AC281" s="32"/>
      <c r="AD281" s="32"/>
      <c r="AE281" s="32"/>
      <c r="AR281" s="166" t="s">
        <v>145</v>
      </c>
      <c r="AT281" s="166" t="s">
        <v>309</v>
      </c>
      <c r="AU281" s="166" t="s">
        <v>80</v>
      </c>
      <c r="AY281" s="17" t="s">
        <v>199</v>
      </c>
      <c r="BE281" s="167">
        <f>IF(N281="základní",J281,0)</f>
        <v>4208</v>
      </c>
      <c r="BF281" s="167">
        <f>IF(N281="snížená",J281,0)</f>
        <v>0</v>
      </c>
      <c r="BG281" s="167">
        <f>IF(N281="zákl. přenesená",J281,0)</f>
        <v>0</v>
      </c>
      <c r="BH281" s="167">
        <f>IF(N281="sníž. přenesená",J281,0)</f>
        <v>0</v>
      </c>
      <c r="BI281" s="167">
        <f>IF(N281="nulová",J281,0)</f>
        <v>0</v>
      </c>
      <c r="BJ281" s="17" t="s">
        <v>78</v>
      </c>
      <c r="BK281" s="167">
        <f>ROUND(I281*H281,2)</f>
        <v>4208</v>
      </c>
      <c r="BL281" s="17" t="s">
        <v>205</v>
      </c>
      <c r="BM281" s="166" t="s">
        <v>465</v>
      </c>
    </row>
    <row r="282" spans="2:51" s="12" customFormat="1" ht="12">
      <c r="B282" s="172"/>
      <c r="D282" s="168" t="s">
        <v>209</v>
      </c>
      <c r="E282" s="173" t="s">
        <v>3</v>
      </c>
      <c r="F282" s="174" t="s">
        <v>149</v>
      </c>
      <c r="H282" s="175">
        <v>16</v>
      </c>
      <c r="I282" s="176"/>
      <c r="L282" s="172"/>
      <c r="M282" s="177"/>
      <c r="N282" s="178"/>
      <c r="O282" s="178"/>
      <c r="P282" s="178"/>
      <c r="Q282" s="178"/>
      <c r="R282" s="178"/>
      <c r="S282" s="178"/>
      <c r="T282" s="179"/>
      <c r="AT282" s="173" t="s">
        <v>209</v>
      </c>
      <c r="AU282" s="173" t="s">
        <v>80</v>
      </c>
      <c r="AV282" s="12" t="s">
        <v>80</v>
      </c>
      <c r="AW282" s="12" t="s">
        <v>31</v>
      </c>
      <c r="AX282" s="12" t="s">
        <v>78</v>
      </c>
      <c r="AY282" s="173" t="s">
        <v>199</v>
      </c>
    </row>
    <row r="283" spans="1:65" s="1" customFormat="1" ht="21.75" customHeight="1">
      <c r="A283" s="32"/>
      <c r="B283" s="154"/>
      <c r="C283" s="155" t="s">
        <v>466</v>
      </c>
      <c r="D283" s="155" t="s">
        <v>201</v>
      </c>
      <c r="E283" s="156" t="s">
        <v>467</v>
      </c>
      <c r="F283" s="157" t="s">
        <v>468</v>
      </c>
      <c r="G283" s="158" t="s">
        <v>144</v>
      </c>
      <c r="H283" s="159">
        <v>8</v>
      </c>
      <c r="I283" s="160">
        <v>1360</v>
      </c>
      <c r="J283" s="161">
        <f>ROUND(I283*H283,2)</f>
        <v>10880</v>
      </c>
      <c r="K283" s="157" t="s">
        <v>204</v>
      </c>
      <c r="L283" s="33"/>
      <c r="M283" s="162" t="s">
        <v>3</v>
      </c>
      <c r="N283" s="163" t="s">
        <v>41</v>
      </c>
      <c r="O283" s="53"/>
      <c r="P283" s="164">
        <f>O283*H283</f>
        <v>0</v>
      </c>
      <c r="Q283" s="164">
        <v>0.3409</v>
      </c>
      <c r="R283" s="164">
        <f>Q283*H283</f>
        <v>2.7272</v>
      </c>
      <c r="S283" s="164">
        <v>0</v>
      </c>
      <c r="T283" s="165">
        <f>S283*H283</f>
        <v>0</v>
      </c>
      <c r="U283" s="32"/>
      <c r="V283" s="32"/>
      <c r="W283" s="32"/>
      <c r="X283" s="32"/>
      <c r="Y283" s="32"/>
      <c r="Z283" s="32"/>
      <c r="AA283" s="32"/>
      <c r="AB283" s="32"/>
      <c r="AC283" s="32"/>
      <c r="AD283" s="32"/>
      <c r="AE283" s="32"/>
      <c r="AR283" s="166" t="s">
        <v>205</v>
      </c>
      <c r="AT283" s="166" t="s">
        <v>201</v>
      </c>
      <c r="AU283" s="166" t="s">
        <v>80</v>
      </c>
      <c r="AY283" s="17" t="s">
        <v>199</v>
      </c>
      <c r="BE283" s="167">
        <f>IF(N283="základní",J283,0)</f>
        <v>10880</v>
      </c>
      <c r="BF283" s="167">
        <f>IF(N283="snížená",J283,0)</f>
        <v>0</v>
      </c>
      <c r="BG283" s="167">
        <f>IF(N283="zákl. přenesená",J283,0)</f>
        <v>0</v>
      </c>
      <c r="BH283" s="167">
        <f>IF(N283="sníž. přenesená",J283,0)</f>
        <v>0</v>
      </c>
      <c r="BI283" s="167">
        <f>IF(N283="nulová",J283,0)</f>
        <v>0</v>
      </c>
      <c r="BJ283" s="17" t="s">
        <v>78</v>
      </c>
      <c r="BK283" s="167">
        <f>ROUND(I283*H283,2)</f>
        <v>10880</v>
      </c>
      <c r="BL283" s="17" t="s">
        <v>205</v>
      </c>
      <c r="BM283" s="166" t="s">
        <v>469</v>
      </c>
    </row>
    <row r="284" spans="1:47" s="1" customFormat="1" ht="126.75">
      <c r="A284" s="32"/>
      <c r="B284" s="33"/>
      <c r="C284" s="32"/>
      <c r="D284" s="168" t="s">
        <v>207</v>
      </c>
      <c r="E284" s="32"/>
      <c r="F284" s="169" t="s">
        <v>470</v>
      </c>
      <c r="G284" s="32"/>
      <c r="H284" s="32"/>
      <c r="I284" s="92"/>
      <c r="J284" s="32"/>
      <c r="K284" s="32"/>
      <c r="L284" s="33"/>
      <c r="M284" s="170"/>
      <c r="N284" s="171"/>
      <c r="O284" s="53"/>
      <c r="P284" s="53"/>
      <c r="Q284" s="53"/>
      <c r="R284" s="53"/>
      <c r="S284" s="53"/>
      <c r="T284" s="54"/>
      <c r="U284" s="32"/>
      <c r="V284" s="32"/>
      <c r="W284" s="32"/>
      <c r="X284" s="32"/>
      <c r="Y284" s="32"/>
      <c r="Z284" s="32"/>
      <c r="AA284" s="32"/>
      <c r="AB284" s="32"/>
      <c r="AC284" s="32"/>
      <c r="AD284" s="32"/>
      <c r="AE284" s="32"/>
      <c r="AT284" s="17" t="s">
        <v>207</v>
      </c>
      <c r="AU284" s="17" t="s">
        <v>80</v>
      </c>
    </row>
    <row r="285" spans="2:51" s="12" customFormat="1" ht="12">
      <c r="B285" s="172"/>
      <c r="D285" s="168" t="s">
        <v>209</v>
      </c>
      <c r="E285" s="173" t="s">
        <v>3</v>
      </c>
      <c r="F285" s="174" t="s">
        <v>142</v>
      </c>
      <c r="H285" s="175">
        <v>8</v>
      </c>
      <c r="I285" s="176"/>
      <c r="L285" s="172"/>
      <c r="M285" s="177"/>
      <c r="N285" s="178"/>
      <c r="O285" s="178"/>
      <c r="P285" s="178"/>
      <c r="Q285" s="178"/>
      <c r="R285" s="178"/>
      <c r="S285" s="178"/>
      <c r="T285" s="179"/>
      <c r="AT285" s="173" t="s">
        <v>209</v>
      </c>
      <c r="AU285" s="173" t="s">
        <v>80</v>
      </c>
      <c r="AV285" s="12" t="s">
        <v>80</v>
      </c>
      <c r="AW285" s="12" t="s">
        <v>31</v>
      </c>
      <c r="AX285" s="12" t="s">
        <v>78</v>
      </c>
      <c r="AY285" s="173" t="s">
        <v>199</v>
      </c>
    </row>
    <row r="286" spans="1:65" s="1" customFormat="1" ht="21.75" customHeight="1">
      <c r="A286" s="32"/>
      <c r="B286" s="154"/>
      <c r="C286" s="188" t="s">
        <v>471</v>
      </c>
      <c r="D286" s="188" t="s">
        <v>309</v>
      </c>
      <c r="E286" s="189" t="s">
        <v>472</v>
      </c>
      <c r="F286" s="190" t="s">
        <v>473</v>
      </c>
      <c r="G286" s="191" t="s">
        <v>144</v>
      </c>
      <c r="H286" s="192">
        <v>8</v>
      </c>
      <c r="I286" s="193">
        <v>513</v>
      </c>
      <c r="J286" s="194">
        <f>ROUND(I286*H286,2)</f>
        <v>4104</v>
      </c>
      <c r="K286" s="190" t="s">
        <v>204</v>
      </c>
      <c r="L286" s="195"/>
      <c r="M286" s="196" t="s">
        <v>3</v>
      </c>
      <c r="N286" s="197" t="s">
        <v>41</v>
      </c>
      <c r="O286" s="53"/>
      <c r="P286" s="164">
        <f>O286*H286</f>
        <v>0</v>
      </c>
      <c r="Q286" s="164">
        <v>0.072</v>
      </c>
      <c r="R286" s="164">
        <f>Q286*H286</f>
        <v>0.576</v>
      </c>
      <c r="S286" s="164">
        <v>0</v>
      </c>
      <c r="T286" s="165">
        <f>S286*H286</f>
        <v>0</v>
      </c>
      <c r="U286" s="32"/>
      <c r="V286" s="32"/>
      <c r="W286" s="32"/>
      <c r="X286" s="32"/>
      <c r="Y286" s="32"/>
      <c r="Z286" s="32"/>
      <c r="AA286" s="32"/>
      <c r="AB286" s="32"/>
      <c r="AC286" s="32"/>
      <c r="AD286" s="32"/>
      <c r="AE286" s="32"/>
      <c r="AR286" s="166" t="s">
        <v>145</v>
      </c>
      <c r="AT286" s="166" t="s">
        <v>309</v>
      </c>
      <c r="AU286" s="166" t="s">
        <v>80</v>
      </c>
      <c r="AY286" s="17" t="s">
        <v>199</v>
      </c>
      <c r="BE286" s="167">
        <f>IF(N286="základní",J286,0)</f>
        <v>4104</v>
      </c>
      <c r="BF286" s="167">
        <f>IF(N286="snížená",J286,0)</f>
        <v>0</v>
      </c>
      <c r="BG286" s="167">
        <f>IF(N286="zákl. přenesená",J286,0)</f>
        <v>0</v>
      </c>
      <c r="BH286" s="167">
        <f>IF(N286="sníž. přenesená",J286,0)</f>
        <v>0</v>
      </c>
      <c r="BI286" s="167">
        <f>IF(N286="nulová",J286,0)</f>
        <v>0</v>
      </c>
      <c r="BJ286" s="17" t="s">
        <v>78</v>
      </c>
      <c r="BK286" s="167">
        <f>ROUND(I286*H286,2)</f>
        <v>4104</v>
      </c>
      <c r="BL286" s="17" t="s">
        <v>205</v>
      </c>
      <c r="BM286" s="166" t="s">
        <v>474</v>
      </c>
    </row>
    <row r="287" spans="2:51" s="12" customFormat="1" ht="12">
      <c r="B287" s="172"/>
      <c r="D287" s="168" t="s">
        <v>209</v>
      </c>
      <c r="E287" s="173" t="s">
        <v>3</v>
      </c>
      <c r="F287" s="174" t="s">
        <v>142</v>
      </c>
      <c r="H287" s="175">
        <v>8</v>
      </c>
      <c r="I287" s="176"/>
      <c r="L287" s="172"/>
      <c r="M287" s="177"/>
      <c r="N287" s="178"/>
      <c r="O287" s="178"/>
      <c r="P287" s="178"/>
      <c r="Q287" s="178"/>
      <c r="R287" s="178"/>
      <c r="S287" s="178"/>
      <c r="T287" s="179"/>
      <c r="AT287" s="173" t="s">
        <v>209</v>
      </c>
      <c r="AU287" s="173" t="s">
        <v>80</v>
      </c>
      <c r="AV287" s="12" t="s">
        <v>80</v>
      </c>
      <c r="AW287" s="12" t="s">
        <v>31</v>
      </c>
      <c r="AX287" s="12" t="s">
        <v>78</v>
      </c>
      <c r="AY287" s="173" t="s">
        <v>199</v>
      </c>
    </row>
    <row r="288" spans="1:65" s="1" customFormat="1" ht="21.75" customHeight="1">
      <c r="A288" s="32"/>
      <c r="B288" s="154"/>
      <c r="C288" s="188" t="s">
        <v>475</v>
      </c>
      <c r="D288" s="188" t="s">
        <v>309</v>
      </c>
      <c r="E288" s="189" t="s">
        <v>476</v>
      </c>
      <c r="F288" s="190" t="s">
        <v>477</v>
      </c>
      <c r="G288" s="191" t="s">
        <v>144</v>
      </c>
      <c r="H288" s="192">
        <v>8</v>
      </c>
      <c r="I288" s="193">
        <v>763</v>
      </c>
      <c r="J288" s="194">
        <f>ROUND(I288*H288,2)</f>
        <v>6104</v>
      </c>
      <c r="K288" s="190" t="s">
        <v>204</v>
      </c>
      <c r="L288" s="195"/>
      <c r="M288" s="196" t="s">
        <v>3</v>
      </c>
      <c r="N288" s="197" t="s">
        <v>41</v>
      </c>
      <c r="O288" s="53"/>
      <c r="P288" s="164">
        <f>O288*H288</f>
        <v>0</v>
      </c>
      <c r="Q288" s="164">
        <v>0.08</v>
      </c>
      <c r="R288" s="164">
        <f>Q288*H288</f>
        <v>0.64</v>
      </c>
      <c r="S288" s="164">
        <v>0</v>
      </c>
      <c r="T288" s="165">
        <f>S288*H288</f>
        <v>0</v>
      </c>
      <c r="U288" s="32"/>
      <c r="V288" s="32"/>
      <c r="W288" s="32"/>
      <c r="X288" s="32"/>
      <c r="Y288" s="32"/>
      <c r="Z288" s="32"/>
      <c r="AA288" s="32"/>
      <c r="AB288" s="32"/>
      <c r="AC288" s="32"/>
      <c r="AD288" s="32"/>
      <c r="AE288" s="32"/>
      <c r="AR288" s="166" t="s">
        <v>145</v>
      </c>
      <c r="AT288" s="166" t="s">
        <v>309</v>
      </c>
      <c r="AU288" s="166" t="s">
        <v>80</v>
      </c>
      <c r="AY288" s="17" t="s">
        <v>199</v>
      </c>
      <c r="BE288" s="167">
        <f>IF(N288="základní",J288,0)</f>
        <v>6104</v>
      </c>
      <c r="BF288" s="167">
        <f>IF(N288="snížená",J288,0)</f>
        <v>0</v>
      </c>
      <c r="BG288" s="167">
        <f>IF(N288="zákl. přenesená",J288,0)</f>
        <v>0</v>
      </c>
      <c r="BH288" s="167">
        <f>IF(N288="sníž. přenesená",J288,0)</f>
        <v>0</v>
      </c>
      <c r="BI288" s="167">
        <f>IF(N288="nulová",J288,0)</f>
        <v>0</v>
      </c>
      <c r="BJ288" s="17" t="s">
        <v>78</v>
      </c>
      <c r="BK288" s="167">
        <f>ROUND(I288*H288,2)</f>
        <v>6104</v>
      </c>
      <c r="BL288" s="17" t="s">
        <v>205</v>
      </c>
      <c r="BM288" s="166" t="s">
        <v>478</v>
      </c>
    </row>
    <row r="289" spans="2:51" s="12" customFormat="1" ht="12">
      <c r="B289" s="172"/>
      <c r="D289" s="168" t="s">
        <v>209</v>
      </c>
      <c r="E289" s="173" t="s">
        <v>3</v>
      </c>
      <c r="F289" s="174" t="s">
        <v>142</v>
      </c>
      <c r="H289" s="175">
        <v>8</v>
      </c>
      <c r="I289" s="176"/>
      <c r="L289" s="172"/>
      <c r="M289" s="177"/>
      <c r="N289" s="178"/>
      <c r="O289" s="178"/>
      <c r="P289" s="178"/>
      <c r="Q289" s="178"/>
      <c r="R289" s="178"/>
      <c r="S289" s="178"/>
      <c r="T289" s="179"/>
      <c r="AT289" s="173" t="s">
        <v>209</v>
      </c>
      <c r="AU289" s="173" t="s">
        <v>80</v>
      </c>
      <c r="AV289" s="12" t="s">
        <v>80</v>
      </c>
      <c r="AW289" s="12" t="s">
        <v>31</v>
      </c>
      <c r="AX289" s="12" t="s">
        <v>78</v>
      </c>
      <c r="AY289" s="173" t="s">
        <v>199</v>
      </c>
    </row>
    <row r="290" spans="1:65" s="1" customFormat="1" ht="16.5" customHeight="1">
      <c r="A290" s="32"/>
      <c r="B290" s="154"/>
      <c r="C290" s="188" t="s">
        <v>479</v>
      </c>
      <c r="D290" s="188" t="s">
        <v>309</v>
      </c>
      <c r="E290" s="189" t="s">
        <v>480</v>
      </c>
      <c r="F290" s="190" t="s">
        <v>481</v>
      </c>
      <c r="G290" s="191" t="s">
        <v>144</v>
      </c>
      <c r="H290" s="192">
        <v>8</v>
      </c>
      <c r="I290" s="193">
        <v>337</v>
      </c>
      <c r="J290" s="194">
        <f>ROUND(I290*H290,2)</f>
        <v>2696</v>
      </c>
      <c r="K290" s="190" t="s">
        <v>204</v>
      </c>
      <c r="L290" s="195"/>
      <c r="M290" s="196" t="s">
        <v>3</v>
      </c>
      <c r="N290" s="197" t="s">
        <v>41</v>
      </c>
      <c r="O290" s="53"/>
      <c r="P290" s="164">
        <f>O290*H290</f>
        <v>0</v>
      </c>
      <c r="Q290" s="164">
        <v>0.04</v>
      </c>
      <c r="R290" s="164">
        <f>Q290*H290</f>
        <v>0.32</v>
      </c>
      <c r="S290" s="164">
        <v>0</v>
      </c>
      <c r="T290" s="165">
        <f>S290*H290</f>
        <v>0</v>
      </c>
      <c r="U290" s="32"/>
      <c r="V290" s="32"/>
      <c r="W290" s="32"/>
      <c r="X290" s="32"/>
      <c r="Y290" s="32"/>
      <c r="Z290" s="32"/>
      <c r="AA290" s="32"/>
      <c r="AB290" s="32"/>
      <c r="AC290" s="32"/>
      <c r="AD290" s="32"/>
      <c r="AE290" s="32"/>
      <c r="AR290" s="166" t="s">
        <v>145</v>
      </c>
      <c r="AT290" s="166" t="s">
        <v>309</v>
      </c>
      <c r="AU290" s="166" t="s">
        <v>80</v>
      </c>
      <c r="AY290" s="17" t="s">
        <v>199</v>
      </c>
      <c r="BE290" s="167">
        <f>IF(N290="základní",J290,0)</f>
        <v>2696</v>
      </c>
      <c r="BF290" s="167">
        <f>IF(N290="snížená",J290,0)</f>
        <v>0</v>
      </c>
      <c r="BG290" s="167">
        <f>IF(N290="zákl. přenesená",J290,0)</f>
        <v>0</v>
      </c>
      <c r="BH290" s="167">
        <f>IF(N290="sníž. přenesená",J290,0)</f>
        <v>0</v>
      </c>
      <c r="BI290" s="167">
        <f>IF(N290="nulová",J290,0)</f>
        <v>0</v>
      </c>
      <c r="BJ290" s="17" t="s">
        <v>78</v>
      </c>
      <c r="BK290" s="167">
        <f>ROUND(I290*H290,2)</f>
        <v>2696</v>
      </c>
      <c r="BL290" s="17" t="s">
        <v>205</v>
      </c>
      <c r="BM290" s="166" t="s">
        <v>482</v>
      </c>
    </row>
    <row r="291" spans="2:51" s="12" customFormat="1" ht="12">
      <c r="B291" s="172"/>
      <c r="D291" s="168" t="s">
        <v>209</v>
      </c>
      <c r="E291" s="173" t="s">
        <v>3</v>
      </c>
      <c r="F291" s="174" t="s">
        <v>142</v>
      </c>
      <c r="H291" s="175">
        <v>8</v>
      </c>
      <c r="I291" s="176"/>
      <c r="L291" s="172"/>
      <c r="M291" s="177"/>
      <c r="N291" s="178"/>
      <c r="O291" s="178"/>
      <c r="P291" s="178"/>
      <c r="Q291" s="178"/>
      <c r="R291" s="178"/>
      <c r="S291" s="178"/>
      <c r="T291" s="179"/>
      <c r="AT291" s="173" t="s">
        <v>209</v>
      </c>
      <c r="AU291" s="173" t="s">
        <v>80</v>
      </c>
      <c r="AV291" s="12" t="s">
        <v>80</v>
      </c>
      <c r="AW291" s="12" t="s">
        <v>31</v>
      </c>
      <c r="AX291" s="12" t="s">
        <v>78</v>
      </c>
      <c r="AY291" s="173" t="s">
        <v>199</v>
      </c>
    </row>
    <row r="292" spans="1:65" s="1" customFormat="1" ht="21.75" customHeight="1">
      <c r="A292" s="32"/>
      <c r="B292" s="154"/>
      <c r="C292" s="188" t="s">
        <v>483</v>
      </c>
      <c r="D292" s="188" t="s">
        <v>309</v>
      </c>
      <c r="E292" s="189" t="s">
        <v>484</v>
      </c>
      <c r="F292" s="190" t="s">
        <v>485</v>
      </c>
      <c r="G292" s="191" t="s">
        <v>144</v>
      </c>
      <c r="H292" s="192">
        <v>8</v>
      </c>
      <c r="I292" s="193">
        <v>337</v>
      </c>
      <c r="J292" s="194">
        <f>ROUND(I292*H292,2)</f>
        <v>2696</v>
      </c>
      <c r="K292" s="190" t="s">
        <v>204</v>
      </c>
      <c r="L292" s="195"/>
      <c r="M292" s="196" t="s">
        <v>3</v>
      </c>
      <c r="N292" s="197" t="s">
        <v>41</v>
      </c>
      <c r="O292" s="53"/>
      <c r="P292" s="164">
        <f>O292*H292</f>
        <v>0</v>
      </c>
      <c r="Q292" s="164">
        <v>0.04</v>
      </c>
      <c r="R292" s="164">
        <f>Q292*H292</f>
        <v>0.32</v>
      </c>
      <c r="S292" s="164">
        <v>0</v>
      </c>
      <c r="T292" s="165">
        <f>S292*H292</f>
        <v>0</v>
      </c>
      <c r="U292" s="32"/>
      <c r="V292" s="32"/>
      <c r="W292" s="32"/>
      <c r="X292" s="32"/>
      <c r="Y292" s="32"/>
      <c r="Z292" s="32"/>
      <c r="AA292" s="32"/>
      <c r="AB292" s="32"/>
      <c r="AC292" s="32"/>
      <c r="AD292" s="32"/>
      <c r="AE292" s="32"/>
      <c r="AR292" s="166" t="s">
        <v>145</v>
      </c>
      <c r="AT292" s="166" t="s">
        <v>309</v>
      </c>
      <c r="AU292" s="166" t="s">
        <v>80</v>
      </c>
      <c r="AY292" s="17" t="s">
        <v>199</v>
      </c>
      <c r="BE292" s="167">
        <f>IF(N292="základní",J292,0)</f>
        <v>2696</v>
      </c>
      <c r="BF292" s="167">
        <f>IF(N292="snížená",J292,0)</f>
        <v>0</v>
      </c>
      <c r="BG292" s="167">
        <f>IF(N292="zákl. přenesená",J292,0)</f>
        <v>0</v>
      </c>
      <c r="BH292" s="167">
        <f>IF(N292="sníž. přenesená",J292,0)</f>
        <v>0</v>
      </c>
      <c r="BI292" s="167">
        <f>IF(N292="nulová",J292,0)</f>
        <v>0</v>
      </c>
      <c r="BJ292" s="17" t="s">
        <v>78</v>
      </c>
      <c r="BK292" s="167">
        <f>ROUND(I292*H292,2)</f>
        <v>2696</v>
      </c>
      <c r="BL292" s="17" t="s">
        <v>205</v>
      </c>
      <c r="BM292" s="166" t="s">
        <v>486</v>
      </c>
    </row>
    <row r="293" spans="2:51" s="12" customFormat="1" ht="12">
      <c r="B293" s="172"/>
      <c r="D293" s="168" t="s">
        <v>209</v>
      </c>
      <c r="E293" s="173" t="s">
        <v>3</v>
      </c>
      <c r="F293" s="174" t="s">
        <v>142</v>
      </c>
      <c r="H293" s="175">
        <v>8</v>
      </c>
      <c r="I293" s="176"/>
      <c r="L293" s="172"/>
      <c r="M293" s="177"/>
      <c r="N293" s="178"/>
      <c r="O293" s="178"/>
      <c r="P293" s="178"/>
      <c r="Q293" s="178"/>
      <c r="R293" s="178"/>
      <c r="S293" s="178"/>
      <c r="T293" s="179"/>
      <c r="AT293" s="173" t="s">
        <v>209</v>
      </c>
      <c r="AU293" s="173" t="s">
        <v>80</v>
      </c>
      <c r="AV293" s="12" t="s">
        <v>80</v>
      </c>
      <c r="AW293" s="12" t="s">
        <v>31</v>
      </c>
      <c r="AX293" s="12" t="s">
        <v>78</v>
      </c>
      <c r="AY293" s="173" t="s">
        <v>199</v>
      </c>
    </row>
    <row r="294" spans="1:65" s="1" customFormat="1" ht="21.75" customHeight="1">
      <c r="A294" s="32"/>
      <c r="B294" s="154"/>
      <c r="C294" s="188" t="s">
        <v>487</v>
      </c>
      <c r="D294" s="188" t="s">
        <v>309</v>
      </c>
      <c r="E294" s="189" t="s">
        <v>488</v>
      </c>
      <c r="F294" s="190" t="s">
        <v>489</v>
      </c>
      <c r="G294" s="191" t="s">
        <v>144</v>
      </c>
      <c r="H294" s="192">
        <v>8</v>
      </c>
      <c r="I294" s="193">
        <v>591</v>
      </c>
      <c r="J294" s="194">
        <f>ROUND(I294*H294,2)</f>
        <v>4728</v>
      </c>
      <c r="K294" s="190" t="s">
        <v>204</v>
      </c>
      <c r="L294" s="195"/>
      <c r="M294" s="196" t="s">
        <v>3</v>
      </c>
      <c r="N294" s="197" t="s">
        <v>41</v>
      </c>
      <c r="O294" s="53"/>
      <c r="P294" s="164">
        <f>O294*H294</f>
        <v>0</v>
      </c>
      <c r="Q294" s="164">
        <v>0.006</v>
      </c>
      <c r="R294" s="164">
        <f>Q294*H294</f>
        <v>0.048</v>
      </c>
      <c r="S294" s="164">
        <v>0</v>
      </c>
      <c r="T294" s="165">
        <f>S294*H294</f>
        <v>0</v>
      </c>
      <c r="U294" s="32"/>
      <c r="V294" s="32"/>
      <c r="W294" s="32"/>
      <c r="X294" s="32"/>
      <c r="Y294" s="32"/>
      <c r="Z294" s="32"/>
      <c r="AA294" s="32"/>
      <c r="AB294" s="32"/>
      <c r="AC294" s="32"/>
      <c r="AD294" s="32"/>
      <c r="AE294" s="32"/>
      <c r="AR294" s="166" t="s">
        <v>145</v>
      </c>
      <c r="AT294" s="166" t="s">
        <v>309</v>
      </c>
      <c r="AU294" s="166" t="s">
        <v>80</v>
      </c>
      <c r="AY294" s="17" t="s">
        <v>199</v>
      </c>
      <c r="BE294" s="167">
        <f>IF(N294="základní",J294,0)</f>
        <v>4728</v>
      </c>
      <c r="BF294" s="167">
        <f>IF(N294="snížená",J294,0)</f>
        <v>0</v>
      </c>
      <c r="BG294" s="167">
        <f>IF(N294="zákl. přenesená",J294,0)</f>
        <v>0</v>
      </c>
      <c r="BH294" s="167">
        <f>IF(N294="sníž. přenesená",J294,0)</f>
        <v>0</v>
      </c>
      <c r="BI294" s="167">
        <f>IF(N294="nulová",J294,0)</f>
        <v>0</v>
      </c>
      <c r="BJ294" s="17" t="s">
        <v>78</v>
      </c>
      <c r="BK294" s="167">
        <f>ROUND(I294*H294,2)</f>
        <v>4728</v>
      </c>
      <c r="BL294" s="17" t="s">
        <v>205</v>
      </c>
      <c r="BM294" s="166" t="s">
        <v>490</v>
      </c>
    </row>
    <row r="295" spans="2:51" s="12" customFormat="1" ht="12">
      <c r="B295" s="172"/>
      <c r="D295" s="168" t="s">
        <v>209</v>
      </c>
      <c r="E295" s="173" t="s">
        <v>3</v>
      </c>
      <c r="F295" s="174" t="s">
        <v>142</v>
      </c>
      <c r="H295" s="175">
        <v>8</v>
      </c>
      <c r="I295" s="176"/>
      <c r="L295" s="172"/>
      <c r="M295" s="177"/>
      <c r="N295" s="178"/>
      <c r="O295" s="178"/>
      <c r="P295" s="178"/>
      <c r="Q295" s="178"/>
      <c r="R295" s="178"/>
      <c r="S295" s="178"/>
      <c r="T295" s="179"/>
      <c r="AT295" s="173" t="s">
        <v>209</v>
      </c>
      <c r="AU295" s="173" t="s">
        <v>80</v>
      </c>
      <c r="AV295" s="12" t="s">
        <v>80</v>
      </c>
      <c r="AW295" s="12" t="s">
        <v>31</v>
      </c>
      <c r="AX295" s="12" t="s">
        <v>78</v>
      </c>
      <c r="AY295" s="173" t="s">
        <v>199</v>
      </c>
    </row>
    <row r="296" spans="1:65" s="1" customFormat="1" ht="16.5" customHeight="1">
      <c r="A296" s="32"/>
      <c r="B296" s="154"/>
      <c r="C296" s="188" t="s">
        <v>491</v>
      </c>
      <c r="D296" s="188" t="s">
        <v>309</v>
      </c>
      <c r="E296" s="189" t="s">
        <v>492</v>
      </c>
      <c r="F296" s="190" t="s">
        <v>493</v>
      </c>
      <c r="G296" s="191" t="s">
        <v>144</v>
      </c>
      <c r="H296" s="192">
        <v>8</v>
      </c>
      <c r="I296" s="193">
        <v>4850</v>
      </c>
      <c r="J296" s="194">
        <f>ROUND(I296*H296,2)</f>
        <v>38800</v>
      </c>
      <c r="K296" s="190" t="s">
        <v>204</v>
      </c>
      <c r="L296" s="195"/>
      <c r="M296" s="196" t="s">
        <v>3</v>
      </c>
      <c r="N296" s="197" t="s">
        <v>41</v>
      </c>
      <c r="O296" s="53"/>
      <c r="P296" s="164">
        <f>O296*H296</f>
        <v>0</v>
      </c>
      <c r="Q296" s="164">
        <v>0.0506</v>
      </c>
      <c r="R296" s="164">
        <f>Q296*H296</f>
        <v>0.4048</v>
      </c>
      <c r="S296" s="164">
        <v>0</v>
      </c>
      <c r="T296" s="165">
        <f>S296*H296</f>
        <v>0</v>
      </c>
      <c r="U296" s="32"/>
      <c r="V296" s="32"/>
      <c r="W296" s="32"/>
      <c r="X296" s="32"/>
      <c r="Y296" s="32"/>
      <c r="Z296" s="32"/>
      <c r="AA296" s="32"/>
      <c r="AB296" s="32"/>
      <c r="AC296" s="32"/>
      <c r="AD296" s="32"/>
      <c r="AE296" s="32"/>
      <c r="AR296" s="166" t="s">
        <v>145</v>
      </c>
      <c r="AT296" s="166" t="s">
        <v>309</v>
      </c>
      <c r="AU296" s="166" t="s">
        <v>80</v>
      </c>
      <c r="AY296" s="17" t="s">
        <v>199</v>
      </c>
      <c r="BE296" s="167">
        <f>IF(N296="základní",J296,0)</f>
        <v>38800</v>
      </c>
      <c r="BF296" s="167">
        <f>IF(N296="snížená",J296,0)</f>
        <v>0</v>
      </c>
      <c r="BG296" s="167">
        <f>IF(N296="zákl. přenesená",J296,0)</f>
        <v>0</v>
      </c>
      <c r="BH296" s="167">
        <f>IF(N296="sníž. přenesená",J296,0)</f>
        <v>0</v>
      </c>
      <c r="BI296" s="167">
        <f>IF(N296="nulová",J296,0)</f>
        <v>0</v>
      </c>
      <c r="BJ296" s="17" t="s">
        <v>78</v>
      </c>
      <c r="BK296" s="167">
        <f>ROUND(I296*H296,2)</f>
        <v>38800</v>
      </c>
      <c r="BL296" s="17" t="s">
        <v>205</v>
      </c>
      <c r="BM296" s="166" t="s">
        <v>494</v>
      </c>
    </row>
    <row r="297" spans="2:51" s="14" customFormat="1" ht="12">
      <c r="B297" s="198"/>
      <c r="D297" s="168" t="s">
        <v>209</v>
      </c>
      <c r="E297" s="199" t="s">
        <v>3</v>
      </c>
      <c r="F297" s="200" t="s">
        <v>495</v>
      </c>
      <c r="H297" s="199" t="s">
        <v>3</v>
      </c>
      <c r="I297" s="201"/>
      <c r="L297" s="198"/>
      <c r="M297" s="202"/>
      <c r="N297" s="203"/>
      <c r="O297" s="203"/>
      <c r="P297" s="203"/>
      <c r="Q297" s="203"/>
      <c r="R297" s="203"/>
      <c r="S297" s="203"/>
      <c r="T297" s="204"/>
      <c r="AT297" s="199" t="s">
        <v>209</v>
      </c>
      <c r="AU297" s="199" t="s">
        <v>80</v>
      </c>
      <c r="AV297" s="14" t="s">
        <v>78</v>
      </c>
      <c r="AW297" s="14" t="s">
        <v>31</v>
      </c>
      <c r="AX297" s="14" t="s">
        <v>70</v>
      </c>
      <c r="AY297" s="199" t="s">
        <v>199</v>
      </c>
    </row>
    <row r="298" spans="2:51" s="12" customFormat="1" ht="12">
      <c r="B298" s="172"/>
      <c r="D298" s="168" t="s">
        <v>209</v>
      </c>
      <c r="E298" s="173" t="s">
        <v>3</v>
      </c>
      <c r="F298" s="174" t="s">
        <v>142</v>
      </c>
      <c r="H298" s="175">
        <v>8</v>
      </c>
      <c r="I298" s="176"/>
      <c r="L298" s="172"/>
      <c r="M298" s="177"/>
      <c r="N298" s="178"/>
      <c r="O298" s="178"/>
      <c r="P298" s="178"/>
      <c r="Q298" s="178"/>
      <c r="R298" s="178"/>
      <c r="S298" s="178"/>
      <c r="T298" s="179"/>
      <c r="AT298" s="173" t="s">
        <v>209</v>
      </c>
      <c r="AU298" s="173" t="s">
        <v>80</v>
      </c>
      <c r="AV298" s="12" t="s">
        <v>80</v>
      </c>
      <c r="AW298" s="12" t="s">
        <v>31</v>
      </c>
      <c r="AX298" s="12" t="s">
        <v>78</v>
      </c>
      <c r="AY298" s="173" t="s">
        <v>199</v>
      </c>
    </row>
    <row r="299" spans="1:65" s="1" customFormat="1" ht="21.75" customHeight="1">
      <c r="A299" s="32"/>
      <c r="B299" s="154"/>
      <c r="C299" s="155" t="s">
        <v>496</v>
      </c>
      <c r="D299" s="155" t="s">
        <v>201</v>
      </c>
      <c r="E299" s="156" t="s">
        <v>497</v>
      </c>
      <c r="F299" s="157" t="s">
        <v>498</v>
      </c>
      <c r="G299" s="158" t="s">
        <v>144</v>
      </c>
      <c r="H299" s="159">
        <v>16</v>
      </c>
      <c r="I299" s="160">
        <v>525</v>
      </c>
      <c r="J299" s="161">
        <f>ROUND(I299*H299,2)</f>
        <v>8400</v>
      </c>
      <c r="K299" s="157" t="s">
        <v>204</v>
      </c>
      <c r="L299" s="33"/>
      <c r="M299" s="162" t="s">
        <v>3</v>
      </c>
      <c r="N299" s="163" t="s">
        <v>41</v>
      </c>
      <c r="O299" s="53"/>
      <c r="P299" s="164">
        <f>O299*H299</f>
        <v>0</v>
      </c>
      <c r="Q299" s="164">
        <v>0.21734</v>
      </c>
      <c r="R299" s="164">
        <f>Q299*H299</f>
        <v>3.47744</v>
      </c>
      <c r="S299" s="164">
        <v>0</v>
      </c>
      <c r="T299" s="165">
        <f>S299*H299</f>
        <v>0</v>
      </c>
      <c r="U299" s="32"/>
      <c r="V299" s="32"/>
      <c r="W299" s="32"/>
      <c r="X299" s="32"/>
      <c r="Y299" s="32"/>
      <c r="Z299" s="32"/>
      <c r="AA299" s="32"/>
      <c r="AB299" s="32"/>
      <c r="AC299" s="32"/>
      <c r="AD299" s="32"/>
      <c r="AE299" s="32"/>
      <c r="AR299" s="166" t="s">
        <v>205</v>
      </c>
      <c r="AT299" s="166" t="s">
        <v>201</v>
      </c>
      <c r="AU299" s="166" t="s">
        <v>80</v>
      </c>
      <c r="AY299" s="17" t="s">
        <v>199</v>
      </c>
      <c r="BE299" s="167">
        <f>IF(N299="základní",J299,0)</f>
        <v>8400</v>
      </c>
      <c r="BF299" s="167">
        <f>IF(N299="snížená",J299,0)</f>
        <v>0</v>
      </c>
      <c r="BG299" s="167">
        <f>IF(N299="zákl. přenesená",J299,0)</f>
        <v>0</v>
      </c>
      <c r="BH299" s="167">
        <f>IF(N299="sníž. přenesená",J299,0)</f>
        <v>0</v>
      </c>
      <c r="BI299" s="167">
        <f>IF(N299="nulová",J299,0)</f>
        <v>0</v>
      </c>
      <c r="BJ299" s="17" t="s">
        <v>78</v>
      </c>
      <c r="BK299" s="167">
        <f>ROUND(I299*H299,2)</f>
        <v>8400</v>
      </c>
      <c r="BL299" s="17" t="s">
        <v>205</v>
      </c>
      <c r="BM299" s="166" t="s">
        <v>499</v>
      </c>
    </row>
    <row r="300" spans="1:47" s="1" customFormat="1" ht="195">
      <c r="A300" s="32"/>
      <c r="B300" s="33"/>
      <c r="C300" s="32"/>
      <c r="D300" s="168" t="s">
        <v>207</v>
      </c>
      <c r="E300" s="32"/>
      <c r="F300" s="169" t="s">
        <v>500</v>
      </c>
      <c r="G300" s="32"/>
      <c r="H300" s="32"/>
      <c r="I300" s="92"/>
      <c r="J300" s="32"/>
      <c r="K300" s="32"/>
      <c r="L300" s="33"/>
      <c r="M300" s="170"/>
      <c r="N300" s="171"/>
      <c r="O300" s="53"/>
      <c r="P300" s="53"/>
      <c r="Q300" s="53"/>
      <c r="R300" s="53"/>
      <c r="S300" s="53"/>
      <c r="T300" s="54"/>
      <c r="U300" s="32"/>
      <c r="V300" s="32"/>
      <c r="W300" s="32"/>
      <c r="X300" s="32"/>
      <c r="Y300" s="32"/>
      <c r="Z300" s="32"/>
      <c r="AA300" s="32"/>
      <c r="AB300" s="32"/>
      <c r="AC300" s="32"/>
      <c r="AD300" s="32"/>
      <c r="AE300" s="32"/>
      <c r="AT300" s="17" t="s">
        <v>207</v>
      </c>
      <c r="AU300" s="17" t="s">
        <v>80</v>
      </c>
    </row>
    <row r="301" spans="2:51" s="12" customFormat="1" ht="12">
      <c r="B301" s="172"/>
      <c r="D301" s="168" t="s">
        <v>209</v>
      </c>
      <c r="E301" s="173" t="s">
        <v>3</v>
      </c>
      <c r="F301" s="174" t="s">
        <v>149</v>
      </c>
      <c r="H301" s="175">
        <v>16</v>
      </c>
      <c r="I301" s="176"/>
      <c r="L301" s="172"/>
      <c r="M301" s="177"/>
      <c r="N301" s="178"/>
      <c r="O301" s="178"/>
      <c r="P301" s="178"/>
      <c r="Q301" s="178"/>
      <c r="R301" s="178"/>
      <c r="S301" s="178"/>
      <c r="T301" s="179"/>
      <c r="AT301" s="173" t="s">
        <v>209</v>
      </c>
      <c r="AU301" s="173" t="s">
        <v>80</v>
      </c>
      <c r="AV301" s="12" t="s">
        <v>80</v>
      </c>
      <c r="AW301" s="12" t="s">
        <v>31</v>
      </c>
      <c r="AX301" s="12" t="s">
        <v>78</v>
      </c>
      <c r="AY301" s="173" t="s">
        <v>199</v>
      </c>
    </row>
    <row r="302" spans="1:65" s="1" customFormat="1" ht="21.75" customHeight="1">
      <c r="A302" s="32"/>
      <c r="B302" s="154"/>
      <c r="C302" s="188" t="s">
        <v>155</v>
      </c>
      <c r="D302" s="188" t="s">
        <v>309</v>
      </c>
      <c r="E302" s="189" t="s">
        <v>501</v>
      </c>
      <c r="F302" s="190" t="s">
        <v>502</v>
      </c>
      <c r="G302" s="191" t="s">
        <v>144</v>
      </c>
      <c r="H302" s="192">
        <v>16</v>
      </c>
      <c r="I302" s="193">
        <v>4000</v>
      </c>
      <c r="J302" s="194">
        <f>ROUND(I302*H302,2)</f>
        <v>64000</v>
      </c>
      <c r="K302" s="190" t="s">
        <v>204</v>
      </c>
      <c r="L302" s="195"/>
      <c r="M302" s="196" t="s">
        <v>3</v>
      </c>
      <c r="N302" s="197" t="s">
        <v>41</v>
      </c>
      <c r="O302" s="53"/>
      <c r="P302" s="164">
        <f>O302*H302</f>
        <v>0</v>
      </c>
      <c r="Q302" s="164">
        <v>0.102</v>
      </c>
      <c r="R302" s="164">
        <f>Q302*H302</f>
        <v>1.632</v>
      </c>
      <c r="S302" s="164">
        <v>0</v>
      </c>
      <c r="T302" s="165">
        <f>S302*H302</f>
        <v>0</v>
      </c>
      <c r="U302" s="32"/>
      <c r="V302" s="32"/>
      <c r="W302" s="32"/>
      <c r="X302" s="32"/>
      <c r="Y302" s="32"/>
      <c r="Z302" s="32"/>
      <c r="AA302" s="32"/>
      <c r="AB302" s="32"/>
      <c r="AC302" s="32"/>
      <c r="AD302" s="32"/>
      <c r="AE302" s="32"/>
      <c r="AR302" s="166" t="s">
        <v>145</v>
      </c>
      <c r="AT302" s="166" t="s">
        <v>309</v>
      </c>
      <c r="AU302" s="166" t="s">
        <v>80</v>
      </c>
      <c r="AY302" s="17" t="s">
        <v>199</v>
      </c>
      <c r="BE302" s="167">
        <f>IF(N302="základní",J302,0)</f>
        <v>64000</v>
      </c>
      <c r="BF302" s="167">
        <f>IF(N302="snížená",J302,0)</f>
        <v>0</v>
      </c>
      <c r="BG302" s="167">
        <f>IF(N302="zákl. přenesená",J302,0)</f>
        <v>0</v>
      </c>
      <c r="BH302" s="167">
        <f>IF(N302="sníž. přenesená",J302,0)</f>
        <v>0</v>
      </c>
      <c r="BI302" s="167">
        <f>IF(N302="nulová",J302,0)</f>
        <v>0</v>
      </c>
      <c r="BJ302" s="17" t="s">
        <v>78</v>
      </c>
      <c r="BK302" s="167">
        <f>ROUND(I302*H302,2)</f>
        <v>64000</v>
      </c>
      <c r="BL302" s="17" t="s">
        <v>205</v>
      </c>
      <c r="BM302" s="166" t="s">
        <v>503</v>
      </c>
    </row>
    <row r="303" spans="2:51" s="12" customFormat="1" ht="12">
      <c r="B303" s="172"/>
      <c r="D303" s="168" t="s">
        <v>209</v>
      </c>
      <c r="E303" s="173" t="s">
        <v>3</v>
      </c>
      <c r="F303" s="174" t="s">
        <v>149</v>
      </c>
      <c r="H303" s="175">
        <v>16</v>
      </c>
      <c r="I303" s="176"/>
      <c r="L303" s="172"/>
      <c r="M303" s="177"/>
      <c r="N303" s="178"/>
      <c r="O303" s="178"/>
      <c r="P303" s="178"/>
      <c r="Q303" s="178"/>
      <c r="R303" s="178"/>
      <c r="S303" s="178"/>
      <c r="T303" s="179"/>
      <c r="AT303" s="173" t="s">
        <v>209</v>
      </c>
      <c r="AU303" s="173" t="s">
        <v>80</v>
      </c>
      <c r="AV303" s="12" t="s">
        <v>80</v>
      </c>
      <c r="AW303" s="12" t="s">
        <v>31</v>
      </c>
      <c r="AX303" s="12" t="s">
        <v>78</v>
      </c>
      <c r="AY303" s="173" t="s">
        <v>199</v>
      </c>
    </row>
    <row r="304" spans="1:65" s="1" customFormat="1" ht="33" customHeight="1">
      <c r="A304" s="32"/>
      <c r="B304" s="154"/>
      <c r="C304" s="155" t="s">
        <v>504</v>
      </c>
      <c r="D304" s="155" t="s">
        <v>201</v>
      </c>
      <c r="E304" s="156" t="s">
        <v>505</v>
      </c>
      <c r="F304" s="157" t="s">
        <v>506</v>
      </c>
      <c r="G304" s="158" t="s">
        <v>144</v>
      </c>
      <c r="H304" s="159">
        <v>5</v>
      </c>
      <c r="I304" s="160">
        <v>876.25</v>
      </c>
      <c r="J304" s="161">
        <f>ROUND(I304*H304,2)</f>
        <v>4381.25</v>
      </c>
      <c r="K304" s="157" t="s">
        <v>204</v>
      </c>
      <c r="L304" s="33"/>
      <c r="M304" s="162" t="s">
        <v>3</v>
      </c>
      <c r="N304" s="163" t="s">
        <v>41</v>
      </c>
      <c r="O304" s="53"/>
      <c r="P304" s="164">
        <f>O304*H304</f>
        <v>0</v>
      </c>
      <c r="Q304" s="164">
        <v>0.31108</v>
      </c>
      <c r="R304" s="164">
        <f>Q304*H304</f>
        <v>1.5554000000000001</v>
      </c>
      <c r="S304" s="164">
        <v>0</v>
      </c>
      <c r="T304" s="165">
        <f>S304*H304</f>
        <v>0</v>
      </c>
      <c r="U304" s="32"/>
      <c r="V304" s="32"/>
      <c r="W304" s="32"/>
      <c r="X304" s="32"/>
      <c r="Y304" s="32"/>
      <c r="Z304" s="32"/>
      <c r="AA304" s="32"/>
      <c r="AB304" s="32"/>
      <c r="AC304" s="32"/>
      <c r="AD304" s="32"/>
      <c r="AE304" s="32"/>
      <c r="AR304" s="166" t="s">
        <v>205</v>
      </c>
      <c r="AT304" s="166" t="s">
        <v>201</v>
      </c>
      <c r="AU304" s="166" t="s">
        <v>80</v>
      </c>
      <c r="AY304" s="17" t="s">
        <v>199</v>
      </c>
      <c r="BE304" s="167">
        <f>IF(N304="základní",J304,0)</f>
        <v>4381.25</v>
      </c>
      <c r="BF304" s="167">
        <f>IF(N304="snížená",J304,0)</f>
        <v>0</v>
      </c>
      <c r="BG304" s="167">
        <f>IF(N304="zákl. přenesená",J304,0)</f>
        <v>0</v>
      </c>
      <c r="BH304" s="167">
        <f>IF(N304="sníž. přenesená",J304,0)</f>
        <v>0</v>
      </c>
      <c r="BI304" s="167">
        <f>IF(N304="nulová",J304,0)</f>
        <v>0</v>
      </c>
      <c r="BJ304" s="17" t="s">
        <v>78</v>
      </c>
      <c r="BK304" s="167">
        <f>ROUND(I304*H304,2)</f>
        <v>4381.25</v>
      </c>
      <c r="BL304" s="17" t="s">
        <v>205</v>
      </c>
      <c r="BM304" s="166" t="s">
        <v>507</v>
      </c>
    </row>
    <row r="305" spans="1:47" s="1" customFormat="1" ht="136.5">
      <c r="A305" s="32"/>
      <c r="B305" s="33"/>
      <c r="C305" s="32"/>
      <c r="D305" s="168" t="s">
        <v>207</v>
      </c>
      <c r="E305" s="32"/>
      <c r="F305" s="169" t="s">
        <v>508</v>
      </c>
      <c r="G305" s="32"/>
      <c r="H305" s="32"/>
      <c r="I305" s="92"/>
      <c r="J305" s="32"/>
      <c r="K305" s="32"/>
      <c r="L305" s="33"/>
      <c r="M305" s="170"/>
      <c r="N305" s="171"/>
      <c r="O305" s="53"/>
      <c r="P305" s="53"/>
      <c r="Q305" s="53"/>
      <c r="R305" s="53"/>
      <c r="S305" s="53"/>
      <c r="T305" s="54"/>
      <c r="U305" s="32"/>
      <c r="V305" s="32"/>
      <c r="W305" s="32"/>
      <c r="X305" s="32"/>
      <c r="Y305" s="32"/>
      <c r="Z305" s="32"/>
      <c r="AA305" s="32"/>
      <c r="AB305" s="32"/>
      <c r="AC305" s="32"/>
      <c r="AD305" s="32"/>
      <c r="AE305" s="32"/>
      <c r="AT305" s="17" t="s">
        <v>207</v>
      </c>
      <c r="AU305" s="17" t="s">
        <v>80</v>
      </c>
    </row>
    <row r="306" spans="2:63" s="11" customFormat="1" ht="22.9" customHeight="1">
      <c r="B306" s="141"/>
      <c r="D306" s="142" t="s">
        <v>69</v>
      </c>
      <c r="E306" s="152" t="s">
        <v>133</v>
      </c>
      <c r="F306" s="152" t="s">
        <v>509</v>
      </c>
      <c r="I306" s="144"/>
      <c r="J306" s="153">
        <f>BK306</f>
        <v>280495.88</v>
      </c>
      <c r="L306" s="141"/>
      <c r="M306" s="146"/>
      <c r="N306" s="147"/>
      <c r="O306" s="147"/>
      <c r="P306" s="148">
        <f>SUM(P307:P384)</f>
        <v>0</v>
      </c>
      <c r="Q306" s="147"/>
      <c r="R306" s="148">
        <f>SUM(R307:R384)</f>
        <v>148.01445360000002</v>
      </c>
      <c r="S306" s="147"/>
      <c r="T306" s="149">
        <f>SUM(T307:T384)</f>
        <v>29.852000000000004</v>
      </c>
      <c r="AR306" s="142" t="s">
        <v>78</v>
      </c>
      <c r="AT306" s="150" t="s">
        <v>69</v>
      </c>
      <c r="AU306" s="150" t="s">
        <v>78</v>
      </c>
      <c r="AY306" s="142" t="s">
        <v>199</v>
      </c>
      <c r="BK306" s="151">
        <f>SUM(BK307:BK384)</f>
        <v>280495.88</v>
      </c>
    </row>
    <row r="307" spans="1:65" s="1" customFormat="1" ht="21.75" customHeight="1">
      <c r="A307" s="32"/>
      <c r="B307" s="154"/>
      <c r="C307" s="155" t="s">
        <v>510</v>
      </c>
      <c r="D307" s="155" t="s">
        <v>201</v>
      </c>
      <c r="E307" s="156" t="s">
        <v>511</v>
      </c>
      <c r="F307" s="157" t="s">
        <v>512</v>
      </c>
      <c r="G307" s="158" t="s">
        <v>126</v>
      </c>
      <c r="H307" s="159">
        <v>14</v>
      </c>
      <c r="I307" s="160">
        <v>656.95</v>
      </c>
      <c r="J307" s="161">
        <f>ROUND(I307*H307,2)</f>
        <v>9197.3</v>
      </c>
      <c r="K307" s="157" t="s">
        <v>204</v>
      </c>
      <c r="L307" s="33"/>
      <c r="M307" s="162" t="s">
        <v>3</v>
      </c>
      <c r="N307" s="163" t="s">
        <v>41</v>
      </c>
      <c r="O307" s="53"/>
      <c r="P307" s="164">
        <f>O307*H307</f>
        <v>0</v>
      </c>
      <c r="Q307" s="164">
        <v>0</v>
      </c>
      <c r="R307" s="164">
        <f>Q307*H307</f>
        <v>0</v>
      </c>
      <c r="S307" s="164">
        <v>0.556</v>
      </c>
      <c r="T307" s="165">
        <f>S307*H307</f>
        <v>7.784000000000001</v>
      </c>
      <c r="U307" s="32"/>
      <c r="V307" s="32"/>
      <c r="W307" s="32"/>
      <c r="X307" s="32"/>
      <c r="Y307" s="32"/>
      <c r="Z307" s="32"/>
      <c r="AA307" s="32"/>
      <c r="AB307" s="32"/>
      <c r="AC307" s="32"/>
      <c r="AD307" s="32"/>
      <c r="AE307" s="32"/>
      <c r="AR307" s="166" t="s">
        <v>205</v>
      </c>
      <c r="AT307" s="166" t="s">
        <v>201</v>
      </c>
      <c r="AU307" s="166" t="s">
        <v>80</v>
      </c>
      <c r="AY307" s="17" t="s">
        <v>199</v>
      </c>
      <c r="BE307" s="167">
        <f>IF(N307="základní",J307,0)</f>
        <v>9197.3</v>
      </c>
      <c r="BF307" s="167">
        <f>IF(N307="snížená",J307,0)</f>
        <v>0</v>
      </c>
      <c r="BG307" s="167">
        <f>IF(N307="zákl. přenesená",J307,0)</f>
        <v>0</v>
      </c>
      <c r="BH307" s="167">
        <f>IF(N307="sníž. přenesená",J307,0)</f>
        <v>0</v>
      </c>
      <c r="BI307" s="167">
        <f>IF(N307="nulová",J307,0)</f>
        <v>0</v>
      </c>
      <c r="BJ307" s="17" t="s">
        <v>78</v>
      </c>
      <c r="BK307" s="167">
        <f>ROUND(I307*H307,2)</f>
        <v>9197.3</v>
      </c>
      <c r="BL307" s="17" t="s">
        <v>205</v>
      </c>
      <c r="BM307" s="166" t="s">
        <v>513</v>
      </c>
    </row>
    <row r="308" spans="2:51" s="12" customFormat="1" ht="12">
      <c r="B308" s="172"/>
      <c r="D308" s="168" t="s">
        <v>209</v>
      </c>
      <c r="E308" s="173" t="s">
        <v>3</v>
      </c>
      <c r="F308" s="174" t="s">
        <v>514</v>
      </c>
      <c r="H308" s="175">
        <v>14</v>
      </c>
      <c r="I308" s="176"/>
      <c r="L308" s="172"/>
      <c r="M308" s="177"/>
      <c r="N308" s="178"/>
      <c r="O308" s="178"/>
      <c r="P308" s="178"/>
      <c r="Q308" s="178"/>
      <c r="R308" s="178"/>
      <c r="S308" s="178"/>
      <c r="T308" s="179"/>
      <c r="AT308" s="173" t="s">
        <v>209</v>
      </c>
      <c r="AU308" s="173" t="s">
        <v>80</v>
      </c>
      <c r="AV308" s="12" t="s">
        <v>80</v>
      </c>
      <c r="AW308" s="12" t="s">
        <v>31</v>
      </c>
      <c r="AX308" s="12" t="s">
        <v>78</v>
      </c>
      <c r="AY308" s="173" t="s">
        <v>199</v>
      </c>
    </row>
    <row r="309" spans="1:65" s="1" customFormat="1" ht="21.75" customHeight="1">
      <c r="A309" s="32"/>
      <c r="B309" s="154"/>
      <c r="C309" s="155" t="s">
        <v>515</v>
      </c>
      <c r="D309" s="155" t="s">
        <v>201</v>
      </c>
      <c r="E309" s="156" t="s">
        <v>516</v>
      </c>
      <c r="F309" s="157" t="s">
        <v>517</v>
      </c>
      <c r="G309" s="158" t="s">
        <v>126</v>
      </c>
      <c r="H309" s="159">
        <v>36</v>
      </c>
      <c r="I309" s="160">
        <v>363.69</v>
      </c>
      <c r="J309" s="161">
        <f>ROUND(I309*H309,2)</f>
        <v>13092.84</v>
      </c>
      <c r="K309" s="157" t="s">
        <v>204</v>
      </c>
      <c r="L309" s="33"/>
      <c r="M309" s="162" t="s">
        <v>3</v>
      </c>
      <c r="N309" s="163" t="s">
        <v>41</v>
      </c>
      <c r="O309" s="53"/>
      <c r="P309" s="164">
        <f>O309*H309</f>
        <v>0</v>
      </c>
      <c r="Q309" s="164">
        <v>0</v>
      </c>
      <c r="R309" s="164">
        <f>Q309*H309</f>
        <v>0</v>
      </c>
      <c r="S309" s="164">
        <v>0.6130000000000001</v>
      </c>
      <c r="T309" s="165">
        <f>S309*H309</f>
        <v>22.068000000000005</v>
      </c>
      <c r="U309" s="32"/>
      <c r="V309" s="32"/>
      <c r="W309" s="32"/>
      <c r="X309" s="32"/>
      <c r="Y309" s="32"/>
      <c r="Z309" s="32"/>
      <c r="AA309" s="32"/>
      <c r="AB309" s="32"/>
      <c r="AC309" s="32"/>
      <c r="AD309" s="32"/>
      <c r="AE309" s="32"/>
      <c r="AR309" s="166" t="s">
        <v>205</v>
      </c>
      <c r="AT309" s="166" t="s">
        <v>201</v>
      </c>
      <c r="AU309" s="166" t="s">
        <v>80</v>
      </c>
      <c r="AY309" s="17" t="s">
        <v>199</v>
      </c>
      <c r="BE309" s="167">
        <f>IF(N309="základní",J309,0)</f>
        <v>13092.84</v>
      </c>
      <c r="BF309" s="167">
        <f>IF(N309="snížená",J309,0)</f>
        <v>0</v>
      </c>
      <c r="BG309" s="167">
        <f>IF(N309="zákl. přenesená",J309,0)</f>
        <v>0</v>
      </c>
      <c r="BH309" s="167">
        <f>IF(N309="sníž. přenesená",J309,0)</f>
        <v>0</v>
      </c>
      <c r="BI309" s="167">
        <f>IF(N309="nulová",J309,0)</f>
        <v>0</v>
      </c>
      <c r="BJ309" s="17" t="s">
        <v>78</v>
      </c>
      <c r="BK309" s="167">
        <f>ROUND(I309*H309,2)</f>
        <v>13092.84</v>
      </c>
      <c r="BL309" s="17" t="s">
        <v>205</v>
      </c>
      <c r="BM309" s="166" t="s">
        <v>518</v>
      </c>
    </row>
    <row r="310" spans="2:51" s="12" customFormat="1" ht="12">
      <c r="B310" s="172"/>
      <c r="D310" s="168" t="s">
        <v>209</v>
      </c>
      <c r="E310" s="173" t="s">
        <v>3</v>
      </c>
      <c r="F310" s="174" t="s">
        <v>519</v>
      </c>
      <c r="H310" s="175">
        <v>36</v>
      </c>
      <c r="I310" s="176"/>
      <c r="L310" s="172"/>
      <c r="M310" s="177"/>
      <c r="N310" s="178"/>
      <c r="O310" s="178"/>
      <c r="P310" s="178"/>
      <c r="Q310" s="178"/>
      <c r="R310" s="178"/>
      <c r="S310" s="178"/>
      <c r="T310" s="179"/>
      <c r="AT310" s="173" t="s">
        <v>209</v>
      </c>
      <c r="AU310" s="173" t="s">
        <v>80</v>
      </c>
      <c r="AV310" s="12" t="s">
        <v>80</v>
      </c>
      <c r="AW310" s="12" t="s">
        <v>31</v>
      </c>
      <c r="AX310" s="12" t="s">
        <v>78</v>
      </c>
      <c r="AY310" s="173" t="s">
        <v>199</v>
      </c>
    </row>
    <row r="311" spans="1:65" s="1" customFormat="1" ht="21.75" customHeight="1">
      <c r="A311" s="32"/>
      <c r="B311" s="154"/>
      <c r="C311" s="155" t="s">
        <v>520</v>
      </c>
      <c r="D311" s="155" t="s">
        <v>201</v>
      </c>
      <c r="E311" s="156" t="s">
        <v>521</v>
      </c>
      <c r="F311" s="157" t="s">
        <v>522</v>
      </c>
      <c r="G311" s="158" t="s">
        <v>144</v>
      </c>
      <c r="H311" s="159">
        <v>4</v>
      </c>
      <c r="I311" s="160">
        <v>414</v>
      </c>
      <c r="J311" s="161">
        <f>ROUND(I311*H311,2)</f>
        <v>1656</v>
      </c>
      <c r="K311" s="157" t="s">
        <v>204</v>
      </c>
      <c r="L311" s="33"/>
      <c r="M311" s="162" t="s">
        <v>3</v>
      </c>
      <c r="N311" s="163" t="s">
        <v>41</v>
      </c>
      <c r="O311" s="53"/>
      <c r="P311" s="164">
        <f>O311*H311</f>
        <v>0</v>
      </c>
      <c r="Q311" s="164">
        <v>0.0007</v>
      </c>
      <c r="R311" s="164">
        <f>Q311*H311</f>
        <v>0.0028</v>
      </c>
      <c r="S311" s="164">
        <v>0</v>
      </c>
      <c r="T311" s="165">
        <f>S311*H311</f>
        <v>0</v>
      </c>
      <c r="U311" s="32"/>
      <c r="V311" s="32"/>
      <c r="W311" s="32"/>
      <c r="X311" s="32"/>
      <c r="Y311" s="32"/>
      <c r="Z311" s="32"/>
      <c r="AA311" s="32"/>
      <c r="AB311" s="32"/>
      <c r="AC311" s="32"/>
      <c r="AD311" s="32"/>
      <c r="AE311" s="32"/>
      <c r="AR311" s="166" t="s">
        <v>205</v>
      </c>
      <c r="AT311" s="166" t="s">
        <v>201</v>
      </c>
      <c r="AU311" s="166" t="s">
        <v>80</v>
      </c>
      <c r="AY311" s="17" t="s">
        <v>199</v>
      </c>
      <c r="BE311" s="167">
        <f>IF(N311="základní",J311,0)</f>
        <v>1656</v>
      </c>
      <c r="BF311" s="167">
        <f>IF(N311="snížená",J311,0)</f>
        <v>0</v>
      </c>
      <c r="BG311" s="167">
        <f>IF(N311="zákl. přenesená",J311,0)</f>
        <v>0</v>
      </c>
      <c r="BH311" s="167">
        <f>IF(N311="sníž. přenesená",J311,0)</f>
        <v>0</v>
      </c>
      <c r="BI311" s="167">
        <f>IF(N311="nulová",J311,0)</f>
        <v>0</v>
      </c>
      <c r="BJ311" s="17" t="s">
        <v>78</v>
      </c>
      <c r="BK311" s="167">
        <f>ROUND(I311*H311,2)</f>
        <v>1656</v>
      </c>
      <c r="BL311" s="17" t="s">
        <v>205</v>
      </c>
      <c r="BM311" s="166" t="s">
        <v>523</v>
      </c>
    </row>
    <row r="312" spans="1:47" s="1" customFormat="1" ht="195">
      <c r="A312" s="32"/>
      <c r="B312" s="33"/>
      <c r="C312" s="32"/>
      <c r="D312" s="168" t="s">
        <v>207</v>
      </c>
      <c r="E312" s="32"/>
      <c r="F312" s="169" t="s">
        <v>524</v>
      </c>
      <c r="G312" s="32"/>
      <c r="H312" s="32"/>
      <c r="I312" s="92"/>
      <c r="J312" s="32"/>
      <c r="K312" s="32"/>
      <c r="L312" s="33"/>
      <c r="M312" s="170"/>
      <c r="N312" s="171"/>
      <c r="O312" s="53"/>
      <c r="P312" s="53"/>
      <c r="Q312" s="53"/>
      <c r="R312" s="53"/>
      <c r="S312" s="53"/>
      <c r="T312" s="54"/>
      <c r="U312" s="32"/>
      <c r="V312" s="32"/>
      <c r="W312" s="32"/>
      <c r="X312" s="32"/>
      <c r="Y312" s="32"/>
      <c r="Z312" s="32"/>
      <c r="AA312" s="32"/>
      <c r="AB312" s="32"/>
      <c r="AC312" s="32"/>
      <c r="AD312" s="32"/>
      <c r="AE312" s="32"/>
      <c r="AT312" s="17" t="s">
        <v>207</v>
      </c>
      <c r="AU312" s="17" t="s">
        <v>80</v>
      </c>
    </row>
    <row r="313" spans="1:65" s="1" customFormat="1" ht="21.75" customHeight="1">
      <c r="A313" s="32"/>
      <c r="B313" s="154"/>
      <c r="C313" s="155" t="s">
        <v>525</v>
      </c>
      <c r="D313" s="155" t="s">
        <v>201</v>
      </c>
      <c r="E313" s="156" t="s">
        <v>526</v>
      </c>
      <c r="F313" s="157" t="s">
        <v>527</v>
      </c>
      <c r="G313" s="158" t="s">
        <v>144</v>
      </c>
      <c r="H313" s="159">
        <v>4</v>
      </c>
      <c r="I313" s="160">
        <v>265</v>
      </c>
      <c r="J313" s="161">
        <f>ROUND(I313*H313,2)</f>
        <v>1060</v>
      </c>
      <c r="K313" s="157" t="s">
        <v>204</v>
      </c>
      <c r="L313" s="33"/>
      <c r="M313" s="162" t="s">
        <v>3</v>
      </c>
      <c r="N313" s="163" t="s">
        <v>41</v>
      </c>
      <c r="O313" s="53"/>
      <c r="P313" s="164">
        <f>O313*H313</f>
        <v>0</v>
      </c>
      <c r="Q313" s="164">
        <v>0.10941</v>
      </c>
      <c r="R313" s="164">
        <f>Q313*H313</f>
        <v>0.43764</v>
      </c>
      <c r="S313" s="164">
        <v>0</v>
      </c>
      <c r="T313" s="165">
        <f>S313*H313</f>
        <v>0</v>
      </c>
      <c r="U313" s="32"/>
      <c r="V313" s="32"/>
      <c r="W313" s="32"/>
      <c r="X313" s="32"/>
      <c r="Y313" s="32"/>
      <c r="Z313" s="32"/>
      <c r="AA313" s="32"/>
      <c r="AB313" s="32"/>
      <c r="AC313" s="32"/>
      <c r="AD313" s="32"/>
      <c r="AE313" s="32"/>
      <c r="AR313" s="166" t="s">
        <v>205</v>
      </c>
      <c r="AT313" s="166" t="s">
        <v>201</v>
      </c>
      <c r="AU313" s="166" t="s">
        <v>80</v>
      </c>
      <c r="AY313" s="17" t="s">
        <v>199</v>
      </c>
      <c r="BE313" s="167">
        <f>IF(N313="základní",J313,0)</f>
        <v>1060</v>
      </c>
      <c r="BF313" s="167">
        <f>IF(N313="snížená",J313,0)</f>
        <v>0</v>
      </c>
      <c r="BG313" s="167">
        <f>IF(N313="zákl. přenesená",J313,0)</f>
        <v>0</v>
      </c>
      <c r="BH313" s="167">
        <f>IF(N313="sníž. přenesená",J313,0)</f>
        <v>0</v>
      </c>
      <c r="BI313" s="167">
        <f>IF(N313="nulová",J313,0)</f>
        <v>0</v>
      </c>
      <c r="BJ313" s="17" t="s">
        <v>78</v>
      </c>
      <c r="BK313" s="167">
        <f>ROUND(I313*H313,2)</f>
        <v>1060</v>
      </c>
      <c r="BL313" s="17" t="s">
        <v>205</v>
      </c>
      <c r="BM313" s="166" t="s">
        <v>528</v>
      </c>
    </row>
    <row r="314" spans="1:47" s="1" customFormat="1" ht="117">
      <c r="A314" s="32"/>
      <c r="B314" s="33"/>
      <c r="C314" s="32"/>
      <c r="D314" s="168" t="s">
        <v>207</v>
      </c>
      <c r="E314" s="32"/>
      <c r="F314" s="169" t="s">
        <v>529</v>
      </c>
      <c r="G314" s="32"/>
      <c r="H314" s="32"/>
      <c r="I314" s="92"/>
      <c r="J314" s="32"/>
      <c r="K314" s="32"/>
      <c r="L314" s="33"/>
      <c r="M314" s="170"/>
      <c r="N314" s="171"/>
      <c r="O314" s="53"/>
      <c r="P314" s="53"/>
      <c r="Q314" s="53"/>
      <c r="R314" s="53"/>
      <c r="S314" s="53"/>
      <c r="T314" s="54"/>
      <c r="U314" s="32"/>
      <c r="V314" s="32"/>
      <c r="W314" s="32"/>
      <c r="X314" s="32"/>
      <c r="Y314" s="32"/>
      <c r="Z314" s="32"/>
      <c r="AA314" s="32"/>
      <c r="AB314" s="32"/>
      <c r="AC314" s="32"/>
      <c r="AD314" s="32"/>
      <c r="AE314" s="32"/>
      <c r="AT314" s="17" t="s">
        <v>207</v>
      </c>
      <c r="AU314" s="17" t="s">
        <v>80</v>
      </c>
    </row>
    <row r="315" spans="1:65" s="1" customFormat="1" ht="16.5" customHeight="1">
      <c r="A315" s="32"/>
      <c r="B315" s="154"/>
      <c r="C315" s="188" t="s">
        <v>530</v>
      </c>
      <c r="D315" s="188" t="s">
        <v>309</v>
      </c>
      <c r="E315" s="189" t="s">
        <v>531</v>
      </c>
      <c r="F315" s="190" t="s">
        <v>532</v>
      </c>
      <c r="G315" s="191" t="s">
        <v>144</v>
      </c>
      <c r="H315" s="192">
        <v>4</v>
      </c>
      <c r="I315" s="193">
        <v>659</v>
      </c>
      <c r="J315" s="194">
        <f aca="true" t="shared" si="0" ref="J315:J320">ROUND(I315*H315,2)</f>
        <v>2636</v>
      </c>
      <c r="K315" s="190" t="s">
        <v>204</v>
      </c>
      <c r="L315" s="195"/>
      <c r="M315" s="196" t="s">
        <v>3</v>
      </c>
      <c r="N315" s="197" t="s">
        <v>41</v>
      </c>
      <c r="O315" s="53"/>
      <c r="P315" s="164">
        <f aca="true" t="shared" si="1" ref="P315:P320">O315*H315</f>
        <v>0</v>
      </c>
      <c r="Q315" s="164">
        <v>0.0065</v>
      </c>
      <c r="R315" s="164">
        <f aca="true" t="shared" si="2" ref="R315:R320">Q315*H315</f>
        <v>0.026</v>
      </c>
      <c r="S315" s="164">
        <v>0</v>
      </c>
      <c r="T315" s="165">
        <f aca="true" t="shared" si="3" ref="T315:T320">S315*H315</f>
        <v>0</v>
      </c>
      <c r="U315" s="32"/>
      <c r="V315" s="32"/>
      <c r="W315" s="32"/>
      <c r="X315" s="32"/>
      <c r="Y315" s="32"/>
      <c r="Z315" s="32"/>
      <c r="AA315" s="32"/>
      <c r="AB315" s="32"/>
      <c r="AC315" s="32"/>
      <c r="AD315" s="32"/>
      <c r="AE315" s="32"/>
      <c r="AR315" s="166" t="s">
        <v>145</v>
      </c>
      <c r="AT315" s="166" t="s">
        <v>309</v>
      </c>
      <c r="AU315" s="166" t="s">
        <v>80</v>
      </c>
      <c r="AY315" s="17" t="s">
        <v>199</v>
      </c>
      <c r="BE315" s="167">
        <f aca="true" t="shared" si="4" ref="BE315:BE320">IF(N315="základní",J315,0)</f>
        <v>2636</v>
      </c>
      <c r="BF315" s="167">
        <f aca="true" t="shared" si="5" ref="BF315:BF320">IF(N315="snížená",J315,0)</f>
        <v>0</v>
      </c>
      <c r="BG315" s="167">
        <f aca="true" t="shared" si="6" ref="BG315:BG320">IF(N315="zákl. přenesená",J315,0)</f>
        <v>0</v>
      </c>
      <c r="BH315" s="167">
        <f aca="true" t="shared" si="7" ref="BH315:BH320">IF(N315="sníž. přenesená",J315,0)</f>
        <v>0</v>
      </c>
      <c r="BI315" s="167">
        <f aca="true" t="shared" si="8" ref="BI315:BI320">IF(N315="nulová",J315,0)</f>
        <v>0</v>
      </c>
      <c r="BJ315" s="17" t="s">
        <v>78</v>
      </c>
      <c r="BK315" s="167">
        <f aca="true" t="shared" si="9" ref="BK315:BK320">ROUND(I315*H315,2)</f>
        <v>2636</v>
      </c>
      <c r="BL315" s="17" t="s">
        <v>205</v>
      </c>
      <c r="BM315" s="166" t="s">
        <v>533</v>
      </c>
    </row>
    <row r="316" spans="1:65" s="1" customFormat="1" ht="21.75" customHeight="1">
      <c r="A316" s="32"/>
      <c r="B316" s="154"/>
      <c r="C316" s="188" t="s">
        <v>534</v>
      </c>
      <c r="D316" s="188" t="s">
        <v>309</v>
      </c>
      <c r="E316" s="189" t="s">
        <v>535</v>
      </c>
      <c r="F316" s="190" t="s">
        <v>536</v>
      </c>
      <c r="G316" s="191" t="s">
        <v>144</v>
      </c>
      <c r="H316" s="192">
        <v>1</v>
      </c>
      <c r="I316" s="193">
        <v>764</v>
      </c>
      <c r="J316" s="194">
        <f t="shared" si="0"/>
        <v>764</v>
      </c>
      <c r="K316" s="190" t="s">
        <v>204</v>
      </c>
      <c r="L316" s="195"/>
      <c r="M316" s="196" t="s">
        <v>3</v>
      </c>
      <c r="N316" s="197" t="s">
        <v>41</v>
      </c>
      <c r="O316" s="53"/>
      <c r="P316" s="164">
        <f t="shared" si="1"/>
        <v>0</v>
      </c>
      <c r="Q316" s="164">
        <v>0.0035</v>
      </c>
      <c r="R316" s="164">
        <f t="shared" si="2"/>
        <v>0.0035</v>
      </c>
      <c r="S316" s="164">
        <v>0</v>
      </c>
      <c r="T316" s="165">
        <f t="shared" si="3"/>
        <v>0</v>
      </c>
      <c r="U316" s="32"/>
      <c r="V316" s="32"/>
      <c r="W316" s="32"/>
      <c r="X316" s="32"/>
      <c r="Y316" s="32"/>
      <c r="Z316" s="32"/>
      <c r="AA316" s="32"/>
      <c r="AB316" s="32"/>
      <c r="AC316" s="32"/>
      <c r="AD316" s="32"/>
      <c r="AE316" s="32"/>
      <c r="AR316" s="166" t="s">
        <v>145</v>
      </c>
      <c r="AT316" s="166" t="s">
        <v>309</v>
      </c>
      <c r="AU316" s="166" t="s">
        <v>80</v>
      </c>
      <c r="AY316" s="17" t="s">
        <v>199</v>
      </c>
      <c r="BE316" s="167">
        <f t="shared" si="4"/>
        <v>764</v>
      </c>
      <c r="BF316" s="167">
        <f t="shared" si="5"/>
        <v>0</v>
      </c>
      <c r="BG316" s="167">
        <f t="shared" si="6"/>
        <v>0</v>
      </c>
      <c r="BH316" s="167">
        <f t="shared" si="7"/>
        <v>0</v>
      </c>
      <c r="BI316" s="167">
        <f t="shared" si="8"/>
        <v>0</v>
      </c>
      <c r="BJ316" s="17" t="s">
        <v>78</v>
      </c>
      <c r="BK316" s="167">
        <f t="shared" si="9"/>
        <v>764</v>
      </c>
      <c r="BL316" s="17" t="s">
        <v>205</v>
      </c>
      <c r="BM316" s="166" t="s">
        <v>537</v>
      </c>
    </row>
    <row r="317" spans="1:65" s="1" customFormat="1" ht="21.75" customHeight="1">
      <c r="A317" s="32"/>
      <c r="B317" s="154"/>
      <c r="C317" s="188" t="s">
        <v>538</v>
      </c>
      <c r="D317" s="188" t="s">
        <v>309</v>
      </c>
      <c r="E317" s="189" t="s">
        <v>539</v>
      </c>
      <c r="F317" s="190" t="s">
        <v>540</v>
      </c>
      <c r="G317" s="191" t="s">
        <v>144</v>
      </c>
      <c r="H317" s="192">
        <v>3</v>
      </c>
      <c r="I317" s="193">
        <v>575</v>
      </c>
      <c r="J317" s="194">
        <f t="shared" si="0"/>
        <v>1725</v>
      </c>
      <c r="K317" s="190" t="s">
        <v>204</v>
      </c>
      <c r="L317" s="195"/>
      <c r="M317" s="196" t="s">
        <v>3</v>
      </c>
      <c r="N317" s="197" t="s">
        <v>41</v>
      </c>
      <c r="O317" s="53"/>
      <c r="P317" s="164">
        <f t="shared" si="1"/>
        <v>0</v>
      </c>
      <c r="Q317" s="164">
        <v>0.0013</v>
      </c>
      <c r="R317" s="164">
        <f t="shared" si="2"/>
        <v>0.0039</v>
      </c>
      <c r="S317" s="164">
        <v>0</v>
      </c>
      <c r="T317" s="165">
        <f t="shared" si="3"/>
        <v>0</v>
      </c>
      <c r="U317" s="32"/>
      <c r="V317" s="32"/>
      <c r="W317" s="32"/>
      <c r="X317" s="32"/>
      <c r="Y317" s="32"/>
      <c r="Z317" s="32"/>
      <c r="AA317" s="32"/>
      <c r="AB317" s="32"/>
      <c r="AC317" s="32"/>
      <c r="AD317" s="32"/>
      <c r="AE317" s="32"/>
      <c r="AR317" s="166" t="s">
        <v>145</v>
      </c>
      <c r="AT317" s="166" t="s">
        <v>309</v>
      </c>
      <c r="AU317" s="166" t="s">
        <v>80</v>
      </c>
      <c r="AY317" s="17" t="s">
        <v>199</v>
      </c>
      <c r="BE317" s="167">
        <f t="shared" si="4"/>
        <v>1725</v>
      </c>
      <c r="BF317" s="167">
        <f t="shared" si="5"/>
        <v>0</v>
      </c>
      <c r="BG317" s="167">
        <f t="shared" si="6"/>
        <v>0</v>
      </c>
      <c r="BH317" s="167">
        <f t="shared" si="7"/>
        <v>0</v>
      </c>
      <c r="BI317" s="167">
        <f t="shared" si="8"/>
        <v>0</v>
      </c>
      <c r="BJ317" s="17" t="s">
        <v>78</v>
      </c>
      <c r="BK317" s="167">
        <f t="shared" si="9"/>
        <v>1725</v>
      </c>
      <c r="BL317" s="17" t="s">
        <v>205</v>
      </c>
      <c r="BM317" s="166" t="s">
        <v>541</v>
      </c>
    </row>
    <row r="318" spans="1:65" s="1" customFormat="1" ht="16.5" customHeight="1">
      <c r="A318" s="32"/>
      <c r="B318" s="154"/>
      <c r="C318" s="188" t="s">
        <v>542</v>
      </c>
      <c r="D318" s="188" t="s">
        <v>309</v>
      </c>
      <c r="E318" s="189" t="s">
        <v>543</v>
      </c>
      <c r="F318" s="190" t="s">
        <v>544</v>
      </c>
      <c r="G318" s="191" t="s">
        <v>144</v>
      </c>
      <c r="H318" s="192">
        <v>8</v>
      </c>
      <c r="I318" s="193">
        <v>74.7</v>
      </c>
      <c r="J318" s="194">
        <f t="shared" si="0"/>
        <v>597.6</v>
      </c>
      <c r="K318" s="190" t="s">
        <v>204</v>
      </c>
      <c r="L318" s="195"/>
      <c r="M318" s="196" t="s">
        <v>3</v>
      </c>
      <c r="N318" s="197" t="s">
        <v>41</v>
      </c>
      <c r="O318" s="53"/>
      <c r="P318" s="164">
        <f t="shared" si="1"/>
        <v>0</v>
      </c>
      <c r="Q318" s="164">
        <v>0.0004</v>
      </c>
      <c r="R318" s="164">
        <f t="shared" si="2"/>
        <v>0.0032</v>
      </c>
      <c r="S318" s="164">
        <v>0</v>
      </c>
      <c r="T318" s="165">
        <f t="shared" si="3"/>
        <v>0</v>
      </c>
      <c r="U318" s="32"/>
      <c r="V318" s="32"/>
      <c r="W318" s="32"/>
      <c r="X318" s="32"/>
      <c r="Y318" s="32"/>
      <c r="Z318" s="32"/>
      <c r="AA318" s="32"/>
      <c r="AB318" s="32"/>
      <c r="AC318" s="32"/>
      <c r="AD318" s="32"/>
      <c r="AE318" s="32"/>
      <c r="AR318" s="166" t="s">
        <v>145</v>
      </c>
      <c r="AT318" s="166" t="s">
        <v>309</v>
      </c>
      <c r="AU318" s="166" t="s">
        <v>80</v>
      </c>
      <c r="AY318" s="17" t="s">
        <v>199</v>
      </c>
      <c r="BE318" s="167">
        <f t="shared" si="4"/>
        <v>597.6</v>
      </c>
      <c r="BF318" s="167">
        <f t="shared" si="5"/>
        <v>0</v>
      </c>
      <c r="BG318" s="167">
        <f t="shared" si="6"/>
        <v>0</v>
      </c>
      <c r="BH318" s="167">
        <f t="shared" si="7"/>
        <v>0</v>
      </c>
      <c r="BI318" s="167">
        <f t="shared" si="8"/>
        <v>0</v>
      </c>
      <c r="BJ318" s="17" t="s">
        <v>78</v>
      </c>
      <c r="BK318" s="167">
        <f t="shared" si="9"/>
        <v>597.6</v>
      </c>
      <c r="BL318" s="17" t="s">
        <v>205</v>
      </c>
      <c r="BM318" s="166" t="s">
        <v>545</v>
      </c>
    </row>
    <row r="319" spans="1:65" s="1" customFormat="1" ht="16.5" customHeight="1">
      <c r="A319" s="32"/>
      <c r="B319" s="154"/>
      <c r="C319" s="188" t="s">
        <v>546</v>
      </c>
      <c r="D319" s="188" t="s">
        <v>309</v>
      </c>
      <c r="E319" s="189" t="s">
        <v>547</v>
      </c>
      <c r="F319" s="190" t="s">
        <v>548</v>
      </c>
      <c r="G319" s="191" t="s">
        <v>144</v>
      </c>
      <c r="H319" s="192">
        <v>4</v>
      </c>
      <c r="I319" s="193">
        <v>18.6</v>
      </c>
      <c r="J319" s="194">
        <f t="shared" si="0"/>
        <v>74.4</v>
      </c>
      <c r="K319" s="190" t="s">
        <v>204</v>
      </c>
      <c r="L319" s="195"/>
      <c r="M319" s="196" t="s">
        <v>3</v>
      </c>
      <c r="N319" s="197" t="s">
        <v>41</v>
      </c>
      <c r="O319" s="53"/>
      <c r="P319" s="164">
        <f t="shared" si="1"/>
        <v>0</v>
      </c>
      <c r="Q319" s="164">
        <v>0.00015</v>
      </c>
      <c r="R319" s="164">
        <f t="shared" si="2"/>
        <v>0.0006</v>
      </c>
      <c r="S319" s="164">
        <v>0</v>
      </c>
      <c r="T319" s="165">
        <f t="shared" si="3"/>
        <v>0</v>
      </c>
      <c r="U319" s="32"/>
      <c r="V319" s="32"/>
      <c r="W319" s="32"/>
      <c r="X319" s="32"/>
      <c r="Y319" s="32"/>
      <c r="Z319" s="32"/>
      <c r="AA319" s="32"/>
      <c r="AB319" s="32"/>
      <c r="AC319" s="32"/>
      <c r="AD319" s="32"/>
      <c r="AE319" s="32"/>
      <c r="AR319" s="166" t="s">
        <v>145</v>
      </c>
      <c r="AT319" s="166" t="s">
        <v>309</v>
      </c>
      <c r="AU319" s="166" t="s">
        <v>80</v>
      </c>
      <c r="AY319" s="17" t="s">
        <v>199</v>
      </c>
      <c r="BE319" s="167">
        <f t="shared" si="4"/>
        <v>74.4</v>
      </c>
      <c r="BF319" s="167">
        <f t="shared" si="5"/>
        <v>0</v>
      </c>
      <c r="BG319" s="167">
        <f t="shared" si="6"/>
        <v>0</v>
      </c>
      <c r="BH319" s="167">
        <f t="shared" si="7"/>
        <v>0</v>
      </c>
      <c r="BI319" s="167">
        <f t="shared" si="8"/>
        <v>0</v>
      </c>
      <c r="BJ319" s="17" t="s">
        <v>78</v>
      </c>
      <c r="BK319" s="167">
        <f t="shared" si="9"/>
        <v>74.4</v>
      </c>
      <c r="BL319" s="17" t="s">
        <v>205</v>
      </c>
      <c r="BM319" s="166" t="s">
        <v>549</v>
      </c>
    </row>
    <row r="320" spans="1:65" s="1" customFormat="1" ht="21.75" customHeight="1">
      <c r="A320" s="32"/>
      <c r="B320" s="154"/>
      <c r="C320" s="155" t="s">
        <v>550</v>
      </c>
      <c r="D320" s="155" t="s">
        <v>201</v>
      </c>
      <c r="E320" s="156" t="s">
        <v>551</v>
      </c>
      <c r="F320" s="157" t="s">
        <v>552</v>
      </c>
      <c r="G320" s="158" t="s">
        <v>126</v>
      </c>
      <c r="H320" s="159">
        <v>55</v>
      </c>
      <c r="I320" s="160">
        <v>90</v>
      </c>
      <c r="J320" s="161">
        <f t="shared" si="0"/>
        <v>4950</v>
      </c>
      <c r="K320" s="157" t="s">
        <v>3</v>
      </c>
      <c r="L320" s="33"/>
      <c r="M320" s="162" t="s">
        <v>3</v>
      </c>
      <c r="N320" s="163" t="s">
        <v>41</v>
      </c>
      <c r="O320" s="53"/>
      <c r="P320" s="164">
        <f t="shared" si="1"/>
        <v>0</v>
      </c>
      <c r="Q320" s="164">
        <v>0.0002</v>
      </c>
      <c r="R320" s="164">
        <f t="shared" si="2"/>
        <v>0.011000000000000001</v>
      </c>
      <c r="S320" s="164">
        <v>0</v>
      </c>
      <c r="T320" s="165">
        <f t="shared" si="3"/>
        <v>0</v>
      </c>
      <c r="U320" s="32"/>
      <c r="V320" s="32"/>
      <c r="W320" s="32"/>
      <c r="X320" s="32"/>
      <c r="Y320" s="32"/>
      <c r="Z320" s="32"/>
      <c r="AA320" s="32"/>
      <c r="AB320" s="32"/>
      <c r="AC320" s="32"/>
      <c r="AD320" s="32"/>
      <c r="AE320" s="32"/>
      <c r="AR320" s="166" t="s">
        <v>205</v>
      </c>
      <c r="AT320" s="166" t="s">
        <v>201</v>
      </c>
      <c r="AU320" s="166" t="s">
        <v>80</v>
      </c>
      <c r="AY320" s="17" t="s">
        <v>199</v>
      </c>
      <c r="BE320" s="167">
        <f t="shared" si="4"/>
        <v>4950</v>
      </c>
      <c r="BF320" s="167">
        <f t="shared" si="5"/>
        <v>0</v>
      </c>
      <c r="BG320" s="167">
        <f t="shared" si="6"/>
        <v>0</v>
      </c>
      <c r="BH320" s="167">
        <f t="shared" si="7"/>
        <v>0</v>
      </c>
      <c r="BI320" s="167">
        <f t="shared" si="8"/>
        <v>0</v>
      </c>
      <c r="BJ320" s="17" t="s">
        <v>78</v>
      </c>
      <c r="BK320" s="167">
        <f t="shared" si="9"/>
        <v>4950</v>
      </c>
      <c r="BL320" s="17" t="s">
        <v>205</v>
      </c>
      <c r="BM320" s="166" t="s">
        <v>553</v>
      </c>
    </row>
    <row r="321" spans="1:47" s="1" customFormat="1" ht="146.25">
      <c r="A321" s="32"/>
      <c r="B321" s="33"/>
      <c r="C321" s="32"/>
      <c r="D321" s="168" t="s">
        <v>207</v>
      </c>
      <c r="E321" s="32"/>
      <c r="F321" s="169" t="s">
        <v>554</v>
      </c>
      <c r="G321" s="32"/>
      <c r="H321" s="32"/>
      <c r="I321" s="92"/>
      <c r="J321" s="32"/>
      <c r="K321" s="32"/>
      <c r="L321" s="33"/>
      <c r="M321" s="170"/>
      <c r="N321" s="171"/>
      <c r="O321" s="53"/>
      <c r="P321" s="53"/>
      <c r="Q321" s="53"/>
      <c r="R321" s="53"/>
      <c r="S321" s="53"/>
      <c r="T321" s="54"/>
      <c r="U321" s="32"/>
      <c r="V321" s="32"/>
      <c r="W321" s="32"/>
      <c r="X321" s="32"/>
      <c r="Y321" s="32"/>
      <c r="Z321" s="32"/>
      <c r="AA321" s="32"/>
      <c r="AB321" s="32"/>
      <c r="AC321" s="32"/>
      <c r="AD321" s="32"/>
      <c r="AE321" s="32"/>
      <c r="AT321" s="17" t="s">
        <v>207</v>
      </c>
      <c r="AU321" s="17" t="s">
        <v>80</v>
      </c>
    </row>
    <row r="322" spans="1:47" s="1" customFormat="1" ht="29.25">
      <c r="A322" s="32"/>
      <c r="B322" s="33"/>
      <c r="C322" s="32"/>
      <c r="D322" s="168" t="s">
        <v>231</v>
      </c>
      <c r="E322" s="32"/>
      <c r="F322" s="169" t="s">
        <v>555</v>
      </c>
      <c r="G322" s="32"/>
      <c r="H322" s="32"/>
      <c r="I322" s="92"/>
      <c r="J322" s="32"/>
      <c r="K322" s="32"/>
      <c r="L322" s="33"/>
      <c r="M322" s="170"/>
      <c r="N322" s="171"/>
      <c r="O322" s="53"/>
      <c r="P322" s="53"/>
      <c r="Q322" s="53"/>
      <c r="R322" s="53"/>
      <c r="S322" s="53"/>
      <c r="T322" s="54"/>
      <c r="U322" s="32"/>
      <c r="V322" s="32"/>
      <c r="W322" s="32"/>
      <c r="X322" s="32"/>
      <c r="Y322" s="32"/>
      <c r="Z322" s="32"/>
      <c r="AA322" s="32"/>
      <c r="AB322" s="32"/>
      <c r="AC322" s="32"/>
      <c r="AD322" s="32"/>
      <c r="AE322" s="32"/>
      <c r="AT322" s="17" t="s">
        <v>231</v>
      </c>
      <c r="AU322" s="17" t="s">
        <v>80</v>
      </c>
    </row>
    <row r="323" spans="2:51" s="14" customFormat="1" ht="12">
      <c r="B323" s="198"/>
      <c r="D323" s="168" t="s">
        <v>209</v>
      </c>
      <c r="E323" s="199" t="s">
        <v>3</v>
      </c>
      <c r="F323" s="200" t="s">
        <v>556</v>
      </c>
      <c r="H323" s="199" t="s">
        <v>3</v>
      </c>
      <c r="I323" s="201"/>
      <c r="L323" s="198"/>
      <c r="M323" s="202"/>
      <c r="N323" s="203"/>
      <c r="O323" s="203"/>
      <c r="P323" s="203"/>
      <c r="Q323" s="203"/>
      <c r="R323" s="203"/>
      <c r="S323" s="203"/>
      <c r="T323" s="204"/>
      <c r="AT323" s="199" t="s">
        <v>209</v>
      </c>
      <c r="AU323" s="199" t="s">
        <v>80</v>
      </c>
      <c r="AV323" s="14" t="s">
        <v>78</v>
      </c>
      <c r="AW323" s="14" t="s">
        <v>31</v>
      </c>
      <c r="AX323" s="14" t="s">
        <v>70</v>
      </c>
      <c r="AY323" s="199" t="s">
        <v>199</v>
      </c>
    </row>
    <row r="324" spans="2:51" s="14" customFormat="1" ht="12">
      <c r="B324" s="198"/>
      <c r="D324" s="168" t="s">
        <v>209</v>
      </c>
      <c r="E324" s="199" t="s">
        <v>3</v>
      </c>
      <c r="F324" s="200" t="s">
        <v>557</v>
      </c>
      <c r="H324" s="199" t="s">
        <v>3</v>
      </c>
      <c r="I324" s="201"/>
      <c r="L324" s="198"/>
      <c r="M324" s="202"/>
      <c r="N324" s="203"/>
      <c r="O324" s="203"/>
      <c r="P324" s="203"/>
      <c r="Q324" s="203"/>
      <c r="R324" s="203"/>
      <c r="S324" s="203"/>
      <c r="T324" s="204"/>
      <c r="AT324" s="199" t="s">
        <v>209</v>
      </c>
      <c r="AU324" s="199" t="s">
        <v>80</v>
      </c>
      <c r="AV324" s="14" t="s">
        <v>78</v>
      </c>
      <c r="AW324" s="14" t="s">
        <v>31</v>
      </c>
      <c r="AX324" s="14" t="s">
        <v>70</v>
      </c>
      <c r="AY324" s="199" t="s">
        <v>199</v>
      </c>
    </row>
    <row r="325" spans="2:51" s="14" customFormat="1" ht="22.5">
      <c r="B325" s="198"/>
      <c r="D325" s="168" t="s">
        <v>209</v>
      </c>
      <c r="E325" s="199" t="s">
        <v>3</v>
      </c>
      <c r="F325" s="200" t="s">
        <v>558</v>
      </c>
      <c r="H325" s="199" t="s">
        <v>3</v>
      </c>
      <c r="I325" s="201"/>
      <c r="L325" s="198"/>
      <c r="M325" s="202"/>
      <c r="N325" s="203"/>
      <c r="O325" s="203"/>
      <c r="P325" s="203"/>
      <c r="Q325" s="203"/>
      <c r="R325" s="203"/>
      <c r="S325" s="203"/>
      <c r="T325" s="204"/>
      <c r="AT325" s="199" t="s">
        <v>209</v>
      </c>
      <c r="AU325" s="199" t="s">
        <v>80</v>
      </c>
      <c r="AV325" s="14" t="s">
        <v>78</v>
      </c>
      <c r="AW325" s="14" t="s">
        <v>31</v>
      </c>
      <c r="AX325" s="14" t="s">
        <v>70</v>
      </c>
      <c r="AY325" s="199" t="s">
        <v>199</v>
      </c>
    </row>
    <row r="326" spans="2:51" s="14" customFormat="1" ht="12">
      <c r="B326" s="198"/>
      <c r="D326" s="168" t="s">
        <v>209</v>
      </c>
      <c r="E326" s="199" t="s">
        <v>3</v>
      </c>
      <c r="F326" s="200" t="s">
        <v>559</v>
      </c>
      <c r="H326" s="199" t="s">
        <v>3</v>
      </c>
      <c r="I326" s="201"/>
      <c r="L326" s="198"/>
      <c r="M326" s="202"/>
      <c r="N326" s="203"/>
      <c r="O326" s="203"/>
      <c r="P326" s="203"/>
      <c r="Q326" s="203"/>
      <c r="R326" s="203"/>
      <c r="S326" s="203"/>
      <c r="T326" s="204"/>
      <c r="AT326" s="199" t="s">
        <v>209</v>
      </c>
      <c r="AU326" s="199" t="s">
        <v>80</v>
      </c>
      <c r="AV326" s="14" t="s">
        <v>78</v>
      </c>
      <c r="AW326" s="14" t="s">
        <v>31</v>
      </c>
      <c r="AX326" s="14" t="s">
        <v>70</v>
      </c>
      <c r="AY326" s="199" t="s">
        <v>199</v>
      </c>
    </row>
    <row r="327" spans="2:51" s="12" customFormat="1" ht="12">
      <c r="B327" s="172"/>
      <c r="D327" s="168" t="s">
        <v>209</v>
      </c>
      <c r="E327" s="173" t="s">
        <v>3</v>
      </c>
      <c r="F327" s="174" t="s">
        <v>479</v>
      </c>
      <c r="H327" s="175">
        <v>55</v>
      </c>
      <c r="I327" s="176"/>
      <c r="L327" s="172"/>
      <c r="M327" s="177"/>
      <c r="N327" s="178"/>
      <c r="O327" s="178"/>
      <c r="P327" s="178"/>
      <c r="Q327" s="178"/>
      <c r="R327" s="178"/>
      <c r="S327" s="178"/>
      <c r="T327" s="179"/>
      <c r="AT327" s="173" t="s">
        <v>209</v>
      </c>
      <c r="AU327" s="173" t="s">
        <v>80</v>
      </c>
      <c r="AV327" s="12" t="s">
        <v>80</v>
      </c>
      <c r="AW327" s="12" t="s">
        <v>31</v>
      </c>
      <c r="AX327" s="12" t="s">
        <v>78</v>
      </c>
      <c r="AY327" s="173" t="s">
        <v>199</v>
      </c>
    </row>
    <row r="328" spans="2:51" s="14" customFormat="1" ht="33.75">
      <c r="B328" s="198"/>
      <c r="D328" s="168" t="s">
        <v>209</v>
      </c>
      <c r="E328" s="199" t="s">
        <v>3</v>
      </c>
      <c r="F328" s="200" t="s">
        <v>560</v>
      </c>
      <c r="H328" s="199" t="s">
        <v>3</v>
      </c>
      <c r="I328" s="201"/>
      <c r="L328" s="198"/>
      <c r="M328" s="202"/>
      <c r="N328" s="203"/>
      <c r="O328" s="203"/>
      <c r="P328" s="203"/>
      <c r="Q328" s="203"/>
      <c r="R328" s="203"/>
      <c r="S328" s="203"/>
      <c r="T328" s="204"/>
      <c r="AT328" s="199" t="s">
        <v>209</v>
      </c>
      <c r="AU328" s="199" t="s">
        <v>80</v>
      </c>
      <c r="AV328" s="14" t="s">
        <v>78</v>
      </c>
      <c r="AW328" s="14" t="s">
        <v>31</v>
      </c>
      <c r="AX328" s="14" t="s">
        <v>70</v>
      </c>
      <c r="AY328" s="199" t="s">
        <v>199</v>
      </c>
    </row>
    <row r="329" spans="1:65" s="1" customFormat="1" ht="21.75" customHeight="1">
      <c r="A329" s="32"/>
      <c r="B329" s="154"/>
      <c r="C329" s="155" t="s">
        <v>561</v>
      </c>
      <c r="D329" s="155" t="s">
        <v>201</v>
      </c>
      <c r="E329" s="156" t="s">
        <v>562</v>
      </c>
      <c r="F329" s="157" t="s">
        <v>563</v>
      </c>
      <c r="G329" s="158" t="s">
        <v>126</v>
      </c>
      <c r="H329" s="159">
        <v>96</v>
      </c>
      <c r="I329" s="160">
        <v>180</v>
      </c>
      <c r="J329" s="161">
        <f>ROUND(I329*H329,2)</f>
        <v>17280</v>
      </c>
      <c r="K329" s="157" t="s">
        <v>3</v>
      </c>
      <c r="L329" s="33"/>
      <c r="M329" s="162" t="s">
        <v>3</v>
      </c>
      <c r="N329" s="163" t="s">
        <v>41</v>
      </c>
      <c r="O329" s="53"/>
      <c r="P329" s="164">
        <f>O329*H329</f>
        <v>0</v>
      </c>
      <c r="Q329" s="164">
        <v>0.0004</v>
      </c>
      <c r="R329" s="164">
        <f>Q329*H329</f>
        <v>0.038400000000000004</v>
      </c>
      <c r="S329" s="164">
        <v>0</v>
      </c>
      <c r="T329" s="165">
        <f>S329*H329</f>
        <v>0</v>
      </c>
      <c r="U329" s="32"/>
      <c r="V329" s="32"/>
      <c r="W329" s="32"/>
      <c r="X329" s="32"/>
      <c r="Y329" s="32"/>
      <c r="Z329" s="32"/>
      <c r="AA329" s="32"/>
      <c r="AB329" s="32"/>
      <c r="AC329" s="32"/>
      <c r="AD329" s="32"/>
      <c r="AE329" s="32"/>
      <c r="AR329" s="166" t="s">
        <v>205</v>
      </c>
      <c r="AT329" s="166" t="s">
        <v>201</v>
      </c>
      <c r="AU329" s="166" t="s">
        <v>80</v>
      </c>
      <c r="AY329" s="17" t="s">
        <v>199</v>
      </c>
      <c r="BE329" s="167">
        <f>IF(N329="základní",J329,0)</f>
        <v>17280</v>
      </c>
      <c r="BF329" s="167">
        <f>IF(N329="snížená",J329,0)</f>
        <v>0</v>
      </c>
      <c r="BG329" s="167">
        <f>IF(N329="zákl. přenesená",J329,0)</f>
        <v>0</v>
      </c>
      <c r="BH329" s="167">
        <f>IF(N329="sníž. přenesená",J329,0)</f>
        <v>0</v>
      </c>
      <c r="BI329" s="167">
        <f>IF(N329="nulová",J329,0)</f>
        <v>0</v>
      </c>
      <c r="BJ329" s="17" t="s">
        <v>78</v>
      </c>
      <c r="BK329" s="167">
        <f>ROUND(I329*H329,2)</f>
        <v>17280</v>
      </c>
      <c r="BL329" s="17" t="s">
        <v>205</v>
      </c>
      <c r="BM329" s="166" t="s">
        <v>564</v>
      </c>
    </row>
    <row r="330" spans="1:47" s="1" customFormat="1" ht="146.25">
      <c r="A330" s="32"/>
      <c r="B330" s="33"/>
      <c r="C330" s="32"/>
      <c r="D330" s="168" t="s">
        <v>207</v>
      </c>
      <c r="E330" s="32"/>
      <c r="F330" s="169" t="s">
        <v>554</v>
      </c>
      <c r="G330" s="32"/>
      <c r="H330" s="32"/>
      <c r="I330" s="92"/>
      <c r="J330" s="32"/>
      <c r="K330" s="32"/>
      <c r="L330" s="33"/>
      <c r="M330" s="170"/>
      <c r="N330" s="171"/>
      <c r="O330" s="53"/>
      <c r="P330" s="53"/>
      <c r="Q330" s="53"/>
      <c r="R330" s="53"/>
      <c r="S330" s="53"/>
      <c r="T330" s="54"/>
      <c r="U330" s="32"/>
      <c r="V330" s="32"/>
      <c r="W330" s="32"/>
      <c r="X330" s="32"/>
      <c r="Y330" s="32"/>
      <c r="Z330" s="32"/>
      <c r="AA330" s="32"/>
      <c r="AB330" s="32"/>
      <c r="AC330" s="32"/>
      <c r="AD330" s="32"/>
      <c r="AE330" s="32"/>
      <c r="AT330" s="17" t="s">
        <v>207</v>
      </c>
      <c r="AU330" s="17" t="s">
        <v>80</v>
      </c>
    </row>
    <row r="331" spans="2:51" s="14" customFormat="1" ht="12">
      <c r="B331" s="198"/>
      <c r="D331" s="168" t="s">
        <v>209</v>
      </c>
      <c r="E331" s="199" t="s">
        <v>3</v>
      </c>
      <c r="F331" s="200" t="s">
        <v>556</v>
      </c>
      <c r="H331" s="199" t="s">
        <v>3</v>
      </c>
      <c r="I331" s="201"/>
      <c r="L331" s="198"/>
      <c r="M331" s="202"/>
      <c r="N331" s="203"/>
      <c r="O331" s="203"/>
      <c r="P331" s="203"/>
      <c r="Q331" s="203"/>
      <c r="R331" s="203"/>
      <c r="S331" s="203"/>
      <c r="T331" s="204"/>
      <c r="AT331" s="199" t="s">
        <v>209</v>
      </c>
      <c r="AU331" s="199" t="s">
        <v>80</v>
      </c>
      <c r="AV331" s="14" t="s">
        <v>78</v>
      </c>
      <c r="AW331" s="14" t="s">
        <v>31</v>
      </c>
      <c r="AX331" s="14" t="s">
        <v>70</v>
      </c>
      <c r="AY331" s="199" t="s">
        <v>199</v>
      </c>
    </row>
    <row r="332" spans="2:51" s="14" customFormat="1" ht="12">
      <c r="B332" s="198"/>
      <c r="D332" s="168" t="s">
        <v>209</v>
      </c>
      <c r="E332" s="199" t="s">
        <v>3</v>
      </c>
      <c r="F332" s="200" t="s">
        <v>557</v>
      </c>
      <c r="H332" s="199" t="s">
        <v>3</v>
      </c>
      <c r="I332" s="201"/>
      <c r="L332" s="198"/>
      <c r="M332" s="202"/>
      <c r="N332" s="203"/>
      <c r="O332" s="203"/>
      <c r="P332" s="203"/>
      <c r="Q332" s="203"/>
      <c r="R332" s="203"/>
      <c r="S332" s="203"/>
      <c r="T332" s="204"/>
      <c r="AT332" s="199" t="s">
        <v>209</v>
      </c>
      <c r="AU332" s="199" t="s">
        <v>80</v>
      </c>
      <c r="AV332" s="14" t="s">
        <v>78</v>
      </c>
      <c r="AW332" s="14" t="s">
        <v>31</v>
      </c>
      <c r="AX332" s="14" t="s">
        <v>70</v>
      </c>
      <c r="AY332" s="199" t="s">
        <v>199</v>
      </c>
    </row>
    <row r="333" spans="2:51" s="14" customFormat="1" ht="22.5">
      <c r="B333" s="198"/>
      <c r="D333" s="168" t="s">
        <v>209</v>
      </c>
      <c r="E333" s="199" t="s">
        <v>3</v>
      </c>
      <c r="F333" s="200" t="s">
        <v>558</v>
      </c>
      <c r="H333" s="199" t="s">
        <v>3</v>
      </c>
      <c r="I333" s="201"/>
      <c r="L333" s="198"/>
      <c r="M333" s="202"/>
      <c r="N333" s="203"/>
      <c r="O333" s="203"/>
      <c r="P333" s="203"/>
      <c r="Q333" s="203"/>
      <c r="R333" s="203"/>
      <c r="S333" s="203"/>
      <c r="T333" s="204"/>
      <c r="AT333" s="199" t="s">
        <v>209</v>
      </c>
      <c r="AU333" s="199" t="s">
        <v>80</v>
      </c>
      <c r="AV333" s="14" t="s">
        <v>78</v>
      </c>
      <c r="AW333" s="14" t="s">
        <v>31</v>
      </c>
      <c r="AX333" s="14" t="s">
        <v>70</v>
      </c>
      <c r="AY333" s="199" t="s">
        <v>199</v>
      </c>
    </row>
    <row r="334" spans="2:51" s="14" customFormat="1" ht="12">
      <c r="B334" s="198"/>
      <c r="D334" s="168" t="s">
        <v>209</v>
      </c>
      <c r="E334" s="199" t="s">
        <v>3</v>
      </c>
      <c r="F334" s="200" t="s">
        <v>565</v>
      </c>
      <c r="H334" s="199" t="s">
        <v>3</v>
      </c>
      <c r="I334" s="201"/>
      <c r="L334" s="198"/>
      <c r="M334" s="202"/>
      <c r="N334" s="203"/>
      <c r="O334" s="203"/>
      <c r="P334" s="203"/>
      <c r="Q334" s="203"/>
      <c r="R334" s="203"/>
      <c r="S334" s="203"/>
      <c r="T334" s="204"/>
      <c r="AT334" s="199" t="s">
        <v>209</v>
      </c>
      <c r="AU334" s="199" t="s">
        <v>80</v>
      </c>
      <c r="AV334" s="14" t="s">
        <v>78</v>
      </c>
      <c r="AW334" s="14" t="s">
        <v>31</v>
      </c>
      <c r="AX334" s="14" t="s">
        <v>70</v>
      </c>
      <c r="AY334" s="199" t="s">
        <v>199</v>
      </c>
    </row>
    <row r="335" spans="2:51" s="12" customFormat="1" ht="12">
      <c r="B335" s="172"/>
      <c r="D335" s="168" t="s">
        <v>209</v>
      </c>
      <c r="E335" s="173" t="s">
        <v>3</v>
      </c>
      <c r="F335" s="174" t="s">
        <v>566</v>
      </c>
      <c r="H335" s="175">
        <v>96</v>
      </c>
      <c r="I335" s="176"/>
      <c r="L335" s="172"/>
      <c r="M335" s="177"/>
      <c r="N335" s="178"/>
      <c r="O335" s="178"/>
      <c r="P335" s="178"/>
      <c r="Q335" s="178"/>
      <c r="R335" s="178"/>
      <c r="S335" s="178"/>
      <c r="T335" s="179"/>
      <c r="AT335" s="173" t="s">
        <v>209</v>
      </c>
      <c r="AU335" s="173" t="s">
        <v>80</v>
      </c>
      <c r="AV335" s="12" t="s">
        <v>80</v>
      </c>
      <c r="AW335" s="12" t="s">
        <v>31</v>
      </c>
      <c r="AX335" s="12" t="s">
        <v>78</v>
      </c>
      <c r="AY335" s="173" t="s">
        <v>199</v>
      </c>
    </row>
    <row r="336" spans="2:51" s="14" customFormat="1" ht="33.75">
      <c r="B336" s="198"/>
      <c r="D336" s="168" t="s">
        <v>209</v>
      </c>
      <c r="E336" s="199" t="s">
        <v>3</v>
      </c>
      <c r="F336" s="200" t="s">
        <v>560</v>
      </c>
      <c r="H336" s="199" t="s">
        <v>3</v>
      </c>
      <c r="I336" s="201"/>
      <c r="L336" s="198"/>
      <c r="M336" s="202"/>
      <c r="N336" s="203"/>
      <c r="O336" s="203"/>
      <c r="P336" s="203"/>
      <c r="Q336" s="203"/>
      <c r="R336" s="203"/>
      <c r="S336" s="203"/>
      <c r="T336" s="204"/>
      <c r="AT336" s="199" t="s">
        <v>209</v>
      </c>
      <c r="AU336" s="199" t="s">
        <v>80</v>
      </c>
      <c r="AV336" s="14" t="s">
        <v>78</v>
      </c>
      <c r="AW336" s="14" t="s">
        <v>31</v>
      </c>
      <c r="AX336" s="14" t="s">
        <v>70</v>
      </c>
      <c r="AY336" s="199" t="s">
        <v>199</v>
      </c>
    </row>
    <row r="337" spans="1:65" s="1" customFormat="1" ht="21.75" customHeight="1">
      <c r="A337" s="32"/>
      <c r="B337" s="154"/>
      <c r="C337" s="155" t="s">
        <v>567</v>
      </c>
      <c r="D337" s="155" t="s">
        <v>201</v>
      </c>
      <c r="E337" s="156" t="s">
        <v>568</v>
      </c>
      <c r="F337" s="157" t="s">
        <v>569</v>
      </c>
      <c r="G337" s="158" t="s">
        <v>126</v>
      </c>
      <c r="H337" s="159">
        <v>122</v>
      </c>
      <c r="I337" s="160">
        <v>90</v>
      </c>
      <c r="J337" s="161">
        <f>ROUND(I337*H337,2)</f>
        <v>10980</v>
      </c>
      <c r="K337" s="157" t="s">
        <v>3</v>
      </c>
      <c r="L337" s="33"/>
      <c r="M337" s="162" t="s">
        <v>3</v>
      </c>
      <c r="N337" s="163" t="s">
        <v>41</v>
      </c>
      <c r="O337" s="53"/>
      <c r="P337" s="164">
        <f>O337*H337</f>
        <v>0</v>
      </c>
      <c r="Q337" s="164">
        <v>0.00013</v>
      </c>
      <c r="R337" s="164">
        <f>Q337*H337</f>
        <v>0.01586</v>
      </c>
      <c r="S337" s="164">
        <v>0</v>
      </c>
      <c r="T337" s="165">
        <f>S337*H337</f>
        <v>0</v>
      </c>
      <c r="U337" s="32"/>
      <c r="V337" s="32"/>
      <c r="W337" s="32"/>
      <c r="X337" s="32"/>
      <c r="Y337" s="32"/>
      <c r="Z337" s="32"/>
      <c r="AA337" s="32"/>
      <c r="AB337" s="32"/>
      <c r="AC337" s="32"/>
      <c r="AD337" s="32"/>
      <c r="AE337" s="32"/>
      <c r="AR337" s="166" t="s">
        <v>205</v>
      </c>
      <c r="AT337" s="166" t="s">
        <v>201</v>
      </c>
      <c r="AU337" s="166" t="s">
        <v>80</v>
      </c>
      <c r="AY337" s="17" t="s">
        <v>199</v>
      </c>
      <c r="BE337" s="167">
        <f>IF(N337="základní",J337,0)</f>
        <v>10980</v>
      </c>
      <c r="BF337" s="167">
        <f>IF(N337="snížená",J337,0)</f>
        <v>0</v>
      </c>
      <c r="BG337" s="167">
        <f>IF(N337="zákl. přenesená",J337,0)</f>
        <v>0</v>
      </c>
      <c r="BH337" s="167">
        <f>IF(N337="sníž. přenesená",J337,0)</f>
        <v>0</v>
      </c>
      <c r="BI337" s="167">
        <f>IF(N337="nulová",J337,0)</f>
        <v>0</v>
      </c>
      <c r="BJ337" s="17" t="s">
        <v>78</v>
      </c>
      <c r="BK337" s="167">
        <f>ROUND(I337*H337,2)</f>
        <v>10980</v>
      </c>
      <c r="BL337" s="17" t="s">
        <v>205</v>
      </c>
      <c r="BM337" s="166" t="s">
        <v>570</v>
      </c>
    </row>
    <row r="338" spans="1:47" s="1" customFormat="1" ht="146.25">
      <c r="A338" s="32"/>
      <c r="B338" s="33"/>
      <c r="C338" s="32"/>
      <c r="D338" s="168" t="s">
        <v>207</v>
      </c>
      <c r="E338" s="32"/>
      <c r="F338" s="169" t="s">
        <v>554</v>
      </c>
      <c r="G338" s="32"/>
      <c r="H338" s="32"/>
      <c r="I338" s="92"/>
      <c r="J338" s="32"/>
      <c r="K338" s="32"/>
      <c r="L338" s="33"/>
      <c r="M338" s="170"/>
      <c r="N338" s="171"/>
      <c r="O338" s="53"/>
      <c r="P338" s="53"/>
      <c r="Q338" s="53"/>
      <c r="R338" s="53"/>
      <c r="S338" s="53"/>
      <c r="T338" s="54"/>
      <c r="U338" s="32"/>
      <c r="V338" s="32"/>
      <c r="W338" s="32"/>
      <c r="X338" s="32"/>
      <c r="Y338" s="32"/>
      <c r="Z338" s="32"/>
      <c r="AA338" s="32"/>
      <c r="AB338" s="32"/>
      <c r="AC338" s="32"/>
      <c r="AD338" s="32"/>
      <c r="AE338" s="32"/>
      <c r="AT338" s="17" t="s">
        <v>207</v>
      </c>
      <c r="AU338" s="17" t="s">
        <v>80</v>
      </c>
    </row>
    <row r="339" spans="2:51" s="14" customFormat="1" ht="12">
      <c r="B339" s="198"/>
      <c r="D339" s="168" t="s">
        <v>209</v>
      </c>
      <c r="E339" s="199" t="s">
        <v>3</v>
      </c>
      <c r="F339" s="200" t="s">
        <v>556</v>
      </c>
      <c r="H339" s="199" t="s">
        <v>3</v>
      </c>
      <c r="I339" s="201"/>
      <c r="L339" s="198"/>
      <c r="M339" s="202"/>
      <c r="N339" s="203"/>
      <c r="O339" s="203"/>
      <c r="P339" s="203"/>
      <c r="Q339" s="203"/>
      <c r="R339" s="203"/>
      <c r="S339" s="203"/>
      <c r="T339" s="204"/>
      <c r="AT339" s="199" t="s">
        <v>209</v>
      </c>
      <c r="AU339" s="199" t="s">
        <v>80</v>
      </c>
      <c r="AV339" s="14" t="s">
        <v>78</v>
      </c>
      <c r="AW339" s="14" t="s">
        <v>31</v>
      </c>
      <c r="AX339" s="14" t="s">
        <v>70</v>
      </c>
      <c r="AY339" s="199" t="s">
        <v>199</v>
      </c>
    </row>
    <row r="340" spans="2:51" s="14" customFormat="1" ht="12">
      <c r="B340" s="198"/>
      <c r="D340" s="168" t="s">
        <v>209</v>
      </c>
      <c r="E340" s="199" t="s">
        <v>3</v>
      </c>
      <c r="F340" s="200" t="s">
        <v>557</v>
      </c>
      <c r="H340" s="199" t="s">
        <v>3</v>
      </c>
      <c r="I340" s="201"/>
      <c r="L340" s="198"/>
      <c r="M340" s="202"/>
      <c r="N340" s="203"/>
      <c r="O340" s="203"/>
      <c r="P340" s="203"/>
      <c r="Q340" s="203"/>
      <c r="R340" s="203"/>
      <c r="S340" s="203"/>
      <c r="T340" s="204"/>
      <c r="AT340" s="199" t="s">
        <v>209</v>
      </c>
      <c r="AU340" s="199" t="s">
        <v>80</v>
      </c>
      <c r="AV340" s="14" t="s">
        <v>78</v>
      </c>
      <c r="AW340" s="14" t="s">
        <v>31</v>
      </c>
      <c r="AX340" s="14" t="s">
        <v>70</v>
      </c>
      <c r="AY340" s="199" t="s">
        <v>199</v>
      </c>
    </row>
    <row r="341" spans="2:51" s="14" customFormat="1" ht="22.5">
      <c r="B341" s="198"/>
      <c r="D341" s="168" t="s">
        <v>209</v>
      </c>
      <c r="E341" s="199" t="s">
        <v>3</v>
      </c>
      <c r="F341" s="200" t="s">
        <v>558</v>
      </c>
      <c r="H341" s="199" t="s">
        <v>3</v>
      </c>
      <c r="I341" s="201"/>
      <c r="L341" s="198"/>
      <c r="M341" s="202"/>
      <c r="N341" s="203"/>
      <c r="O341" s="203"/>
      <c r="P341" s="203"/>
      <c r="Q341" s="203"/>
      <c r="R341" s="203"/>
      <c r="S341" s="203"/>
      <c r="T341" s="204"/>
      <c r="AT341" s="199" t="s">
        <v>209</v>
      </c>
      <c r="AU341" s="199" t="s">
        <v>80</v>
      </c>
      <c r="AV341" s="14" t="s">
        <v>78</v>
      </c>
      <c r="AW341" s="14" t="s">
        <v>31</v>
      </c>
      <c r="AX341" s="14" t="s">
        <v>70</v>
      </c>
      <c r="AY341" s="199" t="s">
        <v>199</v>
      </c>
    </row>
    <row r="342" spans="2:51" s="14" customFormat="1" ht="12">
      <c r="B342" s="198"/>
      <c r="D342" s="168" t="s">
        <v>209</v>
      </c>
      <c r="E342" s="199" t="s">
        <v>3</v>
      </c>
      <c r="F342" s="200" t="s">
        <v>571</v>
      </c>
      <c r="H342" s="199" t="s">
        <v>3</v>
      </c>
      <c r="I342" s="201"/>
      <c r="L342" s="198"/>
      <c r="M342" s="202"/>
      <c r="N342" s="203"/>
      <c r="O342" s="203"/>
      <c r="P342" s="203"/>
      <c r="Q342" s="203"/>
      <c r="R342" s="203"/>
      <c r="S342" s="203"/>
      <c r="T342" s="204"/>
      <c r="AT342" s="199" t="s">
        <v>209</v>
      </c>
      <c r="AU342" s="199" t="s">
        <v>80</v>
      </c>
      <c r="AV342" s="14" t="s">
        <v>78</v>
      </c>
      <c r="AW342" s="14" t="s">
        <v>31</v>
      </c>
      <c r="AX342" s="14" t="s">
        <v>70</v>
      </c>
      <c r="AY342" s="199" t="s">
        <v>199</v>
      </c>
    </row>
    <row r="343" spans="2:51" s="12" customFormat="1" ht="12">
      <c r="B343" s="172"/>
      <c r="D343" s="168" t="s">
        <v>209</v>
      </c>
      <c r="E343" s="173" t="s">
        <v>3</v>
      </c>
      <c r="F343" s="174" t="s">
        <v>572</v>
      </c>
      <c r="H343" s="175">
        <v>122</v>
      </c>
      <c r="I343" s="176"/>
      <c r="L343" s="172"/>
      <c r="M343" s="177"/>
      <c r="N343" s="178"/>
      <c r="O343" s="178"/>
      <c r="P343" s="178"/>
      <c r="Q343" s="178"/>
      <c r="R343" s="178"/>
      <c r="S343" s="178"/>
      <c r="T343" s="179"/>
      <c r="AT343" s="173" t="s">
        <v>209</v>
      </c>
      <c r="AU343" s="173" t="s">
        <v>80</v>
      </c>
      <c r="AV343" s="12" t="s">
        <v>80</v>
      </c>
      <c r="AW343" s="12" t="s">
        <v>31</v>
      </c>
      <c r="AX343" s="12" t="s">
        <v>78</v>
      </c>
      <c r="AY343" s="173" t="s">
        <v>199</v>
      </c>
    </row>
    <row r="344" spans="2:51" s="14" customFormat="1" ht="33.75">
      <c r="B344" s="198"/>
      <c r="D344" s="168" t="s">
        <v>209</v>
      </c>
      <c r="E344" s="199" t="s">
        <v>3</v>
      </c>
      <c r="F344" s="200" t="s">
        <v>560</v>
      </c>
      <c r="H344" s="199" t="s">
        <v>3</v>
      </c>
      <c r="I344" s="201"/>
      <c r="L344" s="198"/>
      <c r="M344" s="202"/>
      <c r="N344" s="203"/>
      <c r="O344" s="203"/>
      <c r="P344" s="203"/>
      <c r="Q344" s="203"/>
      <c r="R344" s="203"/>
      <c r="S344" s="203"/>
      <c r="T344" s="204"/>
      <c r="AT344" s="199" t="s">
        <v>209</v>
      </c>
      <c r="AU344" s="199" t="s">
        <v>80</v>
      </c>
      <c r="AV344" s="14" t="s">
        <v>78</v>
      </c>
      <c r="AW344" s="14" t="s">
        <v>31</v>
      </c>
      <c r="AX344" s="14" t="s">
        <v>70</v>
      </c>
      <c r="AY344" s="199" t="s">
        <v>199</v>
      </c>
    </row>
    <row r="345" spans="1:65" s="1" customFormat="1" ht="21.75" customHeight="1">
      <c r="A345" s="32"/>
      <c r="B345" s="154"/>
      <c r="C345" s="155" t="s">
        <v>573</v>
      </c>
      <c r="D345" s="155" t="s">
        <v>201</v>
      </c>
      <c r="E345" s="156" t="s">
        <v>574</v>
      </c>
      <c r="F345" s="157" t="s">
        <v>575</v>
      </c>
      <c r="G345" s="158" t="s">
        <v>144</v>
      </c>
      <c r="H345" s="159">
        <v>1</v>
      </c>
      <c r="I345" s="160">
        <v>2180</v>
      </c>
      <c r="J345" s="161">
        <f>ROUND(I345*H345,2)</f>
        <v>2180</v>
      </c>
      <c r="K345" s="157" t="s">
        <v>204</v>
      </c>
      <c r="L345" s="33"/>
      <c r="M345" s="162" t="s">
        <v>3</v>
      </c>
      <c r="N345" s="163" t="s">
        <v>41</v>
      </c>
      <c r="O345" s="53"/>
      <c r="P345" s="164">
        <f>O345*H345</f>
        <v>0</v>
      </c>
      <c r="Q345" s="164">
        <v>0.00054</v>
      </c>
      <c r="R345" s="164">
        <f>Q345*H345</f>
        <v>0.00054</v>
      </c>
      <c r="S345" s="164">
        <v>0</v>
      </c>
      <c r="T345" s="165">
        <f>S345*H345</f>
        <v>0</v>
      </c>
      <c r="U345" s="32"/>
      <c r="V345" s="32"/>
      <c r="W345" s="32"/>
      <c r="X345" s="32"/>
      <c r="Y345" s="32"/>
      <c r="Z345" s="32"/>
      <c r="AA345" s="32"/>
      <c r="AB345" s="32"/>
      <c r="AC345" s="32"/>
      <c r="AD345" s="32"/>
      <c r="AE345" s="32"/>
      <c r="AR345" s="166" t="s">
        <v>205</v>
      </c>
      <c r="AT345" s="166" t="s">
        <v>201</v>
      </c>
      <c r="AU345" s="166" t="s">
        <v>80</v>
      </c>
      <c r="AY345" s="17" t="s">
        <v>199</v>
      </c>
      <c r="BE345" s="167">
        <f>IF(N345="základní",J345,0)</f>
        <v>2180</v>
      </c>
      <c r="BF345" s="167">
        <f>IF(N345="snížená",J345,0)</f>
        <v>0</v>
      </c>
      <c r="BG345" s="167">
        <f>IF(N345="zákl. přenesená",J345,0)</f>
        <v>0</v>
      </c>
      <c r="BH345" s="167">
        <f>IF(N345="sníž. přenesená",J345,0)</f>
        <v>0</v>
      </c>
      <c r="BI345" s="167">
        <f>IF(N345="nulová",J345,0)</f>
        <v>0</v>
      </c>
      <c r="BJ345" s="17" t="s">
        <v>78</v>
      </c>
      <c r="BK345" s="167">
        <f>ROUND(I345*H345,2)</f>
        <v>2180</v>
      </c>
      <c r="BL345" s="17" t="s">
        <v>205</v>
      </c>
      <c r="BM345" s="166" t="s">
        <v>576</v>
      </c>
    </row>
    <row r="346" spans="1:47" s="1" customFormat="1" ht="97.5">
      <c r="A346" s="32"/>
      <c r="B346" s="33"/>
      <c r="C346" s="32"/>
      <c r="D346" s="168" t="s">
        <v>207</v>
      </c>
      <c r="E346" s="32"/>
      <c r="F346" s="169" t="s">
        <v>577</v>
      </c>
      <c r="G346" s="32"/>
      <c r="H346" s="32"/>
      <c r="I346" s="92"/>
      <c r="J346" s="32"/>
      <c r="K346" s="32"/>
      <c r="L346" s="33"/>
      <c r="M346" s="170"/>
      <c r="N346" s="171"/>
      <c r="O346" s="53"/>
      <c r="P346" s="53"/>
      <c r="Q346" s="53"/>
      <c r="R346" s="53"/>
      <c r="S346" s="53"/>
      <c r="T346" s="54"/>
      <c r="U346" s="32"/>
      <c r="V346" s="32"/>
      <c r="W346" s="32"/>
      <c r="X346" s="32"/>
      <c r="Y346" s="32"/>
      <c r="Z346" s="32"/>
      <c r="AA346" s="32"/>
      <c r="AB346" s="32"/>
      <c r="AC346" s="32"/>
      <c r="AD346" s="32"/>
      <c r="AE346" s="32"/>
      <c r="AT346" s="17" t="s">
        <v>207</v>
      </c>
      <c r="AU346" s="17" t="s">
        <v>80</v>
      </c>
    </row>
    <row r="347" spans="2:51" s="14" customFormat="1" ht="12">
      <c r="B347" s="198"/>
      <c r="D347" s="168" t="s">
        <v>209</v>
      </c>
      <c r="E347" s="199" t="s">
        <v>3</v>
      </c>
      <c r="F347" s="200" t="s">
        <v>578</v>
      </c>
      <c r="H347" s="199" t="s">
        <v>3</v>
      </c>
      <c r="I347" s="201"/>
      <c r="L347" s="198"/>
      <c r="M347" s="202"/>
      <c r="N347" s="203"/>
      <c r="O347" s="203"/>
      <c r="P347" s="203"/>
      <c r="Q347" s="203"/>
      <c r="R347" s="203"/>
      <c r="S347" s="203"/>
      <c r="T347" s="204"/>
      <c r="AT347" s="199" t="s">
        <v>209</v>
      </c>
      <c r="AU347" s="199" t="s">
        <v>80</v>
      </c>
      <c r="AV347" s="14" t="s">
        <v>78</v>
      </c>
      <c r="AW347" s="14" t="s">
        <v>31</v>
      </c>
      <c r="AX347" s="14" t="s">
        <v>70</v>
      </c>
      <c r="AY347" s="199" t="s">
        <v>199</v>
      </c>
    </row>
    <row r="348" spans="2:51" s="12" customFormat="1" ht="12">
      <c r="B348" s="172"/>
      <c r="D348" s="168" t="s">
        <v>209</v>
      </c>
      <c r="E348" s="173" t="s">
        <v>3</v>
      </c>
      <c r="F348" s="174" t="s">
        <v>579</v>
      </c>
      <c r="H348" s="175">
        <v>1</v>
      </c>
      <c r="I348" s="176"/>
      <c r="L348" s="172"/>
      <c r="M348" s="177"/>
      <c r="N348" s="178"/>
      <c r="O348" s="178"/>
      <c r="P348" s="178"/>
      <c r="Q348" s="178"/>
      <c r="R348" s="178"/>
      <c r="S348" s="178"/>
      <c r="T348" s="179"/>
      <c r="AT348" s="173" t="s">
        <v>209</v>
      </c>
      <c r="AU348" s="173" t="s">
        <v>80</v>
      </c>
      <c r="AV348" s="12" t="s">
        <v>80</v>
      </c>
      <c r="AW348" s="12" t="s">
        <v>31</v>
      </c>
      <c r="AX348" s="12" t="s">
        <v>78</v>
      </c>
      <c r="AY348" s="173" t="s">
        <v>199</v>
      </c>
    </row>
    <row r="349" spans="2:51" s="14" customFormat="1" ht="33.75">
      <c r="B349" s="198"/>
      <c r="D349" s="168" t="s">
        <v>209</v>
      </c>
      <c r="E349" s="199" t="s">
        <v>3</v>
      </c>
      <c r="F349" s="200" t="s">
        <v>560</v>
      </c>
      <c r="H349" s="199" t="s">
        <v>3</v>
      </c>
      <c r="I349" s="201"/>
      <c r="L349" s="198"/>
      <c r="M349" s="202"/>
      <c r="N349" s="203"/>
      <c r="O349" s="203"/>
      <c r="P349" s="203"/>
      <c r="Q349" s="203"/>
      <c r="R349" s="203"/>
      <c r="S349" s="203"/>
      <c r="T349" s="204"/>
      <c r="AT349" s="199" t="s">
        <v>209</v>
      </c>
      <c r="AU349" s="199" t="s">
        <v>80</v>
      </c>
      <c r="AV349" s="14" t="s">
        <v>78</v>
      </c>
      <c r="AW349" s="14" t="s">
        <v>31</v>
      </c>
      <c r="AX349" s="14" t="s">
        <v>70</v>
      </c>
      <c r="AY349" s="199" t="s">
        <v>199</v>
      </c>
    </row>
    <row r="350" spans="1:65" s="1" customFormat="1" ht="21.75" customHeight="1">
      <c r="A350" s="32"/>
      <c r="B350" s="154"/>
      <c r="C350" s="155" t="s">
        <v>580</v>
      </c>
      <c r="D350" s="155" t="s">
        <v>201</v>
      </c>
      <c r="E350" s="156" t="s">
        <v>581</v>
      </c>
      <c r="F350" s="157" t="s">
        <v>582</v>
      </c>
      <c r="G350" s="158" t="s">
        <v>89</v>
      </c>
      <c r="H350" s="159">
        <v>19</v>
      </c>
      <c r="I350" s="160">
        <v>820</v>
      </c>
      <c r="J350" s="161">
        <f>ROUND(I350*H350,2)</f>
        <v>15580</v>
      </c>
      <c r="K350" s="157" t="s">
        <v>3</v>
      </c>
      <c r="L350" s="33"/>
      <c r="M350" s="162" t="s">
        <v>3</v>
      </c>
      <c r="N350" s="163" t="s">
        <v>41</v>
      </c>
      <c r="O350" s="53"/>
      <c r="P350" s="164">
        <f>O350*H350</f>
        <v>0</v>
      </c>
      <c r="Q350" s="164">
        <v>7E-05</v>
      </c>
      <c r="R350" s="164">
        <f>Q350*H350</f>
        <v>0.0013299999999999998</v>
      </c>
      <c r="S350" s="164">
        <v>0</v>
      </c>
      <c r="T350" s="165">
        <f>S350*H350</f>
        <v>0</v>
      </c>
      <c r="U350" s="32"/>
      <c r="V350" s="32"/>
      <c r="W350" s="32"/>
      <c r="X350" s="32"/>
      <c r="Y350" s="32"/>
      <c r="Z350" s="32"/>
      <c r="AA350" s="32"/>
      <c r="AB350" s="32"/>
      <c r="AC350" s="32"/>
      <c r="AD350" s="32"/>
      <c r="AE350" s="32"/>
      <c r="AR350" s="166" t="s">
        <v>205</v>
      </c>
      <c r="AT350" s="166" t="s">
        <v>201</v>
      </c>
      <c r="AU350" s="166" t="s">
        <v>80</v>
      </c>
      <c r="AY350" s="17" t="s">
        <v>199</v>
      </c>
      <c r="BE350" s="167">
        <f>IF(N350="základní",J350,0)</f>
        <v>15580</v>
      </c>
      <c r="BF350" s="167">
        <f>IF(N350="snížená",J350,0)</f>
        <v>0</v>
      </c>
      <c r="BG350" s="167">
        <f>IF(N350="zákl. přenesená",J350,0)</f>
        <v>0</v>
      </c>
      <c r="BH350" s="167">
        <f>IF(N350="sníž. přenesená",J350,0)</f>
        <v>0</v>
      </c>
      <c r="BI350" s="167">
        <f>IF(N350="nulová",J350,0)</f>
        <v>0</v>
      </c>
      <c r="BJ350" s="17" t="s">
        <v>78</v>
      </c>
      <c r="BK350" s="167">
        <f>ROUND(I350*H350,2)</f>
        <v>15580</v>
      </c>
      <c r="BL350" s="17" t="s">
        <v>205</v>
      </c>
      <c r="BM350" s="166" t="s">
        <v>583</v>
      </c>
    </row>
    <row r="351" spans="1:47" s="1" customFormat="1" ht="97.5">
      <c r="A351" s="32"/>
      <c r="B351" s="33"/>
      <c r="C351" s="32"/>
      <c r="D351" s="168" t="s">
        <v>207</v>
      </c>
      <c r="E351" s="32"/>
      <c r="F351" s="169" t="s">
        <v>577</v>
      </c>
      <c r="G351" s="32"/>
      <c r="H351" s="32"/>
      <c r="I351" s="92"/>
      <c r="J351" s="32"/>
      <c r="K351" s="32"/>
      <c r="L351" s="33"/>
      <c r="M351" s="170"/>
      <c r="N351" s="171"/>
      <c r="O351" s="53"/>
      <c r="P351" s="53"/>
      <c r="Q351" s="53"/>
      <c r="R351" s="53"/>
      <c r="S351" s="53"/>
      <c r="T351" s="54"/>
      <c r="U351" s="32"/>
      <c r="V351" s="32"/>
      <c r="W351" s="32"/>
      <c r="X351" s="32"/>
      <c r="Y351" s="32"/>
      <c r="Z351" s="32"/>
      <c r="AA351" s="32"/>
      <c r="AB351" s="32"/>
      <c r="AC351" s="32"/>
      <c r="AD351" s="32"/>
      <c r="AE351" s="32"/>
      <c r="AT351" s="17" t="s">
        <v>207</v>
      </c>
      <c r="AU351" s="17" t="s">
        <v>80</v>
      </c>
    </row>
    <row r="352" spans="2:51" s="14" customFormat="1" ht="12">
      <c r="B352" s="198"/>
      <c r="D352" s="168" t="s">
        <v>209</v>
      </c>
      <c r="E352" s="199" t="s">
        <v>3</v>
      </c>
      <c r="F352" s="200" t="s">
        <v>556</v>
      </c>
      <c r="H352" s="199" t="s">
        <v>3</v>
      </c>
      <c r="I352" s="201"/>
      <c r="L352" s="198"/>
      <c r="M352" s="202"/>
      <c r="N352" s="203"/>
      <c r="O352" s="203"/>
      <c r="P352" s="203"/>
      <c r="Q352" s="203"/>
      <c r="R352" s="203"/>
      <c r="S352" s="203"/>
      <c r="T352" s="204"/>
      <c r="AT352" s="199" t="s">
        <v>209</v>
      </c>
      <c r="AU352" s="199" t="s">
        <v>80</v>
      </c>
      <c r="AV352" s="14" t="s">
        <v>78</v>
      </c>
      <c r="AW352" s="14" t="s">
        <v>31</v>
      </c>
      <c r="AX352" s="14" t="s">
        <v>70</v>
      </c>
      <c r="AY352" s="199" t="s">
        <v>199</v>
      </c>
    </row>
    <row r="353" spans="2:51" s="14" customFormat="1" ht="22.5">
      <c r="B353" s="198"/>
      <c r="D353" s="168" t="s">
        <v>209</v>
      </c>
      <c r="E353" s="199" t="s">
        <v>3</v>
      </c>
      <c r="F353" s="200" t="s">
        <v>584</v>
      </c>
      <c r="H353" s="199" t="s">
        <v>3</v>
      </c>
      <c r="I353" s="201"/>
      <c r="L353" s="198"/>
      <c r="M353" s="202"/>
      <c r="N353" s="203"/>
      <c r="O353" s="203"/>
      <c r="P353" s="203"/>
      <c r="Q353" s="203"/>
      <c r="R353" s="203"/>
      <c r="S353" s="203"/>
      <c r="T353" s="204"/>
      <c r="AT353" s="199" t="s">
        <v>209</v>
      </c>
      <c r="AU353" s="199" t="s">
        <v>80</v>
      </c>
      <c r="AV353" s="14" t="s">
        <v>78</v>
      </c>
      <c r="AW353" s="14" t="s">
        <v>31</v>
      </c>
      <c r="AX353" s="14" t="s">
        <v>70</v>
      </c>
      <c r="AY353" s="199" t="s">
        <v>199</v>
      </c>
    </row>
    <row r="354" spans="2:51" s="14" customFormat="1" ht="22.5">
      <c r="B354" s="198"/>
      <c r="D354" s="168" t="s">
        <v>209</v>
      </c>
      <c r="E354" s="199" t="s">
        <v>3</v>
      </c>
      <c r="F354" s="200" t="s">
        <v>585</v>
      </c>
      <c r="H354" s="199" t="s">
        <v>3</v>
      </c>
      <c r="I354" s="201"/>
      <c r="L354" s="198"/>
      <c r="M354" s="202"/>
      <c r="N354" s="203"/>
      <c r="O354" s="203"/>
      <c r="P354" s="203"/>
      <c r="Q354" s="203"/>
      <c r="R354" s="203"/>
      <c r="S354" s="203"/>
      <c r="T354" s="204"/>
      <c r="AT354" s="199" t="s">
        <v>209</v>
      </c>
      <c r="AU354" s="199" t="s">
        <v>80</v>
      </c>
      <c r="AV354" s="14" t="s">
        <v>78</v>
      </c>
      <c r="AW354" s="14" t="s">
        <v>31</v>
      </c>
      <c r="AX354" s="14" t="s">
        <v>70</v>
      </c>
      <c r="AY354" s="199" t="s">
        <v>199</v>
      </c>
    </row>
    <row r="355" spans="2:51" s="12" customFormat="1" ht="12">
      <c r="B355" s="172"/>
      <c r="D355" s="168" t="s">
        <v>209</v>
      </c>
      <c r="E355" s="173" t="s">
        <v>3</v>
      </c>
      <c r="F355" s="174" t="s">
        <v>586</v>
      </c>
      <c r="H355" s="175">
        <v>15</v>
      </c>
      <c r="I355" s="176"/>
      <c r="L355" s="172"/>
      <c r="M355" s="177"/>
      <c r="N355" s="178"/>
      <c r="O355" s="178"/>
      <c r="P355" s="178"/>
      <c r="Q355" s="178"/>
      <c r="R355" s="178"/>
      <c r="S355" s="178"/>
      <c r="T355" s="179"/>
      <c r="AT355" s="173" t="s">
        <v>209</v>
      </c>
      <c r="AU355" s="173" t="s">
        <v>80</v>
      </c>
      <c r="AV355" s="12" t="s">
        <v>80</v>
      </c>
      <c r="AW355" s="12" t="s">
        <v>31</v>
      </c>
      <c r="AX355" s="12" t="s">
        <v>70</v>
      </c>
      <c r="AY355" s="173" t="s">
        <v>199</v>
      </c>
    </row>
    <row r="356" spans="2:51" s="12" customFormat="1" ht="12">
      <c r="B356" s="172"/>
      <c r="D356" s="168" t="s">
        <v>209</v>
      </c>
      <c r="E356" s="173" t="s">
        <v>3</v>
      </c>
      <c r="F356" s="174" t="s">
        <v>587</v>
      </c>
      <c r="H356" s="175">
        <v>4</v>
      </c>
      <c r="I356" s="176"/>
      <c r="L356" s="172"/>
      <c r="M356" s="177"/>
      <c r="N356" s="178"/>
      <c r="O356" s="178"/>
      <c r="P356" s="178"/>
      <c r="Q356" s="178"/>
      <c r="R356" s="178"/>
      <c r="S356" s="178"/>
      <c r="T356" s="179"/>
      <c r="AT356" s="173" t="s">
        <v>209</v>
      </c>
      <c r="AU356" s="173" t="s">
        <v>80</v>
      </c>
      <c r="AV356" s="12" t="s">
        <v>80</v>
      </c>
      <c r="AW356" s="12" t="s">
        <v>31</v>
      </c>
      <c r="AX356" s="12" t="s">
        <v>70</v>
      </c>
      <c r="AY356" s="173" t="s">
        <v>199</v>
      </c>
    </row>
    <row r="357" spans="2:51" s="13" customFormat="1" ht="12">
      <c r="B357" s="180"/>
      <c r="D357" s="168" t="s">
        <v>209</v>
      </c>
      <c r="E357" s="181" t="s">
        <v>3</v>
      </c>
      <c r="F357" s="182" t="s">
        <v>307</v>
      </c>
      <c r="H357" s="183">
        <v>19</v>
      </c>
      <c r="I357" s="184"/>
      <c r="L357" s="180"/>
      <c r="M357" s="185"/>
      <c r="N357" s="186"/>
      <c r="O357" s="186"/>
      <c r="P357" s="186"/>
      <c r="Q357" s="186"/>
      <c r="R357" s="186"/>
      <c r="S357" s="186"/>
      <c r="T357" s="187"/>
      <c r="AT357" s="181" t="s">
        <v>209</v>
      </c>
      <c r="AU357" s="181" t="s">
        <v>80</v>
      </c>
      <c r="AV357" s="13" t="s">
        <v>205</v>
      </c>
      <c r="AW357" s="13" t="s">
        <v>31</v>
      </c>
      <c r="AX357" s="13" t="s">
        <v>78</v>
      </c>
      <c r="AY357" s="181" t="s">
        <v>199</v>
      </c>
    </row>
    <row r="358" spans="2:51" s="14" customFormat="1" ht="33.75">
      <c r="B358" s="198"/>
      <c r="D358" s="168" t="s">
        <v>209</v>
      </c>
      <c r="E358" s="199" t="s">
        <v>3</v>
      </c>
      <c r="F358" s="200" t="s">
        <v>560</v>
      </c>
      <c r="H358" s="199" t="s">
        <v>3</v>
      </c>
      <c r="I358" s="201"/>
      <c r="L358" s="198"/>
      <c r="M358" s="202"/>
      <c r="N358" s="203"/>
      <c r="O358" s="203"/>
      <c r="P358" s="203"/>
      <c r="Q358" s="203"/>
      <c r="R358" s="203"/>
      <c r="S358" s="203"/>
      <c r="T358" s="204"/>
      <c r="AT358" s="199" t="s">
        <v>209</v>
      </c>
      <c r="AU358" s="199" t="s">
        <v>80</v>
      </c>
      <c r="AV358" s="14" t="s">
        <v>78</v>
      </c>
      <c r="AW358" s="14" t="s">
        <v>31</v>
      </c>
      <c r="AX358" s="14" t="s">
        <v>70</v>
      </c>
      <c r="AY358" s="199" t="s">
        <v>199</v>
      </c>
    </row>
    <row r="359" spans="1:65" s="1" customFormat="1" ht="33" customHeight="1">
      <c r="A359" s="32"/>
      <c r="B359" s="154"/>
      <c r="C359" s="155" t="s">
        <v>588</v>
      </c>
      <c r="D359" s="155" t="s">
        <v>201</v>
      </c>
      <c r="E359" s="156" t="s">
        <v>589</v>
      </c>
      <c r="F359" s="157" t="s">
        <v>590</v>
      </c>
      <c r="G359" s="158" t="s">
        <v>126</v>
      </c>
      <c r="H359" s="159">
        <v>273</v>
      </c>
      <c r="I359" s="160">
        <v>5.5</v>
      </c>
      <c r="J359" s="161">
        <f>ROUND(I359*H359,2)</f>
        <v>1501.5</v>
      </c>
      <c r="K359" s="157" t="s">
        <v>204</v>
      </c>
      <c r="L359" s="33"/>
      <c r="M359" s="162" t="s">
        <v>3</v>
      </c>
      <c r="N359" s="163" t="s">
        <v>41</v>
      </c>
      <c r="O359" s="53"/>
      <c r="P359" s="164">
        <f>O359*H359</f>
        <v>0</v>
      </c>
      <c r="Q359" s="164">
        <v>0</v>
      </c>
      <c r="R359" s="164">
        <f>Q359*H359</f>
        <v>0</v>
      </c>
      <c r="S359" s="164">
        <v>0</v>
      </c>
      <c r="T359" s="165">
        <f>S359*H359</f>
        <v>0</v>
      </c>
      <c r="U359" s="32"/>
      <c r="V359" s="32"/>
      <c r="W359" s="32"/>
      <c r="X359" s="32"/>
      <c r="Y359" s="32"/>
      <c r="Z359" s="32"/>
      <c r="AA359" s="32"/>
      <c r="AB359" s="32"/>
      <c r="AC359" s="32"/>
      <c r="AD359" s="32"/>
      <c r="AE359" s="32"/>
      <c r="AR359" s="166" t="s">
        <v>205</v>
      </c>
      <c r="AT359" s="166" t="s">
        <v>201</v>
      </c>
      <c r="AU359" s="166" t="s">
        <v>80</v>
      </c>
      <c r="AY359" s="17" t="s">
        <v>199</v>
      </c>
      <c r="BE359" s="167">
        <f>IF(N359="základní",J359,0)</f>
        <v>1501.5</v>
      </c>
      <c r="BF359" s="167">
        <f>IF(N359="snížená",J359,0)</f>
        <v>0</v>
      </c>
      <c r="BG359" s="167">
        <f>IF(N359="zákl. přenesená",J359,0)</f>
        <v>0</v>
      </c>
      <c r="BH359" s="167">
        <f>IF(N359="sníž. přenesená",J359,0)</f>
        <v>0</v>
      </c>
      <c r="BI359" s="167">
        <f>IF(N359="nulová",J359,0)</f>
        <v>0</v>
      </c>
      <c r="BJ359" s="17" t="s">
        <v>78</v>
      </c>
      <c r="BK359" s="167">
        <f>ROUND(I359*H359,2)</f>
        <v>1501.5</v>
      </c>
      <c r="BL359" s="17" t="s">
        <v>205</v>
      </c>
      <c r="BM359" s="166" t="s">
        <v>591</v>
      </c>
    </row>
    <row r="360" spans="1:47" s="1" customFormat="1" ht="58.5">
      <c r="A360" s="32"/>
      <c r="B360" s="33"/>
      <c r="C360" s="32"/>
      <c r="D360" s="168" t="s">
        <v>207</v>
      </c>
      <c r="E360" s="32"/>
      <c r="F360" s="169" t="s">
        <v>592</v>
      </c>
      <c r="G360" s="32"/>
      <c r="H360" s="32"/>
      <c r="I360" s="92"/>
      <c r="J360" s="32"/>
      <c r="K360" s="32"/>
      <c r="L360" s="33"/>
      <c r="M360" s="170"/>
      <c r="N360" s="171"/>
      <c r="O360" s="53"/>
      <c r="P360" s="53"/>
      <c r="Q360" s="53"/>
      <c r="R360" s="53"/>
      <c r="S360" s="53"/>
      <c r="T360" s="54"/>
      <c r="U360" s="32"/>
      <c r="V360" s="32"/>
      <c r="W360" s="32"/>
      <c r="X360" s="32"/>
      <c r="Y360" s="32"/>
      <c r="Z360" s="32"/>
      <c r="AA360" s="32"/>
      <c r="AB360" s="32"/>
      <c r="AC360" s="32"/>
      <c r="AD360" s="32"/>
      <c r="AE360" s="32"/>
      <c r="AT360" s="17" t="s">
        <v>207</v>
      </c>
      <c r="AU360" s="17" t="s">
        <v>80</v>
      </c>
    </row>
    <row r="361" spans="2:51" s="12" customFormat="1" ht="12">
      <c r="B361" s="172"/>
      <c r="D361" s="168" t="s">
        <v>209</v>
      </c>
      <c r="E361" s="173" t="s">
        <v>3</v>
      </c>
      <c r="F361" s="174" t="s">
        <v>593</v>
      </c>
      <c r="H361" s="175">
        <v>273</v>
      </c>
      <c r="I361" s="176"/>
      <c r="L361" s="172"/>
      <c r="M361" s="177"/>
      <c r="N361" s="178"/>
      <c r="O361" s="178"/>
      <c r="P361" s="178"/>
      <c r="Q361" s="178"/>
      <c r="R361" s="178"/>
      <c r="S361" s="178"/>
      <c r="T361" s="179"/>
      <c r="AT361" s="173" t="s">
        <v>209</v>
      </c>
      <c r="AU361" s="173" t="s">
        <v>80</v>
      </c>
      <c r="AV361" s="12" t="s">
        <v>80</v>
      </c>
      <c r="AW361" s="12" t="s">
        <v>31</v>
      </c>
      <c r="AX361" s="12" t="s">
        <v>78</v>
      </c>
      <c r="AY361" s="173" t="s">
        <v>199</v>
      </c>
    </row>
    <row r="362" spans="1:65" s="1" customFormat="1" ht="33" customHeight="1">
      <c r="A362" s="32"/>
      <c r="B362" s="154"/>
      <c r="C362" s="155" t="s">
        <v>594</v>
      </c>
      <c r="D362" s="155" t="s">
        <v>201</v>
      </c>
      <c r="E362" s="156" t="s">
        <v>595</v>
      </c>
      <c r="F362" s="157" t="s">
        <v>596</v>
      </c>
      <c r="G362" s="158" t="s">
        <v>89</v>
      </c>
      <c r="H362" s="159">
        <v>20</v>
      </c>
      <c r="I362" s="160">
        <v>27.8</v>
      </c>
      <c r="J362" s="161">
        <f>ROUND(I362*H362,2)</f>
        <v>556</v>
      </c>
      <c r="K362" s="157" t="s">
        <v>204</v>
      </c>
      <c r="L362" s="33"/>
      <c r="M362" s="162" t="s">
        <v>3</v>
      </c>
      <c r="N362" s="163" t="s">
        <v>41</v>
      </c>
      <c r="O362" s="53"/>
      <c r="P362" s="164">
        <f>O362*H362</f>
        <v>0</v>
      </c>
      <c r="Q362" s="164">
        <v>1E-05</v>
      </c>
      <c r="R362" s="164">
        <f>Q362*H362</f>
        <v>0.0002</v>
      </c>
      <c r="S362" s="164">
        <v>0</v>
      </c>
      <c r="T362" s="165">
        <f>S362*H362</f>
        <v>0</v>
      </c>
      <c r="U362" s="32"/>
      <c r="V362" s="32"/>
      <c r="W362" s="32"/>
      <c r="X362" s="32"/>
      <c r="Y362" s="32"/>
      <c r="Z362" s="32"/>
      <c r="AA362" s="32"/>
      <c r="AB362" s="32"/>
      <c r="AC362" s="32"/>
      <c r="AD362" s="32"/>
      <c r="AE362" s="32"/>
      <c r="AR362" s="166" t="s">
        <v>205</v>
      </c>
      <c r="AT362" s="166" t="s">
        <v>201</v>
      </c>
      <c r="AU362" s="166" t="s">
        <v>80</v>
      </c>
      <c r="AY362" s="17" t="s">
        <v>199</v>
      </c>
      <c r="BE362" s="167">
        <f>IF(N362="základní",J362,0)</f>
        <v>556</v>
      </c>
      <c r="BF362" s="167">
        <f>IF(N362="snížená",J362,0)</f>
        <v>0</v>
      </c>
      <c r="BG362" s="167">
        <f>IF(N362="zákl. přenesená",J362,0)</f>
        <v>0</v>
      </c>
      <c r="BH362" s="167">
        <f>IF(N362="sníž. přenesená",J362,0)</f>
        <v>0</v>
      </c>
      <c r="BI362" s="167">
        <f>IF(N362="nulová",J362,0)</f>
        <v>0</v>
      </c>
      <c r="BJ362" s="17" t="s">
        <v>78</v>
      </c>
      <c r="BK362" s="167">
        <f>ROUND(I362*H362,2)</f>
        <v>556</v>
      </c>
      <c r="BL362" s="17" t="s">
        <v>205</v>
      </c>
      <c r="BM362" s="166" t="s">
        <v>597</v>
      </c>
    </row>
    <row r="363" spans="1:47" s="1" customFormat="1" ht="58.5">
      <c r="A363" s="32"/>
      <c r="B363" s="33"/>
      <c r="C363" s="32"/>
      <c r="D363" s="168" t="s">
        <v>207</v>
      </c>
      <c r="E363" s="32"/>
      <c r="F363" s="169" t="s">
        <v>592</v>
      </c>
      <c r="G363" s="32"/>
      <c r="H363" s="32"/>
      <c r="I363" s="92"/>
      <c r="J363" s="32"/>
      <c r="K363" s="32"/>
      <c r="L363" s="33"/>
      <c r="M363" s="170"/>
      <c r="N363" s="171"/>
      <c r="O363" s="53"/>
      <c r="P363" s="53"/>
      <c r="Q363" s="53"/>
      <c r="R363" s="53"/>
      <c r="S363" s="53"/>
      <c r="T363" s="54"/>
      <c r="U363" s="32"/>
      <c r="V363" s="32"/>
      <c r="W363" s="32"/>
      <c r="X363" s="32"/>
      <c r="Y363" s="32"/>
      <c r="Z363" s="32"/>
      <c r="AA363" s="32"/>
      <c r="AB363" s="32"/>
      <c r="AC363" s="32"/>
      <c r="AD363" s="32"/>
      <c r="AE363" s="32"/>
      <c r="AT363" s="17" t="s">
        <v>207</v>
      </c>
      <c r="AU363" s="17" t="s">
        <v>80</v>
      </c>
    </row>
    <row r="364" spans="1:65" s="1" customFormat="1" ht="44.25" customHeight="1">
      <c r="A364" s="32"/>
      <c r="B364" s="154"/>
      <c r="C364" s="155" t="s">
        <v>598</v>
      </c>
      <c r="D364" s="155" t="s">
        <v>201</v>
      </c>
      <c r="E364" s="156" t="s">
        <v>599</v>
      </c>
      <c r="F364" s="157" t="s">
        <v>600</v>
      </c>
      <c r="G364" s="158" t="s">
        <v>126</v>
      </c>
      <c r="H364" s="159">
        <v>502</v>
      </c>
      <c r="I364" s="160">
        <v>215.68</v>
      </c>
      <c r="J364" s="161">
        <f>ROUND(I364*H364,2)</f>
        <v>108271.36</v>
      </c>
      <c r="K364" s="157" t="s">
        <v>204</v>
      </c>
      <c r="L364" s="33"/>
      <c r="M364" s="162" t="s">
        <v>3</v>
      </c>
      <c r="N364" s="163" t="s">
        <v>41</v>
      </c>
      <c r="O364" s="53"/>
      <c r="P364" s="164">
        <f>O364*H364</f>
        <v>0</v>
      </c>
      <c r="Q364" s="164">
        <v>0.1554</v>
      </c>
      <c r="R364" s="164">
        <f>Q364*H364</f>
        <v>78.0108</v>
      </c>
      <c r="S364" s="164">
        <v>0</v>
      </c>
      <c r="T364" s="165">
        <f>S364*H364</f>
        <v>0</v>
      </c>
      <c r="U364" s="32"/>
      <c r="V364" s="32"/>
      <c r="W364" s="32"/>
      <c r="X364" s="32"/>
      <c r="Y364" s="32"/>
      <c r="Z364" s="32"/>
      <c r="AA364" s="32"/>
      <c r="AB364" s="32"/>
      <c r="AC364" s="32"/>
      <c r="AD364" s="32"/>
      <c r="AE364" s="32"/>
      <c r="AR364" s="166" t="s">
        <v>205</v>
      </c>
      <c r="AT364" s="166" t="s">
        <v>201</v>
      </c>
      <c r="AU364" s="166" t="s">
        <v>80</v>
      </c>
      <c r="AY364" s="17" t="s">
        <v>199</v>
      </c>
      <c r="BE364" s="167">
        <f>IF(N364="základní",J364,0)</f>
        <v>108271.36</v>
      </c>
      <c r="BF364" s="167">
        <f>IF(N364="snížená",J364,0)</f>
        <v>0</v>
      </c>
      <c r="BG364" s="167">
        <f>IF(N364="zákl. přenesená",J364,0)</f>
        <v>0</v>
      </c>
      <c r="BH364" s="167">
        <f>IF(N364="sníž. přenesená",J364,0)</f>
        <v>0</v>
      </c>
      <c r="BI364" s="167">
        <f>IF(N364="nulová",J364,0)</f>
        <v>0</v>
      </c>
      <c r="BJ364" s="17" t="s">
        <v>78</v>
      </c>
      <c r="BK364" s="167">
        <f>ROUND(I364*H364,2)</f>
        <v>108271.36</v>
      </c>
      <c r="BL364" s="17" t="s">
        <v>205</v>
      </c>
      <c r="BM364" s="166" t="s">
        <v>601</v>
      </c>
    </row>
    <row r="365" spans="1:47" s="1" customFormat="1" ht="126.75">
      <c r="A365" s="32"/>
      <c r="B365" s="33"/>
      <c r="C365" s="32"/>
      <c r="D365" s="168" t="s">
        <v>207</v>
      </c>
      <c r="E365" s="32"/>
      <c r="F365" s="169" t="s">
        <v>602</v>
      </c>
      <c r="G365" s="32"/>
      <c r="H365" s="32"/>
      <c r="I365" s="92"/>
      <c r="J365" s="32"/>
      <c r="K365" s="32"/>
      <c r="L365" s="33"/>
      <c r="M365" s="170"/>
      <c r="N365" s="171"/>
      <c r="O365" s="53"/>
      <c r="P365" s="53"/>
      <c r="Q365" s="53"/>
      <c r="R365" s="53"/>
      <c r="S365" s="53"/>
      <c r="T365" s="54"/>
      <c r="U365" s="32"/>
      <c r="V365" s="32"/>
      <c r="W365" s="32"/>
      <c r="X365" s="32"/>
      <c r="Y365" s="32"/>
      <c r="Z365" s="32"/>
      <c r="AA365" s="32"/>
      <c r="AB365" s="32"/>
      <c r="AC365" s="32"/>
      <c r="AD365" s="32"/>
      <c r="AE365" s="32"/>
      <c r="AT365" s="17" t="s">
        <v>207</v>
      </c>
      <c r="AU365" s="17" t="s">
        <v>80</v>
      </c>
    </row>
    <row r="366" spans="2:51" s="12" customFormat="1" ht="22.5">
      <c r="B366" s="172"/>
      <c r="D366" s="168" t="s">
        <v>209</v>
      </c>
      <c r="E366" s="173" t="s">
        <v>3</v>
      </c>
      <c r="F366" s="174" t="s">
        <v>603</v>
      </c>
      <c r="H366" s="175">
        <v>502</v>
      </c>
      <c r="I366" s="176"/>
      <c r="L366" s="172"/>
      <c r="M366" s="177"/>
      <c r="N366" s="178"/>
      <c r="O366" s="178"/>
      <c r="P366" s="178"/>
      <c r="Q366" s="178"/>
      <c r="R366" s="178"/>
      <c r="S366" s="178"/>
      <c r="T366" s="179"/>
      <c r="AT366" s="173" t="s">
        <v>209</v>
      </c>
      <c r="AU366" s="173" t="s">
        <v>80</v>
      </c>
      <c r="AV366" s="12" t="s">
        <v>80</v>
      </c>
      <c r="AW366" s="12" t="s">
        <v>31</v>
      </c>
      <c r="AX366" s="12" t="s">
        <v>78</v>
      </c>
      <c r="AY366" s="173" t="s">
        <v>199</v>
      </c>
    </row>
    <row r="367" spans="1:65" s="1" customFormat="1" ht="16.5" customHeight="1">
      <c r="A367" s="32"/>
      <c r="B367" s="154"/>
      <c r="C367" s="188" t="s">
        <v>604</v>
      </c>
      <c r="D367" s="188" t="s">
        <v>309</v>
      </c>
      <c r="E367" s="189" t="s">
        <v>605</v>
      </c>
      <c r="F367" s="190" t="s">
        <v>606</v>
      </c>
      <c r="G367" s="191" t="s">
        <v>126</v>
      </c>
      <c r="H367" s="192">
        <v>465</v>
      </c>
      <c r="I367" s="193">
        <v>139</v>
      </c>
      <c r="J367" s="194">
        <f>ROUND(I367*H367,2)</f>
        <v>64635</v>
      </c>
      <c r="K367" s="190" t="s">
        <v>204</v>
      </c>
      <c r="L367" s="195"/>
      <c r="M367" s="196" t="s">
        <v>3</v>
      </c>
      <c r="N367" s="197" t="s">
        <v>41</v>
      </c>
      <c r="O367" s="53"/>
      <c r="P367" s="164">
        <f>O367*H367</f>
        <v>0</v>
      </c>
      <c r="Q367" s="164">
        <v>0.085</v>
      </c>
      <c r="R367" s="164">
        <f>Q367*H367</f>
        <v>39.525000000000006</v>
      </c>
      <c r="S367" s="164">
        <v>0</v>
      </c>
      <c r="T367" s="165">
        <f>S367*H367</f>
        <v>0</v>
      </c>
      <c r="U367" s="32"/>
      <c r="V367" s="32"/>
      <c r="W367" s="32"/>
      <c r="X367" s="32"/>
      <c r="Y367" s="32"/>
      <c r="Z367" s="32"/>
      <c r="AA367" s="32"/>
      <c r="AB367" s="32"/>
      <c r="AC367" s="32"/>
      <c r="AD367" s="32"/>
      <c r="AE367" s="32"/>
      <c r="AR367" s="166" t="s">
        <v>145</v>
      </c>
      <c r="AT367" s="166" t="s">
        <v>309</v>
      </c>
      <c r="AU367" s="166" t="s">
        <v>80</v>
      </c>
      <c r="AY367" s="17" t="s">
        <v>199</v>
      </c>
      <c r="BE367" s="167">
        <f>IF(N367="základní",J367,0)</f>
        <v>64635</v>
      </c>
      <c r="BF367" s="167">
        <f>IF(N367="snížená",J367,0)</f>
        <v>0</v>
      </c>
      <c r="BG367" s="167">
        <f>IF(N367="zákl. přenesená",J367,0)</f>
        <v>0</v>
      </c>
      <c r="BH367" s="167">
        <f>IF(N367="sníž. přenesená",J367,0)</f>
        <v>0</v>
      </c>
      <c r="BI367" s="167">
        <f>IF(N367="nulová",J367,0)</f>
        <v>0</v>
      </c>
      <c r="BJ367" s="17" t="s">
        <v>78</v>
      </c>
      <c r="BK367" s="167">
        <f>ROUND(I367*H367,2)</f>
        <v>64635</v>
      </c>
      <c r="BL367" s="17" t="s">
        <v>205</v>
      </c>
      <c r="BM367" s="166" t="s">
        <v>607</v>
      </c>
    </row>
    <row r="368" spans="1:47" s="1" customFormat="1" ht="19.5">
      <c r="A368" s="32"/>
      <c r="B368" s="33"/>
      <c r="C368" s="32"/>
      <c r="D368" s="168" t="s">
        <v>231</v>
      </c>
      <c r="E368" s="32"/>
      <c r="F368" s="169" t="s">
        <v>608</v>
      </c>
      <c r="G368" s="32"/>
      <c r="H368" s="32"/>
      <c r="I368" s="92"/>
      <c r="J368" s="32"/>
      <c r="K368" s="32"/>
      <c r="L368" s="33"/>
      <c r="M368" s="170"/>
      <c r="N368" s="171"/>
      <c r="O368" s="53"/>
      <c r="P368" s="53"/>
      <c r="Q368" s="53"/>
      <c r="R368" s="53"/>
      <c r="S368" s="53"/>
      <c r="T368" s="54"/>
      <c r="U368" s="32"/>
      <c r="V368" s="32"/>
      <c r="W368" s="32"/>
      <c r="X368" s="32"/>
      <c r="Y368" s="32"/>
      <c r="Z368" s="32"/>
      <c r="AA368" s="32"/>
      <c r="AB368" s="32"/>
      <c r="AC368" s="32"/>
      <c r="AD368" s="32"/>
      <c r="AE368" s="32"/>
      <c r="AT368" s="17" t="s">
        <v>231</v>
      </c>
      <c r="AU368" s="17" t="s">
        <v>80</v>
      </c>
    </row>
    <row r="369" spans="2:51" s="12" customFormat="1" ht="12">
      <c r="B369" s="172"/>
      <c r="D369" s="168" t="s">
        <v>209</v>
      </c>
      <c r="E369" s="173" t="s">
        <v>3</v>
      </c>
      <c r="F369" s="174" t="s">
        <v>134</v>
      </c>
      <c r="H369" s="175">
        <v>465</v>
      </c>
      <c r="I369" s="176"/>
      <c r="L369" s="172"/>
      <c r="M369" s="177"/>
      <c r="N369" s="178"/>
      <c r="O369" s="178"/>
      <c r="P369" s="178"/>
      <c r="Q369" s="178"/>
      <c r="R369" s="178"/>
      <c r="S369" s="178"/>
      <c r="T369" s="179"/>
      <c r="AT369" s="173" t="s">
        <v>209</v>
      </c>
      <c r="AU369" s="173" t="s">
        <v>80</v>
      </c>
      <c r="AV369" s="12" t="s">
        <v>80</v>
      </c>
      <c r="AW369" s="12" t="s">
        <v>31</v>
      </c>
      <c r="AX369" s="12" t="s">
        <v>78</v>
      </c>
      <c r="AY369" s="173" t="s">
        <v>199</v>
      </c>
    </row>
    <row r="370" spans="1:65" s="1" customFormat="1" ht="16.5" customHeight="1">
      <c r="A370" s="32"/>
      <c r="B370" s="154"/>
      <c r="C370" s="188" t="s">
        <v>609</v>
      </c>
      <c r="D370" s="188" t="s">
        <v>309</v>
      </c>
      <c r="E370" s="189" t="s">
        <v>610</v>
      </c>
      <c r="F370" s="190" t="s">
        <v>611</v>
      </c>
      <c r="G370" s="191" t="s">
        <v>126</v>
      </c>
      <c r="H370" s="192">
        <v>8</v>
      </c>
      <c r="I370" s="193">
        <v>339</v>
      </c>
      <c r="J370" s="194">
        <f>ROUND(I370*H370,2)</f>
        <v>2712</v>
      </c>
      <c r="K370" s="190" t="s">
        <v>204</v>
      </c>
      <c r="L370" s="195"/>
      <c r="M370" s="196" t="s">
        <v>3</v>
      </c>
      <c r="N370" s="197" t="s">
        <v>41</v>
      </c>
      <c r="O370" s="53"/>
      <c r="P370" s="164">
        <f>O370*H370</f>
        <v>0</v>
      </c>
      <c r="Q370" s="164">
        <v>0.061</v>
      </c>
      <c r="R370" s="164">
        <f>Q370*H370</f>
        <v>0.488</v>
      </c>
      <c r="S370" s="164">
        <v>0</v>
      </c>
      <c r="T370" s="165">
        <f>S370*H370</f>
        <v>0</v>
      </c>
      <c r="U370" s="32"/>
      <c r="V370" s="32"/>
      <c r="W370" s="32"/>
      <c r="X370" s="32"/>
      <c r="Y370" s="32"/>
      <c r="Z370" s="32"/>
      <c r="AA370" s="32"/>
      <c r="AB370" s="32"/>
      <c r="AC370" s="32"/>
      <c r="AD370" s="32"/>
      <c r="AE370" s="32"/>
      <c r="AR370" s="166" t="s">
        <v>145</v>
      </c>
      <c r="AT370" s="166" t="s">
        <v>309</v>
      </c>
      <c r="AU370" s="166" t="s">
        <v>80</v>
      </c>
      <c r="AY370" s="17" t="s">
        <v>199</v>
      </c>
      <c r="BE370" s="167">
        <f>IF(N370="základní",J370,0)</f>
        <v>2712</v>
      </c>
      <c r="BF370" s="167">
        <f>IF(N370="snížená",J370,0)</f>
        <v>0</v>
      </c>
      <c r="BG370" s="167">
        <f>IF(N370="zákl. přenesená",J370,0)</f>
        <v>0</v>
      </c>
      <c r="BH370" s="167">
        <f>IF(N370="sníž. přenesená",J370,0)</f>
        <v>0</v>
      </c>
      <c r="BI370" s="167">
        <f>IF(N370="nulová",J370,0)</f>
        <v>0</v>
      </c>
      <c r="BJ370" s="17" t="s">
        <v>78</v>
      </c>
      <c r="BK370" s="167">
        <f>ROUND(I370*H370,2)</f>
        <v>2712</v>
      </c>
      <c r="BL370" s="17" t="s">
        <v>205</v>
      </c>
      <c r="BM370" s="166" t="s">
        <v>612</v>
      </c>
    </row>
    <row r="371" spans="2:51" s="12" customFormat="1" ht="12">
      <c r="B371" s="172"/>
      <c r="D371" s="168" t="s">
        <v>209</v>
      </c>
      <c r="E371" s="173" t="s">
        <v>3</v>
      </c>
      <c r="F371" s="174" t="s">
        <v>613</v>
      </c>
      <c r="H371" s="175">
        <v>8</v>
      </c>
      <c r="I371" s="176"/>
      <c r="L371" s="172"/>
      <c r="M371" s="177"/>
      <c r="N371" s="178"/>
      <c r="O371" s="178"/>
      <c r="P371" s="178"/>
      <c r="Q371" s="178"/>
      <c r="R371" s="178"/>
      <c r="S371" s="178"/>
      <c r="T371" s="179"/>
      <c r="AT371" s="173" t="s">
        <v>209</v>
      </c>
      <c r="AU371" s="173" t="s">
        <v>80</v>
      </c>
      <c r="AV371" s="12" t="s">
        <v>80</v>
      </c>
      <c r="AW371" s="12" t="s">
        <v>31</v>
      </c>
      <c r="AX371" s="12" t="s">
        <v>78</v>
      </c>
      <c r="AY371" s="173" t="s">
        <v>199</v>
      </c>
    </row>
    <row r="372" spans="1:65" s="1" customFormat="1" ht="21.75" customHeight="1">
      <c r="A372" s="32"/>
      <c r="B372" s="154"/>
      <c r="C372" s="188" t="s">
        <v>614</v>
      </c>
      <c r="D372" s="188" t="s">
        <v>309</v>
      </c>
      <c r="E372" s="189" t="s">
        <v>615</v>
      </c>
      <c r="F372" s="190" t="s">
        <v>616</v>
      </c>
      <c r="G372" s="191" t="s">
        <v>126</v>
      </c>
      <c r="H372" s="192">
        <v>20</v>
      </c>
      <c r="I372" s="193">
        <v>107</v>
      </c>
      <c r="J372" s="194">
        <f>ROUND(I372*H372,2)</f>
        <v>2140</v>
      </c>
      <c r="K372" s="190" t="s">
        <v>204</v>
      </c>
      <c r="L372" s="195"/>
      <c r="M372" s="196" t="s">
        <v>3</v>
      </c>
      <c r="N372" s="197" t="s">
        <v>41</v>
      </c>
      <c r="O372" s="53"/>
      <c r="P372" s="164">
        <f>O372*H372</f>
        <v>0</v>
      </c>
      <c r="Q372" s="164">
        <v>0.0483</v>
      </c>
      <c r="R372" s="164">
        <f>Q372*H372</f>
        <v>0.9660000000000001</v>
      </c>
      <c r="S372" s="164">
        <v>0</v>
      </c>
      <c r="T372" s="165">
        <f>S372*H372</f>
        <v>0</v>
      </c>
      <c r="U372" s="32"/>
      <c r="V372" s="32"/>
      <c r="W372" s="32"/>
      <c r="X372" s="32"/>
      <c r="Y372" s="32"/>
      <c r="Z372" s="32"/>
      <c r="AA372" s="32"/>
      <c r="AB372" s="32"/>
      <c r="AC372" s="32"/>
      <c r="AD372" s="32"/>
      <c r="AE372" s="32"/>
      <c r="AR372" s="166" t="s">
        <v>145</v>
      </c>
      <c r="AT372" s="166" t="s">
        <v>309</v>
      </c>
      <c r="AU372" s="166" t="s">
        <v>80</v>
      </c>
      <c r="AY372" s="17" t="s">
        <v>199</v>
      </c>
      <c r="BE372" s="167">
        <f>IF(N372="základní",J372,0)</f>
        <v>2140</v>
      </c>
      <c r="BF372" s="167">
        <f>IF(N372="snížená",J372,0)</f>
        <v>0</v>
      </c>
      <c r="BG372" s="167">
        <f>IF(N372="zákl. přenesená",J372,0)</f>
        <v>0</v>
      </c>
      <c r="BH372" s="167">
        <f>IF(N372="sníž. přenesená",J372,0)</f>
        <v>0</v>
      </c>
      <c r="BI372" s="167">
        <f>IF(N372="nulová",J372,0)</f>
        <v>0</v>
      </c>
      <c r="BJ372" s="17" t="s">
        <v>78</v>
      </c>
      <c r="BK372" s="167">
        <f>ROUND(I372*H372,2)</f>
        <v>2140</v>
      </c>
      <c r="BL372" s="17" t="s">
        <v>205</v>
      </c>
      <c r="BM372" s="166" t="s">
        <v>617</v>
      </c>
    </row>
    <row r="373" spans="2:51" s="12" customFormat="1" ht="12">
      <c r="B373" s="172"/>
      <c r="D373" s="168" t="s">
        <v>209</v>
      </c>
      <c r="E373" s="173" t="s">
        <v>3</v>
      </c>
      <c r="F373" s="174" t="s">
        <v>128</v>
      </c>
      <c r="H373" s="175">
        <v>20</v>
      </c>
      <c r="I373" s="176"/>
      <c r="L373" s="172"/>
      <c r="M373" s="177"/>
      <c r="N373" s="178"/>
      <c r="O373" s="178"/>
      <c r="P373" s="178"/>
      <c r="Q373" s="178"/>
      <c r="R373" s="178"/>
      <c r="S373" s="178"/>
      <c r="T373" s="179"/>
      <c r="AT373" s="173" t="s">
        <v>209</v>
      </c>
      <c r="AU373" s="173" t="s">
        <v>80</v>
      </c>
      <c r="AV373" s="12" t="s">
        <v>80</v>
      </c>
      <c r="AW373" s="12" t="s">
        <v>31</v>
      </c>
      <c r="AX373" s="12" t="s">
        <v>78</v>
      </c>
      <c r="AY373" s="173" t="s">
        <v>199</v>
      </c>
    </row>
    <row r="374" spans="1:65" s="1" customFormat="1" ht="21.75" customHeight="1">
      <c r="A374" s="32"/>
      <c r="B374" s="154"/>
      <c r="C374" s="188" t="s">
        <v>618</v>
      </c>
      <c r="D374" s="188" t="s">
        <v>309</v>
      </c>
      <c r="E374" s="189" t="s">
        <v>619</v>
      </c>
      <c r="F374" s="190" t="s">
        <v>620</v>
      </c>
      <c r="G374" s="191" t="s">
        <v>126</v>
      </c>
      <c r="H374" s="192">
        <v>9</v>
      </c>
      <c r="I374" s="193">
        <v>315</v>
      </c>
      <c r="J374" s="194">
        <f>ROUND(I374*H374,2)</f>
        <v>2835</v>
      </c>
      <c r="K374" s="190" t="s">
        <v>204</v>
      </c>
      <c r="L374" s="195"/>
      <c r="M374" s="196" t="s">
        <v>3</v>
      </c>
      <c r="N374" s="197" t="s">
        <v>41</v>
      </c>
      <c r="O374" s="53"/>
      <c r="P374" s="164">
        <f>O374*H374</f>
        <v>0</v>
      </c>
      <c r="Q374" s="164">
        <v>0.06567</v>
      </c>
      <c r="R374" s="164">
        <f>Q374*H374</f>
        <v>0.59103</v>
      </c>
      <c r="S374" s="164">
        <v>0</v>
      </c>
      <c r="T374" s="165">
        <f>S374*H374</f>
        <v>0</v>
      </c>
      <c r="U374" s="32"/>
      <c r="V374" s="32"/>
      <c r="W374" s="32"/>
      <c r="X374" s="32"/>
      <c r="Y374" s="32"/>
      <c r="Z374" s="32"/>
      <c r="AA374" s="32"/>
      <c r="AB374" s="32"/>
      <c r="AC374" s="32"/>
      <c r="AD374" s="32"/>
      <c r="AE374" s="32"/>
      <c r="AR374" s="166" t="s">
        <v>145</v>
      </c>
      <c r="AT374" s="166" t="s">
        <v>309</v>
      </c>
      <c r="AU374" s="166" t="s">
        <v>80</v>
      </c>
      <c r="AY374" s="17" t="s">
        <v>199</v>
      </c>
      <c r="BE374" s="167">
        <f>IF(N374="základní",J374,0)</f>
        <v>2835</v>
      </c>
      <c r="BF374" s="167">
        <f>IF(N374="snížená",J374,0)</f>
        <v>0</v>
      </c>
      <c r="BG374" s="167">
        <f>IF(N374="zákl. přenesená",J374,0)</f>
        <v>0</v>
      </c>
      <c r="BH374" s="167">
        <f>IF(N374="sníž. přenesená",J374,0)</f>
        <v>0</v>
      </c>
      <c r="BI374" s="167">
        <f>IF(N374="nulová",J374,0)</f>
        <v>0</v>
      </c>
      <c r="BJ374" s="17" t="s">
        <v>78</v>
      </c>
      <c r="BK374" s="167">
        <f>ROUND(I374*H374,2)</f>
        <v>2835</v>
      </c>
      <c r="BL374" s="17" t="s">
        <v>205</v>
      </c>
      <c r="BM374" s="166" t="s">
        <v>621</v>
      </c>
    </row>
    <row r="375" spans="2:51" s="12" customFormat="1" ht="12">
      <c r="B375" s="172"/>
      <c r="D375" s="168" t="s">
        <v>209</v>
      </c>
      <c r="E375" s="173" t="s">
        <v>3</v>
      </c>
      <c r="F375" s="174" t="s">
        <v>131</v>
      </c>
      <c r="H375" s="175">
        <v>9</v>
      </c>
      <c r="I375" s="176"/>
      <c r="L375" s="172"/>
      <c r="M375" s="177"/>
      <c r="N375" s="178"/>
      <c r="O375" s="178"/>
      <c r="P375" s="178"/>
      <c r="Q375" s="178"/>
      <c r="R375" s="178"/>
      <c r="S375" s="178"/>
      <c r="T375" s="179"/>
      <c r="AT375" s="173" t="s">
        <v>209</v>
      </c>
      <c r="AU375" s="173" t="s">
        <v>80</v>
      </c>
      <c r="AV375" s="12" t="s">
        <v>80</v>
      </c>
      <c r="AW375" s="12" t="s">
        <v>31</v>
      </c>
      <c r="AX375" s="12" t="s">
        <v>78</v>
      </c>
      <c r="AY375" s="173" t="s">
        <v>199</v>
      </c>
    </row>
    <row r="376" spans="1:65" s="1" customFormat="1" ht="44.25" customHeight="1">
      <c r="A376" s="32"/>
      <c r="B376" s="154"/>
      <c r="C376" s="155" t="s">
        <v>622</v>
      </c>
      <c r="D376" s="155" t="s">
        <v>201</v>
      </c>
      <c r="E376" s="156" t="s">
        <v>623</v>
      </c>
      <c r="F376" s="157" t="s">
        <v>624</v>
      </c>
      <c r="G376" s="158" t="s">
        <v>126</v>
      </c>
      <c r="H376" s="159">
        <v>30</v>
      </c>
      <c r="I376" s="160">
        <v>207</v>
      </c>
      <c r="J376" s="161">
        <f>ROUND(I376*H376,2)</f>
        <v>6210</v>
      </c>
      <c r="K376" s="157" t="s">
        <v>204</v>
      </c>
      <c r="L376" s="33"/>
      <c r="M376" s="162" t="s">
        <v>3</v>
      </c>
      <c r="N376" s="163" t="s">
        <v>41</v>
      </c>
      <c r="O376" s="53"/>
      <c r="P376" s="164">
        <f>O376*H376</f>
        <v>0</v>
      </c>
      <c r="Q376" s="164">
        <v>0.1295</v>
      </c>
      <c r="R376" s="164">
        <f>Q376*H376</f>
        <v>3.8850000000000002</v>
      </c>
      <c r="S376" s="164">
        <v>0</v>
      </c>
      <c r="T376" s="165">
        <f>S376*H376</f>
        <v>0</v>
      </c>
      <c r="U376" s="32"/>
      <c r="V376" s="32"/>
      <c r="W376" s="32"/>
      <c r="X376" s="32"/>
      <c r="Y376" s="32"/>
      <c r="Z376" s="32"/>
      <c r="AA376" s="32"/>
      <c r="AB376" s="32"/>
      <c r="AC376" s="32"/>
      <c r="AD376" s="32"/>
      <c r="AE376" s="32"/>
      <c r="AR376" s="166" t="s">
        <v>205</v>
      </c>
      <c r="AT376" s="166" t="s">
        <v>201</v>
      </c>
      <c r="AU376" s="166" t="s">
        <v>80</v>
      </c>
      <c r="AY376" s="17" t="s">
        <v>199</v>
      </c>
      <c r="BE376" s="167">
        <f>IF(N376="základní",J376,0)</f>
        <v>6210</v>
      </c>
      <c r="BF376" s="167">
        <f>IF(N376="snížená",J376,0)</f>
        <v>0</v>
      </c>
      <c r="BG376" s="167">
        <f>IF(N376="zákl. přenesená",J376,0)</f>
        <v>0</v>
      </c>
      <c r="BH376" s="167">
        <f>IF(N376="sníž. přenesená",J376,0)</f>
        <v>0</v>
      </c>
      <c r="BI376" s="167">
        <f>IF(N376="nulová",J376,0)</f>
        <v>0</v>
      </c>
      <c r="BJ376" s="17" t="s">
        <v>78</v>
      </c>
      <c r="BK376" s="167">
        <f>ROUND(I376*H376,2)</f>
        <v>6210</v>
      </c>
      <c r="BL376" s="17" t="s">
        <v>205</v>
      </c>
      <c r="BM376" s="166" t="s">
        <v>625</v>
      </c>
    </row>
    <row r="377" spans="1:47" s="1" customFormat="1" ht="136.5">
      <c r="A377" s="32"/>
      <c r="B377" s="33"/>
      <c r="C377" s="32"/>
      <c r="D377" s="168" t="s">
        <v>207</v>
      </c>
      <c r="E377" s="32"/>
      <c r="F377" s="169" t="s">
        <v>626</v>
      </c>
      <c r="G377" s="32"/>
      <c r="H377" s="32"/>
      <c r="I377" s="92"/>
      <c r="J377" s="32"/>
      <c r="K377" s="32"/>
      <c r="L377" s="33"/>
      <c r="M377" s="170"/>
      <c r="N377" s="171"/>
      <c r="O377" s="53"/>
      <c r="P377" s="53"/>
      <c r="Q377" s="53"/>
      <c r="R377" s="53"/>
      <c r="S377" s="53"/>
      <c r="T377" s="54"/>
      <c r="U377" s="32"/>
      <c r="V377" s="32"/>
      <c r="W377" s="32"/>
      <c r="X377" s="32"/>
      <c r="Y377" s="32"/>
      <c r="Z377" s="32"/>
      <c r="AA377" s="32"/>
      <c r="AB377" s="32"/>
      <c r="AC377" s="32"/>
      <c r="AD377" s="32"/>
      <c r="AE377" s="32"/>
      <c r="AT377" s="17" t="s">
        <v>207</v>
      </c>
      <c r="AU377" s="17" t="s">
        <v>80</v>
      </c>
    </row>
    <row r="378" spans="2:51" s="12" customFormat="1" ht="12">
      <c r="B378" s="172"/>
      <c r="D378" s="168" t="s">
        <v>209</v>
      </c>
      <c r="E378" s="173" t="s">
        <v>3</v>
      </c>
      <c r="F378" s="174" t="s">
        <v>124</v>
      </c>
      <c r="H378" s="175">
        <v>30</v>
      </c>
      <c r="I378" s="176"/>
      <c r="L378" s="172"/>
      <c r="M378" s="177"/>
      <c r="N378" s="178"/>
      <c r="O378" s="178"/>
      <c r="P378" s="178"/>
      <c r="Q378" s="178"/>
      <c r="R378" s="178"/>
      <c r="S378" s="178"/>
      <c r="T378" s="179"/>
      <c r="AT378" s="173" t="s">
        <v>209</v>
      </c>
      <c r="AU378" s="173" t="s">
        <v>80</v>
      </c>
      <c r="AV378" s="12" t="s">
        <v>80</v>
      </c>
      <c r="AW378" s="12" t="s">
        <v>31</v>
      </c>
      <c r="AX378" s="12" t="s">
        <v>78</v>
      </c>
      <c r="AY378" s="173" t="s">
        <v>199</v>
      </c>
    </row>
    <row r="379" spans="1:65" s="1" customFormat="1" ht="16.5" customHeight="1">
      <c r="A379" s="32"/>
      <c r="B379" s="154"/>
      <c r="C379" s="188" t="s">
        <v>627</v>
      </c>
      <c r="D379" s="188" t="s">
        <v>309</v>
      </c>
      <c r="E379" s="189" t="s">
        <v>628</v>
      </c>
      <c r="F379" s="190" t="s">
        <v>629</v>
      </c>
      <c r="G379" s="191" t="s">
        <v>126</v>
      </c>
      <c r="H379" s="192">
        <v>30</v>
      </c>
      <c r="I379" s="193">
        <v>101</v>
      </c>
      <c r="J379" s="194">
        <f>ROUND(I379*H379,2)</f>
        <v>3030</v>
      </c>
      <c r="K379" s="190" t="s">
        <v>204</v>
      </c>
      <c r="L379" s="195"/>
      <c r="M379" s="196" t="s">
        <v>3</v>
      </c>
      <c r="N379" s="197" t="s">
        <v>41</v>
      </c>
      <c r="O379" s="53"/>
      <c r="P379" s="164">
        <f>O379*H379</f>
        <v>0</v>
      </c>
      <c r="Q379" s="164">
        <v>0.045</v>
      </c>
      <c r="R379" s="164">
        <f>Q379*H379</f>
        <v>1.3499999999999999</v>
      </c>
      <c r="S379" s="164">
        <v>0</v>
      </c>
      <c r="T379" s="165">
        <f>S379*H379</f>
        <v>0</v>
      </c>
      <c r="U379" s="32"/>
      <c r="V379" s="32"/>
      <c r="W379" s="32"/>
      <c r="X379" s="32"/>
      <c r="Y379" s="32"/>
      <c r="Z379" s="32"/>
      <c r="AA379" s="32"/>
      <c r="AB379" s="32"/>
      <c r="AC379" s="32"/>
      <c r="AD379" s="32"/>
      <c r="AE379" s="32"/>
      <c r="AR379" s="166" t="s">
        <v>145</v>
      </c>
      <c r="AT379" s="166" t="s">
        <v>309</v>
      </c>
      <c r="AU379" s="166" t="s">
        <v>80</v>
      </c>
      <c r="AY379" s="17" t="s">
        <v>199</v>
      </c>
      <c r="BE379" s="167">
        <f>IF(N379="základní",J379,0)</f>
        <v>3030</v>
      </c>
      <c r="BF379" s="167">
        <f>IF(N379="snížená",J379,0)</f>
        <v>0</v>
      </c>
      <c r="BG379" s="167">
        <f>IF(N379="zákl. přenesená",J379,0)</f>
        <v>0</v>
      </c>
      <c r="BH379" s="167">
        <f>IF(N379="sníž. přenesená",J379,0)</f>
        <v>0</v>
      </c>
      <c r="BI379" s="167">
        <f>IF(N379="nulová",J379,0)</f>
        <v>0</v>
      </c>
      <c r="BJ379" s="17" t="s">
        <v>78</v>
      </c>
      <c r="BK379" s="167">
        <f>ROUND(I379*H379,2)</f>
        <v>3030</v>
      </c>
      <c r="BL379" s="17" t="s">
        <v>205</v>
      </c>
      <c r="BM379" s="166" t="s">
        <v>630</v>
      </c>
    </row>
    <row r="380" spans="2:51" s="12" customFormat="1" ht="12">
      <c r="B380" s="172"/>
      <c r="D380" s="168" t="s">
        <v>209</v>
      </c>
      <c r="E380" s="173" t="s">
        <v>3</v>
      </c>
      <c r="F380" s="174" t="s">
        <v>124</v>
      </c>
      <c r="H380" s="175">
        <v>30</v>
      </c>
      <c r="I380" s="176"/>
      <c r="L380" s="172"/>
      <c r="M380" s="177"/>
      <c r="N380" s="178"/>
      <c r="O380" s="178"/>
      <c r="P380" s="178"/>
      <c r="Q380" s="178"/>
      <c r="R380" s="178"/>
      <c r="S380" s="178"/>
      <c r="T380" s="179"/>
      <c r="AT380" s="173" t="s">
        <v>209</v>
      </c>
      <c r="AU380" s="173" t="s">
        <v>80</v>
      </c>
      <c r="AV380" s="12" t="s">
        <v>80</v>
      </c>
      <c r="AW380" s="12" t="s">
        <v>31</v>
      </c>
      <c r="AX380" s="12" t="s">
        <v>78</v>
      </c>
      <c r="AY380" s="173" t="s">
        <v>199</v>
      </c>
    </row>
    <row r="381" spans="1:65" s="1" customFormat="1" ht="21.75" customHeight="1">
      <c r="A381" s="32"/>
      <c r="B381" s="154"/>
      <c r="C381" s="155" t="s">
        <v>631</v>
      </c>
      <c r="D381" s="155" t="s">
        <v>201</v>
      </c>
      <c r="E381" s="156" t="s">
        <v>632</v>
      </c>
      <c r="F381" s="157" t="s">
        <v>633</v>
      </c>
      <c r="G381" s="158" t="s">
        <v>154</v>
      </c>
      <c r="H381" s="159">
        <v>10.04</v>
      </c>
      <c r="I381" s="160">
        <v>297</v>
      </c>
      <c r="J381" s="161">
        <f>ROUND(I381*H381,2)</f>
        <v>2981.88</v>
      </c>
      <c r="K381" s="157" t="s">
        <v>204</v>
      </c>
      <c r="L381" s="33"/>
      <c r="M381" s="162" t="s">
        <v>3</v>
      </c>
      <c r="N381" s="163" t="s">
        <v>41</v>
      </c>
      <c r="O381" s="53"/>
      <c r="P381" s="164">
        <f>O381*H381</f>
        <v>0</v>
      </c>
      <c r="Q381" s="164">
        <v>2.2563400000000002</v>
      </c>
      <c r="R381" s="164">
        <f>Q381*H381</f>
        <v>22.653653600000002</v>
      </c>
      <c r="S381" s="164">
        <v>0</v>
      </c>
      <c r="T381" s="165">
        <f>S381*H381</f>
        <v>0</v>
      </c>
      <c r="U381" s="32"/>
      <c r="V381" s="32"/>
      <c r="W381" s="32"/>
      <c r="X381" s="32"/>
      <c r="Y381" s="32"/>
      <c r="Z381" s="32"/>
      <c r="AA381" s="32"/>
      <c r="AB381" s="32"/>
      <c r="AC381" s="32"/>
      <c r="AD381" s="32"/>
      <c r="AE381" s="32"/>
      <c r="AR381" s="166" t="s">
        <v>205</v>
      </c>
      <c r="AT381" s="166" t="s">
        <v>201</v>
      </c>
      <c r="AU381" s="166" t="s">
        <v>80</v>
      </c>
      <c r="AY381" s="17" t="s">
        <v>199</v>
      </c>
      <c r="BE381" s="167">
        <f>IF(N381="základní",J381,0)</f>
        <v>2981.88</v>
      </c>
      <c r="BF381" s="167">
        <f>IF(N381="snížená",J381,0)</f>
        <v>0</v>
      </c>
      <c r="BG381" s="167">
        <f>IF(N381="zákl. přenesená",J381,0)</f>
        <v>0</v>
      </c>
      <c r="BH381" s="167">
        <f>IF(N381="sníž. přenesená",J381,0)</f>
        <v>0</v>
      </c>
      <c r="BI381" s="167">
        <f>IF(N381="nulová",J381,0)</f>
        <v>0</v>
      </c>
      <c r="BJ381" s="17" t="s">
        <v>78</v>
      </c>
      <c r="BK381" s="167">
        <f>ROUND(I381*H381,2)</f>
        <v>2981.88</v>
      </c>
      <c r="BL381" s="17" t="s">
        <v>205</v>
      </c>
      <c r="BM381" s="166" t="s">
        <v>634</v>
      </c>
    </row>
    <row r="382" spans="2:51" s="12" customFormat="1" ht="22.5">
      <c r="B382" s="172"/>
      <c r="D382" s="168" t="s">
        <v>209</v>
      </c>
      <c r="E382" s="173" t="s">
        <v>3</v>
      </c>
      <c r="F382" s="174" t="s">
        <v>635</v>
      </c>
      <c r="H382" s="175">
        <v>10.04</v>
      </c>
      <c r="I382" s="176"/>
      <c r="L382" s="172"/>
      <c r="M382" s="177"/>
      <c r="N382" s="178"/>
      <c r="O382" s="178"/>
      <c r="P382" s="178"/>
      <c r="Q382" s="178"/>
      <c r="R382" s="178"/>
      <c r="S382" s="178"/>
      <c r="T382" s="179"/>
      <c r="AT382" s="173" t="s">
        <v>209</v>
      </c>
      <c r="AU382" s="173" t="s">
        <v>80</v>
      </c>
      <c r="AV382" s="12" t="s">
        <v>80</v>
      </c>
      <c r="AW382" s="12" t="s">
        <v>31</v>
      </c>
      <c r="AX382" s="12" t="s">
        <v>78</v>
      </c>
      <c r="AY382" s="173" t="s">
        <v>199</v>
      </c>
    </row>
    <row r="383" spans="1:65" s="1" customFormat="1" ht="21.75" customHeight="1">
      <c r="A383" s="32"/>
      <c r="B383" s="154"/>
      <c r="C383" s="155" t="s">
        <v>636</v>
      </c>
      <c r="D383" s="155" t="s">
        <v>201</v>
      </c>
      <c r="E383" s="156" t="s">
        <v>637</v>
      </c>
      <c r="F383" s="157" t="s">
        <v>638</v>
      </c>
      <c r="G383" s="158" t="s">
        <v>126</v>
      </c>
      <c r="H383" s="159">
        <v>77</v>
      </c>
      <c r="I383" s="160">
        <v>50</v>
      </c>
      <c r="J383" s="161">
        <f>ROUND(I383*H383,2)</f>
        <v>3850</v>
      </c>
      <c r="K383" s="157" t="s">
        <v>204</v>
      </c>
      <c r="L383" s="33"/>
      <c r="M383" s="162" t="s">
        <v>3</v>
      </c>
      <c r="N383" s="163" t="s">
        <v>41</v>
      </c>
      <c r="O383" s="53"/>
      <c r="P383" s="164">
        <f>O383*H383</f>
        <v>0</v>
      </c>
      <c r="Q383" s="164">
        <v>0</v>
      </c>
      <c r="R383" s="164">
        <f>Q383*H383</f>
        <v>0</v>
      </c>
      <c r="S383" s="164">
        <v>0</v>
      </c>
      <c r="T383" s="165">
        <f>S383*H383</f>
        <v>0</v>
      </c>
      <c r="U383" s="32"/>
      <c r="V383" s="32"/>
      <c r="W383" s="32"/>
      <c r="X383" s="32"/>
      <c r="Y383" s="32"/>
      <c r="Z383" s="32"/>
      <c r="AA383" s="32"/>
      <c r="AB383" s="32"/>
      <c r="AC383" s="32"/>
      <c r="AD383" s="32"/>
      <c r="AE383" s="32"/>
      <c r="AR383" s="166" t="s">
        <v>205</v>
      </c>
      <c r="AT383" s="166" t="s">
        <v>201</v>
      </c>
      <c r="AU383" s="166" t="s">
        <v>80</v>
      </c>
      <c r="AY383" s="17" t="s">
        <v>199</v>
      </c>
      <c r="BE383" s="167">
        <f>IF(N383="základní",J383,0)</f>
        <v>3850</v>
      </c>
      <c r="BF383" s="167">
        <f>IF(N383="snížená",J383,0)</f>
        <v>0</v>
      </c>
      <c r="BG383" s="167">
        <f>IF(N383="zákl. přenesená",J383,0)</f>
        <v>0</v>
      </c>
      <c r="BH383" s="167">
        <f>IF(N383="sníž. přenesená",J383,0)</f>
        <v>0</v>
      </c>
      <c r="BI383" s="167">
        <f>IF(N383="nulová",J383,0)</f>
        <v>0</v>
      </c>
      <c r="BJ383" s="17" t="s">
        <v>78</v>
      </c>
      <c r="BK383" s="167">
        <f>ROUND(I383*H383,2)</f>
        <v>3850</v>
      </c>
      <c r="BL383" s="17" t="s">
        <v>205</v>
      </c>
      <c r="BM383" s="166" t="s">
        <v>639</v>
      </c>
    </row>
    <row r="384" spans="1:47" s="1" customFormat="1" ht="29.25">
      <c r="A384" s="32"/>
      <c r="B384" s="33"/>
      <c r="C384" s="32"/>
      <c r="D384" s="168" t="s">
        <v>207</v>
      </c>
      <c r="E384" s="32"/>
      <c r="F384" s="169" t="s">
        <v>640</v>
      </c>
      <c r="G384" s="32"/>
      <c r="H384" s="32"/>
      <c r="I384" s="92"/>
      <c r="J384" s="32"/>
      <c r="K384" s="32"/>
      <c r="L384" s="33"/>
      <c r="M384" s="170"/>
      <c r="N384" s="171"/>
      <c r="O384" s="53"/>
      <c r="P384" s="53"/>
      <c r="Q384" s="53"/>
      <c r="R384" s="53"/>
      <c r="S384" s="53"/>
      <c r="T384" s="54"/>
      <c r="U384" s="32"/>
      <c r="V384" s="32"/>
      <c r="W384" s="32"/>
      <c r="X384" s="32"/>
      <c r="Y384" s="32"/>
      <c r="Z384" s="32"/>
      <c r="AA384" s="32"/>
      <c r="AB384" s="32"/>
      <c r="AC384" s="32"/>
      <c r="AD384" s="32"/>
      <c r="AE384" s="32"/>
      <c r="AT384" s="17" t="s">
        <v>207</v>
      </c>
      <c r="AU384" s="17" t="s">
        <v>80</v>
      </c>
    </row>
    <row r="385" spans="2:63" s="11" customFormat="1" ht="22.9" customHeight="1">
      <c r="B385" s="141"/>
      <c r="D385" s="142" t="s">
        <v>69</v>
      </c>
      <c r="E385" s="152" t="s">
        <v>641</v>
      </c>
      <c r="F385" s="152" t="s">
        <v>642</v>
      </c>
      <c r="I385" s="144"/>
      <c r="J385" s="153">
        <f>BK385</f>
        <v>454596.9</v>
      </c>
      <c r="L385" s="141"/>
      <c r="M385" s="146"/>
      <c r="N385" s="147"/>
      <c r="O385" s="147"/>
      <c r="P385" s="148">
        <f>SUM(P386:P417)</f>
        <v>0</v>
      </c>
      <c r="Q385" s="147"/>
      <c r="R385" s="148">
        <f>SUM(R386:R417)</f>
        <v>0</v>
      </c>
      <c r="S385" s="147"/>
      <c r="T385" s="149">
        <f>SUM(T386:T417)</f>
        <v>0</v>
      </c>
      <c r="AR385" s="142" t="s">
        <v>78</v>
      </c>
      <c r="AT385" s="150" t="s">
        <v>69</v>
      </c>
      <c r="AU385" s="150" t="s">
        <v>78</v>
      </c>
      <c r="AY385" s="142" t="s">
        <v>199</v>
      </c>
      <c r="BK385" s="151">
        <f>SUM(BK386:BK417)</f>
        <v>454596.9</v>
      </c>
    </row>
    <row r="386" spans="1:65" s="1" customFormat="1" ht="33" customHeight="1">
      <c r="A386" s="32"/>
      <c r="B386" s="154"/>
      <c r="C386" s="155" t="s">
        <v>643</v>
      </c>
      <c r="D386" s="155" t="s">
        <v>201</v>
      </c>
      <c r="E386" s="156" t="s">
        <v>644</v>
      </c>
      <c r="F386" s="157" t="s">
        <v>645</v>
      </c>
      <c r="G386" s="158" t="s">
        <v>290</v>
      </c>
      <c r="H386" s="159">
        <v>535.857</v>
      </c>
      <c r="I386" s="160">
        <v>25.28</v>
      </c>
      <c r="J386" s="161">
        <f>ROUND(I386*H386,2)</f>
        <v>13546.46</v>
      </c>
      <c r="K386" s="157" t="s">
        <v>204</v>
      </c>
      <c r="L386" s="33"/>
      <c r="M386" s="162" t="s">
        <v>3</v>
      </c>
      <c r="N386" s="163" t="s">
        <v>41</v>
      </c>
      <c r="O386" s="53"/>
      <c r="P386" s="164">
        <f>O386*H386</f>
        <v>0</v>
      </c>
      <c r="Q386" s="164">
        <v>0</v>
      </c>
      <c r="R386" s="164">
        <f>Q386*H386</f>
        <v>0</v>
      </c>
      <c r="S386" s="164">
        <v>0</v>
      </c>
      <c r="T386" s="165">
        <f>S386*H386</f>
        <v>0</v>
      </c>
      <c r="U386" s="32"/>
      <c r="V386" s="32"/>
      <c r="W386" s="32"/>
      <c r="X386" s="32"/>
      <c r="Y386" s="32"/>
      <c r="Z386" s="32"/>
      <c r="AA386" s="32"/>
      <c r="AB386" s="32"/>
      <c r="AC386" s="32"/>
      <c r="AD386" s="32"/>
      <c r="AE386" s="32"/>
      <c r="AR386" s="166" t="s">
        <v>205</v>
      </c>
      <c r="AT386" s="166" t="s">
        <v>201</v>
      </c>
      <c r="AU386" s="166" t="s">
        <v>80</v>
      </c>
      <c r="AY386" s="17" t="s">
        <v>199</v>
      </c>
      <c r="BE386" s="167">
        <f>IF(N386="základní",J386,0)</f>
        <v>13546.46</v>
      </c>
      <c r="BF386" s="167">
        <f>IF(N386="snížená",J386,0)</f>
        <v>0</v>
      </c>
      <c r="BG386" s="167">
        <f>IF(N386="zákl. přenesená",J386,0)</f>
        <v>0</v>
      </c>
      <c r="BH386" s="167">
        <f>IF(N386="sníž. přenesená",J386,0)</f>
        <v>0</v>
      </c>
      <c r="BI386" s="167">
        <f>IF(N386="nulová",J386,0)</f>
        <v>0</v>
      </c>
      <c r="BJ386" s="17" t="s">
        <v>78</v>
      </c>
      <c r="BK386" s="167">
        <f>ROUND(I386*H386,2)</f>
        <v>13546.46</v>
      </c>
      <c r="BL386" s="17" t="s">
        <v>205</v>
      </c>
      <c r="BM386" s="166" t="s">
        <v>646</v>
      </c>
    </row>
    <row r="387" spans="1:47" s="1" customFormat="1" ht="117">
      <c r="A387" s="32"/>
      <c r="B387" s="33"/>
      <c r="C387" s="32"/>
      <c r="D387" s="168" t="s">
        <v>207</v>
      </c>
      <c r="E387" s="32"/>
      <c r="F387" s="169" t="s">
        <v>647</v>
      </c>
      <c r="G387" s="32"/>
      <c r="H387" s="32"/>
      <c r="I387" s="92"/>
      <c r="J387" s="32"/>
      <c r="K387" s="32"/>
      <c r="L387" s="33"/>
      <c r="M387" s="170"/>
      <c r="N387" s="171"/>
      <c r="O387" s="53"/>
      <c r="P387" s="53"/>
      <c r="Q387" s="53"/>
      <c r="R387" s="53"/>
      <c r="S387" s="53"/>
      <c r="T387" s="54"/>
      <c r="U387" s="32"/>
      <c r="V387" s="32"/>
      <c r="W387" s="32"/>
      <c r="X387" s="32"/>
      <c r="Y387" s="32"/>
      <c r="Z387" s="32"/>
      <c r="AA387" s="32"/>
      <c r="AB387" s="32"/>
      <c r="AC387" s="32"/>
      <c r="AD387" s="32"/>
      <c r="AE387" s="32"/>
      <c r="AT387" s="17" t="s">
        <v>207</v>
      </c>
      <c r="AU387" s="17" t="s">
        <v>80</v>
      </c>
    </row>
    <row r="388" spans="2:51" s="12" customFormat="1" ht="12">
      <c r="B388" s="172"/>
      <c r="D388" s="168" t="s">
        <v>209</v>
      </c>
      <c r="F388" s="174" t="s">
        <v>648</v>
      </c>
      <c r="H388" s="175">
        <v>535.857</v>
      </c>
      <c r="I388" s="176"/>
      <c r="L388" s="172"/>
      <c r="M388" s="177"/>
      <c r="N388" s="178"/>
      <c r="O388" s="178"/>
      <c r="P388" s="178"/>
      <c r="Q388" s="178"/>
      <c r="R388" s="178"/>
      <c r="S388" s="178"/>
      <c r="T388" s="179"/>
      <c r="AT388" s="173" t="s">
        <v>209</v>
      </c>
      <c r="AU388" s="173" t="s">
        <v>80</v>
      </c>
      <c r="AV388" s="12" t="s">
        <v>80</v>
      </c>
      <c r="AW388" s="12" t="s">
        <v>4</v>
      </c>
      <c r="AX388" s="12" t="s">
        <v>78</v>
      </c>
      <c r="AY388" s="173" t="s">
        <v>199</v>
      </c>
    </row>
    <row r="389" spans="1:65" s="1" customFormat="1" ht="33" customHeight="1">
      <c r="A389" s="32"/>
      <c r="B389" s="154"/>
      <c r="C389" s="155" t="s">
        <v>649</v>
      </c>
      <c r="D389" s="155" t="s">
        <v>201</v>
      </c>
      <c r="E389" s="156" t="s">
        <v>650</v>
      </c>
      <c r="F389" s="157" t="s">
        <v>651</v>
      </c>
      <c r="G389" s="158" t="s">
        <v>290</v>
      </c>
      <c r="H389" s="159">
        <v>10717.145</v>
      </c>
      <c r="I389" s="160">
        <v>5.82</v>
      </c>
      <c r="J389" s="161">
        <f>ROUND(I389*H389,2)</f>
        <v>62373.78</v>
      </c>
      <c r="K389" s="157" t="s">
        <v>204</v>
      </c>
      <c r="L389" s="33"/>
      <c r="M389" s="162" t="s">
        <v>3</v>
      </c>
      <c r="N389" s="163" t="s">
        <v>41</v>
      </c>
      <c r="O389" s="53"/>
      <c r="P389" s="164">
        <f>O389*H389</f>
        <v>0</v>
      </c>
      <c r="Q389" s="164">
        <v>0</v>
      </c>
      <c r="R389" s="164">
        <f>Q389*H389</f>
        <v>0</v>
      </c>
      <c r="S389" s="164">
        <v>0</v>
      </c>
      <c r="T389" s="165">
        <f>S389*H389</f>
        <v>0</v>
      </c>
      <c r="U389" s="32"/>
      <c r="V389" s="32"/>
      <c r="W389" s="32"/>
      <c r="X389" s="32"/>
      <c r="Y389" s="32"/>
      <c r="Z389" s="32"/>
      <c r="AA389" s="32"/>
      <c r="AB389" s="32"/>
      <c r="AC389" s="32"/>
      <c r="AD389" s="32"/>
      <c r="AE389" s="32"/>
      <c r="AR389" s="166" t="s">
        <v>205</v>
      </c>
      <c r="AT389" s="166" t="s">
        <v>201</v>
      </c>
      <c r="AU389" s="166" t="s">
        <v>80</v>
      </c>
      <c r="AY389" s="17" t="s">
        <v>199</v>
      </c>
      <c r="BE389" s="167">
        <f>IF(N389="základní",J389,0)</f>
        <v>62373.78</v>
      </c>
      <c r="BF389" s="167">
        <f>IF(N389="snížená",J389,0)</f>
        <v>0</v>
      </c>
      <c r="BG389" s="167">
        <f>IF(N389="zákl. přenesená",J389,0)</f>
        <v>0</v>
      </c>
      <c r="BH389" s="167">
        <f>IF(N389="sníž. přenesená",J389,0)</f>
        <v>0</v>
      </c>
      <c r="BI389" s="167">
        <f>IF(N389="nulová",J389,0)</f>
        <v>0</v>
      </c>
      <c r="BJ389" s="17" t="s">
        <v>78</v>
      </c>
      <c r="BK389" s="167">
        <f>ROUND(I389*H389,2)</f>
        <v>62373.78</v>
      </c>
      <c r="BL389" s="17" t="s">
        <v>205</v>
      </c>
      <c r="BM389" s="166" t="s">
        <v>652</v>
      </c>
    </row>
    <row r="390" spans="1:47" s="1" customFormat="1" ht="117">
      <c r="A390" s="32"/>
      <c r="B390" s="33"/>
      <c r="C390" s="32"/>
      <c r="D390" s="168" t="s">
        <v>207</v>
      </c>
      <c r="E390" s="32"/>
      <c r="F390" s="169" t="s">
        <v>647</v>
      </c>
      <c r="G390" s="32"/>
      <c r="H390" s="32"/>
      <c r="I390" s="92"/>
      <c r="J390" s="32"/>
      <c r="K390" s="32"/>
      <c r="L390" s="33"/>
      <c r="M390" s="170"/>
      <c r="N390" s="171"/>
      <c r="O390" s="53"/>
      <c r="P390" s="53"/>
      <c r="Q390" s="53"/>
      <c r="R390" s="53"/>
      <c r="S390" s="53"/>
      <c r="T390" s="54"/>
      <c r="U390" s="32"/>
      <c r="V390" s="32"/>
      <c r="W390" s="32"/>
      <c r="X390" s="32"/>
      <c r="Y390" s="32"/>
      <c r="Z390" s="32"/>
      <c r="AA390" s="32"/>
      <c r="AB390" s="32"/>
      <c r="AC390" s="32"/>
      <c r="AD390" s="32"/>
      <c r="AE390" s="32"/>
      <c r="AT390" s="17" t="s">
        <v>207</v>
      </c>
      <c r="AU390" s="17" t="s">
        <v>80</v>
      </c>
    </row>
    <row r="391" spans="1:47" s="1" customFormat="1" ht="19.5">
      <c r="A391" s="32"/>
      <c r="B391" s="33"/>
      <c r="C391" s="32"/>
      <c r="D391" s="168" t="s">
        <v>231</v>
      </c>
      <c r="E391" s="32"/>
      <c r="F391" s="169" t="s">
        <v>653</v>
      </c>
      <c r="G391" s="32"/>
      <c r="H391" s="32"/>
      <c r="I391" s="92"/>
      <c r="J391" s="32"/>
      <c r="K391" s="32"/>
      <c r="L391" s="33"/>
      <c r="M391" s="170"/>
      <c r="N391" s="171"/>
      <c r="O391" s="53"/>
      <c r="P391" s="53"/>
      <c r="Q391" s="53"/>
      <c r="R391" s="53"/>
      <c r="S391" s="53"/>
      <c r="T391" s="54"/>
      <c r="U391" s="32"/>
      <c r="V391" s="32"/>
      <c r="W391" s="32"/>
      <c r="X391" s="32"/>
      <c r="Y391" s="32"/>
      <c r="Z391" s="32"/>
      <c r="AA391" s="32"/>
      <c r="AB391" s="32"/>
      <c r="AC391" s="32"/>
      <c r="AD391" s="32"/>
      <c r="AE391" s="32"/>
      <c r="AT391" s="17" t="s">
        <v>231</v>
      </c>
      <c r="AU391" s="17" t="s">
        <v>80</v>
      </c>
    </row>
    <row r="392" spans="2:51" s="12" customFormat="1" ht="12">
      <c r="B392" s="172"/>
      <c r="D392" s="168" t="s">
        <v>209</v>
      </c>
      <c r="F392" s="174" t="s">
        <v>654</v>
      </c>
      <c r="H392" s="175">
        <v>10717.145</v>
      </c>
      <c r="I392" s="176"/>
      <c r="L392" s="172"/>
      <c r="M392" s="177"/>
      <c r="N392" s="178"/>
      <c r="O392" s="178"/>
      <c r="P392" s="178"/>
      <c r="Q392" s="178"/>
      <c r="R392" s="178"/>
      <c r="S392" s="178"/>
      <c r="T392" s="179"/>
      <c r="AT392" s="173" t="s">
        <v>209</v>
      </c>
      <c r="AU392" s="173" t="s">
        <v>80</v>
      </c>
      <c r="AV392" s="12" t="s">
        <v>80</v>
      </c>
      <c r="AW392" s="12" t="s">
        <v>4</v>
      </c>
      <c r="AX392" s="12" t="s">
        <v>78</v>
      </c>
      <c r="AY392" s="173" t="s">
        <v>199</v>
      </c>
    </row>
    <row r="393" spans="1:65" s="1" customFormat="1" ht="33" customHeight="1">
      <c r="A393" s="32"/>
      <c r="B393" s="154"/>
      <c r="C393" s="155" t="s">
        <v>655</v>
      </c>
      <c r="D393" s="155" t="s">
        <v>201</v>
      </c>
      <c r="E393" s="156" t="s">
        <v>656</v>
      </c>
      <c r="F393" s="157" t="s">
        <v>657</v>
      </c>
      <c r="G393" s="158" t="s">
        <v>290</v>
      </c>
      <c r="H393" s="159">
        <v>1500.4</v>
      </c>
      <c r="I393" s="160">
        <v>28.41</v>
      </c>
      <c r="J393" s="161">
        <f>ROUND(I393*H393,2)</f>
        <v>42626.36</v>
      </c>
      <c r="K393" s="157" t="s">
        <v>204</v>
      </c>
      <c r="L393" s="33"/>
      <c r="M393" s="162" t="s">
        <v>3</v>
      </c>
      <c r="N393" s="163" t="s">
        <v>41</v>
      </c>
      <c r="O393" s="53"/>
      <c r="P393" s="164">
        <f>O393*H393</f>
        <v>0</v>
      </c>
      <c r="Q393" s="164">
        <v>0</v>
      </c>
      <c r="R393" s="164">
        <f>Q393*H393</f>
        <v>0</v>
      </c>
      <c r="S393" s="164">
        <v>0</v>
      </c>
      <c r="T393" s="165">
        <f>S393*H393</f>
        <v>0</v>
      </c>
      <c r="U393" s="32"/>
      <c r="V393" s="32"/>
      <c r="W393" s="32"/>
      <c r="X393" s="32"/>
      <c r="Y393" s="32"/>
      <c r="Z393" s="32"/>
      <c r="AA393" s="32"/>
      <c r="AB393" s="32"/>
      <c r="AC393" s="32"/>
      <c r="AD393" s="32"/>
      <c r="AE393" s="32"/>
      <c r="AR393" s="166" t="s">
        <v>205</v>
      </c>
      <c r="AT393" s="166" t="s">
        <v>201</v>
      </c>
      <c r="AU393" s="166" t="s">
        <v>80</v>
      </c>
      <c r="AY393" s="17" t="s">
        <v>199</v>
      </c>
      <c r="BE393" s="167">
        <f>IF(N393="základní",J393,0)</f>
        <v>42626.36</v>
      </c>
      <c r="BF393" s="167">
        <f>IF(N393="snížená",J393,0)</f>
        <v>0</v>
      </c>
      <c r="BG393" s="167">
        <f>IF(N393="zákl. přenesená",J393,0)</f>
        <v>0</v>
      </c>
      <c r="BH393" s="167">
        <f>IF(N393="sníž. přenesená",J393,0)</f>
        <v>0</v>
      </c>
      <c r="BI393" s="167">
        <f>IF(N393="nulová",J393,0)</f>
        <v>0</v>
      </c>
      <c r="BJ393" s="17" t="s">
        <v>78</v>
      </c>
      <c r="BK393" s="167">
        <f>ROUND(I393*H393,2)</f>
        <v>42626.36</v>
      </c>
      <c r="BL393" s="17" t="s">
        <v>205</v>
      </c>
      <c r="BM393" s="166" t="s">
        <v>658</v>
      </c>
    </row>
    <row r="394" spans="1:47" s="1" customFormat="1" ht="117">
      <c r="A394" s="32"/>
      <c r="B394" s="33"/>
      <c r="C394" s="32"/>
      <c r="D394" s="168" t="s">
        <v>207</v>
      </c>
      <c r="E394" s="32"/>
      <c r="F394" s="169" t="s">
        <v>647</v>
      </c>
      <c r="G394" s="32"/>
      <c r="H394" s="32"/>
      <c r="I394" s="92"/>
      <c r="J394" s="32"/>
      <c r="K394" s="32"/>
      <c r="L394" s="33"/>
      <c r="M394" s="170"/>
      <c r="N394" s="171"/>
      <c r="O394" s="53"/>
      <c r="P394" s="53"/>
      <c r="Q394" s="53"/>
      <c r="R394" s="53"/>
      <c r="S394" s="53"/>
      <c r="T394" s="54"/>
      <c r="U394" s="32"/>
      <c r="V394" s="32"/>
      <c r="W394" s="32"/>
      <c r="X394" s="32"/>
      <c r="Y394" s="32"/>
      <c r="Z394" s="32"/>
      <c r="AA394" s="32"/>
      <c r="AB394" s="32"/>
      <c r="AC394" s="32"/>
      <c r="AD394" s="32"/>
      <c r="AE394" s="32"/>
      <c r="AT394" s="17" t="s">
        <v>207</v>
      </c>
      <c r="AU394" s="17" t="s">
        <v>80</v>
      </c>
    </row>
    <row r="395" spans="2:51" s="12" customFormat="1" ht="12">
      <c r="B395" s="172"/>
      <c r="D395" s="168" t="s">
        <v>209</v>
      </c>
      <c r="F395" s="174" t="s">
        <v>659</v>
      </c>
      <c r="H395" s="175">
        <v>1500.4</v>
      </c>
      <c r="I395" s="176"/>
      <c r="L395" s="172"/>
      <c r="M395" s="177"/>
      <c r="N395" s="178"/>
      <c r="O395" s="178"/>
      <c r="P395" s="178"/>
      <c r="Q395" s="178"/>
      <c r="R395" s="178"/>
      <c r="S395" s="178"/>
      <c r="T395" s="179"/>
      <c r="AT395" s="173" t="s">
        <v>209</v>
      </c>
      <c r="AU395" s="173" t="s">
        <v>80</v>
      </c>
      <c r="AV395" s="12" t="s">
        <v>80</v>
      </c>
      <c r="AW395" s="12" t="s">
        <v>4</v>
      </c>
      <c r="AX395" s="12" t="s">
        <v>78</v>
      </c>
      <c r="AY395" s="173" t="s">
        <v>199</v>
      </c>
    </row>
    <row r="396" spans="1:65" s="1" customFormat="1" ht="33" customHeight="1">
      <c r="A396" s="32"/>
      <c r="B396" s="154"/>
      <c r="C396" s="155" t="s">
        <v>660</v>
      </c>
      <c r="D396" s="155" t="s">
        <v>201</v>
      </c>
      <c r="E396" s="156" t="s">
        <v>661</v>
      </c>
      <c r="F396" s="157" t="s">
        <v>651</v>
      </c>
      <c r="G396" s="158" t="s">
        <v>290</v>
      </c>
      <c r="H396" s="159">
        <v>30008.006</v>
      </c>
      <c r="I396" s="160">
        <v>5</v>
      </c>
      <c r="J396" s="161">
        <f>ROUND(I396*H396,2)</f>
        <v>150040.03</v>
      </c>
      <c r="K396" s="157" t="s">
        <v>204</v>
      </c>
      <c r="L396" s="33"/>
      <c r="M396" s="162" t="s">
        <v>3</v>
      </c>
      <c r="N396" s="163" t="s">
        <v>41</v>
      </c>
      <c r="O396" s="53"/>
      <c r="P396" s="164">
        <f>O396*H396</f>
        <v>0</v>
      </c>
      <c r="Q396" s="164">
        <v>0</v>
      </c>
      <c r="R396" s="164">
        <f>Q396*H396</f>
        <v>0</v>
      </c>
      <c r="S396" s="164">
        <v>0</v>
      </c>
      <c r="T396" s="165">
        <f>S396*H396</f>
        <v>0</v>
      </c>
      <c r="U396" s="32"/>
      <c r="V396" s="32"/>
      <c r="W396" s="32"/>
      <c r="X396" s="32"/>
      <c r="Y396" s="32"/>
      <c r="Z396" s="32"/>
      <c r="AA396" s="32"/>
      <c r="AB396" s="32"/>
      <c r="AC396" s="32"/>
      <c r="AD396" s="32"/>
      <c r="AE396" s="32"/>
      <c r="AR396" s="166" t="s">
        <v>205</v>
      </c>
      <c r="AT396" s="166" t="s">
        <v>201</v>
      </c>
      <c r="AU396" s="166" t="s">
        <v>80</v>
      </c>
      <c r="AY396" s="17" t="s">
        <v>199</v>
      </c>
      <c r="BE396" s="167">
        <f>IF(N396="základní",J396,0)</f>
        <v>150040.03</v>
      </c>
      <c r="BF396" s="167">
        <f>IF(N396="snížená",J396,0)</f>
        <v>0</v>
      </c>
      <c r="BG396" s="167">
        <f>IF(N396="zákl. přenesená",J396,0)</f>
        <v>0</v>
      </c>
      <c r="BH396" s="167">
        <f>IF(N396="sníž. přenesená",J396,0)</f>
        <v>0</v>
      </c>
      <c r="BI396" s="167">
        <f>IF(N396="nulová",J396,0)</f>
        <v>0</v>
      </c>
      <c r="BJ396" s="17" t="s">
        <v>78</v>
      </c>
      <c r="BK396" s="167">
        <f>ROUND(I396*H396,2)</f>
        <v>150040.03</v>
      </c>
      <c r="BL396" s="17" t="s">
        <v>205</v>
      </c>
      <c r="BM396" s="166" t="s">
        <v>662</v>
      </c>
    </row>
    <row r="397" spans="1:47" s="1" customFormat="1" ht="117">
      <c r="A397" s="32"/>
      <c r="B397" s="33"/>
      <c r="C397" s="32"/>
      <c r="D397" s="168" t="s">
        <v>207</v>
      </c>
      <c r="E397" s="32"/>
      <c r="F397" s="169" t="s">
        <v>647</v>
      </c>
      <c r="G397" s="32"/>
      <c r="H397" s="32"/>
      <c r="I397" s="92"/>
      <c r="J397" s="32"/>
      <c r="K397" s="32"/>
      <c r="L397" s="33"/>
      <c r="M397" s="170"/>
      <c r="N397" s="171"/>
      <c r="O397" s="53"/>
      <c r="P397" s="53"/>
      <c r="Q397" s="53"/>
      <c r="R397" s="53"/>
      <c r="S397" s="53"/>
      <c r="T397" s="54"/>
      <c r="U397" s="32"/>
      <c r="V397" s="32"/>
      <c r="W397" s="32"/>
      <c r="X397" s="32"/>
      <c r="Y397" s="32"/>
      <c r="Z397" s="32"/>
      <c r="AA397" s="32"/>
      <c r="AB397" s="32"/>
      <c r="AC397" s="32"/>
      <c r="AD397" s="32"/>
      <c r="AE397" s="32"/>
      <c r="AT397" s="17" t="s">
        <v>207</v>
      </c>
      <c r="AU397" s="17" t="s">
        <v>80</v>
      </c>
    </row>
    <row r="398" spans="1:47" s="1" customFormat="1" ht="19.5">
      <c r="A398" s="32"/>
      <c r="B398" s="33"/>
      <c r="C398" s="32"/>
      <c r="D398" s="168" t="s">
        <v>231</v>
      </c>
      <c r="E398" s="32"/>
      <c r="F398" s="169" t="s">
        <v>653</v>
      </c>
      <c r="G398" s="32"/>
      <c r="H398" s="32"/>
      <c r="I398" s="92"/>
      <c r="J398" s="32"/>
      <c r="K398" s="32"/>
      <c r="L398" s="33"/>
      <c r="M398" s="170"/>
      <c r="N398" s="171"/>
      <c r="O398" s="53"/>
      <c r="P398" s="53"/>
      <c r="Q398" s="53"/>
      <c r="R398" s="53"/>
      <c r="S398" s="53"/>
      <c r="T398" s="54"/>
      <c r="U398" s="32"/>
      <c r="V398" s="32"/>
      <c r="W398" s="32"/>
      <c r="X398" s="32"/>
      <c r="Y398" s="32"/>
      <c r="Z398" s="32"/>
      <c r="AA398" s="32"/>
      <c r="AB398" s="32"/>
      <c r="AC398" s="32"/>
      <c r="AD398" s="32"/>
      <c r="AE398" s="32"/>
      <c r="AT398" s="17" t="s">
        <v>231</v>
      </c>
      <c r="AU398" s="17" t="s">
        <v>80</v>
      </c>
    </row>
    <row r="399" spans="2:51" s="12" customFormat="1" ht="12">
      <c r="B399" s="172"/>
      <c r="D399" s="168" t="s">
        <v>209</v>
      </c>
      <c r="F399" s="174" t="s">
        <v>663</v>
      </c>
      <c r="H399" s="175">
        <v>30008.006</v>
      </c>
      <c r="I399" s="176"/>
      <c r="L399" s="172"/>
      <c r="M399" s="177"/>
      <c r="N399" s="178"/>
      <c r="O399" s="178"/>
      <c r="P399" s="178"/>
      <c r="Q399" s="178"/>
      <c r="R399" s="178"/>
      <c r="S399" s="178"/>
      <c r="T399" s="179"/>
      <c r="AT399" s="173" t="s">
        <v>209</v>
      </c>
      <c r="AU399" s="173" t="s">
        <v>80</v>
      </c>
      <c r="AV399" s="12" t="s">
        <v>80</v>
      </c>
      <c r="AW399" s="12" t="s">
        <v>4</v>
      </c>
      <c r="AX399" s="12" t="s">
        <v>78</v>
      </c>
      <c r="AY399" s="173" t="s">
        <v>199</v>
      </c>
    </row>
    <row r="400" spans="1:65" s="1" customFormat="1" ht="33" customHeight="1">
      <c r="A400" s="32"/>
      <c r="B400" s="154"/>
      <c r="C400" s="155" t="s">
        <v>664</v>
      </c>
      <c r="D400" s="155" t="s">
        <v>201</v>
      </c>
      <c r="E400" s="156" t="s">
        <v>665</v>
      </c>
      <c r="F400" s="157" t="s">
        <v>666</v>
      </c>
      <c r="G400" s="158" t="s">
        <v>290</v>
      </c>
      <c r="H400" s="159">
        <v>107.171</v>
      </c>
      <c r="I400" s="160">
        <v>178.31</v>
      </c>
      <c r="J400" s="161">
        <f>ROUND(I400*H400,2)</f>
        <v>19109.66</v>
      </c>
      <c r="K400" s="157" t="s">
        <v>204</v>
      </c>
      <c r="L400" s="33"/>
      <c r="M400" s="162" t="s">
        <v>3</v>
      </c>
      <c r="N400" s="163" t="s">
        <v>41</v>
      </c>
      <c r="O400" s="53"/>
      <c r="P400" s="164">
        <f>O400*H400</f>
        <v>0</v>
      </c>
      <c r="Q400" s="164">
        <v>0</v>
      </c>
      <c r="R400" s="164">
        <f>Q400*H400</f>
        <v>0</v>
      </c>
      <c r="S400" s="164">
        <v>0</v>
      </c>
      <c r="T400" s="165">
        <f>S400*H400</f>
        <v>0</v>
      </c>
      <c r="U400" s="32"/>
      <c r="V400" s="32"/>
      <c r="W400" s="32"/>
      <c r="X400" s="32"/>
      <c r="Y400" s="32"/>
      <c r="Z400" s="32"/>
      <c r="AA400" s="32"/>
      <c r="AB400" s="32"/>
      <c r="AC400" s="32"/>
      <c r="AD400" s="32"/>
      <c r="AE400" s="32"/>
      <c r="AR400" s="166" t="s">
        <v>205</v>
      </c>
      <c r="AT400" s="166" t="s">
        <v>201</v>
      </c>
      <c r="AU400" s="166" t="s">
        <v>80</v>
      </c>
      <c r="AY400" s="17" t="s">
        <v>199</v>
      </c>
      <c r="BE400" s="167">
        <f>IF(N400="základní",J400,0)</f>
        <v>19109.66</v>
      </c>
      <c r="BF400" s="167">
        <f>IF(N400="snížená",J400,0)</f>
        <v>0</v>
      </c>
      <c r="BG400" s="167">
        <f>IF(N400="zákl. přenesená",J400,0)</f>
        <v>0</v>
      </c>
      <c r="BH400" s="167">
        <f>IF(N400="sníž. přenesená",J400,0)</f>
        <v>0</v>
      </c>
      <c r="BI400" s="167">
        <f>IF(N400="nulová",J400,0)</f>
        <v>0</v>
      </c>
      <c r="BJ400" s="17" t="s">
        <v>78</v>
      </c>
      <c r="BK400" s="167">
        <f>ROUND(I400*H400,2)</f>
        <v>19109.66</v>
      </c>
      <c r="BL400" s="17" t="s">
        <v>205</v>
      </c>
      <c r="BM400" s="166" t="s">
        <v>667</v>
      </c>
    </row>
    <row r="401" spans="1:47" s="1" customFormat="1" ht="78">
      <c r="A401" s="32"/>
      <c r="B401" s="33"/>
      <c r="C401" s="32"/>
      <c r="D401" s="168" t="s">
        <v>207</v>
      </c>
      <c r="E401" s="32"/>
      <c r="F401" s="169" t="s">
        <v>668</v>
      </c>
      <c r="G401" s="32"/>
      <c r="H401" s="32"/>
      <c r="I401" s="92"/>
      <c r="J401" s="32"/>
      <c r="K401" s="32"/>
      <c r="L401" s="33"/>
      <c r="M401" s="170"/>
      <c r="N401" s="171"/>
      <c r="O401" s="53"/>
      <c r="P401" s="53"/>
      <c r="Q401" s="53"/>
      <c r="R401" s="53"/>
      <c r="S401" s="53"/>
      <c r="T401" s="54"/>
      <c r="U401" s="32"/>
      <c r="V401" s="32"/>
      <c r="W401" s="32"/>
      <c r="X401" s="32"/>
      <c r="Y401" s="32"/>
      <c r="Z401" s="32"/>
      <c r="AA401" s="32"/>
      <c r="AB401" s="32"/>
      <c r="AC401" s="32"/>
      <c r="AD401" s="32"/>
      <c r="AE401" s="32"/>
      <c r="AT401" s="17" t="s">
        <v>207</v>
      </c>
      <c r="AU401" s="17" t="s">
        <v>80</v>
      </c>
    </row>
    <row r="402" spans="2:51" s="12" customFormat="1" ht="12">
      <c r="B402" s="172"/>
      <c r="D402" s="168" t="s">
        <v>209</v>
      </c>
      <c r="F402" s="174" t="s">
        <v>669</v>
      </c>
      <c r="H402" s="175">
        <v>107.171</v>
      </c>
      <c r="I402" s="176"/>
      <c r="L402" s="172"/>
      <c r="M402" s="177"/>
      <c r="N402" s="178"/>
      <c r="O402" s="178"/>
      <c r="P402" s="178"/>
      <c r="Q402" s="178"/>
      <c r="R402" s="178"/>
      <c r="S402" s="178"/>
      <c r="T402" s="179"/>
      <c r="AT402" s="173" t="s">
        <v>209</v>
      </c>
      <c r="AU402" s="173" t="s">
        <v>80</v>
      </c>
      <c r="AV402" s="12" t="s">
        <v>80</v>
      </c>
      <c r="AW402" s="12" t="s">
        <v>4</v>
      </c>
      <c r="AX402" s="12" t="s">
        <v>78</v>
      </c>
      <c r="AY402" s="173" t="s">
        <v>199</v>
      </c>
    </row>
    <row r="403" spans="1:65" s="1" customFormat="1" ht="44.25" customHeight="1">
      <c r="A403" s="32"/>
      <c r="B403" s="154"/>
      <c r="C403" s="155" t="s">
        <v>670</v>
      </c>
      <c r="D403" s="155" t="s">
        <v>201</v>
      </c>
      <c r="E403" s="156" t="s">
        <v>671</v>
      </c>
      <c r="F403" s="157" t="s">
        <v>672</v>
      </c>
      <c r="G403" s="158" t="s">
        <v>290</v>
      </c>
      <c r="H403" s="159">
        <v>2143.429</v>
      </c>
      <c r="I403" s="160">
        <v>5</v>
      </c>
      <c r="J403" s="161">
        <f>ROUND(I403*H403,2)</f>
        <v>10717.15</v>
      </c>
      <c r="K403" s="157" t="s">
        <v>204</v>
      </c>
      <c r="L403" s="33"/>
      <c r="M403" s="162" t="s">
        <v>3</v>
      </c>
      <c r="N403" s="163" t="s">
        <v>41</v>
      </c>
      <c r="O403" s="53"/>
      <c r="P403" s="164">
        <f>O403*H403</f>
        <v>0</v>
      </c>
      <c r="Q403" s="164">
        <v>0</v>
      </c>
      <c r="R403" s="164">
        <f>Q403*H403</f>
        <v>0</v>
      </c>
      <c r="S403" s="164">
        <v>0</v>
      </c>
      <c r="T403" s="165">
        <f>S403*H403</f>
        <v>0</v>
      </c>
      <c r="U403" s="32"/>
      <c r="V403" s="32"/>
      <c r="W403" s="32"/>
      <c r="X403" s="32"/>
      <c r="Y403" s="32"/>
      <c r="Z403" s="32"/>
      <c r="AA403" s="32"/>
      <c r="AB403" s="32"/>
      <c r="AC403" s="32"/>
      <c r="AD403" s="32"/>
      <c r="AE403" s="32"/>
      <c r="AR403" s="166" t="s">
        <v>205</v>
      </c>
      <c r="AT403" s="166" t="s">
        <v>201</v>
      </c>
      <c r="AU403" s="166" t="s">
        <v>80</v>
      </c>
      <c r="AY403" s="17" t="s">
        <v>199</v>
      </c>
      <c r="BE403" s="167">
        <f>IF(N403="základní",J403,0)</f>
        <v>10717.15</v>
      </c>
      <c r="BF403" s="167">
        <f>IF(N403="snížená",J403,0)</f>
        <v>0</v>
      </c>
      <c r="BG403" s="167">
        <f>IF(N403="zákl. přenesená",J403,0)</f>
        <v>0</v>
      </c>
      <c r="BH403" s="167">
        <f>IF(N403="sníž. přenesená",J403,0)</f>
        <v>0</v>
      </c>
      <c r="BI403" s="167">
        <f>IF(N403="nulová",J403,0)</f>
        <v>0</v>
      </c>
      <c r="BJ403" s="17" t="s">
        <v>78</v>
      </c>
      <c r="BK403" s="167">
        <f>ROUND(I403*H403,2)</f>
        <v>10717.15</v>
      </c>
      <c r="BL403" s="17" t="s">
        <v>205</v>
      </c>
      <c r="BM403" s="166" t="s">
        <v>673</v>
      </c>
    </row>
    <row r="404" spans="1:47" s="1" customFormat="1" ht="78">
      <c r="A404" s="32"/>
      <c r="B404" s="33"/>
      <c r="C404" s="32"/>
      <c r="D404" s="168" t="s">
        <v>207</v>
      </c>
      <c r="E404" s="32"/>
      <c r="F404" s="169" t="s">
        <v>668</v>
      </c>
      <c r="G404" s="32"/>
      <c r="H404" s="32"/>
      <c r="I404" s="92"/>
      <c r="J404" s="32"/>
      <c r="K404" s="32"/>
      <c r="L404" s="33"/>
      <c r="M404" s="170"/>
      <c r="N404" s="171"/>
      <c r="O404" s="53"/>
      <c r="P404" s="53"/>
      <c r="Q404" s="53"/>
      <c r="R404" s="53"/>
      <c r="S404" s="53"/>
      <c r="T404" s="54"/>
      <c r="U404" s="32"/>
      <c r="V404" s="32"/>
      <c r="W404" s="32"/>
      <c r="X404" s="32"/>
      <c r="Y404" s="32"/>
      <c r="Z404" s="32"/>
      <c r="AA404" s="32"/>
      <c r="AB404" s="32"/>
      <c r="AC404" s="32"/>
      <c r="AD404" s="32"/>
      <c r="AE404" s="32"/>
      <c r="AT404" s="17" t="s">
        <v>207</v>
      </c>
      <c r="AU404" s="17" t="s">
        <v>80</v>
      </c>
    </row>
    <row r="405" spans="1:47" s="1" customFormat="1" ht="19.5">
      <c r="A405" s="32"/>
      <c r="B405" s="33"/>
      <c r="C405" s="32"/>
      <c r="D405" s="168" t="s">
        <v>231</v>
      </c>
      <c r="E405" s="32"/>
      <c r="F405" s="169" t="s">
        <v>653</v>
      </c>
      <c r="G405" s="32"/>
      <c r="H405" s="32"/>
      <c r="I405" s="92"/>
      <c r="J405" s="32"/>
      <c r="K405" s="32"/>
      <c r="L405" s="33"/>
      <c r="M405" s="170"/>
      <c r="N405" s="171"/>
      <c r="O405" s="53"/>
      <c r="P405" s="53"/>
      <c r="Q405" s="53"/>
      <c r="R405" s="53"/>
      <c r="S405" s="53"/>
      <c r="T405" s="54"/>
      <c r="U405" s="32"/>
      <c r="V405" s="32"/>
      <c r="W405" s="32"/>
      <c r="X405" s="32"/>
      <c r="Y405" s="32"/>
      <c r="Z405" s="32"/>
      <c r="AA405" s="32"/>
      <c r="AB405" s="32"/>
      <c r="AC405" s="32"/>
      <c r="AD405" s="32"/>
      <c r="AE405" s="32"/>
      <c r="AT405" s="17" t="s">
        <v>231</v>
      </c>
      <c r="AU405" s="17" t="s">
        <v>80</v>
      </c>
    </row>
    <row r="406" spans="1:65" s="1" customFormat="1" ht="33" customHeight="1">
      <c r="A406" s="32"/>
      <c r="B406" s="154"/>
      <c r="C406" s="155" t="s">
        <v>674</v>
      </c>
      <c r="D406" s="155" t="s">
        <v>201</v>
      </c>
      <c r="E406" s="156" t="s">
        <v>675</v>
      </c>
      <c r="F406" s="157" t="s">
        <v>676</v>
      </c>
      <c r="G406" s="158" t="s">
        <v>290</v>
      </c>
      <c r="H406" s="159">
        <v>535.857</v>
      </c>
      <c r="I406" s="160">
        <v>80</v>
      </c>
      <c r="J406" s="161">
        <f>ROUND(I406*H406,2)</f>
        <v>42868.56</v>
      </c>
      <c r="K406" s="157" t="s">
        <v>204</v>
      </c>
      <c r="L406" s="33"/>
      <c r="M406" s="162" t="s">
        <v>3</v>
      </c>
      <c r="N406" s="163" t="s">
        <v>41</v>
      </c>
      <c r="O406" s="53"/>
      <c r="P406" s="164">
        <f>O406*H406</f>
        <v>0</v>
      </c>
      <c r="Q406" s="164">
        <v>0</v>
      </c>
      <c r="R406" s="164">
        <f>Q406*H406</f>
        <v>0</v>
      </c>
      <c r="S406" s="164">
        <v>0</v>
      </c>
      <c r="T406" s="165">
        <f>S406*H406</f>
        <v>0</v>
      </c>
      <c r="U406" s="32"/>
      <c r="V406" s="32"/>
      <c r="W406" s="32"/>
      <c r="X406" s="32"/>
      <c r="Y406" s="32"/>
      <c r="Z406" s="32"/>
      <c r="AA406" s="32"/>
      <c r="AB406" s="32"/>
      <c r="AC406" s="32"/>
      <c r="AD406" s="32"/>
      <c r="AE406" s="32"/>
      <c r="AR406" s="166" t="s">
        <v>205</v>
      </c>
      <c r="AT406" s="166" t="s">
        <v>201</v>
      </c>
      <c r="AU406" s="166" t="s">
        <v>80</v>
      </c>
      <c r="AY406" s="17" t="s">
        <v>199</v>
      </c>
      <c r="BE406" s="167">
        <f>IF(N406="základní",J406,0)</f>
        <v>42868.56</v>
      </c>
      <c r="BF406" s="167">
        <f>IF(N406="snížená",J406,0)</f>
        <v>0</v>
      </c>
      <c r="BG406" s="167">
        <f>IF(N406="zákl. přenesená",J406,0)</f>
        <v>0</v>
      </c>
      <c r="BH406" s="167">
        <f>IF(N406="sníž. přenesená",J406,0)</f>
        <v>0</v>
      </c>
      <c r="BI406" s="167">
        <f>IF(N406="nulová",J406,0)</f>
        <v>0</v>
      </c>
      <c r="BJ406" s="17" t="s">
        <v>78</v>
      </c>
      <c r="BK406" s="167">
        <f>ROUND(I406*H406,2)</f>
        <v>42868.56</v>
      </c>
      <c r="BL406" s="17" t="s">
        <v>205</v>
      </c>
      <c r="BM406" s="166" t="s">
        <v>677</v>
      </c>
    </row>
    <row r="407" spans="1:47" s="1" customFormat="1" ht="19.5">
      <c r="A407" s="32"/>
      <c r="B407" s="33"/>
      <c r="C407" s="32"/>
      <c r="D407" s="168" t="s">
        <v>231</v>
      </c>
      <c r="E407" s="32"/>
      <c r="F407" s="169" t="s">
        <v>678</v>
      </c>
      <c r="G407" s="32"/>
      <c r="H407" s="32"/>
      <c r="I407" s="92"/>
      <c r="J407" s="32"/>
      <c r="K407" s="32"/>
      <c r="L407" s="33"/>
      <c r="M407" s="170"/>
      <c r="N407" s="171"/>
      <c r="O407" s="53"/>
      <c r="P407" s="53"/>
      <c r="Q407" s="53"/>
      <c r="R407" s="53"/>
      <c r="S407" s="53"/>
      <c r="T407" s="54"/>
      <c r="U407" s="32"/>
      <c r="V407" s="32"/>
      <c r="W407" s="32"/>
      <c r="X407" s="32"/>
      <c r="Y407" s="32"/>
      <c r="Z407" s="32"/>
      <c r="AA407" s="32"/>
      <c r="AB407" s="32"/>
      <c r="AC407" s="32"/>
      <c r="AD407" s="32"/>
      <c r="AE407" s="32"/>
      <c r="AT407" s="17" t="s">
        <v>231</v>
      </c>
      <c r="AU407" s="17" t="s">
        <v>80</v>
      </c>
    </row>
    <row r="408" spans="2:51" s="12" customFormat="1" ht="12">
      <c r="B408" s="172"/>
      <c r="D408" s="168" t="s">
        <v>209</v>
      </c>
      <c r="F408" s="174" t="s">
        <v>648</v>
      </c>
      <c r="H408" s="175">
        <v>535.857</v>
      </c>
      <c r="I408" s="176"/>
      <c r="L408" s="172"/>
      <c r="M408" s="177"/>
      <c r="N408" s="178"/>
      <c r="O408" s="178"/>
      <c r="P408" s="178"/>
      <c r="Q408" s="178"/>
      <c r="R408" s="178"/>
      <c r="S408" s="178"/>
      <c r="T408" s="179"/>
      <c r="AT408" s="173" t="s">
        <v>209</v>
      </c>
      <c r="AU408" s="173" t="s">
        <v>80</v>
      </c>
      <c r="AV408" s="12" t="s">
        <v>80</v>
      </c>
      <c r="AW408" s="12" t="s">
        <v>4</v>
      </c>
      <c r="AX408" s="12" t="s">
        <v>78</v>
      </c>
      <c r="AY408" s="173" t="s">
        <v>199</v>
      </c>
    </row>
    <row r="409" spans="1:65" s="1" customFormat="1" ht="33" customHeight="1">
      <c r="A409" s="32"/>
      <c r="B409" s="154"/>
      <c r="C409" s="155" t="s">
        <v>679</v>
      </c>
      <c r="D409" s="155" t="s">
        <v>201</v>
      </c>
      <c r="E409" s="156" t="s">
        <v>680</v>
      </c>
      <c r="F409" s="157" t="s">
        <v>289</v>
      </c>
      <c r="G409" s="158" t="s">
        <v>290</v>
      </c>
      <c r="H409" s="159">
        <v>643.029</v>
      </c>
      <c r="I409" s="160">
        <v>80</v>
      </c>
      <c r="J409" s="161">
        <f>ROUND(I409*H409,2)</f>
        <v>51442.32</v>
      </c>
      <c r="K409" s="157" t="s">
        <v>204</v>
      </c>
      <c r="L409" s="33"/>
      <c r="M409" s="162" t="s">
        <v>3</v>
      </c>
      <c r="N409" s="163" t="s">
        <v>41</v>
      </c>
      <c r="O409" s="53"/>
      <c r="P409" s="164">
        <f>O409*H409</f>
        <v>0</v>
      </c>
      <c r="Q409" s="164">
        <v>0</v>
      </c>
      <c r="R409" s="164">
        <f>Q409*H409</f>
        <v>0</v>
      </c>
      <c r="S409" s="164">
        <v>0</v>
      </c>
      <c r="T409" s="165">
        <f>S409*H409</f>
        <v>0</v>
      </c>
      <c r="U409" s="32"/>
      <c r="V409" s="32"/>
      <c r="W409" s="32"/>
      <c r="X409" s="32"/>
      <c r="Y409" s="32"/>
      <c r="Z409" s="32"/>
      <c r="AA409" s="32"/>
      <c r="AB409" s="32"/>
      <c r="AC409" s="32"/>
      <c r="AD409" s="32"/>
      <c r="AE409" s="32"/>
      <c r="AR409" s="166" t="s">
        <v>205</v>
      </c>
      <c r="AT409" s="166" t="s">
        <v>201</v>
      </c>
      <c r="AU409" s="166" t="s">
        <v>80</v>
      </c>
      <c r="AY409" s="17" t="s">
        <v>199</v>
      </c>
      <c r="BE409" s="167">
        <f>IF(N409="základní",J409,0)</f>
        <v>51442.32</v>
      </c>
      <c r="BF409" s="167">
        <f>IF(N409="snížená",J409,0)</f>
        <v>0</v>
      </c>
      <c r="BG409" s="167">
        <f>IF(N409="zákl. přenesená",J409,0)</f>
        <v>0</v>
      </c>
      <c r="BH409" s="167">
        <f>IF(N409="sníž. přenesená",J409,0)</f>
        <v>0</v>
      </c>
      <c r="BI409" s="167">
        <f>IF(N409="nulová",J409,0)</f>
        <v>0</v>
      </c>
      <c r="BJ409" s="17" t="s">
        <v>78</v>
      </c>
      <c r="BK409" s="167">
        <f>ROUND(I409*H409,2)</f>
        <v>51442.32</v>
      </c>
      <c r="BL409" s="17" t="s">
        <v>205</v>
      </c>
      <c r="BM409" s="166" t="s">
        <v>681</v>
      </c>
    </row>
    <row r="410" spans="1:47" s="1" customFormat="1" ht="19.5">
      <c r="A410" s="32"/>
      <c r="B410" s="33"/>
      <c r="C410" s="32"/>
      <c r="D410" s="168" t="s">
        <v>231</v>
      </c>
      <c r="E410" s="32"/>
      <c r="F410" s="169" t="s">
        <v>682</v>
      </c>
      <c r="G410" s="32"/>
      <c r="H410" s="32"/>
      <c r="I410" s="92"/>
      <c r="J410" s="32"/>
      <c r="K410" s="32"/>
      <c r="L410" s="33"/>
      <c r="M410" s="170"/>
      <c r="N410" s="171"/>
      <c r="O410" s="53"/>
      <c r="P410" s="53"/>
      <c r="Q410" s="53"/>
      <c r="R410" s="53"/>
      <c r="S410" s="53"/>
      <c r="T410" s="54"/>
      <c r="U410" s="32"/>
      <c r="V410" s="32"/>
      <c r="W410" s="32"/>
      <c r="X410" s="32"/>
      <c r="Y410" s="32"/>
      <c r="Z410" s="32"/>
      <c r="AA410" s="32"/>
      <c r="AB410" s="32"/>
      <c r="AC410" s="32"/>
      <c r="AD410" s="32"/>
      <c r="AE410" s="32"/>
      <c r="AT410" s="17" t="s">
        <v>231</v>
      </c>
      <c r="AU410" s="17" t="s">
        <v>80</v>
      </c>
    </row>
    <row r="411" spans="2:51" s="12" customFormat="1" ht="12">
      <c r="B411" s="172"/>
      <c r="D411" s="168" t="s">
        <v>209</v>
      </c>
      <c r="F411" s="174" t="s">
        <v>683</v>
      </c>
      <c r="H411" s="175">
        <v>643.029</v>
      </c>
      <c r="I411" s="176"/>
      <c r="L411" s="172"/>
      <c r="M411" s="177"/>
      <c r="N411" s="178"/>
      <c r="O411" s="178"/>
      <c r="P411" s="178"/>
      <c r="Q411" s="178"/>
      <c r="R411" s="178"/>
      <c r="S411" s="178"/>
      <c r="T411" s="179"/>
      <c r="AT411" s="173" t="s">
        <v>209</v>
      </c>
      <c r="AU411" s="173" t="s">
        <v>80</v>
      </c>
      <c r="AV411" s="12" t="s">
        <v>80</v>
      </c>
      <c r="AW411" s="12" t="s">
        <v>4</v>
      </c>
      <c r="AX411" s="12" t="s">
        <v>78</v>
      </c>
      <c r="AY411" s="173" t="s">
        <v>199</v>
      </c>
    </row>
    <row r="412" spans="1:65" s="1" customFormat="1" ht="33" customHeight="1">
      <c r="A412" s="32"/>
      <c r="B412" s="154"/>
      <c r="C412" s="155" t="s">
        <v>684</v>
      </c>
      <c r="D412" s="155" t="s">
        <v>201</v>
      </c>
      <c r="E412" s="156" t="s">
        <v>685</v>
      </c>
      <c r="F412" s="157" t="s">
        <v>686</v>
      </c>
      <c r="G412" s="158" t="s">
        <v>290</v>
      </c>
      <c r="H412" s="159">
        <v>964.543</v>
      </c>
      <c r="I412" s="160">
        <v>60</v>
      </c>
      <c r="J412" s="161">
        <f>ROUND(I412*H412,2)</f>
        <v>57872.58</v>
      </c>
      <c r="K412" s="157" t="s">
        <v>204</v>
      </c>
      <c r="L412" s="33"/>
      <c r="M412" s="162" t="s">
        <v>3</v>
      </c>
      <c r="N412" s="163" t="s">
        <v>41</v>
      </c>
      <c r="O412" s="53"/>
      <c r="P412" s="164">
        <f>O412*H412</f>
        <v>0</v>
      </c>
      <c r="Q412" s="164">
        <v>0</v>
      </c>
      <c r="R412" s="164">
        <f>Q412*H412</f>
        <v>0</v>
      </c>
      <c r="S412" s="164">
        <v>0</v>
      </c>
      <c r="T412" s="165">
        <f>S412*H412</f>
        <v>0</v>
      </c>
      <c r="U412" s="32"/>
      <c r="V412" s="32"/>
      <c r="W412" s="32"/>
      <c r="X412" s="32"/>
      <c r="Y412" s="32"/>
      <c r="Z412" s="32"/>
      <c r="AA412" s="32"/>
      <c r="AB412" s="32"/>
      <c r="AC412" s="32"/>
      <c r="AD412" s="32"/>
      <c r="AE412" s="32"/>
      <c r="AR412" s="166" t="s">
        <v>205</v>
      </c>
      <c r="AT412" s="166" t="s">
        <v>201</v>
      </c>
      <c r="AU412" s="166" t="s">
        <v>80</v>
      </c>
      <c r="AY412" s="17" t="s">
        <v>199</v>
      </c>
      <c r="BE412" s="167">
        <f>IF(N412="základní",J412,0)</f>
        <v>57872.58</v>
      </c>
      <c r="BF412" s="167">
        <f>IF(N412="snížená",J412,0)</f>
        <v>0</v>
      </c>
      <c r="BG412" s="167">
        <f>IF(N412="zákl. přenesená",J412,0)</f>
        <v>0</v>
      </c>
      <c r="BH412" s="167">
        <f>IF(N412="sníž. přenesená",J412,0)</f>
        <v>0</v>
      </c>
      <c r="BI412" s="167">
        <f>IF(N412="nulová",J412,0)</f>
        <v>0</v>
      </c>
      <c r="BJ412" s="17" t="s">
        <v>78</v>
      </c>
      <c r="BK412" s="167">
        <f>ROUND(I412*H412,2)</f>
        <v>57872.58</v>
      </c>
      <c r="BL412" s="17" t="s">
        <v>205</v>
      </c>
      <c r="BM412" s="166" t="s">
        <v>687</v>
      </c>
    </row>
    <row r="413" spans="1:47" s="1" customFormat="1" ht="29.25">
      <c r="A413" s="32"/>
      <c r="B413" s="33"/>
      <c r="C413" s="32"/>
      <c r="D413" s="168" t="s">
        <v>231</v>
      </c>
      <c r="E413" s="32"/>
      <c r="F413" s="169" t="s">
        <v>688</v>
      </c>
      <c r="G413" s="32"/>
      <c r="H413" s="32"/>
      <c r="I413" s="92"/>
      <c r="J413" s="32"/>
      <c r="K413" s="32"/>
      <c r="L413" s="33"/>
      <c r="M413" s="170"/>
      <c r="N413" s="171"/>
      <c r="O413" s="53"/>
      <c r="P413" s="53"/>
      <c r="Q413" s="53"/>
      <c r="R413" s="53"/>
      <c r="S413" s="53"/>
      <c r="T413" s="54"/>
      <c r="U413" s="32"/>
      <c r="V413" s="32"/>
      <c r="W413" s="32"/>
      <c r="X413" s="32"/>
      <c r="Y413" s="32"/>
      <c r="Z413" s="32"/>
      <c r="AA413" s="32"/>
      <c r="AB413" s="32"/>
      <c r="AC413" s="32"/>
      <c r="AD413" s="32"/>
      <c r="AE413" s="32"/>
      <c r="AT413" s="17" t="s">
        <v>231</v>
      </c>
      <c r="AU413" s="17" t="s">
        <v>80</v>
      </c>
    </row>
    <row r="414" spans="2:51" s="12" customFormat="1" ht="12">
      <c r="B414" s="172"/>
      <c r="D414" s="168" t="s">
        <v>209</v>
      </c>
      <c r="F414" s="174" t="s">
        <v>689</v>
      </c>
      <c r="H414" s="175">
        <v>964.543</v>
      </c>
      <c r="I414" s="176"/>
      <c r="L414" s="172"/>
      <c r="M414" s="177"/>
      <c r="N414" s="178"/>
      <c r="O414" s="178"/>
      <c r="P414" s="178"/>
      <c r="Q414" s="178"/>
      <c r="R414" s="178"/>
      <c r="S414" s="178"/>
      <c r="T414" s="179"/>
      <c r="AT414" s="173" t="s">
        <v>209</v>
      </c>
      <c r="AU414" s="173" t="s">
        <v>80</v>
      </c>
      <c r="AV414" s="12" t="s">
        <v>80</v>
      </c>
      <c r="AW414" s="12" t="s">
        <v>4</v>
      </c>
      <c r="AX414" s="12" t="s">
        <v>78</v>
      </c>
      <c r="AY414" s="173" t="s">
        <v>199</v>
      </c>
    </row>
    <row r="415" spans="1:65" s="1" customFormat="1" ht="16.5" customHeight="1">
      <c r="A415" s="32"/>
      <c r="B415" s="154"/>
      <c r="C415" s="155" t="s">
        <v>566</v>
      </c>
      <c r="D415" s="155" t="s">
        <v>201</v>
      </c>
      <c r="E415" s="156" t="s">
        <v>690</v>
      </c>
      <c r="F415" s="157" t="s">
        <v>691</v>
      </c>
      <c r="G415" s="158" t="s">
        <v>3</v>
      </c>
      <c r="H415" s="159">
        <v>5</v>
      </c>
      <c r="I415" s="160">
        <v>800</v>
      </c>
      <c r="J415" s="161">
        <f>ROUND(I415*H415,2)</f>
        <v>4000</v>
      </c>
      <c r="K415" s="157" t="s">
        <v>3</v>
      </c>
      <c r="L415" s="33"/>
      <c r="M415" s="162" t="s">
        <v>3</v>
      </c>
      <c r="N415" s="163" t="s">
        <v>41</v>
      </c>
      <c r="O415" s="53"/>
      <c r="P415" s="164">
        <f>O415*H415</f>
        <v>0</v>
      </c>
      <c r="Q415" s="164">
        <v>0</v>
      </c>
      <c r="R415" s="164">
        <f>Q415*H415</f>
        <v>0</v>
      </c>
      <c r="S415" s="164">
        <v>0</v>
      </c>
      <c r="T415" s="165">
        <f>S415*H415</f>
        <v>0</v>
      </c>
      <c r="U415" s="32"/>
      <c r="V415" s="32"/>
      <c r="W415" s="32"/>
      <c r="X415" s="32"/>
      <c r="Y415" s="32"/>
      <c r="Z415" s="32"/>
      <c r="AA415" s="32"/>
      <c r="AB415" s="32"/>
      <c r="AC415" s="32"/>
      <c r="AD415" s="32"/>
      <c r="AE415" s="32"/>
      <c r="AR415" s="166" t="s">
        <v>205</v>
      </c>
      <c r="AT415" s="166" t="s">
        <v>201</v>
      </c>
      <c r="AU415" s="166" t="s">
        <v>80</v>
      </c>
      <c r="AY415" s="17" t="s">
        <v>199</v>
      </c>
      <c r="BE415" s="167">
        <f>IF(N415="základní",J415,0)</f>
        <v>4000</v>
      </c>
      <c r="BF415" s="167">
        <f>IF(N415="snížená",J415,0)</f>
        <v>0</v>
      </c>
      <c r="BG415" s="167">
        <f>IF(N415="zákl. přenesená",J415,0)</f>
        <v>0</v>
      </c>
      <c r="BH415" s="167">
        <f>IF(N415="sníž. přenesená",J415,0)</f>
        <v>0</v>
      </c>
      <c r="BI415" s="167">
        <f>IF(N415="nulová",J415,0)</f>
        <v>0</v>
      </c>
      <c r="BJ415" s="17" t="s">
        <v>78</v>
      </c>
      <c r="BK415" s="167">
        <f>ROUND(I415*H415,2)</f>
        <v>4000</v>
      </c>
      <c r="BL415" s="17" t="s">
        <v>205</v>
      </c>
      <c r="BM415" s="166" t="s">
        <v>692</v>
      </c>
    </row>
    <row r="416" spans="2:51" s="14" customFormat="1" ht="22.5">
      <c r="B416" s="198"/>
      <c r="D416" s="168" t="s">
        <v>209</v>
      </c>
      <c r="E416" s="199" t="s">
        <v>3</v>
      </c>
      <c r="F416" s="200" t="s">
        <v>693</v>
      </c>
      <c r="H416" s="199" t="s">
        <v>3</v>
      </c>
      <c r="I416" s="201"/>
      <c r="L416" s="198"/>
      <c r="M416" s="202"/>
      <c r="N416" s="203"/>
      <c r="O416" s="203"/>
      <c r="P416" s="203"/>
      <c r="Q416" s="203"/>
      <c r="R416" s="203"/>
      <c r="S416" s="203"/>
      <c r="T416" s="204"/>
      <c r="AT416" s="199" t="s">
        <v>209</v>
      </c>
      <c r="AU416" s="199" t="s">
        <v>80</v>
      </c>
      <c r="AV416" s="14" t="s">
        <v>78</v>
      </c>
      <c r="AW416" s="14" t="s">
        <v>31</v>
      </c>
      <c r="AX416" s="14" t="s">
        <v>70</v>
      </c>
      <c r="AY416" s="199" t="s">
        <v>199</v>
      </c>
    </row>
    <row r="417" spans="2:51" s="12" customFormat="1" ht="12">
      <c r="B417" s="172"/>
      <c r="D417" s="168" t="s">
        <v>209</v>
      </c>
      <c r="E417" s="173" t="s">
        <v>3</v>
      </c>
      <c r="F417" s="174" t="s">
        <v>117</v>
      </c>
      <c r="H417" s="175">
        <v>5</v>
      </c>
      <c r="I417" s="176"/>
      <c r="L417" s="172"/>
      <c r="M417" s="177"/>
      <c r="N417" s="178"/>
      <c r="O417" s="178"/>
      <c r="P417" s="178"/>
      <c r="Q417" s="178"/>
      <c r="R417" s="178"/>
      <c r="S417" s="178"/>
      <c r="T417" s="179"/>
      <c r="AT417" s="173" t="s">
        <v>209</v>
      </c>
      <c r="AU417" s="173" t="s">
        <v>80</v>
      </c>
      <c r="AV417" s="12" t="s">
        <v>80</v>
      </c>
      <c r="AW417" s="12" t="s">
        <v>31</v>
      </c>
      <c r="AX417" s="12" t="s">
        <v>78</v>
      </c>
      <c r="AY417" s="173" t="s">
        <v>199</v>
      </c>
    </row>
    <row r="418" spans="2:63" s="11" customFormat="1" ht="22.9" customHeight="1">
      <c r="B418" s="141"/>
      <c r="D418" s="142" t="s">
        <v>69</v>
      </c>
      <c r="E418" s="152" t="s">
        <v>694</v>
      </c>
      <c r="F418" s="152" t="s">
        <v>695</v>
      </c>
      <c r="I418" s="144"/>
      <c r="J418" s="153">
        <f>BK418</f>
        <v>23830.9</v>
      </c>
      <c r="L418" s="141"/>
      <c r="M418" s="146"/>
      <c r="N418" s="147"/>
      <c r="O418" s="147"/>
      <c r="P418" s="148">
        <f>P419</f>
        <v>0</v>
      </c>
      <c r="Q418" s="147"/>
      <c r="R418" s="148">
        <f>R419</f>
        <v>0</v>
      </c>
      <c r="S418" s="147"/>
      <c r="T418" s="149">
        <f>T419</f>
        <v>0</v>
      </c>
      <c r="AR418" s="142" t="s">
        <v>78</v>
      </c>
      <c r="AT418" s="150" t="s">
        <v>69</v>
      </c>
      <c r="AU418" s="150" t="s">
        <v>78</v>
      </c>
      <c r="AY418" s="142" t="s">
        <v>199</v>
      </c>
      <c r="BK418" s="151">
        <f>BK419</f>
        <v>23830.9</v>
      </c>
    </row>
    <row r="419" spans="1:65" s="1" customFormat="1" ht="33" customHeight="1">
      <c r="A419" s="32"/>
      <c r="B419" s="154"/>
      <c r="C419" s="155" t="s">
        <v>696</v>
      </c>
      <c r="D419" s="155" t="s">
        <v>201</v>
      </c>
      <c r="E419" s="156" t="s">
        <v>697</v>
      </c>
      <c r="F419" s="157" t="s">
        <v>698</v>
      </c>
      <c r="G419" s="158" t="s">
        <v>290</v>
      </c>
      <c r="H419" s="159">
        <v>476.618</v>
      </c>
      <c r="I419" s="160">
        <v>50</v>
      </c>
      <c r="J419" s="161">
        <f>ROUND(I419*H419,2)</f>
        <v>23830.9</v>
      </c>
      <c r="K419" s="157" t="s">
        <v>204</v>
      </c>
      <c r="L419" s="33"/>
      <c r="M419" s="162" t="s">
        <v>3</v>
      </c>
      <c r="N419" s="163" t="s">
        <v>41</v>
      </c>
      <c r="O419" s="53"/>
      <c r="P419" s="164">
        <f>O419*H419</f>
        <v>0</v>
      </c>
      <c r="Q419" s="164">
        <v>0</v>
      </c>
      <c r="R419" s="164">
        <f>Q419*H419</f>
        <v>0</v>
      </c>
      <c r="S419" s="164">
        <v>0</v>
      </c>
      <c r="T419" s="165">
        <f>S419*H419</f>
        <v>0</v>
      </c>
      <c r="U419" s="32"/>
      <c r="V419" s="32"/>
      <c r="W419" s="32"/>
      <c r="X419" s="32"/>
      <c r="Y419" s="32"/>
      <c r="Z419" s="32"/>
      <c r="AA419" s="32"/>
      <c r="AB419" s="32"/>
      <c r="AC419" s="32"/>
      <c r="AD419" s="32"/>
      <c r="AE419" s="32"/>
      <c r="AR419" s="166" t="s">
        <v>205</v>
      </c>
      <c r="AT419" s="166" t="s">
        <v>201</v>
      </c>
      <c r="AU419" s="166" t="s">
        <v>80</v>
      </c>
      <c r="AY419" s="17" t="s">
        <v>199</v>
      </c>
      <c r="BE419" s="167">
        <f>IF(N419="základní",J419,0)</f>
        <v>23830.9</v>
      </c>
      <c r="BF419" s="167">
        <f>IF(N419="snížená",J419,0)</f>
        <v>0</v>
      </c>
      <c r="BG419" s="167">
        <f>IF(N419="zákl. přenesená",J419,0)</f>
        <v>0</v>
      </c>
      <c r="BH419" s="167">
        <f>IF(N419="sníž. přenesená",J419,0)</f>
        <v>0</v>
      </c>
      <c r="BI419" s="167">
        <f>IF(N419="nulová",J419,0)</f>
        <v>0</v>
      </c>
      <c r="BJ419" s="17" t="s">
        <v>78</v>
      </c>
      <c r="BK419" s="167">
        <f>ROUND(I419*H419,2)</f>
        <v>23830.9</v>
      </c>
      <c r="BL419" s="17" t="s">
        <v>205</v>
      </c>
      <c r="BM419" s="166" t="s">
        <v>699</v>
      </c>
    </row>
    <row r="420" spans="2:63" s="11" customFormat="1" ht="25.9" customHeight="1">
      <c r="B420" s="141"/>
      <c r="D420" s="142" t="s">
        <v>69</v>
      </c>
      <c r="E420" s="143" t="s">
        <v>700</v>
      </c>
      <c r="F420" s="143" t="s">
        <v>701</v>
      </c>
      <c r="I420" s="144"/>
      <c r="J420" s="145">
        <f>BK420</f>
        <v>15159</v>
      </c>
      <c r="L420" s="141"/>
      <c r="M420" s="146"/>
      <c r="N420" s="147"/>
      <c r="O420" s="147"/>
      <c r="P420" s="148">
        <f>P421</f>
        <v>0</v>
      </c>
      <c r="Q420" s="147"/>
      <c r="R420" s="148">
        <f>R421</f>
        <v>0.06400000000000002</v>
      </c>
      <c r="S420" s="147"/>
      <c r="T420" s="149">
        <f>T421</f>
        <v>0</v>
      </c>
      <c r="AR420" s="142" t="s">
        <v>80</v>
      </c>
      <c r="AT420" s="150" t="s">
        <v>69</v>
      </c>
      <c r="AU420" s="150" t="s">
        <v>70</v>
      </c>
      <c r="AY420" s="142" t="s">
        <v>199</v>
      </c>
      <c r="BK420" s="151">
        <f>BK421</f>
        <v>15159</v>
      </c>
    </row>
    <row r="421" spans="2:63" s="11" customFormat="1" ht="22.9" customHeight="1">
      <c r="B421" s="141"/>
      <c r="D421" s="142" t="s">
        <v>69</v>
      </c>
      <c r="E421" s="152" t="s">
        <v>702</v>
      </c>
      <c r="F421" s="152" t="s">
        <v>703</v>
      </c>
      <c r="I421" s="144"/>
      <c r="J421" s="153">
        <f>BK421</f>
        <v>15159</v>
      </c>
      <c r="L421" s="141"/>
      <c r="M421" s="146"/>
      <c r="N421" s="147"/>
      <c r="O421" s="147"/>
      <c r="P421" s="148">
        <f>P422</f>
        <v>0</v>
      </c>
      <c r="Q421" s="147"/>
      <c r="R421" s="148">
        <f>R422</f>
        <v>0.06400000000000002</v>
      </c>
      <c r="S421" s="147"/>
      <c r="T421" s="149">
        <f>T422</f>
        <v>0</v>
      </c>
      <c r="AR421" s="142" t="s">
        <v>80</v>
      </c>
      <c r="AT421" s="150" t="s">
        <v>69</v>
      </c>
      <c r="AU421" s="150" t="s">
        <v>78</v>
      </c>
      <c r="AY421" s="142" t="s">
        <v>199</v>
      </c>
      <c r="BK421" s="151">
        <f>BK422</f>
        <v>15159</v>
      </c>
    </row>
    <row r="422" spans="1:65" s="1" customFormat="1" ht="44.25" customHeight="1">
      <c r="A422" s="32"/>
      <c r="B422" s="154"/>
      <c r="C422" s="155" t="s">
        <v>704</v>
      </c>
      <c r="D422" s="155" t="s">
        <v>201</v>
      </c>
      <c r="E422" s="156" t="s">
        <v>705</v>
      </c>
      <c r="F422" s="157" t="s">
        <v>706</v>
      </c>
      <c r="G422" s="158" t="s">
        <v>89</v>
      </c>
      <c r="H422" s="159">
        <v>100</v>
      </c>
      <c r="I422" s="160">
        <v>151.59</v>
      </c>
      <c r="J422" s="161">
        <f>ROUND(I422*H422,2)</f>
        <v>15159</v>
      </c>
      <c r="K422" s="157" t="s">
        <v>204</v>
      </c>
      <c r="L422" s="33"/>
      <c r="M422" s="162" t="s">
        <v>3</v>
      </c>
      <c r="N422" s="163" t="s">
        <v>41</v>
      </c>
      <c r="O422" s="53"/>
      <c r="P422" s="164">
        <f>O422*H422</f>
        <v>0</v>
      </c>
      <c r="Q422" s="164">
        <v>0.0006400000000000002</v>
      </c>
      <c r="R422" s="164">
        <f>Q422*H422</f>
        <v>0.06400000000000002</v>
      </c>
      <c r="S422" s="164">
        <v>0</v>
      </c>
      <c r="T422" s="165">
        <f>S422*H422</f>
        <v>0</v>
      </c>
      <c r="U422" s="32"/>
      <c r="V422" s="32"/>
      <c r="W422" s="32"/>
      <c r="X422" s="32"/>
      <c r="Y422" s="32"/>
      <c r="Z422" s="32"/>
      <c r="AA422" s="32"/>
      <c r="AB422" s="32"/>
      <c r="AC422" s="32"/>
      <c r="AD422" s="32"/>
      <c r="AE422" s="32"/>
      <c r="AR422" s="166" t="s">
        <v>151</v>
      </c>
      <c r="AT422" s="166" t="s">
        <v>201</v>
      </c>
      <c r="AU422" s="166" t="s">
        <v>80</v>
      </c>
      <c r="AY422" s="17" t="s">
        <v>199</v>
      </c>
      <c r="BE422" s="167">
        <f>IF(N422="základní",J422,0)</f>
        <v>15159</v>
      </c>
      <c r="BF422" s="167">
        <f>IF(N422="snížená",J422,0)</f>
        <v>0</v>
      </c>
      <c r="BG422" s="167">
        <f>IF(N422="zákl. přenesená",J422,0)</f>
        <v>0</v>
      </c>
      <c r="BH422" s="167">
        <f>IF(N422="sníž. přenesená",J422,0)</f>
        <v>0</v>
      </c>
      <c r="BI422" s="167">
        <f>IF(N422="nulová",J422,0)</f>
        <v>0</v>
      </c>
      <c r="BJ422" s="17" t="s">
        <v>78</v>
      </c>
      <c r="BK422" s="167">
        <f>ROUND(I422*H422,2)</f>
        <v>15159</v>
      </c>
      <c r="BL422" s="17" t="s">
        <v>151</v>
      </c>
      <c r="BM422" s="166" t="s">
        <v>707</v>
      </c>
    </row>
    <row r="423" spans="2:63" s="11" customFormat="1" ht="25.9" customHeight="1">
      <c r="B423" s="141"/>
      <c r="D423" s="142" t="s">
        <v>69</v>
      </c>
      <c r="E423" s="143" t="s">
        <v>708</v>
      </c>
      <c r="F423" s="143" t="s">
        <v>709</v>
      </c>
      <c r="I423" s="144"/>
      <c r="J423" s="145">
        <f>BK423</f>
        <v>104000</v>
      </c>
      <c r="L423" s="141"/>
      <c r="M423" s="146"/>
      <c r="N423" s="147"/>
      <c r="O423" s="147"/>
      <c r="P423" s="148">
        <f>SUM(P424:P435)</f>
        <v>0</v>
      </c>
      <c r="Q423" s="147"/>
      <c r="R423" s="148">
        <f>SUM(R424:R435)</f>
        <v>0</v>
      </c>
      <c r="S423" s="147"/>
      <c r="T423" s="149">
        <f>SUM(T424:T435)</f>
        <v>0</v>
      </c>
      <c r="AR423" s="142" t="s">
        <v>205</v>
      </c>
      <c r="AT423" s="150" t="s">
        <v>69</v>
      </c>
      <c r="AU423" s="150" t="s">
        <v>70</v>
      </c>
      <c r="AY423" s="142" t="s">
        <v>199</v>
      </c>
      <c r="BK423" s="151">
        <f>SUM(BK424:BK435)</f>
        <v>104000</v>
      </c>
    </row>
    <row r="424" spans="1:65" s="1" customFormat="1" ht="21.75" customHeight="1">
      <c r="A424" s="32"/>
      <c r="B424" s="154"/>
      <c r="C424" s="155" t="s">
        <v>710</v>
      </c>
      <c r="D424" s="155" t="s">
        <v>201</v>
      </c>
      <c r="E424" s="156" t="s">
        <v>711</v>
      </c>
      <c r="F424" s="157" t="s">
        <v>712</v>
      </c>
      <c r="G424" s="158" t="s">
        <v>713</v>
      </c>
      <c r="H424" s="159">
        <v>100</v>
      </c>
      <c r="I424" s="160">
        <v>250</v>
      </c>
      <c r="J424" s="161">
        <f>ROUND(I424*H424,2)</f>
        <v>25000</v>
      </c>
      <c r="K424" s="157" t="s">
        <v>204</v>
      </c>
      <c r="L424" s="33"/>
      <c r="M424" s="162" t="s">
        <v>3</v>
      </c>
      <c r="N424" s="163" t="s">
        <v>41</v>
      </c>
      <c r="O424" s="53"/>
      <c r="P424" s="164">
        <f>O424*H424</f>
        <v>0</v>
      </c>
      <c r="Q424" s="164">
        <v>0</v>
      </c>
      <c r="R424" s="164">
        <f>Q424*H424</f>
        <v>0</v>
      </c>
      <c r="S424" s="164">
        <v>0</v>
      </c>
      <c r="T424" s="165">
        <f>S424*H424</f>
        <v>0</v>
      </c>
      <c r="U424" s="32"/>
      <c r="V424" s="32"/>
      <c r="W424" s="32"/>
      <c r="X424" s="32"/>
      <c r="Y424" s="32"/>
      <c r="Z424" s="32"/>
      <c r="AA424" s="32"/>
      <c r="AB424" s="32"/>
      <c r="AC424" s="32"/>
      <c r="AD424" s="32"/>
      <c r="AE424" s="32"/>
      <c r="AR424" s="166" t="s">
        <v>714</v>
      </c>
      <c r="AT424" s="166" t="s">
        <v>201</v>
      </c>
      <c r="AU424" s="166" t="s">
        <v>78</v>
      </c>
      <c r="AY424" s="17" t="s">
        <v>199</v>
      </c>
      <c r="BE424" s="167">
        <f>IF(N424="základní",J424,0)</f>
        <v>25000</v>
      </c>
      <c r="BF424" s="167">
        <f>IF(N424="snížená",J424,0)</f>
        <v>0</v>
      </c>
      <c r="BG424" s="167">
        <f>IF(N424="zákl. přenesená",J424,0)</f>
        <v>0</v>
      </c>
      <c r="BH424" s="167">
        <f>IF(N424="sníž. přenesená",J424,0)</f>
        <v>0</v>
      </c>
      <c r="BI424" s="167">
        <f>IF(N424="nulová",J424,0)</f>
        <v>0</v>
      </c>
      <c r="BJ424" s="17" t="s">
        <v>78</v>
      </c>
      <c r="BK424" s="167">
        <f>ROUND(I424*H424,2)</f>
        <v>25000</v>
      </c>
      <c r="BL424" s="17" t="s">
        <v>714</v>
      </c>
      <c r="BM424" s="166" t="s">
        <v>715</v>
      </c>
    </row>
    <row r="425" spans="2:51" s="14" customFormat="1" ht="22.5">
      <c r="B425" s="198"/>
      <c r="D425" s="168" t="s">
        <v>209</v>
      </c>
      <c r="E425" s="199" t="s">
        <v>3</v>
      </c>
      <c r="F425" s="200" t="s">
        <v>716</v>
      </c>
      <c r="H425" s="199" t="s">
        <v>3</v>
      </c>
      <c r="I425" s="201"/>
      <c r="L425" s="198"/>
      <c r="M425" s="202"/>
      <c r="N425" s="203"/>
      <c r="O425" s="203"/>
      <c r="P425" s="203"/>
      <c r="Q425" s="203"/>
      <c r="R425" s="203"/>
      <c r="S425" s="203"/>
      <c r="T425" s="204"/>
      <c r="AT425" s="199" t="s">
        <v>209</v>
      </c>
      <c r="AU425" s="199" t="s">
        <v>78</v>
      </c>
      <c r="AV425" s="14" t="s">
        <v>78</v>
      </c>
      <c r="AW425" s="14" t="s">
        <v>31</v>
      </c>
      <c r="AX425" s="14" t="s">
        <v>70</v>
      </c>
      <c r="AY425" s="199" t="s">
        <v>199</v>
      </c>
    </row>
    <row r="426" spans="2:51" s="12" customFormat="1" ht="12">
      <c r="B426" s="172"/>
      <c r="D426" s="168" t="s">
        <v>209</v>
      </c>
      <c r="E426" s="173" t="s">
        <v>3</v>
      </c>
      <c r="F426" s="174" t="s">
        <v>717</v>
      </c>
      <c r="H426" s="175">
        <v>100</v>
      </c>
      <c r="I426" s="176"/>
      <c r="L426" s="172"/>
      <c r="M426" s="177"/>
      <c r="N426" s="178"/>
      <c r="O426" s="178"/>
      <c r="P426" s="178"/>
      <c r="Q426" s="178"/>
      <c r="R426" s="178"/>
      <c r="S426" s="178"/>
      <c r="T426" s="179"/>
      <c r="AT426" s="173" t="s">
        <v>209</v>
      </c>
      <c r="AU426" s="173" t="s">
        <v>78</v>
      </c>
      <c r="AV426" s="12" t="s">
        <v>80</v>
      </c>
      <c r="AW426" s="12" t="s">
        <v>31</v>
      </c>
      <c r="AX426" s="12" t="s">
        <v>78</v>
      </c>
      <c r="AY426" s="173" t="s">
        <v>199</v>
      </c>
    </row>
    <row r="427" spans="1:65" s="1" customFormat="1" ht="21.75" customHeight="1">
      <c r="A427" s="32"/>
      <c r="B427" s="154"/>
      <c r="C427" s="155" t="s">
        <v>718</v>
      </c>
      <c r="D427" s="155" t="s">
        <v>201</v>
      </c>
      <c r="E427" s="156" t="s">
        <v>719</v>
      </c>
      <c r="F427" s="157" t="s">
        <v>720</v>
      </c>
      <c r="G427" s="158" t="s">
        <v>713</v>
      </c>
      <c r="H427" s="159">
        <v>100</v>
      </c>
      <c r="I427" s="160">
        <v>250</v>
      </c>
      <c r="J427" s="161">
        <f>ROUND(I427*H427,2)</f>
        <v>25000</v>
      </c>
      <c r="K427" s="157" t="s">
        <v>204</v>
      </c>
      <c r="L427" s="33"/>
      <c r="M427" s="162" t="s">
        <v>3</v>
      </c>
      <c r="N427" s="163" t="s">
        <v>41</v>
      </c>
      <c r="O427" s="53"/>
      <c r="P427" s="164">
        <f>O427*H427</f>
        <v>0</v>
      </c>
      <c r="Q427" s="164">
        <v>0</v>
      </c>
      <c r="R427" s="164">
        <f>Q427*H427</f>
        <v>0</v>
      </c>
      <c r="S427" s="164">
        <v>0</v>
      </c>
      <c r="T427" s="165">
        <f>S427*H427</f>
        <v>0</v>
      </c>
      <c r="U427" s="32"/>
      <c r="V427" s="32"/>
      <c r="W427" s="32"/>
      <c r="X427" s="32"/>
      <c r="Y427" s="32"/>
      <c r="Z427" s="32"/>
      <c r="AA427" s="32"/>
      <c r="AB427" s="32"/>
      <c r="AC427" s="32"/>
      <c r="AD427" s="32"/>
      <c r="AE427" s="32"/>
      <c r="AR427" s="166" t="s">
        <v>714</v>
      </c>
      <c r="AT427" s="166" t="s">
        <v>201</v>
      </c>
      <c r="AU427" s="166" t="s">
        <v>78</v>
      </c>
      <c r="AY427" s="17" t="s">
        <v>199</v>
      </c>
      <c r="BE427" s="167">
        <f>IF(N427="základní",J427,0)</f>
        <v>25000</v>
      </c>
      <c r="BF427" s="167">
        <f>IF(N427="snížená",J427,0)</f>
        <v>0</v>
      </c>
      <c r="BG427" s="167">
        <f>IF(N427="zákl. přenesená",J427,0)</f>
        <v>0</v>
      </c>
      <c r="BH427" s="167">
        <f>IF(N427="sníž. přenesená",J427,0)</f>
        <v>0</v>
      </c>
      <c r="BI427" s="167">
        <f>IF(N427="nulová",J427,0)</f>
        <v>0</v>
      </c>
      <c r="BJ427" s="17" t="s">
        <v>78</v>
      </c>
      <c r="BK427" s="167">
        <f>ROUND(I427*H427,2)</f>
        <v>25000</v>
      </c>
      <c r="BL427" s="17" t="s">
        <v>714</v>
      </c>
      <c r="BM427" s="166" t="s">
        <v>721</v>
      </c>
    </row>
    <row r="428" spans="2:51" s="14" customFormat="1" ht="22.5">
      <c r="B428" s="198"/>
      <c r="D428" s="168" t="s">
        <v>209</v>
      </c>
      <c r="E428" s="199" t="s">
        <v>3</v>
      </c>
      <c r="F428" s="200" t="s">
        <v>716</v>
      </c>
      <c r="H428" s="199" t="s">
        <v>3</v>
      </c>
      <c r="I428" s="201"/>
      <c r="L428" s="198"/>
      <c r="M428" s="202"/>
      <c r="N428" s="203"/>
      <c r="O428" s="203"/>
      <c r="P428" s="203"/>
      <c r="Q428" s="203"/>
      <c r="R428" s="203"/>
      <c r="S428" s="203"/>
      <c r="T428" s="204"/>
      <c r="AT428" s="199" t="s">
        <v>209</v>
      </c>
      <c r="AU428" s="199" t="s">
        <v>78</v>
      </c>
      <c r="AV428" s="14" t="s">
        <v>78</v>
      </c>
      <c r="AW428" s="14" t="s">
        <v>31</v>
      </c>
      <c r="AX428" s="14" t="s">
        <v>70</v>
      </c>
      <c r="AY428" s="199" t="s">
        <v>199</v>
      </c>
    </row>
    <row r="429" spans="2:51" s="12" customFormat="1" ht="12">
      <c r="B429" s="172"/>
      <c r="D429" s="168" t="s">
        <v>209</v>
      </c>
      <c r="E429" s="173" t="s">
        <v>3</v>
      </c>
      <c r="F429" s="174" t="s">
        <v>717</v>
      </c>
      <c r="H429" s="175">
        <v>100</v>
      </c>
      <c r="I429" s="176"/>
      <c r="L429" s="172"/>
      <c r="M429" s="177"/>
      <c r="N429" s="178"/>
      <c r="O429" s="178"/>
      <c r="P429" s="178"/>
      <c r="Q429" s="178"/>
      <c r="R429" s="178"/>
      <c r="S429" s="178"/>
      <c r="T429" s="179"/>
      <c r="AT429" s="173" t="s">
        <v>209</v>
      </c>
      <c r="AU429" s="173" t="s">
        <v>78</v>
      </c>
      <c r="AV429" s="12" t="s">
        <v>80</v>
      </c>
      <c r="AW429" s="12" t="s">
        <v>31</v>
      </c>
      <c r="AX429" s="12" t="s">
        <v>78</v>
      </c>
      <c r="AY429" s="173" t="s">
        <v>199</v>
      </c>
    </row>
    <row r="430" spans="1:65" s="1" customFormat="1" ht="21.75" customHeight="1">
      <c r="A430" s="32"/>
      <c r="B430" s="154"/>
      <c r="C430" s="155" t="s">
        <v>717</v>
      </c>
      <c r="D430" s="155" t="s">
        <v>201</v>
      </c>
      <c r="E430" s="156" t="s">
        <v>722</v>
      </c>
      <c r="F430" s="157" t="s">
        <v>723</v>
      </c>
      <c r="G430" s="158" t="s">
        <v>713</v>
      </c>
      <c r="H430" s="159">
        <v>100</v>
      </c>
      <c r="I430" s="160">
        <v>270</v>
      </c>
      <c r="J430" s="161">
        <f>ROUND(I430*H430,2)</f>
        <v>27000</v>
      </c>
      <c r="K430" s="157" t="s">
        <v>204</v>
      </c>
      <c r="L430" s="33"/>
      <c r="M430" s="162" t="s">
        <v>3</v>
      </c>
      <c r="N430" s="163" t="s">
        <v>41</v>
      </c>
      <c r="O430" s="53"/>
      <c r="P430" s="164">
        <f>O430*H430</f>
        <v>0</v>
      </c>
      <c r="Q430" s="164">
        <v>0</v>
      </c>
      <c r="R430" s="164">
        <f>Q430*H430</f>
        <v>0</v>
      </c>
      <c r="S430" s="164">
        <v>0</v>
      </c>
      <c r="T430" s="165">
        <f>S430*H430</f>
        <v>0</v>
      </c>
      <c r="U430" s="32"/>
      <c r="V430" s="32"/>
      <c r="W430" s="32"/>
      <c r="X430" s="32"/>
      <c r="Y430" s="32"/>
      <c r="Z430" s="32"/>
      <c r="AA430" s="32"/>
      <c r="AB430" s="32"/>
      <c r="AC430" s="32"/>
      <c r="AD430" s="32"/>
      <c r="AE430" s="32"/>
      <c r="AR430" s="166" t="s">
        <v>714</v>
      </c>
      <c r="AT430" s="166" t="s">
        <v>201</v>
      </c>
      <c r="AU430" s="166" t="s">
        <v>78</v>
      </c>
      <c r="AY430" s="17" t="s">
        <v>199</v>
      </c>
      <c r="BE430" s="167">
        <f>IF(N430="základní",J430,0)</f>
        <v>27000</v>
      </c>
      <c r="BF430" s="167">
        <f>IF(N430="snížená",J430,0)</f>
        <v>0</v>
      </c>
      <c r="BG430" s="167">
        <f>IF(N430="zákl. přenesená",J430,0)</f>
        <v>0</v>
      </c>
      <c r="BH430" s="167">
        <f>IF(N430="sníž. přenesená",J430,0)</f>
        <v>0</v>
      </c>
      <c r="BI430" s="167">
        <f>IF(N430="nulová",J430,0)</f>
        <v>0</v>
      </c>
      <c r="BJ430" s="17" t="s">
        <v>78</v>
      </c>
      <c r="BK430" s="167">
        <f>ROUND(I430*H430,2)</f>
        <v>27000</v>
      </c>
      <c r="BL430" s="17" t="s">
        <v>714</v>
      </c>
      <c r="BM430" s="166" t="s">
        <v>724</v>
      </c>
    </row>
    <row r="431" spans="2:51" s="14" customFormat="1" ht="22.5">
      <c r="B431" s="198"/>
      <c r="D431" s="168" t="s">
        <v>209</v>
      </c>
      <c r="E431" s="199" t="s">
        <v>3</v>
      </c>
      <c r="F431" s="200" t="s">
        <v>716</v>
      </c>
      <c r="H431" s="199" t="s">
        <v>3</v>
      </c>
      <c r="I431" s="201"/>
      <c r="L431" s="198"/>
      <c r="M431" s="202"/>
      <c r="N431" s="203"/>
      <c r="O431" s="203"/>
      <c r="P431" s="203"/>
      <c r="Q431" s="203"/>
      <c r="R431" s="203"/>
      <c r="S431" s="203"/>
      <c r="T431" s="204"/>
      <c r="AT431" s="199" t="s">
        <v>209</v>
      </c>
      <c r="AU431" s="199" t="s">
        <v>78</v>
      </c>
      <c r="AV431" s="14" t="s">
        <v>78</v>
      </c>
      <c r="AW431" s="14" t="s">
        <v>31</v>
      </c>
      <c r="AX431" s="14" t="s">
        <v>70</v>
      </c>
      <c r="AY431" s="199" t="s">
        <v>199</v>
      </c>
    </row>
    <row r="432" spans="2:51" s="12" customFormat="1" ht="12">
      <c r="B432" s="172"/>
      <c r="D432" s="168" t="s">
        <v>209</v>
      </c>
      <c r="E432" s="173" t="s">
        <v>3</v>
      </c>
      <c r="F432" s="174" t="s">
        <v>717</v>
      </c>
      <c r="H432" s="175">
        <v>100</v>
      </c>
      <c r="I432" s="176"/>
      <c r="L432" s="172"/>
      <c r="M432" s="177"/>
      <c r="N432" s="178"/>
      <c r="O432" s="178"/>
      <c r="P432" s="178"/>
      <c r="Q432" s="178"/>
      <c r="R432" s="178"/>
      <c r="S432" s="178"/>
      <c r="T432" s="179"/>
      <c r="AT432" s="173" t="s">
        <v>209</v>
      </c>
      <c r="AU432" s="173" t="s">
        <v>78</v>
      </c>
      <c r="AV432" s="12" t="s">
        <v>80</v>
      </c>
      <c r="AW432" s="12" t="s">
        <v>31</v>
      </c>
      <c r="AX432" s="12" t="s">
        <v>78</v>
      </c>
      <c r="AY432" s="173" t="s">
        <v>199</v>
      </c>
    </row>
    <row r="433" spans="1:65" s="1" customFormat="1" ht="21.75" customHeight="1">
      <c r="A433" s="32"/>
      <c r="B433" s="154"/>
      <c r="C433" s="155" t="s">
        <v>725</v>
      </c>
      <c r="D433" s="155" t="s">
        <v>201</v>
      </c>
      <c r="E433" s="156" t="s">
        <v>726</v>
      </c>
      <c r="F433" s="157" t="s">
        <v>727</v>
      </c>
      <c r="G433" s="158" t="s">
        <v>713</v>
      </c>
      <c r="H433" s="159">
        <v>100</v>
      </c>
      <c r="I433" s="160">
        <v>270</v>
      </c>
      <c r="J433" s="161">
        <f>ROUND(I433*H433,2)</f>
        <v>27000</v>
      </c>
      <c r="K433" s="157" t="s">
        <v>204</v>
      </c>
      <c r="L433" s="33"/>
      <c r="M433" s="162" t="s">
        <v>3</v>
      </c>
      <c r="N433" s="163" t="s">
        <v>41</v>
      </c>
      <c r="O433" s="53"/>
      <c r="P433" s="164">
        <f>O433*H433</f>
        <v>0</v>
      </c>
      <c r="Q433" s="164">
        <v>0</v>
      </c>
      <c r="R433" s="164">
        <f>Q433*H433</f>
        <v>0</v>
      </c>
      <c r="S433" s="164">
        <v>0</v>
      </c>
      <c r="T433" s="165">
        <f>S433*H433</f>
        <v>0</v>
      </c>
      <c r="U433" s="32"/>
      <c r="V433" s="32"/>
      <c r="W433" s="32"/>
      <c r="X433" s="32"/>
      <c r="Y433" s="32"/>
      <c r="Z433" s="32"/>
      <c r="AA433" s="32"/>
      <c r="AB433" s="32"/>
      <c r="AC433" s="32"/>
      <c r="AD433" s="32"/>
      <c r="AE433" s="32"/>
      <c r="AR433" s="166" t="s">
        <v>714</v>
      </c>
      <c r="AT433" s="166" t="s">
        <v>201</v>
      </c>
      <c r="AU433" s="166" t="s">
        <v>78</v>
      </c>
      <c r="AY433" s="17" t="s">
        <v>199</v>
      </c>
      <c r="BE433" s="167">
        <f>IF(N433="základní",J433,0)</f>
        <v>27000</v>
      </c>
      <c r="BF433" s="167">
        <f>IF(N433="snížená",J433,0)</f>
        <v>0</v>
      </c>
      <c r="BG433" s="167">
        <f>IF(N433="zákl. přenesená",J433,0)</f>
        <v>0</v>
      </c>
      <c r="BH433" s="167">
        <f>IF(N433="sníž. přenesená",J433,0)</f>
        <v>0</v>
      </c>
      <c r="BI433" s="167">
        <f>IF(N433="nulová",J433,0)</f>
        <v>0</v>
      </c>
      <c r="BJ433" s="17" t="s">
        <v>78</v>
      </c>
      <c r="BK433" s="167">
        <f>ROUND(I433*H433,2)</f>
        <v>27000</v>
      </c>
      <c r="BL433" s="17" t="s">
        <v>714</v>
      </c>
      <c r="BM433" s="166" t="s">
        <v>728</v>
      </c>
    </row>
    <row r="434" spans="2:51" s="14" customFormat="1" ht="22.5">
      <c r="B434" s="198"/>
      <c r="D434" s="168" t="s">
        <v>209</v>
      </c>
      <c r="E434" s="199" t="s">
        <v>3</v>
      </c>
      <c r="F434" s="200" t="s">
        <v>716</v>
      </c>
      <c r="H434" s="199" t="s">
        <v>3</v>
      </c>
      <c r="I434" s="201"/>
      <c r="L434" s="198"/>
      <c r="M434" s="202"/>
      <c r="N434" s="203"/>
      <c r="O434" s="203"/>
      <c r="P434" s="203"/>
      <c r="Q434" s="203"/>
      <c r="R434" s="203"/>
      <c r="S434" s="203"/>
      <c r="T434" s="204"/>
      <c r="AT434" s="199" t="s">
        <v>209</v>
      </c>
      <c r="AU434" s="199" t="s">
        <v>78</v>
      </c>
      <c r="AV434" s="14" t="s">
        <v>78</v>
      </c>
      <c r="AW434" s="14" t="s">
        <v>31</v>
      </c>
      <c r="AX434" s="14" t="s">
        <v>70</v>
      </c>
      <c r="AY434" s="199" t="s">
        <v>199</v>
      </c>
    </row>
    <row r="435" spans="2:51" s="12" customFormat="1" ht="12">
      <c r="B435" s="172"/>
      <c r="D435" s="168" t="s">
        <v>209</v>
      </c>
      <c r="E435" s="173" t="s">
        <v>3</v>
      </c>
      <c r="F435" s="174" t="s">
        <v>717</v>
      </c>
      <c r="H435" s="175">
        <v>100</v>
      </c>
      <c r="I435" s="176"/>
      <c r="L435" s="172"/>
      <c r="M435" s="205"/>
      <c r="N435" s="206"/>
      <c r="O435" s="206"/>
      <c r="P435" s="206"/>
      <c r="Q435" s="206"/>
      <c r="R435" s="206"/>
      <c r="S435" s="206"/>
      <c r="T435" s="207"/>
      <c r="AT435" s="173" t="s">
        <v>209</v>
      </c>
      <c r="AU435" s="173" t="s">
        <v>78</v>
      </c>
      <c r="AV435" s="12" t="s">
        <v>80</v>
      </c>
      <c r="AW435" s="12" t="s">
        <v>31</v>
      </c>
      <c r="AX435" s="12" t="s">
        <v>78</v>
      </c>
      <c r="AY435" s="173" t="s">
        <v>199</v>
      </c>
    </row>
    <row r="436" spans="1:31" s="1" customFormat="1" ht="6.95" customHeight="1">
      <c r="A436" s="32"/>
      <c r="B436" s="42"/>
      <c r="C436" s="43"/>
      <c r="D436" s="43"/>
      <c r="E436" s="43"/>
      <c r="F436" s="43"/>
      <c r="G436" s="43"/>
      <c r="H436" s="43"/>
      <c r="I436" s="114"/>
      <c r="J436" s="43"/>
      <c r="K436" s="43"/>
      <c r="L436" s="33"/>
      <c r="M436" s="32"/>
      <c r="O436" s="32"/>
      <c r="P436" s="32"/>
      <c r="Q436" s="32"/>
      <c r="R436" s="32"/>
      <c r="S436" s="32"/>
      <c r="T436" s="32"/>
      <c r="U436" s="32"/>
      <c r="V436" s="32"/>
      <c r="W436" s="32"/>
      <c r="X436" s="32"/>
      <c r="Y436" s="32"/>
      <c r="Z436" s="32"/>
      <c r="AA436" s="32"/>
      <c r="AB436" s="32"/>
      <c r="AC436" s="32"/>
      <c r="AD436" s="32"/>
      <c r="AE436" s="32"/>
    </row>
  </sheetData>
  <autoFilter ref="C90:K90"/>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3"/>
  <sheetViews>
    <sheetView showGridLines="0" workbookViewId="0" topLeftCell="A68">
      <selection activeCell="V174" sqref="V174"/>
    </sheetView>
  </sheetViews>
  <sheetFormatPr defaultColWidth="9.28125" defaultRowHeight="12"/>
  <cols>
    <col min="1" max="1" width="8.28125" style="0" customWidth="1"/>
    <col min="2" max="2" width="1.4218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L2" s="321" t="s">
        <v>6</v>
      </c>
      <c r="M2" s="322"/>
      <c r="N2" s="322"/>
      <c r="O2" s="322"/>
      <c r="P2" s="322"/>
      <c r="Q2" s="322"/>
      <c r="R2" s="322"/>
      <c r="S2" s="322"/>
      <c r="T2" s="322"/>
      <c r="U2" s="322"/>
      <c r="V2" s="322"/>
      <c r="AT2" s="17" t="s">
        <v>83</v>
      </c>
      <c r="AZ2" s="89" t="s">
        <v>729</v>
      </c>
      <c r="BA2" s="89" t="s">
        <v>730</v>
      </c>
      <c r="BB2" s="89" t="s">
        <v>144</v>
      </c>
      <c r="BC2" s="89" t="s">
        <v>133</v>
      </c>
      <c r="BD2" s="89" t="s">
        <v>91</v>
      </c>
    </row>
    <row r="3" spans="2:56" ht="6.95" customHeight="1">
      <c r="B3" s="18"/>
      <c r="C3" s="19"/>
      <c r="D3" s="19"/>
      <c r="E3" s="19"/>
      <c r="F3" s="19"/>
      <c r="G3" s="19"/>
      <c r="H3" s="19"/>
      <c r="I3" s="90"/>
      <c r="J3" s="19"/>
      <c r="K3" s="19"/>
      <c r="L3" s="20"/>
      <c r="AT3" s="17" t="s">
        <v>80</v>
      </c>
      <c r="AZ3" s="89" t="s">
        <v>731</v>
      </c>
      <c r="BA3" s="89" t="s">
        <v>732</v>
      </c>
      <c r="BB3" s="89" t="s">
        <v>144</v>
      </c>
      <c r="BC3" s="89" t="s">
        <v>130</v>
      </c>
      <c r="BD3" s="89" t="s">
        <v>91</v>
      </c>
    </row>
    <row r="4" spans="2:56" ht="24.95" customHeight="1">
      <c r="B4" s="20"/>
      <c r="D4" s="21" t="s">
        <v>95</v>
      </c>
      <c r="L4" s="20"/>
      <c r="M4" s="91" t="s">
        <v>11</v>
      </c>
      <c r="AT4" s="17" t="s">
        <v>4</v>
      </c>
      <c r="AZ4" s="89" t="s">
        <v>733</v>
      </c>
      <c r="BA4" s="89" t="s">
        <v>734</v>
      </c>
      <c r="BB4" s="89" t="s">
        <v>144</v>
      </c>
      <c r="BC4" s="89" t="s">
        <v>133</v>
      </c>
      <c r="BD4" s="89" t="s">
        <v>91</v>
      </c>
    </row>
    <row r="5" spans="2:56" ht="6.95" customHeight="1">
      <c r="B5" s="20"/>
      <c r="L5" s="20"/>
      <c r="AZ5" s="89" t="s">
        <v>735</v>
      </c>
      <c r="BA5" s="89" t="s">
        <v>736</v>
      </c>
      <c r="BB5" s="89" t="s">
        <v>144</v>
      </c>
      <c r="BC5" s="89" t="s">
        <v>133</v>
      </c>
      <c r="BD5" s="89" t="s">
        <v>91</v>
      </c>
    </row>
    <row r="6" spans="2:56" ht="12" customHeight="1">
      <c r="B6" s="20"/>
      <c r="D6" s="27" t="s">
        <v>17</v>
      </c>
      <c r="L6" s="20"/>
      <c r="AZ6" s="89" t="s">
        <v>737</v>
      </c>
      <c r="BA6" s="89" t="s">
        <v>738</v>
      </c>
      <c r="BB6" s="89" t="s">
        <v>126</v>
      </c>
      <c r="BC6" s="89" t="s">
        <v>739</v>
      </c>
      <c r="BD6" s="89" t="s">
        <v>91</v>
      </c>
    </row>
    <row r="7" spans="2:56" ht="16.5" customHeight="1">
      <c r="B7" s="20"/>
      <c r="E7" s="334" t="str">
        <f>'Rekapitulace stavby'!K6</f>
        <v>JATEČNÍ V TEPLICÍCH - R1</v>
      </c>
      <c r="F7" s="335"/>
      <c r="G7" s="335"/>
      <c r="H7" s="335"/>
      <c r="L7" s="20"/>
      <c r="AZ7" s="89" t="s">
        <v>740</v>
      </c>
      <c r="BA7" s="89" t="s">
        <v>741</v>
      </c>
      <c r="BB7" s="89" t="s">
        <v>126</v>
      </c>
      <c r="BC7" s="89" t="s">
        <v>660</v>
      </c>
      <c r="BD7" s="89" t="s">
        <v>91</v>
      </c>
    </row>
    <row r="8" spans="1:56" s="1" customFormat="1" ht="12" customHeight="1">
      <c r="A8" s="32"/>
      <c r="B8" s="33"/>
      <c r="C8" s="32"/>
      <c r="D8" s="27" t="s">
        <v>108</v>
      </c>
      <c r="E8" s="32"/>
      <c r="F8" s="32"/>
      <c r="G8" s="32"/>
      <c r="H8" s="32"/>
      <c r="I8" s="92"/>
      <c r="J8" s="32"/>
      <c r="K8" s="32"/>
      <c r="L8" s="93"/>
      <c r="S8" s="32"/>
      <c r="T8" s="32"/>
      <c r="U8" s="32"/>
      <c r="V8" s="32"/>
      <c r="W8" s="32"/>
      <c r="X8" s="32"/>
      <c r="Y8" s="32"/>
      <c r="Z8" s="32"/>
      <c r="AA8" s="32"/>
      <c r="AB8" s="32"/>
      <c r="AC8" s="32"/>
      <c r="AD8" s="32"/>
      <c r="AE8" s="32"/>
      <c r="AZ8" s="89" t="s">
        <v>742</v>
      </c>
      <c r="BA8" s="89" t="s">
        <v>743</v>
      </c>
      <c r="BB8" s="89" t="s">
        <v>154</v>
      </c>
      <c r="BC8" s="89" t="s">
        <v>744</v>
      </c>
      <c r="BD8" s="89" t="s">
        <v>91</v>
      </c>
    </row>
    <row r="9" spans="1:56" s="1" customFormat="1" ht="16.5" customHeight="1">
      <c r="A9" s="32"/>
      <c r="B9" s="33"/>
      <c r="C9" s="32"/>
      <c r="D9" s="32"/>
      <c r="E9" s="314" t="s">
        <v>745</v>
      </c>
      <c r="F9" s="333"/>
      <c r="G9" s="333"/>
      <c r="H9" s="333"/>
      <c r="I9" s="92"/>
      <c r="J9" s="32"/>
      <c r="K9" s="32"/>
      <c r="L9" s="93"/>
      <c r="S9" s="32"/>
      <c r="T9" s="32"/>
      <c r="U9" s="32"/>
      <c r="V9" s="32"/>
      <c r="W9" s="32"/>
      <c r="X9" s="32"/>
      <c r="Y9" s="32"/>
      <c r="Z9" s="32"/>
      <c r="AA9" s="32"/>
      <c r="AB9" s="32"/>
      <c r="AC9" s="32"/>
      <c r="AD9" s="32"/>
      <c r="AE9" s="32"/>
      <c r="AZ9" s="89" t="s">
        <v>746</v>
      </c>
      <c r="BA9" s="89" t="s">
        <v>747</v>
      </c>
      <c r="BB9" s="89" t="s">
        <v>126</v>
      </c>
      <c r="BC9" s="89" t="s">
        <v>748</v>
      </c>
      <c r="BD9" s="89" t="s">
        <v>91</v>
      </c>
    </row>
    <row r="10" spans="1:56" s="1" customFormat="1" ht="12">
      <c r="A10" s="32"/>
      <c r="B10" s="33"/>
      <c r="C10" s="32"/>
      <c r="D10" s="32"/>
      <c r="E10" s="32"/>
      <c r="F10" s="32"/>
      <c r="G10" s="32"/>
      <c r="H10" s="32"/>
      <c r="I10" s="92"/>
      <c r="J10" s="32"/>
      <c r="K10" s="32"/>
      <c r="L10" s="93"/>
      <c r="S10" s="32"/>
      <c r="T10" s="32"/>
      <c r="U10" s="32"/>
      <c r="V10" s="32"/>
      <c r="W10" s="32"/>
      <c r="X10" s="32"/>
      <c r="Y10" s="32"/>
      <c r="Z10" s="32"/>
      <c r="AA10" s="32"/>
      <c r="AB10" s="32"/>
      <c r="AC10" s="32"/>
      <c r="AD10" s="32"/>
      <c r="AE10" s="32"/>
      <c r="AZ10" s="89" t="s">
        <v>749</v>
      </c>
      <c r="BA10" s="89" t="s">
        <v>750</v>
      </c>
      <c r="BB10" s="89" t="s">
        <v>126</v>
      </c>
      <c r="BC10" s="89" t="s">
        <v>127</v>
      </c>
      <c r="BD10" s="89" t="s">
        <v>91</v>
      </c>
    </row>
    <row r="11" spans="1:31" s="1" customFormat="1" ht="12" customHeight="1">
      <c r="A11" s="32"/>
      <c r="B11" s="33"/>
      <c r="C11" s="32"/>
      <c r="D11" s="27" t="s">
        <v>19</v>
      </c>
      <c r="E11" s="32"/>
      <c r="F11" s="25" t="s">
        <v>3</v>
      </c>
      <c r="G11" s="32"/>
      <c r="H11" s="32"/>
      <c r="I11" s="94" t="s">
        <v>20</v>
      </c>
      <c r="J11" s="25" t="s">
        <v>3</v>
      </c>
      <c r="K11" s="32"/>
      <c r="L11" s="93"/>
      <c r="S11" s="32"/>
      <c r="T11" s="32"/>
      <c r="U11" s="32"/>
      <c r="V11" s="32"/>
      <c r="W11" s="32"/>
      <c r="X11" s="32"/>
      <c r="Y11" s="32"/>
      <c r="Z11" s="32"/>
      <c r="AA11" s="32"/>
      <c r="AB11" s="32"/>
      <c r="AC11" s="32"/>
      <c r="AD11" s="32"/>
      <c r="AE11" s="32"/>
    </row>
    <row r="12" spans="1:31" s="1" customFormat="1" ht="12" customHeight="1">
      <c r="A12" s="32"/>
      <c r="B12" s="33"/>
      <c r="C12" s="32"/>
      <c r="D12" s="27" t="s">
        <v>21</v>
      </c>
      <c r="E12" s="32"/>
      <c r="F12" s="25" t="s">
        <v>22</v>
      </c>
      <c r="G12" s="32"/>
      <c r="H12" s="32"/>
      <c r="I12" s="94" t="s">
        <v>23</v>
      </c>
      <c r="J12" s="50">
        <f>'Rekapitulace stavby'!AN8</f>
        <v>43991</v>
      </c>
      <c r="K12" s="32"/>
      <c r="L12" s="93"/>
      <c r="S12" s="32"/>
      <c r="T12" s="32"/>
      <c r="U12" s="32"/>
      <c r="V12" s="32"/>
      <c r="W12" s="32"/>
      <c r="X12" s="32"/>
      <c r="Y12" s="32"/>
      <c r="Z12" s="32"/>
      <c r="AA12" s="32"/>
      <c r="AB12" s="32"/>
      <c r="AC12" s="32"/>
      <c r="AD12" s="32"/>
      <c r="AE12" s="32"/>
    </row>
    <row r="13" spans="1:31" s="1" customFormat="1" ht="10.9" customHeight="1">
      <c r="A13" s="32"/>
      <c r="B13" s="33"/>
      <c r="C13" s="32"/>
      <c r="D13" s="32"/>
      <c r="E13" s="32"/>
      <c r="F13" s="32"/>
      <c r="G13" s="32"/>
      <c r="H13" s="32"/>
      <c r="I13" s="92"/>
      <c r="J13" s="32"/>
      <c r="K13" s="32"/>
      <c r="L13" s="93"/>
      <c r="S13" s="32"/>
      <c r="T13" s="32"/>
      <c r="U13" s="32"/>
      <c r="V13" s="32"/>
      <c r="W13" s="32"/>
      <c r="X13" s="32"/>
      <c r="Y13" s="32"/>
      <c r="Z13" s="32"/>
      <c r="AA13" s="32"/>
      <c r="AB13" s="32"/>
      <c r="AC13" s="32"/>
      <c r="AD13" s="32"/>
      <c r="AE13" s="32"/>
    </row>
    <row r="14" spans="1:31" s="1" customFormat="1" ht="12" customHeight="1">
      <c r="A14" s="32"/>
      <c r="B14" s="33"/>
      <c r="C14" s="32"/>
      <c r="D14" s="27" t="s">
        <v>24</v>
      </c>
      <c r="E14" s="32"/>
      <c r="F14" s="32"/>
      <c r="G14" s="32"/>
      <c r="H14" s="32"/>
      <c r="I14" s="94" t="s">
        <v>25</v>
      </c>
      <c r="J14" s="25" t="s">
        <v>3</v>
      </c>
      <c r="K14" s="32"/>
      <c r="L14" s="93"/>
      <c r="S14" s="32"/>
      <c r="T14" s="32"/>
      <c r="U14" s="32"/>
      <c r="V14" s="32"/>
      <c r="W14" s="32"/>
      <c r="X14" s="32"/>
      <c r="Y14" s="32"/>
      <c r="Z14" s="32"/>
      <c r="AA14" s="32"/>
      <c r="AB14" s="32"/>
      <c r="AC14" s="32"/>
      <c r="AD14" s="32"/>
      <c r="AE14" s="32"/>
    </row>
    <row r="15" spans="1:31" s="1" customFormat="1" ht="18" customHeight="1">
      <c r="A15" s="32"/>
      <c r="B15" s="33"/>
      <c r="C15" s="32"/>
      <c r="D15" s="32"/>
      <c r="E15" s="25" t="s">
        <v>26</v>
      </c>
      <c r="F15" s="32"/>
      <c r="G15" s="32"/>
      <c r="H15" s="32"/>
      <c r="I15" s="94" t="s">
        <v>27</v>
      </c>
      <c r="J15" s="25" t="s">
        <v>3</v>
      </c>
      <c r="K15" s="32"/>
      <c r="L15" s="93"/>
      <c r="S15" s="32"/>
      <c r="T15" s="32"/>
      <c r="U15" s="32"/>
      <c r="V15" s="32"/>
      <c r="W15" s="32"/>
      <c r="X15" s="32"/>
      <c r="Y15" s="32"/>
      <c r="Z15" s="32"/>
      <c r="AA15" s="32"/>
      <c r="AB15" s="32"/>
      <c r="AC15" s="32"/>
      <c r="AD15" s="32"/>
      <c r="AE15" s="32"/>
    </row>
    <row r="16" spans="1:31" s="1" customFormat="1" ht="6.95" customHeight="1">
      <c r="A16" s="32"/>
      <c r="B16" s="33"/>
      <c r="C16" s="32"/>
      <c r="D16" s="32"/>
      <c r="E16" s="32"/>
      <c r="F16" s="32"/>
      <c r="G16" s="32"/>
      <c r="H16" s="32"/>
      <c r="I16" s="92"/>
      <c r="J16" s="32"/>
      <c r="K16" s="32"/>
      <c r="L16" s="93"/>
      <c r="S16" s="32"/>
      <c r="T16" s="32"/>
      <c r="U16" s="32"/>
      <c r="V16" s="32"/>
      <c r="W16" s="32"/>
      <c r="X16" s="32"/>
      <c r="Y16" s="32"/>
      <c r="Z16" s="32"/>
      <c r="AA16" s="32"/>
      <c r="AB16" s="32"/>
      <c r="AC16" s="32"/>
      <c r="AD16" s="32"/>
      <c r="AE16" s="32"/>
    </row>
    <row r="17" spans="1:31" s="1" customFormat="1" ht="12" customHeight="1">
      <c r="A17" s="32"/>
      <c r="B17" s="33"/>
      <c r="C17" s="32"/>
      <c r="D17" s="27" t="s">
        <v>28</v>
      </c>
      <c r="E17" s="32"/>
      <c r="F17" s="32"/>
      <c r="G17" s="32"/>
      <c r="H17" s="32"/>
      <c r="I17" s="94" t="s">
        <v>25</v>
      </c>
      <c r="J17" s="95" t="str">
        <f>'Rekapitulace stavby'!AN13</f>
        <v>25467069</v>
      </c>
      <c r="K17" s="32"/>
      <c r="L17" s="93"/>
      <c r="S17" s="32"/>
      <c r="T17" s="32"/>
      <c r="U17" s="32"/>
      <c r="V17" s="32"/>
      <c r="W17" s="32"/>
      <c r="X17" s="32"/>
      <c r="Y17" s="32"/>
      <c r="Z17" s="32"/>
      <c r="AA17" s="32"/>
      <c r="AB17" s="32"/>
      <c r="AC17" s="32"/>
      <c r="AD17" s="32"/>
      <c r="AE17" s="32"/>
    </row>
    <row r="18" spans="1:31" s="1" customFormat="1" ht="18" customHeight="1">
      <c r="A18" s="32"/>
      <c r="B18" s="33"/>
      <c r="C18" s="32"/>
      <c r="D18" s="32"/>
      <c r="E18" s="336" t="str">
        <f>'Rekapitulace stavby'!E14</f>
        <v>TELKONT s.r.o.</v>
      </c>
      <c r="F18" s="326"/>
      <c r="G18" s="326"/>
      <c r="H18" s="326"/>
      <c r="I18" s="94" t="s">
        <v>27</v>
      </c>
      <c r="J18" s="95" t="str">
        <f>'Rekapitulace stavby'!AN14</f>
        <v>CZ25467069</v>
      </c>
      <c r="K18" s="32"/>
      <c r="L18" s="93"/>
      <c r="S18" s="32"/>
      <c r="T18" s="32"/>
      <c r="U18" s="32"/>
      <c r="V18" s="32"/>
      <c r="W18" s="32"/>
      <c r="X18" s="32"/>
      <c r="Y18" s="32"/>
      <c r="Z18" s="32"/>
      <c r="AA18" s="32"/>
      <c r="AB18" s="32"/>
      <c r="AC18" s="32"/>
      <c r="AD18" s="32"/>
      <c r="AE18" s="32"/>
    </row>
    <row r="19" spans="1:31" s="1" customFormat="1" ht="6.95" customHeight="1">
      <c r="A19" s="32"/>
      <c r="B19" s="33"/>
      <c r="C19" s="32"/>
      <c r="D19" s="32"/>
      <c r="E19" s="32"/>
      <c r="F19" s="32"/>
      <c r="G19" s="32"/>
      <c r="H19" s="32"/>
      <c r="I19" s="92"/>
      <c r="J19" s="32"/>
      <c r="K19" s="32"/>
      <c r="L19" s="93"/>
      <c r="S19" s="32"/>
      <c r="T19" s="32"/>
      <c r="U19" s="32"/>
      <c r="V19" s="32"/>
      <c r="W19" s="32"/>
      <c r="X19" s="32"/>
      <c r="Y19" s="32"/>
      <c r="Z19" s="32"/>
      <c r="AA19" s="32"/>
      <c r="AB19" s="32"/>
      <c r="AC19" s="32"/>
      <c r="AD19" s="32"/>
      <c r="AE19" s="32"/>
    </row>
    <row r="20" spans="1:31" s="1" customFormat="1" ht="12" customHeight="1">
      <c r="A20" s="32"/>
      <c r="B20" s="33"/>
      <c r="C20" s="32"/>
      <c r="D20" s="27" t="s">
        <v>29</v>
      </c>
      <c r="E20" s="32"/>
      <c r="F20" s="32"/>
      <c r="G20" s="32"/>
      <c r="H20" s="32"/>
      <c r="I20" s="94" t="s">
        <v>25</v>
      </c>
      <c r="J20" s="25" t="s">
        <v>3</v>
      </c>
      <c r="K20" s="32"/>
      <c r="L20" s="93"/>
      <c r="S20" s="32"/>
      <c r="T20" s="32"/>
      <c r="U20" s="32"/>
      <c r="V20" s="32"/>
      <c r="W20" s="32"/>
      <c r="X20" s="32"/>
      <c r="Y20" s="32"/>
      <c r="Z20" s="32"/>
      <c r="AA20" s="32"/>
      <c r="AB20" s="32"/>
      <c r="AC20" s="32"/>
      <c r="AD20" s="32"/>
      <c r="AE20" s="32"/>
    </row>
    <row r="21" spans="1:31" s="1" customFormat="1" ht="18" customHeight="1">
      <c r="A21" s="32"/>
      <c r="B21" s="33"/>
      <c r="C21" s="32"/>
      <c r="D21" s="32"/>
      <c r="E21" s="25" t="s">
        <v>30</v>
      </c>
      <c r="F21" s="32"/>
      <c r="G21" s="32"/>
      <c r="H21" s="32"/>
      <c r="I21" s="94" t="s">
        <v>27</v>
      </c>
      <c r="J21" s="25" t="s">
        <v>3</v>
      </c>
      <c r="K21" s="32"/>
      <c r="L21" s="93"/>
      <c r="S21" s="32"/>
      <c r="T21" s="32"/>
      <c r="U21" s="32"/>
      <c r="V21" s="32"/>
      <c r="W21" s="32"/>
      <c r="X21" s="32"/>
      <c r="Y21" s="32"/>
      <c r="Z21" s="32"/>
      <c r="AA21" s="32"/>
      <c r="AB21" s="32"/>
      <c r="AC21" s="32"/>
      <c r="AD21" s="32"/>
      <c r="AE21" s="32"/>
    </row>
    <row r="22" spans="1:31" s="1" customFormat="1" ht="6.95" customHeight="1">
      <c r="A22" s="32"/>
      <c r="B22" s="33"/>
      <c r="C22" s="32"/>
      <c r="D22" s="32"/>
      <c r="E22" s="32"/>
      <c r="F22" s="32"/>
      <c r="G22" s="32"/>
      <c r="H22" s="32"/>
      <c r="I22" s="92"/>
      <c r="J22" s="32"/>
      <c r="K22" s="32"/>
      <c r="L22" s="93"/>
      <c r="S22" s="32"/>
      <c r="T22" s="32"/>
      <c r="U22" s="32"/>
      <c r="V22" s="32"/>
      <c r="W22" s="32"/>
      <c r="X22" s="32"/>
      <c r="Y22" s="32"/>
      <c r="Z22" s="32"/>
      <c r="AA22" s="32"/>
      <c r="AB22" s="32"/>
      <c r="AC22" s="32"/>
      <c r="AD22" s="32"/>
      <c r="AE22" s="32"/>
    </row>
    <row r="23" spans="1:31" s="1" customFormat="1" ht="12" customHeight="1">
      <c r="A23" s="32"/>
      <c r="B23" s="33"/>
      <c r="C23" s="32"/>
      <c r="D23" s="27" t="s">
        <v>32</v>
      </c>
      <c r="E23" s="32"/>
      <c r="F23" s="32"/>
      <c r="G23" s="32"/>
      <c r="H23" s="32"/>
      <c r="I23" s="94" t="s">
        <v>25</v>
      </c>
      <c r="J23" s="25" t="s">
        <v>3</v>
      </c>
      <c r="K23" s="32"/>
      <c r="L23" s="93"/>
      <c r="S23" s="32"/>
      <c r="T23" s="32"/>
      <c r="U23" s="32"/>
      <c r="V23" s="32"/>
      <c r="W23" s="32"/>
      <c r="X23" s="32"/>
      <c r="Y23" s="32"/>
      <c r="Z23" s="32"/>
      <c r="AA23" s="32"/>
      <c r="AB23" s="32"/>
      <c r="AC23" s="32"/>
      <c r="AD23" s="32"/>
      <c r="AE23" s="32"/>
    </row>
    <row r="24" spans="1:31" s="1" customFormat="1" ht="18" customHeight="1">
      <c r="A24" s="32"/>
      <c r="B24" s="33"/>
      <c r="C24" s="32"/>
      <c r="D24" s="32"/>
      <c r="E24" s="25" t="s">
        <v>33</v>
      </c>
      <c r="F24" s="32"/>
      <c r="G24" s="32"/>
      <c r="H24" s="32"/>
      <c r="I24" s="94" t="s">
        <v>27</v>
      </c>
      <c r="J24" s="25" t="s">
        <v>3</v>
      </c>
      <c r="K24" s="32"/>
      <c r="L24" s="93"/>
      <c r="S24" s="32"/>
      <c r="T24" s="32"/>
      <c r="U24" s="32"/>
      <c r="V24" s="32"/>
      <c r="W24" s="32"/>
      <c r="X24" s="32"/>
      <c r="Y24" s="32"/>
      <c r="Z24" s="32"/>
      <c r="AA24" s="32"/>
      <c r="AB24" s="32"/>
      <c r="AC24" s="32"/>
      <c r="AD24" s="32"/>
      <c r="AE24" s="32"/>
    </row>
    <row r="25" spans="1:31" s="1" customFormat="1" ht="6.95" customHeight="1">
      <c r="A25" s="32"/>
      <c r="B25" s="33"/>
      <c r="C25" s="32"/>
      <c r="D25" s="32"/>
      <c r="E25" s="32"/>
      <c r="F25" s="32"/>
      <c r="G25" s="32"/>
      <c r="H25" s="32"/>
      <c r="I25" s="92"/>
      <c r="J25" s="32"/>
      <c r="K25" s="32"/>
      <c r="L25" s="93"/>
      <c r="S25" s="32"/>
      <c r="T25" s="32"/>
      <c r="U25" s="32"/>
      <c r="V25" s="32"/>
      <c r="W25" s="32"/>
      <c r="X25" s="32"/>
      <c r="Y25" s="32"/>
      <c r="Z25" s="32"/>
      <c r="AA25" s="32"/>
      <c r="AB25" s="32"/>
      <c r="AC25" s="32"/>
      <c r="AD25" s="32"/>
      <c r="AE25" s="32"/>
    </row>
    <row r="26" spans="1:31" s="1" customFormat="1" ht="12" customHeight="1">
      <c r="A26" s="32"/>
      <c r="B26" s="33"/>
      <c r="C26" s="32"/>
      <c r="D26" s="27" t="s">
        <v>34</v>
      </c>
      <c r="E26" s="32"/>
      <c r="F26" s="32"/>
      <c r="G26" s="32"/>
      <c r="H26" s="32"/>
      <c r="I26" s="92"/>
      <c r="J26" s="32"/>
      <c r="K26" s="32"/>
      <c r="L26" s="93"/>
      <c r="S26" s="32"/>
      <c r="T26" s="32"/>
      <c r="U26" s="32"/>
      <c r="V26" s="32"/>
      <c r="W26" s="32"/>
      <c r="X26" s="32"/>
      <c r="Y26" s="32"/>
      <c r="Z26" s="32"/>
      <c r="AA26" s="32"/>
      <c r="AB26" s="32"/>
      <c r="AC26" s="32"/>
      <c r="AD26" s="32"/>
      <c r="AE26" s="32"/>
    </row>
    <row r="27" spans="1:31" s="7" customFormat="1" ht="16.5" customHeight="1">
      <c r="A27" s="96"/>
      <c r="B27" s="97"/>
      <c r="C27" s="96"/>
      <c r="D27" s="96"/>
      <c r="E27" s="330" t="s">
        <v>3</v>
      </c>
      <c r="F27" s="330"/>
      <c r="G27" s="330"/>
      <c r="H27" s="330"/>
      <c r="I27" s="98"/>
      <c r="J27" s="96"/>
      <c r="K27" s="96"/>
      <c r="L27" s="99"/>
      <c r="S27" s="96"/>
      <c r="T27" s="96"/>
      <c r="U27" s="96"/>
      <c r="V27" s="96"/>
      <c r="W27" s="96"/>
      <c r="X27" s="96"/>
      <c r="Y27" s="96"/>
      <c r="Z27" s="96"/>
      <c r="AA27" s="96"/>
      <c r="AB27" s="96"/>
      <c r="AC27" s="96"/>
      <c r="AD27" s="96"/>
      <c r="AE27" s="96"/>
    </row>
    <row r="28" spans="1:31" s="1" customFormat="1" ht="6.95" customHeight="1">
      <c r="A28" s="32"/>
      <c r="B28" s="33"/>
      <c r="C28" s="32"/>
      <c r="D28" s="32"/>
      <c r="E28" s="32"/>
      <c r="F28" s="32"/>
      <c r="G28" s="32"/>
      <c r="H28" s="32"/>
      <c r="I28" s="92"/>
      <c r="J28" s="32"/>
      <c r="K28" s="32"/>
      <c r="L28" s="93"/>
      <c r="S28" s="32"/>
      <c r="T28" s="32"/>
      <c r="U28" s="32"/>
      <c r="V28" s="32"/>
      <c r="W28" s="32"/>
      <c r="X28" s="32"/>
      <c r="Y28" s="32"/>
      <c r="Z28" s="32"/>
      <c r="AA28" s="32"/>
      <c r="AB28" s="32"/>
      <c r="AC28" s="32"/>
      <c r="AD28" s="32"/>
      <c r="AE28" s="32"/>
    </row>
    <row r="29" spans="1:31" s="1" customFormat="1" ht="6.95" customHeight="1">
      <c r="A29" s="32"/>
      <c r="B29" s="33"/>
      <c r="C29" s="32"/>
      <c r="D29" s="61"/>
      <c r="E29" s="61"/>
      <c r="F29" s="61"/>
      <c r="G29" s="61"/>
      <c r="H29" s="61"/>
      <c r="I29" s="101"/>
      <c r="J29" s="61"/>
      <c r="K29" s="61"/>
      <c r="L29" s="93"/>
      <c r="S29" s="32"/>
      <c r="T29" s="32"/>
      <c r="U29" s="32"/>
      <c r="V29" s="32"/>
      <c r="W29" s="32"/>
      <c r="X29" s="32"/>
      <c r="Y29" s="32"/>
      <c r="Z29" s="32"/>
      <c r="AA29" s="32"/>
      <c r="AB29" s="32"/>
      <c r="AC29" s="32"/>
      <c r="AD29" s="32"/>
      <c r="AE29" s="32"/>
    </row>
    <row r="30" spans="1:31" s="1" customFormat="1" ht="25.35" customHeight="1">
      <c r="A30" s="32"/>
      <c r="B30" s="33"/>
      <c r="C30" s="32"/>
      <c r="D30" s="102" t="s">
        <v>36</v>
      </c>
      <c r="E30" s="32"/>
      <c r="F30" s="32"/>
      <c r="G30" s="32"/>
      <c r="H30" s="32"/>
      <c r="I30" s="92"/>
      <c r="J30" s="66">
        <f>ROUND(J83,2)</f>
        <v>481336.92</v>
      </c>
      <c r="K30" s="32"/>
      <c r="L30" s="93"/>
      <c r="S30" s="32"/>
      <c r="T30" s="32"/>
      <c r="U30" s="32"/>
      <c r="V30" s="32"/>
      <c r="W30" s="32"/>
      <c r="X30" s="32"/>
      <c r="Y30" s="32"/>
      <c r="Z30" s="32"/>
      <c r="AA30" s="32"/>
      <c r="AB30" s="32"/>
      <c r="AC30" s="32"/>
      <c r="AD30" s="32"/>
      <c r="AE30" s="32"/>
    </row>
    <row r="31" spans="1:31" s="1" customFormat="1" ht="6.95" customHeight="1">
      <c r="A31" s="32"/>
      <c r="B31" s="33"/>
      <c r="C31" s="32"/>
      <c r="D31" s="61"/>
      <c r="E31" s="61"/>
      <c r="F31" s="61"/>
      <c r="G31" s="61"/>
      <c r="H31" s="61"/>
      <c r="I31" s="101"/>
      <c r="J31" s="61"/>
      <c r="K31" s="61"/>
      <c r="L31" s="93"/>
      <c r="S31" s="32"/>
      <c r="T31" s="32"/>
      <c r="U31" s="32"/>
      <c r="V31" s="32"/>
      <c r="W31" s="32"/>
      <c r="X31" s="32"/>
      <c r="Y31" s="32"/>
      <c r="Z31" s="32"/>
      <c r="AA31" s="32"/>
      <c r="AB31" s="32"/>
      <c r="AC31" s="32"/>
      <c r="AD31" s="32"/>
      <c r="AE31" s="32"/>
    </row>
    <row r="32" spans="1:31" s="1" customFormat="1" ht="14.45" customHeight="1">
      <c r="A32" s="32"/>
      <c r="B32" s="33"/>
      <c r="C32" s="32"/>
      <c r="D32" s="32"/>
      <c r="E32" s="32"/>
      <c r="F32" s="36" t="s">
        <v>38</v>
      </c>
      <c r="G32" s="32"/>
      <c r="H32" s="32"/>
      <c r="I32" s="103" t="s">
        <v>37</v>
      </c>
      <c r="J32" s="36" t="s">
        <v>39</v>
      </c>
      <c r="K32" s="32"/>
      <c r="L32" s="93"/>
      <c r="S32" s="32"/>
      <c r="T32" s="32"/>
      <c r="U32" s="32"/>
      <c r="V32" s="32"/>
      <c r="W32" s="32"/>
      <c r="X32" s="32"/>
      <c r="Y32" s="32"/>
      <c r="Z32" s="32"/>
      <c r="AA32" s="32"/>
      <c r="AB32" s="32"/>
      <c r="AC32" s="32"/>
      <c r="AD32" s="32"/>
      <c r="AE32" s="32"/>
    </row>
    <row r="33" spans="1:31" s="1" customFormat="1" ht="14.45" customHeight="1">
      <c r="A33" s="32"/>
      <c r="B33" s="33"/>
      <c r="C33" s="32"/>
      <c r="D33" s="104" t="s">
        <v>40</v>
      </c>
      <c r="E33" s="27" t="s">
        <v>41</v>
      </c>
      <c r="F33" s="105">
        <f>ROUND((SUM(BE83:BE182)),2)</f>
        <v>481336.92</v>
      </c>
      <c r="G33" s="32"/>
      <c r="H33" s="32"/>
      <c r="I33" s="106">
        <v>0.21</v>
      </c>
      <c r="J33" s="105">
        <f>ROUND(((SUM(BE83:BE182))*I33),2)</f>
        <v>101080.75</v>
      </c>
      <c r="K33" s="32"/>
      <c r="L33" s="93"/>
      <c r="S33" s="32"/>
      <c r="T33" s="32"/>
      <c r="U33" s="32"/>
      <c r="V33" s="32"/>
      <c r="W33" s="32"/>
      <c r="X33" s="32"/>
      <c r="Y33" s="32"/>
      <c r="Z33" s="32"/>
      <c r="AA33" s="32"/>
      <c r="AB33" s="32"/>
      <c r="AC33" s="32"/>
      <c r="AD33" s="32"/>
      <c r="AE33" s="32"/>
    </row>
    <row r="34" spans="1:31" s="1" customFormat="1" ht="14.45" customHeight="1">
      <c r="A34" s="32"/>
      <c r="B34" s="33"/>
      <c r="C34" s="32"/>
      <c r="D34" s="32"/>
      <c r="E34" s="27" t="s">
        <v>42</v>
      </c>
      <c r="F34" s="105">
        <f>ROUND((SUM(BF83:BF182)),2)</f>
        <v>0</v>
      </c>
      <c r="G34" s="32"/>
      <c r="H34" s="32"/>
      <c r="I34" s="106">
        <v>0.15</v>
      </c>
      <c r="J34" s="105">
        <f>ROUND(((SUM(BF83:BF182))*I34),2)</f>
        <v>0</v>
      </c>
      <c r="K34" s="32"/>
      <c r="L34" s="93"/>
      <c r="S34" s="32"/>
      <c r="T34" s="32"/>
      <c r="U34" s="32"/>
      <c r="V34" s="32"/>
      <c r="W34" s="32"/>
      <c r="X34" s="32"/>
      <c r="Y34" s="32"/>
      <c r="Z34" s="32"/>
      <c r="AA34" s="32"/>
      <c r="AB34" s="32"/>
      <c r="AC34" s="32"/>
      <c r="AD34" s="32"/>
      <c r="AE34" s="32"/>
    </row>
    <row r="35" spans="1:31" s="1" customFormat="1" ht="14.45" customHeight="1" hidden="1">
      <c r="A35" s="32"/>
      <c r="B35" s="33"/>
      <c r="C35" s="32"/>
      <c r="D35" s="32"/>
      <c r="E35" s="27" t="s">
        <v>43</v>
      </c>
      <c r="F35" s="105">
        <f>ROUND((SUM(BG83:BG182)),2)</f>
        <v>0</v>
      </c>
      <c r="G35" s="32"/>
      <c r="H35" s="32"/>
      <c r="I35" s="106">
        <v>0.21</v>
      </c>
      <c r="J35" s="105">
        <f>0</f>
        <v>0</v>
      </c>
      <c r="K35" s="32"/>
      <c r="L35" s="93"/>
      <c r="S35" s="32"/>
      <c r="T35" s="32"/>
      <c r="U35" s="32"/>
      <c r="V35" s="32"/>
      <c r="W35" s="32"/>
      <c r="X35" s="32"/>
      <c r="Y35" s="32"/>
      <c r="Z35" s="32"/>
      <c r="AA35" s="32"/>
      <c r="AB35" s="32"/>
      <c r="AC35" s="32"/>
      <c r="AD35" s="32"/>
      <c r="AE35" s="32"/>
    </row>
    <row r="36" spans="1:31" s="1" customFormat="1" ht="14.45" customHeight="1" hidden="1">
      <c r="A36" s="32"/>
      <c r="B36" s="33"/>
      <c r="C36" s="32"/>
      <c r="D36" s="32"/>
      <c r="E36" s="27" t="s">
        <v>44</v>
      </c>
      <c r="F36" s="105">
        <f>ROUND((SUM(BH83:BH182)),2)</f>
        <v>0</v>
      </c>
      <c r="G36" s="32"/>
      <c r="H36" s="32"/>
      <c r="I36" s="106">
        <v>0.15</v>
      </c>
      <c r="J36" s="105">
        <f>0</f>
        <v>0</v>
      </c>
      <c r="K36" s="32"/>
      <c r="L36" s="93"/>
      <c r="S36" s="32"/>
      <c r="T36" s="32"/>
      <c r="U36" s="32"/>
      <c r="V36" s="32"/>
      <c r="W36" s="32"/>
      <c r="X36" s="32"/>
      <c r="Y36" s="32"/>
      <c r="Z36" s="32"/>
      <c r="AA36" s="32"/>
      <c r="AB36" s="32"/>
      <c r="AC36" s="32"/>
      <c r="AD36" s="32"/>
      <c r="AE36" s="32"/>
    </row>
    <row r="37" spans="1:31" s="1" customFormat="1" ht="14.45" customHeight="1" hidden="1">
      <c r="A37" s="32"/>
      <c r="B37" s="33"/>
      <c r="C37" s="32"/>
      <c r="D37" s="32"/>
      <c r="E37" s="27" t="s">
        <v>45</v>
      </c>
      <c r="F37" s="105">
        <f>ROUND((SUM(BI83:BI182)),2)</f>
        <v>0</v>
      </c>
      <c r="G37" s="32"/>
      <c r="H37" s="32"/>
      <c r="I37" s="106">
        <v>0</v>
      </c>
      <c r="J37" s="105">
        <f>0</f>
        <v>0</v>
      </c>
      <c r="K37" s="32"/>
      <c r="L37" s="93"/>
      <c r="S37" s="32"/>
      <c r="T37" s="32"/>
      <c r="U37" s="32"/>
      <c r="V37" s="32"/>
      <c r="W37" s="32"/>
      <c r="X37" s="32"/>
      <c r="Y37" s="32"/>
      <c r="Z37" s="32"/>
      <c r="AA37" s="32"/>
      <c r="AB37" s="32"/>
      <c r="AC37" s="32"/>
      <c r="AD37" s="32"/>
      <c r="AE37" s="32"/>
    </row>
    <row r="38" spans="1:31" s="1" customFormat="1" ht="6.95" customHeight="1">
      <c r="A38" s="32"/>
      <c r="B38" s="33"/>
      <c r="C38" s="32"/>
      <c r="D38" s="32"/>
      <c r="E38" s="32"/>
      <c r="F38" s="32"/>
      <c r="G38" s="32"/>
      <c r="H38" s="32"/>
      <c r="I38" s="92"/>
      <c r="J38" s="32"/>
      <c r="K38" s="32"/>
      <c r="L38" s="93"/>
      <c r="S38" s="32"/>
      <c r="T38" s="32"/>
      <c r="U38" s="32"/>
      <c r="V38" s="32"/>
      <c r="W38" s="32"/>
      <c r="X38" s="32"/>
      <c r="Y38" s="32"/>
      <c r="Z38" s="32"/>
      <c r="AA38" s="32"/>
      <c r="AB38" s="32"/>
      <c r="AC38" s="32"/>
      <c r="AD38" s="32"/>
      <c r="AE38" s="32"/>
    </row>
    <row r="39" spans="1:31" s="1" customFormat="1" ht="25.35" customHeight="1">
      <c r="A39" s="32"/>
      <c r="B39" s="33"/>
      <c r="C39" s="107"/>
      <c r="D39" s="108" t="s">
        <v>46</v>
      </c>
      <c r="E39" s="55"/>
      <c r="F39" s="55"/>
      <c r="G39" s="109" t="s">
        <v>47</v>
      </c>
      <c r="H39" s="110" t="s">
        <v>48</v>
      </c>
      <c r="I39" s="111"/>
      <c r="J39" s="112">
        <f>SUM(J30:J37)</f>
        <v>582417.6699999999</v>
      </c>
      <c r="K39" s="113"/>
      <c r="L39" s="93"/>
      <c r="S39" s="32"/>
      <c r="T39" s="32"/>
      <c r="U39" s="32"/>
      <c r="V39" s="32"/>
      <c r="W39" s="32"/>
      <c r="X39" s="32"/>
      <c r="Y39" s="32"/>
      <c r="Z39" s="32"/>
      <c r="AA39" s="32"/>
      <c r="AB39" s="32"/>
      <c r="AC39" s="32"/>
      <c r="AD39" s="32"/>
      <c r="AE39" s="32"/>
    </row>
    <row r="40" spans="1:31" s="1" customFormat="1" ht="14.45" customHeight="1">
      <c r="A40" s="32"/>
      <c r="B40" s="42"/>
      <c r="C40" s="43"/>
      <c r="D40" s="43"/>
      <c r="E40" s="43"/>
      <c r="F40" s="43"/>
      <c r="G40" s="43"/>
      <c r="H40" s="43"/>
      <c r="I40" s="114"/>
      <c r="J40" s="43"/>
      <c r="K40" s="43"/>
      <c r="L40" s="93"/>
      <c r="S40" s="32"/>
      <c r="T40" s="32"/>
      <c r="U40" s="32"/>
      <c r="V40" s="32"/>
      <c r="W40" s="32"/>
      <c r="X40" s="32"/>
      <c r="Y40" s="32"/>
      <c r="Z40" s="32"/>
      <c r="AA40" s="32"/>
      <c r="AB40" s="32"/>
      <c r="AC40" s="32"/>
      <c r="AD40" s="32"/>
      <c r="AE40" s="32"/>
    </row>
    <row r="44" spans="1:31" s="1" customFormat="1" ht="6.95" customHeight="1">
      <c r="A44" s="32"/>
      <c r="B44" s="44"/>
      <c r="C44" s="45"/>
      <c r="D44" s="45"/>
      <c r="E44" s="45"/>
      <c r="F44" s="45"/>
      <c r="G44" s="45"/>
      <c r="H44" s="45"/>
      <c r="I44" s="115"/>
      <c r="J44" s="45"/>
      <c r="K44" s="45"/>
      <c r="L44" s="93"/>
      <c r="S44" s="32"/>
      <c r="T44" s="32"/>
      <c r="U44" s="32"/>
      <c r="V44" s="32"/>
      <c r="W44" s="32"/>
      <c r="X44" s="32"/>
      <c r="Y44" s="32"/>
      <c r="Z44" s="32"/>
      <c r="AA44" s="32"/>
      <c r="AB44" s="32"/>
      <c r="AC44" s="32"/>
      <c r="AD44" s="32"/>
      <c r="AE44" s="32"/>
    </row>
    <row r="45" spans="1:31" s="1" customFormat="1" ht="24.95" customHeight="1">
      <c r="A45" s="32"/>
      <c r="B45" s="33"/>
      <c r="C45" s="21" t="s">
        <v>169</v>
      </c>
      <c r="D45" s="32"/>
      <c r="E45" s="32"/>
      <c r="F45" s="32"/>
      <c r="G45" s="32"/>
      <c r="H45" s="32"/>
      <c r="I45" s="92"/>
      <c r="J45" s="32"/>
      <c r="K45" s="32"/>
      <c r="L45" s="93"/>
      <c r="S45" s="32"/>
      <c r="T45" s="32"/>
      <c r="U45" s="32"/>
      <c r="V45" s="32"/>
      <c r="W45" s="32"/>
      <c r="X45" s="32"/>
      <c r="Y45" s="32"/>
      <c r="Z45" s="32"/>
      <c r="AA45" s="32"/>
      <c r="AB45" s="32"/>
      <c r="AC45" s="32"/>
      <c r="AD45" s="32"/>
      <c r="AE45" s="32"/>
    </row>
    <row r="46" spans="1:31" s="1" customFormat="1" ht="6.95" customHeight="1">
      <c r="A46" s="32"/>
      <c r="B46" s="33"/>
      <c r="C46" s="32"/>
      <c r="D46" s="32"/>
      <c r="E46" s="32"/>
      <c r="F46" s="32"/>
      <c r="G46" s="32"/>
      <c r="H46" s="32"/>
      <c r="I46" s="92"/>
      <c r="J46" s="32"/>
      <c r="K46" s="32"/>
      <c r="L46" s="93"/>
      <c r="S46" s="32"/>
      <c r="T46" s="32"/>
      <c r="U46" s="32"/>
      <c r="V46" s="32"/>
      <c r="W46" s="32"/>
      <c r="X46" s="32"/>
      <c r="Y46" s="32"/>
      <c r="Z46" s="32"/>
      <c r="AA46" s="32"/>
      <c r="AB46" s="32"/>
      <c r="AC46" s="32"/>
      <c r="AD46" s="32"/>
      <c r="AE46" s="32"/>
    </row>
    <row r="47" spans="1:31" s="1" customFormat="1" ht="12" customHeight="1">
      <c r="A47" s="32"/>
      <c r="B47" s="33"/>
      <c r="C47" s="27" t="s">
        <v>17</v>
      </c>
      <c r="D47" s="32"/>
      <c r="E47" s="32"/>
      <c r="F47" s="32"/>
      <c r="G47" s="32"/>
      <c r="H47" s="32"/>
      <c r="I47" s="92"/>
      <c r="J47" s="32"/>
      <c r="K47" s="32"/>
      <c r="L47" s="93"/>
      <c r="S47" s="32"/>
      <c r="T47" s="32"/>
      <c r="U47" s="32"/>
      <c r="V47" s="32"/>
      <c r="W47" s="32"/>
      <c r="X47" s="32"/>
      <c r="Y47" s="32"/>
      <c r="Z47" s="32"/>
      <c r="AA47" s="32"/>
      <c r="AB47" s="32"/>
      <c r="AC47" s="32"/>
      <c r="AD47" s="32"/>
      <c r="AE47" s="32"/>
    </row>
    <row r="48" spans="1:31" s="1" customFormat="1" ht="16.5" customHeight="1">
      <c r="A48" s="32"/>
      <c r="B48" s="33"/>
      <c r="C48" s="32"/>
      <c r="D48" s="32"/>
      <c r="E48" s="334" t="str">
        <f>E7</f>
        <v>JATEČNÍ V TEPLICÍCH - R1</v>
      </c>
      <c r="F48" s="335"/>
      <c r="G48" s="335"/>
      <c r="H48" s="335"/>
      <c r="I48" s="92"/>
      <c r="J48" s="32"/>
      <c r="K48" s="32"/>
      <c r="L48" s="93"/>
      <c r="S48" s="32"/>
      <c r="T48" s="32"/>
      <c r="U48" s="32"/>
      <c r="V48" s="32"/>
      <c r="W48" s="32"/>
      <c r="X48" s="32"/>
      <c r="Y48" s="32"/>
      <c r="Z48" s="32"/>
      <c r="AA48" s="32"/>
      <c r="AB48" s="32"/>
      <c r="AC48" s="32"/>
      <c r="AD48" s="32"/>
      <c r="AE48" s="32"/>
    </row>
    <row r="49" spans="1:31" s="1" customFormat="1" ht="12" customHeight="1">
      <c r="A49" s="32"/>
      <c r="B49" s="33"/>
      <c r="C49" s="27" t="s">
        <v>108</v>
      </c>
      <c r="D49" s="32"/>
      <c r="E49" s="32"/>
      <c r="F49" s="32"/>
      <c r="G49" s="32"/>
      <c r="H49" s="32"/>
      <c r="I49" s="92"/>
      <c r="J49" s="32"/>
      <c r="K49" s="32"/>
      <c r="L49" s="93"/>
      <c r="S49" s="32"/>
      <c r="T49" s="32"/>
      <c r="U49" s="32"/>
      <c r="V49" s="32"/>
      <c r="W49" s="32"/>
      <c r="X49" s="32"/>
      <c r="Y49" s="32"/>
      <c r="Z49" s="32"/>
      <c r="AA49" s="32"/>
      <c r="AB49" s="32"/>
      <c r="AC49" s="32"/>
      <c r="AD49" s="32"/>
      <c r="AE49" s="32"/>
    </row>
    <row r="50" spans="1:31" s="1" customFormat="1" ht="16.5" customHeight="1">
      <c r="A50" s="32"/>
      <c r="B50" s="33"/>
      <c r="C50" s="32"/>
      <c r="D50" s="32"/>
      <c r="E50" s="314" t="str">
        <f>E9</f>
        <v>ZRN2 - VEŘEJNÉ OSVĚTLENÍ</v>
      </c>
      <c r="F50" s="333"/>
      <c r="G50" s="333"/>
      <c r="H50" s="333"/>
      <c r="I50" s="92"/>
      <c r="J50" s="32"/>
      <c r="K50" s="32"/>
      <c r="L50" s="93"/>
      <c r="S50" s="32"/>
      <c r="T50" s="32"/>
      <c r="U50" s="32"/>
      <c r="V50" s="32"/>
      <c r="W50" s="32"/>
      <c r="X50" s="32"/>
      <c r="Y50" s="32"/>
      <c r="Z50" s="32"/>
      <c r="AA50" s="32"/>
      <c r="AB50" s="32"/>
      <c r="AC50" s="32"/>
      <c r="AD50" s="32"/>
      <c r="AE50" s="32"/>
    </row>
    <row r="51" spans="1:31" s="1" customFormat="1" ht="6.95" customHeight="1">
      <c r="A51" s="32"/>
      <c r="B51" s="33"/>
      <c r="C51" s="32"/>
      <c r="D51" s="32"/>
      <c r="E51" s="32"/>
      <c r="F51" s="32"/>
      <c r="G51" s="32"/>
      <c r="H51" s="32"/>
      <c r="I51" s="92"/>
      <c r="J51" s="32"/>
      <c r="K51" s="32"/>
      <c r="L51" s="93"/>
      <c r="S51" s="32"/>
      <c r="T51" s="32"/>
      <c r="U51" s="32"/>
      <c r="V51" s="32"/>
      <c r="W51" s="32"/>
      <c r="X51" s="32"/>
      <c r="Y51" s="32"/>
      <c r="Z51" s="32"/>
      <c r="AA51" s="32"/>
      <c r="AB51" s="32"/>
      <c r="AC51" s="32"/>
      <c r="AD51" s="32"/>
      <c r="AE51" s="32"/>
    </row>
    <row r="52" spans="1:31" s="1" customFormat="1" ht="12" customHeight="1">
      <c r="A52" s="32"/>
      <c r="B52" s="33"/>
      <c r="C52" s="27" t="s">
        <v>21</v>
      </c>
      <c r="D52" s="32"/>
      <c r="E52" s="32"/>
      <c r="F52" s="25" t="str">
        <f>F12</f>
        <v>TEPLICE</v>
      </c>
      <c r="G52" s="32"/>
      <c r="H52" s="32"/>
      <c r="I52" s="94" t="s">
        <v>23</v>
      </c>
      <c r="J52" s="50">
        <f>IF(J12="","",J12)</f>
        <v>43991</v>
      </c>
      <c r="K52" s="32"/>
      <c r="L52" s="93"/>
      <c r="S52" s="32"/>
      <c r="T52" s="32"/>
      <c r="U52" s="32"/>
      <c r="V52" s="32"/>
      <c r="W52" s="32"/>
      <c r="X52" s="32"/>
      <c r="Y52" s="32"/>
      <c r="Z52" s="32"/>
      <c r="AA52" s="32"/>
      <c r="AB52" s="32"/>
      <c r="AC52" s="32"/>
      <c r="AD52" s="32"/>
      <c r="AE52" s="32"/>
    </row>
    <row r="53" spans="1:31" s="1" customFormat="1" ht="6.95" customHeight="1">
      <c r="A53" s="32"/>
      <c r="B53" s="33"/>
      <c r="C53" s="32"/>
      <c r="D53" s="32"/>
      <c r="E53" s="32"/>
      <c r="F53" s="32"/>
      <c r="G53" s="32"/>
      <c r="H53" s="32"/>
      <c r="I53" s="92"/>
      <c r="J53" s="32"/>
      <c r="K53" s="32"/>
      <c r="L53" s="93"/>
      <c r="S53" s="32"/>
      <c r="T53" s="32"/>
      <c r="U53" s="32"/>
      <c r="V53" s="32"/>
      <c r="W53" s="32"/>
      <c r="X53" s="32"/>
      <c r="Y53" s="32"/>
      <c r="Z53" s="32"/>
      <c r="AA53" s="32"/>
      <c r="AB53" s="32"/>
      <c r="AC53" s="32"/>
      <c r="AD53" s="32"/>
      <c r="AE53" s="32"/>
    </row>
    <row r="54" spans="1:31" s="1" customFormat="1" ht="25.7" customHeight="1">
      <c r="A54" s="32"/>
      <c r="B54" s="33"/>
      <c r="C54" s="27" t="s">
        <v>24</v>
      </c>
      <c r="D54" s="32"/>
      <c r="E54" s="32"/>
      <c r="F54" s="25" t="str">
        <f>E15</f>
        <v>STATUTÁRNÍ MĚSTO TEPLICE</v>
      </c>
      <c r="G54" s="32"/>
      <c r="H54" s="32"/>
      <c r="I54" s="94" t="s">
        <v>29</v>
      </c>
      <c r="J54" s="30" t="str">
        <f>E21</f>
        <v>RAPID MOST SPOL. S R.O.</v>
      </c>
      <c r="K54" s="32"/>
      <c r="L54" s="93"/>
      <c r="S54" s="32"/>
      <c r="T54" s="32"/>
      <c r="U54" s="32"/>
      <c r="V54" s="32"/>
      <c r="W54" s="32"/>
      <c r="X54" s="32"/>
      <c r="Y54" s="32"/>
      <c r="Z54" s="32"/>
      <c r="AA54" s="32"/>
      <c r="AB54" s="32"/>
      <c r="AC54" s="32"/>
      <c r="AD54" s="32"/>
      <c r="AE54" s="32"/>
    </row>
    <row r="55" spans="1:31" s="1" customFormat="1" ht="15.2" customHeight="1">
      <c r="A55" s="32"/>
      <c r="B55" s="33"/>
      <c r="C55" s="27" t="s">
        <v>28</v>
      </c>
      <c r="D55" s="32"/>
      <c r="E55" s="32"/>
      <c r="F55" s="25" t="str">
        <f>IF(E18="","",E18)</f>
        <v>TELKONT s.r.o.</v>
      </c>
      <c r="G55" s="32"/>
      <c r="H55" s="32"/>
      <c r="I55" s="94" t="s">
        <v>32</v>
      </c>
      <c r="J55" s="30" t="str">
        <f>E24</f>
        <v>PLHÁK</v>
      </c>
      <c r="K55" s="32"/>
      <c r="L55" s="93"/>
      <c r="S55" s="32"/>
      <c r="T55" s="32"/>
      <c r="U55" s="32"/>
      <c r="V55" s="32"/>
      <c r="W55" s="32"/>
      <c r="X55" s="32"/>
      <c r="Y55" s="32"/>
      <c r="Z55" s="32"/>
      <c r="AA55" s="32"/>
      <c r="AB55" s="32"/>
      <c r="AC55" s="32"/>
      <c r="AD55" s="32"/>
      <c r="AE55" s="32"/>
    </row>
    <row r="56" spans="1:31" s="1" customFormat="1" ht="10.35" customHeight="1">
      <c r="A56" s="32"/>
      <c r="B56" s="33"/>
      <c r="C56" s="32"/>
      <c r="D56" s="32"/>
      <c r="E56" s="32"/>
      <c r="F56" s="32"/>
      <c r="G56" s="32"/>
      <c r="H56" s="32"/>
      <c r="I56" s="92"/>
      <c r="J56" s="32"/>
      <c r="K56" s="32"/>
      <c r="L56" s="93"/>
      <c r="S56" s="32"/>
      <c r="T56" s="32"/>
      <c r="U56" s="32"/>
      <c r="V56" s="32"/>
      <c r="W56" s="32"/>
      <c r="X56" s="32"/>
      <c r="Y56" s="32"/>
      <c r="Z56" s="32"/>
      <c r="AA56" s="32"/>
      <c r="AB56" s="32"/>
      <c r="AC56" s="32"/>
      <c r="AD56" s="32"/>
      <c r="AE56" s="32"/>
    </row>
    <row r="57" spans="1:31" s="1" customFormat="1" ht="29.25" customHeight="1">
      <c r="A57" s="32"/>
      <c r="B57" s="33"/>
      <c r="C57" s="116" t="s">
        <v>170</v>
      </c>
      <c r="D57" s="107"/>
      <c r="E57" s="107"/>
      <c r="F57" s="107"/>
      <c r="G57" s="107"/>
      <c r="H57" s="107"/>
      <c r="I57" s="117"/>
      <c r="J57" s="118" t="s">
        <v>171</v>
      </c>
      <c r="K57" s="107"/>
      <c r="L57" s="93"/>
      <c r="S57" s="32"/>
      <c r="T57" s="32"/>
      <c r="U57" s="32"/>
      <c r="V57" s="32"/>
      <c r="W57" s="32"/>
      <c r="X57" s="32"/>
      <c r="Y57" s="32"/>
      <c r="Z57" s="32"/>
      <c r="AA57" s="32"/>
      <c r="AB57" s="32"/>
      <c r="AC57" s="32"/>
      <c r="AD57" s="32"/>
      <c r="AE57" s="32"/>
    </row>
    <row r="58" spans="1:31" s="1" customFormat="1" ht="10.35" customHeight="1">
      <c r="A58" s="32"/>
      <c r="B58" s="33"/>
      <c r="C58" s="32"/>
      <c r="D58" s="32"/>
      <c r="E58" s="32"/>
      <c r="F58" s="32"/>
      <c r="G58" s="32"/>
      <c r="H58" s="32"/>
      <c r="I58" s="92"/>
      <c r="J58" s="32"/>
      <c r="K58" s="32"/>
      <c r="L58" s="93"/>
      <c r="S58" s="32"/>
      <c r="T58" s="32"/>
      <c r="U58" s="32"/>
      <c r="V58" s="32"/>
      <c r="W58" s="32"/>
      <c r="X58" s="32"/>
      <c r="Y58" s="32"/>
      <c r="Z58" s="32"/>
      <c r="AA58" s="32"/>
      <c r="AB58" s="32"/>
      <c r="AC58" s="32"/>
      <c r="AD58" s="32"/>
      <c r="AE58" s="32"/>
    </row>
    <row r="59" spans="1:47" s="1" customFormat="1" ht="22.9" customHeight="1">
      <c r="A59" s="32"/>
      <c r="B59" s="33"/>
      <c r="C59" s="119" t="s">
        <v>68</v>
      </c>
      <c r="D59" s="32"/>
      <c r="E59" s="32"/>
      <c r="F59" s="32"/>
      <c r="G59" s="32"/>
      <c r="H59" s="32"/>
      <c r="I59" s="92"/>
      <c r="J59" s="66">
        <f>J83</f>
        <v>481336.92</v>
      </c>
      <c r="K59" s="32"/>
      <c r="L59" s="93"/>
      <c r="S59" s="32"/>
      <c r="T59" s="32"/>
      <c r="U59" s="32"/>
      <c r="V59" s="32"/>
      <c r="W59" s="32"/>
      <c r="X59" s="32"/>
      <c r="Y59" s="32"/>
      <c r="Z59" s="32"/>
      <c r="AA59" s="32"/>
      <c r="AB59" s="32"/>
      <c r="AC59" s="32"/>
      <c r="AD59" s="32"/>
      <c r="AE59" s="32"/>
      <c r="AU59" s="17" t="s">
        <v>172</v>
      </c>
    </row>
    <row r="60" spans="2:12" s="8" customFormat="1" ht="24.95" customHeight="1">
      <c r="B60" s="120"/>
      <c r="D60" s="121" t="s">
        <v>751</v>
      </c>
      <c r="E60" s="122"/>
      <c r="F60" s="122"/>
      <c r="G60" s="122"/>
      <c r="H60" s="122"/>
      <c r="I60" s="123"/>
      <c r="J60" s="124">
        <f>J84</f>
        <v>481336.92</v>
      </c>
      <c r="L60" s="120"/>
    </row>
    <row r="61" spans="2:12" s="9" customFormat="1" ht="19.9" customHeight="1">
      <c r="B61" s="125"/>
      <c r="D61" s="126" t="s">
        <v>752</v>
      </c>
      <c r="E61" s="127"/>
      <c r="F61" s="127"/>
      <c r="G61" s="127"/>
      <c r="H61" s="127"/>
      <c r="I61" s="128"/>
      <c r="J61" s="129">
        <f>J85</f>
        <v>336044.24</v>
      </c>
      <c r="L61" s="125"/>
    </row>
    <row r="62" spans="2:12" s="9" customFormat="1" ht="19.9" customHeight="1">
      <c r="B62" s="125"/>
      <c r="D62" s="126" t="s">
        <v>753</v>
      </c>
      <c r="E62" s="127"/>
      <c r="F62" s="127"/>
      <c r="G62" s="127"/>
      <c r="H62" s="127"/>
      <c r="I62" s="128"/>
      <c r="J62" s="129">
        <f>J138</f>
        <v>137399.5</v>
      </c>
      <c r="L62" s="125"/>
    </row>
    <row r="63" spans="2:12" s="9" customFormat="1" ht="19.9" customHeight="1">
      <c r="B63" s="125"/>
      <c r="D63" s="126" t="s">
        <v>754</v>
      </c>
      <c r="E63" s="127"/>
      <c r="F63" s="127"/>
      <c r="G63" s="127"/>
      <c r="H63" s="127"/>
      <c r="I63" s="128"/>
      <c r="J63" s="129">
        <f>J174</f>
        <v>7893.18</v>
      </c>
      <c r="L63" s="125"/>
    </row>
    <row r="64" spans="1:31" s="1" customFormat="1" ht="21.75" customHeight="1">
      <c r="A64" s="32"/>
      <c r="B64" s="33"/>
      <c r="C64" s="32"/>
      <c r="D64" s="32"/>
      <c r="E64" s="32"/>
      <c r="F64" s="32"/>
      <c r="G64" s="32"/>
      <c r="H64" s="32"/>
      <c r="I64" s="92"/>
      <c r="J64" s="32"/>
      <c r="K64" s="32"/>
      <c r="L64" s="93"/>
      <c r="S64" s="32"/>
      <c r="T64" s="32"/>
      <c r="U64" s="32"/>
      <c r="V64" s="32"/>
      <c r="W64" s="32"/>
      <c r="X64" s="32"/>
      <c r="Y64" s="32"/>
      <c r="Z64" s="32"/>
      <c r="AA64" s="32"/>
      <c r="AB64" s="32"/>
      <c r="AC64" s="32"/>
      <c r="AD64" s="32"/>
      <c r="AE64" s="32"/>
    </row>
    <row r="65" spans="1:31" s="1" customFormat="1" ht="6.95" customHeight="1">
      <c r="A65" s="32"/>
      <c r="B65" s="42"/>
      <c r="C65" s="43"/>
      <c r="D65" s="43"/>
      <c r="E65" s="43"/>
      <c r="F65" s="43"/>
      <c r="G65" s="43"/>
      <c r="H65" s="43"/>
      <c r="I65" s="114"/>
      <c r="J65" s="43"/>
      <c r="K65" s="43"/>
      <c r="L65" s="93"/>
      <c r="S65" s="32"/>
      <c r="T65" s="32"/>
      <c r="U65" s="32"/>
      <c r="V65" s="32"/>
      <c r="W65" s="32"/>
      <c r="X65" s="32"/>
      <c r="Y65" s="32"/>
      <c r="Z65" s="32"/>
      <c r="AA65" s="32"/>
      <c r="AB65" s="32"/>
      <c r="AC65" s="32"/>
      <c r="AD65" s="32"/>
      <c r="AE65" s="32"/>
    </row>
    <row r="69" spans="1:31" s="1" customFormat="1" ht="6.95" customHeight="1">
      <c r="A69" s="32"/>
      <c r="B69" s="44"/>
      <c r="C69" s="45"/>
      <c r="D69" s="45"/>
      <c r="E69" s="45"/>
      <c r="F69" s="45"/>
      <c r="G69" s="45"/>
      <c r="H69" s="45"/>
      <c r="I69" s="115"/>
      <c r="J69" s="45"/>
      <c r="K69" s="45"/>
      <c r="L69" s="93"/>
      <c r="S69" s="32"/>
      <c r="T69" s="32"/>
      <c r="U69" s="32"/>
      <c r="V69" s="32"/>
      <c r="W69" s="32"/>
      <c r="X69" s="32"/>
      <c r="Y69" s="32"/>
      <c r="Z69" s="32"/>
      <c r="AA69" s="32"/>
      <c r="AB69" s="32"/>
      <c r="AC69" s="32"/>
      <c r="AD69" s="32"/>
      <c r="AE69" s="32"/>
    </row>
    <row r="70" spans="1:31" s="1" customFormat="1" ht="24.95" customHeight="1">
      <c r="A70" s="32"/>
      <c r="B70" s="33"/>
      <c r="C70" s="21" t="s">
        <v>185</v>
      </c>
      <c r="D70" s="32"/>
      <c r="E70" s="32"/>
      <c r="F70" s="32"/>
      <c r="G70" s="32"/>
      <c r="H70" s="32"/>
      <c r="I70" s="92"/>
      <c r="J70" s="32"/>
      <c r="K70" s="32"/>
      <c r="L70" s="93"/>
      <c r="S70" s="32"/>
      <c r="T70" s="32"/>
      <c r="U70" s="32"/>
      <c r="V70" s="32"/>
      <c r="W70" s="32"/>
      <c r="X70" s="32"/>
      <c r="Y70" s="32"/>
      <c r="Z70" s="32"/>
      <c r="AA70" s="32"/>
      <c r="AB70" s="32"/>
      <c r="AC70" s="32"/>
      <c r="AD70" s="32"/>
      <c r="AE70" s="32"/>
    </row>
    <row r="71" spans="1:31" s="1" customFormat="1" ht="6.95" customHeight="1">
      <c r="A71" s="32"/>
      <c r="B71" s="33"/>
      <c r="C71" s="32"/>
      <c r="D71" s="32"/>
      <c r="E71" s="32"/>
      <c r="F71" s="32"/>
      <c r="G71" s="32"/>
      <c r="H71" s="32"/>
      <c r="I71" s="92"/>
      <c r="J71" s="32"/>
      <c r="K71" s="32"/>
      <c r="L71" s="93"/>
      <c r="S71" s="32"/>
      <c r="T71" s="32"/>
      <c r="U71" s="32"/>
      <c r="V71" s="32"/>
      <c r="W71" s="32"/>
      <c r="X71" s="32"/>
      <c r="Y71" s="32"/>
      <c r="Z71" s="32"/>
      <c r="AA71" s="32"/>
      <c r="AB71" s="32"/>
      <c r="AC71" s="32"/>
      <c r="AD71" s="32"/>
      <c r="AE71" s="32"/>
    </row>
    <row r="72" spans="1:31" s="1" customFormat="1" ht="12" customHeight="1">
      <c r="A72" s="32"/>
      <c r="B72" s="33"/>
      <c r="C72" s="27" t="s">
        <v>17</v>
      </c>
      <c r="D72" s="32"/>
      <c r="E72" s="32"/>
      <c r="F72" s="32"/>
      <c r="G72" s="32"/>
      <c r="H72" s="32"/>
      <c r="I72" s="92"/>
      <c r="J72" s="32"/>
      <c r="K72" s="32"/>
      <c r="L72" s="93"/>
      <c r="S72" s="32"/>
      <c r="T72" s="32"/>
      <c r="U72" s="32"/>
      <c r="V72" s="32"/>
      <c r="W72" s="32"/>
      <c r="X72" s="32"/>
      <c r="Y72" s="32"/>
      <c r="Z72" s="32"/>
      <c r="AA72" s="32"/>
      <c r="AB72" s="32"/>
      <c r="AC72" s="32"/>
      <c r="AD72" s="32"/>
      <c r="AE72" s="32"/>
    </row>
    <row r="73" spans="1:31" s="1" customFormat="1" ht="16.5" customHeight="1">
      <c r="A73" s="32"/>
      <c r="B73" s="33"/>
      <c r="C73" s="32"/>
      <c r="D73" s="32"/>
      <c r="E73" s="334" t="str">
        <f>E7</f>
        <v>JATEČNÍ V TEPLICÍCH - R1</v>
      </c>
      <c r="F73" s="335"/>
      <c r="G73" s="335"/>
      <c r="H73" s="335"/>
      <c r="I73" s="92"/>
      <c r="J73" s="32"/>
      <c r="K73" s="32"/>
      <c r="L73" s="93"/>
      <c r="S73" s="32"/>
      <c r="T73" s="32"/>
      <c r="U73" s="32"/>
      <c r="V73" s="32"/>
      <c r="W73" s="32"/>
      <c r="X73" s="32"/>
      <c r="Y73" s="32"/>
      <c r="Z73" s="32"/>
      <c r="AA73" s="32"/>
      <c r="AB73" s="32"/>
      <c r="AC73" s="32"/>
      <c r="AD73" s="32"/>
      <c r="AE73" s="32"/>
    </row>
    <row r="74" spans="1:31" s="1" customFormat="1" ht="12" customHeight="1">
      <c r="A74" s="32"/>
      <c r="B74" s="33"/>
      <c r="C74" s="27" t="s">
        <v>108</v>
      </c>
      <c r="D74" s="32"/>
      <c r="E74" s="32"/>
      <c r="F74" s="32"/>
      <c r="G74" s="32"/>
      <c r="H74" s="32"/>
      <c r="I74" s="92"/>
      <c r="J74" s="32"/>
      <c r="K74" s="32"/>
      <c r="L74" s="93"/>
      <c r="S74" s="32"/>
      <c r="T74" s="32"/>
      <c r="U74" s="32"/>
      <c r="V74" s="32"/>
      <c r="W74" s="32"/>
      <c r="X74" s="32"/>
      <c r="Y74" s="32"/>
      <c r="Z74" s="32"/>
      <c r="AA74" s="32"/>
      <c r="AB74" s="32"/>
      <c r="AC74" s="32"/>
      <c r="AD74" s="32"/>
      <c r="AE74" s="32"/>
    </row>
    <row r="75" spans="1:31" s="1" customFormat="1" ht="16.5" customHeight="1">
      <c r="A75" s="32"/>
      <c r="B75" s="33"/>
      <c r="C75" s="32"/>
      <c r="D75" s="32"/>
      <c r="E75" s="314" t="str">
        <f>E9</f>
        <v>ZRN2 - VEŘEJNÉ OSVĚTLENÍ</v>
      </c>
      <c r="F75" s="333"/>
      <c r="G75" s="333"/>
      <c r="H75" s="333"/>
      <c r="I75" s="92"/>
      <c r="J75" s="32"/>
      <c r="K75" s="32"/>
      <c r="L75" s="93"/>
      <c r="S75" s="32"/>
      <c r="T75" s="32"/>
      <c r="U75" s="32"/>
      <c r="V75" s="32"/>
      <c r="W75" s="32"/>
      <c r="X75" s="32"/>
      <c r="Y75" s="32"/>
      <c r="Z75" s="32"/>
      <c r="AA75" s="32"/>
      <c r="AB75" s="32"/>
      <c r="AC75" s="32"/>
      <c r="AD75" s="32"/>
      <c r="AE75" s="32"/>
    </row>
    <row r="76" spans="1:31" s="1" customFormat="1" ht="6.95" customHeight="1">
      <c r="A76" s="32"/>
      <c r="B76" s="33"/>
      <c r="C76" s="32"/>
      <c r="D76" s="32"/>
      <c r="E76" s="32"/>
      <c r="F76" s="32"/>
      <c r="G76" s="32"/>
      <c r="H76" s="32"/>
      <c r="I76" s="92"/>
      <c r="J76" s="32"/>
      <c r="K76" s="32"/>
      <c r="L76" s="93"/>
      <c r="S76" s="32"/>
      <c r="T76" s="32"/>
      <c r="U76" s="32"/>
      <c r="V76" s="32"/>
      <c r="W76" s="32"/>
      <c r="X76" s="32"/>
      <c r="Y76" s="32"/>
      <c r="Z76" s="32"/>
      <c r="AA76" s="32"/>
      <c r="AB76" s="32"/>
      <c r="AC76" s="32"/>
      <c r="AD76" s="32"/>
      <c r="AE76" s="32"/>
    </row>
    <row r="77" spans="1:31" s="1" customFormat="1" ht="12" customHeight="1">
      <c r="A77" s="32"/>
      <c r="B77" s="33"/>
      <c r="C77" s="27" t="s">
        <v>21</v>
      </c>
      <c r="D77" s="32"/>
      <c r="E77" s="32"/>
      <c r="F77" s="25" t="str">
        <f>F12</f>
        <v>TEPLICE</v>
      </c>
      <c r="G77" s="32"/>
      <c r="H77" s="32"/>
      <c r="I77" s="94" t="s">
        <v>23</v>
      </c>
      <c r="J77" s="50">
        <f>IF(J12="","",J12)</f>
        <v>43991</v>
      </c>
      <c r="K77" s="32"/>
      <c r="L77" s="93"/>
      <c r="S77" s="32"/>
      <c r="T77" s="32"/>
      <c r="U77" s="32"/>
      <c r="V77" s="32"/>
      <c r="W77" s="32"/>
      <c r="X77" s="32"/>
      <c r="Y77" s="32"/>
      <c r="Z77" s="32"/>
      <c r="AA77" s="32"/>
      <c r="AB77" s="32"/>
      <c r="AC77" s="32"/>
      <c r="AD77" s="32"/>
      <c r="AE77" s="32"/>
    </row>
    <row r="78" spans="1:31" s="1" customFormat="1" ht="6.95" customHeight="1">
      <c r="A78" s="32"/>
      <c r="B78" s="33"/>
      <c r="C78" s="32"/>
      <c r="D78" s="32"/>
      <c r="E78" s="32"/>
      <c r="F78" s="32"/>
      <c r="G78" s="32"/>
      <c r="H78" s="32"/>
      <c r="I78" s="92"/>
      <c r="J78" s="32"/>
      <c r="K78" s="32"/>
      <c r="L78" s="93"/>
      <c r="S78" s="32"/>
      <c r="T78" s="32"/>
      <c r="U78" s="32"/>
      <c r="V78" s="32"/>
      <c r="W78" s="32"/>
      <c r="X78" s="32"/>
      <c r="Y78" s="32"/>
      <c r="Z78" s="32"/>
      <c r="AA78" s="32"/>
      <c r="AB78" s="32"/>
      <c r="AC78" s="32"/>
      <c r="AD78" s="32"/>
      <c r="AE78" s="32"/>
    </row>
    <row r="79" spans="1:31" s="1" customFormat="1" ht="25.7" customHeight="1">
      <c r="A79" s="32"/>
      <c r="B79" s="33"/>
      <c r="C79" s="27" t="s">
        <v>24</v>
      </c>
      <c r="D79" s="32"/>
      <c r="E79" s="32"/>
      <c r="F79" s="25" t="str">
        <f>E15</f>
        <v>STATUTÁRNÍ MĚSTO TEPLICE</v>
      </c>
      <c r="G79" s="32"/>
      <c r="H79" s="32"/>
      <c r="I79" s="94" t="s">
        <v>29</v>
      </c>
      <c r="J79" s="30" t="str">
        <f>E21</f>
        <v>RAPID MOST SPOL. S R.O.</v>
      </c>
      <c r="K79" s="32"/>
      <c r="L79" s="93"/>
      <c r="S79" s="32"/>
      <c r="T79" s="32"/>
      <c r="U79" s="32"/>
      <c r="V79" s="32"/>
      <c r="W79" s="32"/>
      <c r="X79" s="32"/>
      <c r="Y79" s="32"/>
      <c r="Z79" s="32"/>
      <c r="AA79" s="32"/>
      <c r="AB79" s="32"/>
      <c r="AC79" s="32"/>
      <c r="AD79" s="32"/>
      <c r="AE79" s="32"/>
    </row>
    <row r="80" spans="1:31" s="1" customFormat="1" ht="15.2" customHeight="1">
      <c r="A80" s="32"/>
      <c r="B80" s="33"/>
      <c r="C80" s="27" t="s">
        <v>28</v>
      </c>
      <c r="D80" s="32"/>
      <c r="E80" s="32"/>
      <c r="F80" s="25" t="str">
        <f>IF(E18="","",E18)</f>
        <v>TELKONT s.r.o.</v>
      </c>
      <c r="G80" s="32"/>
      <c r="H80" s="32"/>
      <c r="I80" s="94" t="s">
        <v>32</v>
      </c>
      <c r="J80" s="30" t="str">
        <f>E24</f>
        <v>PLHÁK</v>
      </c>
      <c r="K80" s="32"/>
      <c r="L80" s="93"/>
      <c r="S80" s="32"/>
      <c r="T80" s="32"/>
      <c r="U80" s="32"/>
      <c r="V80" s="32"/>
      <c r="W80" s="32"/>
      <c r="X80" s="32"/>
      <c r="Y80" s="32"/>
      <c r="Z80" s="32"/>
      <c r="AA80" s="32"/>
      <c r="AB80" s="32"/>
      <c r="AC80" s="32"/>
      <c r="AD80" s="32"/>
      <c r="AE80" s="32"/>
    </row>
    <row r="81" spans="1:31" s="1" customFormat="1" ht="10.35" customHeight="1">
      <c r="A81" s="32"/>
      <c r="B81" s="33"/>
      <c r="C81" s="32"/>
      <c r="D81" s="32"/>
      <c r="E81" s="32"/>
      <c r="F81" s="32"/>
      <c r="G81" s="32"/>
      <c r="H81" s="32"/>
      <c r="I81" s="92"/>
      <c r="J81" s="32"/>
      <c r="K81" s="32"/>
      <c r="L81" s="93"/>
      <c r="S81" s="32"/>
      <c r="T81" s="32"/>
      <c r="U81" s="32"/>
      <c r="V81" s="32"/>
      <c r="W81" s="32"/>
      <c r="X81" s="32"/>
      <c r="Y81" s="32"/>
      <c r="Z81" s="32"/>
      <c r="AA81" s="32"/>
      <c r="AB81" s="32"/>
      <c r="AC81" s="32"/>
      <c r="AD81" s="32"/>
      <c r="AE81" s="32"/>
    </row>
    <row r="82" spans="1:31" s="10" customFormat="1" ht="29.25" customHeight="1">
      <c r="A82" s="130"/>
      <c r="B82" s="131"/>
      <c r="C82" s="132" t="s">
        <v>186</v>
      </c>
      <c r="D82" s="133" t="s">
        <v>55</v>
      </c>
      <c r="E82" s="133" t="s">
        <v>51</v>
      </c>
      <c r="F82" s="133" t="s">
        <v>52</v>
      </c>
      <c r="G82" s="133" t="s">
        <v>187</v>
      </c>
      <c r="H82" s="133" t="s">
        <v>188</v>
      </c>
      <c r="I82" s="134" t="s">
        <v>189</v>
      </c>
      <c r="J82" s="133" t="s">
        <v>171</v>
      </c>
      <c r="K82" s="135" t="s">
        <v>190</v>
      </c>
      <c r="L82" s="136"/>
      <c r="M82" s="57" t="s">
        <v>3</v>
      </c>
      <c r="N82" s="58" t="s">
        <v>40</v>
      </c>
      <c r="O82" s="58" t="s">
        <v>191</v>
      </c>
      <c r="P82" s="58" t="s">
        <v>192</v>
      </c>
      <c r="Q82" s="58" t="s">
        <v>193</v>
      </c>
      <c r="R82" s="58" t="s">
        <v>194</v>
      </c>
      <c r="S82" s="58" t="s">
        <v>195</v>
      </c>
      <c r="T82" s="59" t="s">
        <v>196</v>
      </c>
      <c r="U82" s="130"/>
      <c r="V82" s="130"/>
      <c r="W82" s="130"/>
      <c r="X82" s="130"/>
      <c r="Y82" s="130"/>
      <c r="Z82" s="130"/>
      <c r="AA82" s="130"/>
      <c r="AB82" s="130"/>
      <c r="AC82" s="130"/>
      <c r="AD82" s="130"/>
      <c r="AE82" s="130"/>
    </row>
    <row r="83" spans="1:63" s="1" customFormat="1" ht="22.9" customHeight="1">
      <c r="A83" s="32"/>
      <c r="B83" s="33"/>
      <c r="C83" s="64" t="s">
        <v>197</v>
      </c>
      <c r="D83" s="32"/>
      <c r="E83" s="32"/>
      <c r="F83" s="32"/>
      <c r="G83" s="32"/>
      <c r="H83" s="32"/>
      <c r="I83" s="92"/>
      <c r="J83" s="137">
        <f>BK83</f>
        <v>481336.92</v>
      </c>
      <c r="K83" s="32"/>
      <c r="L83" s="33"/>
      <c r="M83" s="60"/>
      <c r="N83" s="51"/>
      <c r="O83" s="61"/>
      <c r="P83" s="138">
        <f>P84</f>
        <v>0</v>
      </c>
      <c r="Q83" s="61"/>
      <c r="R83" s="138">
        <f>R84</f>
        <v>85.8383534</v>
      </c>
      <c r="S83" s="61"/>
      <c r="T83" s="139">
        <f>T84</f>
        <v>0</v>
      </c>
      <c r="U83" s="32"/>
      <c r="V83" s="32"/>
      <c r="W83" s="32"/>
      <c r="X83" s="32"/>
      <c r="Y83" s="32"/>
      <c r="Z83" s="32"/>
      <c r="AA83" s="32"/>
      <c r="AB83" s="32"/>
      <c r="AC83" s="32"/>
      <c r="AD83" s="32"/>
      <c r="AE83" s="32"/>
      <c r="AT83" s="17" t="s">
        <v>69</v>
      </c>
      <c r="AU83" s="17" t="s">
        <v>172</v>
      </c>
      <c r="BK83" s="140">
        <f>BK84</f>
        <v>481336.92</v>
      </c>
    </row>
    <row r="84" spans="2:63" s="11" customFormat="1" ht="25.9" customHeight="1">
      <c r="B84" s="141"/>
      <c r="D84" s="142" t="s">
        <v>69</v>
      </c>
      <c r="E84" s="143" t="s">
        <v>309</v>
      </c>
      <c r="F84" s="143" t="s">
        <v>755</v>
      </c>
      <c r="I84" s="144"/>
      <c r="J84" s="145">
        <f>BK84</f>
        <v>481336.92</v>
      </c>
      <c r="L84" s="141"/>
      <c r="M84" s="146"/>
      <c r="N84" s="147"/>
      <c r="O84" s="147"/>
      <c r="P84" s="148">
        <f>P85+P138+P174</f>
        <v>0</v>
      </c>
      <c r="Q84" s="147"/>
      <c r="R84" s="148">
        <f>R85+R138+R174</f>
        <v>85.8383534</v>
      </c>
      <c r="S84" s="147"/>
      <c r="T84" s="149">
        <f>T85+T138+T174</f>
        <v>0</v>
      </c>
      <c r="AR84" s="142" t="s">
        <v>91</v>
      </c>
      <c r="AT84" s="150" t="s">
        <v>69</v>
      </c>
      <c r="AU84" s="150" t="s">
        <v>70</v>
      </c>
      <c r="AY84" s="142" t="s">
        <v>199</v>
      </c>
      <c r="BK84" s="151">
        <f>BK85+BK138+BK174</f>
        <v>481336.92</v>
      </c>
    </row>
    <row r="85" spans="2:63" s="11" customFormat="1" ht="22.9" customHeight="1">
      <c r="B85" s="141"/>
      <c r="D85" s="142" t="s">
        <v>69</v>
      </c>
      <c r="E85" s="152" t="s">
        <v>756</v>
      </c>
      <c r="F85" s="152" t="s">
        <v>757</v>
      </c>
      <c r="I85" s="144"/>
      <c r="J85" s="153">
        <f>BK85</f>
        <v>336044.24</v>
      </c>
      <c r="L85" s="141"/>
      <c r="M85" s="146"/>
      <c r="N85" s="147"/>
      <c r="O85" s="147"/>
      <c r="P85" s="148">
        <f>SUM(P86:P137)</f>
        <v>0</v>
      </c>
      <c r="Q85" s="147"/>
      <c r="R85" s="148">
        <f>SUM(R86:R137)</f>
        <v>1.6012799999999998</v>
      </c>
      <c r="S85" s="147"/>
      <c r="T85" s="149">
        <f>SUM(T86:T137)</f>
        <v>0</v>
      </c>
      <c r="AR85" s="142" t="s">
        <v>91</v>
      </c>
      <c r="AT85" s="150" t="s">
        <v>69</v>
      </c>
      <c r="AU85" s="150" t="s">
        <v>78</v>
      </c>
      <c r="AY85" s="142" t="s">
        <v>199</v>
      </c>
      <c r="BK85" s="151">
        <f>SUM(BK86:BK137)</f>
        <v>336044.24</v>
      </c>
    </row>
    <row r="86" spans="1:65" s="1" customFormat="1" ht="21.75" customHeight="1">
      <c r="A86" s="32"/>
      <c r="B86" s="154"/>
      <c r="C86" s="155" t="s">
        <v>78</v>
      </c>
      <c r="D86" s="155" t="s">
        <v>201</v>
      </c>
      <c r="E86" s="156" t="s">
        <v>758</v>
      </c>
      <c r="F86" s="157" t="s">
        <v>759</v>
      </c>
      <c r="G86" s="158" t="s">
        <v>144</v>
      </c>
      <c r="H86" s="159">
        <v>45</v>
      </c>
      <c r="I86" s="160">
        <v>20.94</v>
      </c>
      <c r="J86" s="161">
        <f>ROUND(I86*H86,2)</f>
        <v>942.3</v>
      </c>
      <c r="K86" s="157" t="s">
        <v>204</v>
      </c>
      <c r="L86" s="33"/>
      <c r="M86" s="162" t="s">
        <v>3</v>
      </c>
      <c r="N86" s="163" t="s">
        <v>41</v>
      </c>
      <c r="O86" s="53"/>
      <c r="P86" s="164">
        <f>O86*H86</f>
        <v>0</v>
      </c>
      <c r="Q86" s="164">
        <v>0</v>
      </c>
      <c r="R86" s="164">
        <f>Q86*H86</f>
        <v>0</v>
      </c>
      <c r="S86" s="164">
        <v>0</v>
      </c>
      <c r="T86" s="165">
        <f>S86*H86</f>
        <v>0</v>
      </c>
      <c r="U86" s="32"/>
      <c r="V86" s="32"/>
      <c r="W86" s="32"/>
      <c r="X86" s="32"/>
      <c r="Y86" s="32"/>
      <c r="Z86" s="32"/>
      <c r="AA86" s="32"/>
      <c r="AB86" s="32"/>
      <c r="AC86" s="32"/>
      <c r="AD86" s="32"/>
      <c r="AE86" s="32"/>
      <c r="AR86" s="166" t="s">
        <v>520</v>
      </c>
      <c r="AT86" s="166" t="s">
        <v>201</v>
      </c>
      <c r="AU86" s="166" t="s">
        <v>80</v>
      </c>
      <c r="AY86" s="17" t="s">
        <v>199</v>
      </c>
      <c r="BE86" s="167">
        <f>IF(N86="základní",J86,0)</f>
        <v>942.3</v>
      </c>
      <c r="BF86" s="167">
        <f>IF(N86="snížená",J86,0)</f>
        <v>0</v>
      </c>
      <c r="BG86" s="167">
        <f>IF(N86="zákl. přenesená",J86,0)</f>
        <v>0</v>
      </c>
      <c r="BH86" s="167">
        <f>IF(N86="sníž. přenesená",J86,0)</f>
        <v>0</v>
      </c>
      <c r="BI86" s="167">
        <f>IF(N86="nulová",J86,0)</f>
        <v>0</v>
      </c>
      <c r="BJ86" s="17" t="s">
        <v>78</v>
      </c>
      <c r="BK86" s="167">
        <f>ROUND(I86*H86,2)</f>
        <v>942.3</v>
      </c>
      <c r="BL86" s="17" t="s">
        <v>520</v>
      </c>
      <c r="BM86" s="166" t="s">
        <v>760</v>
      </c>
    </row>
    <row r="87" spans="1:47" s="1" customFormat="1" ht="19.5">
      <c r="A87" s="32"/>
      <c r="B87" s="33"/>
      <c r="C87" s="32"/>
      <c r="D87" s="168" t="s">
        <v>231</v>
      </c>
      <c r="E87" s="32"/>
      <c r="F87" s="169" t="s">
        <v>761</v>
      </c>
      <c r="G87" s="32"/>
      <c r="H87" s="32"/>
      <c r="I87" s="92"/>
      <c r="J87" s="32"/>
      <c r="K87" s="32"/>
      <c r="L87" s="33"/>
      <c r="M87" s="170"/>
      <c r="N87" s="171"/>
      <c r="O87" s="53"/>
      <c r="P87" s="53"/>
      <c r="Q87" s="53"/>
      <c r="R87" s="53"/>
      <c r="S87" s="53"/>
      <c r="T87" s="54"/>
      <c r="U87" s="32"/>
      <c r="V87" s="32"/>
      <c r="W87" s="32"/>
      <c r="X87" s="32"/>
      <c r="Y87" s="32"/>
      <c r="Z87" s="32"/>
      <c r="AA87" s="32"/>
      <c r="AB87" s="32"/>
      <c r="AC87" s="32"/>
      <c r="AD87" s="32"/>
      <c r="AE87" s="32"/>
      <c r="AT87" s="17" t="s">
        <v>231</v>
      </c>
      <c r="AU87" s="17" t="s">
        <v>80</v>
      </c>
    </row>
    <row r="88" spans="2:51" s="12" customFormat="1" ht="12">
      <c r="B88" s="172"/>
      <c r="D88" s="168" t="s">
        <v>209</v>
      </c>
      <c r="E88" s="173" t="s">
        <v>3</v>
      </c>
      <c r="F88" s="174" t="s">
        <v>729</v>
      </c>
      <c r="H88" s="175">
        <v>9</v>
      </c>
      <c r="I88" s="176"/>
      <c r="L88" s="172"/>
      <c r="M88" s="177"/>
      <c r="N88" s="178"/>
      <c r="O88" s="178"/>
      <c r="P88" s="178"/>
      <c r="Q88" s="178"/>
      <c r="R88" s="178"/>
      <c r="S88" s="178"/>
      <c r="T88" s="179"/>
      <c r="AT88" s="173" t="s">
        <v>209</v>
      </c>
      <c r="AU88" s="173" t="s">
        <v>80</v>
      </c>
      <c r="AV88" s="12" t="s">
        <v>80</v>
      </c>
      <c r="AW88" s="12" t="s">
        <v>31</v>
      </c>
      <c r="AX88" s="12" t="s">
        <v>78</v>
      </c>
      <c r="AY88" s="173" t="s">
        <v>199</v>
      </c>
    </row>
    <row r="89" spans="2:51" s="12" customFormat="1" ht="12">
      <c r="B89" s="172"/>
      <c r="D89" s="168" t="s">
        <v>209</v>
      </c>
      <c r="F89" s="174" t="s">
        <v>762</v>
      </c>
      <c r="H89" s="175">
        <v>45</v>
      </c>
      <c r="I89" s="176"/>
      <c r="L89" s="172"/>
      <c r="M89" s="177"/>
      <c r="N89" s="178"/>
      <c r="O89" s="178"/>
      <c r="P89" s="178"/>
      <c r="Q89" s="178"/>
      <c r="R89" s="178"/>
      <c r="S89" s="178"/>
      <c r="T89" s="179"/>
      <c r="AT89" s="173" t="s">
        <v>209</v>
      </c>
      <c r="AU89" s="173" t="s">
        <v>80</v>
      </c>
      <c r="AV89" s="12" t="s">
        <v>80</v>
      </c>
      <c r="AW89" s="12" t="s">
        <v>4</v>
      </c>
      <c r="AX89" s="12" t="s">
        <v>78</v>
      </c>
      <c r="AY89" s="173" t="s">
        <v>199</v>
      </c>
    </row>
    <row r="90" spans="1:65" s="1" customFormat="1" ht="21.75" customHeight="1">
      <c r="A90" s="32"/>
      <c r="B90" s="154"/>
      <c r="C90" s="155" t="s">
        <v>80</v>
      </c>
      <c r="D90" s="155" t="s">
        <v>201</v>
      </c>
      <c r="E90" s="156" t="s">
        <v>763</v>
      </c>
      <c r="F90" s="157" t="s">
        <v>764</v>
      </c>
      <c r="G90" s="158" t="s">
        <v>144</v>
      </c>
      <c r="H90" s="159">
        <v>80</v>
      </c>
      <c r="I90" s="160">
        <v>52.15</v>
      </c>
      <c r="J90" s="161">
        <f>ROUND(I90*H90,2)</f>
        <v>4172</v>
      </c>
      <c r="K90" s="157" t="s">
        <v>204</v>
      </c>
      <c r="L90" s="33"/>
      <c r="M90" s="162" t="s">
        <v>3</v>
      </c>
      <c r="N90" s="163" t="s">
        <v>41</v>
      </c>
      <c r="O90" s="53"/>
      <c r="P90" s="164">
        <f>O90*H90</f>
        <v>0</v>
      </c>
      <c r="Q90" s="164">
        <v>0</v>
      </c>
      <c r="R90" s="164">
        <f>Q90*H90</f>
        <v>0</v>
      </c>
      <c r="S90" s="164">
        <v>0</v>
      </c>
      <c r="T90" s="165">
        <f>S90*H90</f>
        <v>0</v>
      </c>
      <c r="U90" s="32"/>
      <c r="V90" s="32"/>
      <c r="W90" s="32"/>
      <c r="X90" s="32"/>
      <c r="Y90" s="32"/>
      <c r="Z90" s="32"/>
      <c r="AA90" s="32"/>
      <c r="AB90" s="32"/>
      <c r="AC90" s="32"/>
      <c r="AD90" s="32"/>
      <c r="AE90" s="32"/>
      <c r="AR90" s="166" t="s">
        <v>520</v>
      </c>
      <c r="AT90" s="166" t="s">
        <v>201</v>
      </c>
      <c r="AU90" s="166" t="s">
        <v>80</v>
      </c>
      <c r="AY90" s="17" t="s">
        <v>199</v>
      </c>
      <c r="BE90" s="167">
        <f>IF(N90="základní",J90,0)</f>
        <v>4172</v>
      </c>
      <c r="BF90" s="167">
        <f>IF(N90="snížená",J90,0)</f>
        <v>0</v>
      </c>
      <c r="BG90" s="167">
        <f>IF(N90="zákl. přenesená",J90,0)</f>
        <v>0</v>
      </c>
      <c r="BH90" s="167">
        <f>IF(N90="sníž. přenesená",J90,0)</f>
        <v>0</v>
      </c>
      <c r="BI90" s="167">
        <f>IF(N90="nulová",J90,0)</f>
        <v>0</v>
      </c>
      <c r="BJ90" s="17" t="s">
        <v>78</v>
      </c>
      <c r="BK90" s="167">
        <f>ROUND(I90*H90,2)</f>
        <v>4172</v>
      </c>
      <c r="BL90" s="17" t="s">
        <v>520</v>
      </c>
      <c r="BM90" s="166" t="s">
        <v>765</v>
      </c>
    </row>
    <row r="91" spans="1:47" s="1" customFormat="1" ht="19.5">
      <c r="A91" s="32"/>
      <c r="B91" s="33"/>
      <c r="C91" s="32"/>
      <c r="D91" s="168" t="s">
        <v>231</v>
      </c>
      <c r="E91" s="32"/>
      <c r="F91" s="169" t="s">
        <v>766</v>
      </c>
      <c r="G91" s="32"/>
      <c r="H91" s="32"/>
      <c r="I91" s="92"/>
      <c r="J91" s="32"/>
      <c r="K91" s="32"/>
      <c r="L91" s="33"/>
      <c r="M91" s="170"/>
      <c r="N91" s="171"/>
      <c r="O91" s="53"/>
      <c r="P91" s="53"/>
      <c r="Q91" s="53"/>
      <c r="R91" s="53"/>
      <c r="S91" s="53"/>
      <c r="T91" s="54"/>
      <c r="U91" s="32"/>
      <c r="V91" s="32"/>
      <c r="W91" s="32"/>
      <c r="X91" s="32"/>
      <c r="Y91" s="32"/>
      <c r="Z91" s="32"/>
      <c r="AA91" s="32"/>
      <c r="AB91" s="32"/>
      <c r="AC91" s="32"/>
      <c r="AD91" s="32"/>
      <c r="AE91" s="32"/>
      <c r="AT91" s="17" t="s">
        <v>231</v>
      </c>
      <c r="AU91" s="17" t="s">
        <v>80</v>
      </c>
    </row>
    <row r="92" spans="2:51" s="12" customFormat="1" ht="12">
      <c r="B92" s="172"/>
      <c r="D92" s="168" t="s">
        <v>209</v>
      </c>
      <c r="E92" s="173" t="s">
        <v>3</v>
      </c>
      <c r="F92" s="174" t="s">
        <v>731</v>
      </c>
      <c r="H92" s="175">
        <v>20</v>
      </c>
      <c r="I92" s="176"/>
      <c r="L92" s="172"/>
      <c r="M92" s="177"/>
      <c r="N92" s="178"/>
      <c r="O92" s="178"/>
      <c r="P92" s="178"/>
      <c r="Q92" s="178"/>
      <c r="R92" s="178"/>
      <c r="S92" s="178"/>
      <c r="T92" s="179"/>
      <c r="AT92" s="173" t="s">
        <v>209</v>
      </c>
      <c r="AU92" s="173" t="s">
        <v>80</v>
      </c>
      <c r="AV92" s="12" t="s">
        <v>80</v>
      </c>
      <c r="AW92" s="12" t="s">
        <v>31</v>
      </c>
      <c r="AX92" s="12" t="s">
        <v>78</v>
      </c>
      <c r="AY92" s="173" t="s">
        <v>199</v>
      </c>
    </row>
    <row r="93" spans="2:51" s="12" customFormat="1" ht="12">
      <c r="B93" s="172"/>
      <c r="D93" s="168" t="s">
        <v>209</v>
      </c>
      <c r="F93" s="174" t="s">
        <v>767</v>
      </c>
      <c r="H93" s="175">
        <v>80</v>
      </c>
      <c r="I93" s="176"/>
      <c r="L93" s="172"/>
      <c r="M93" s="177"/>
      <c r="N93" s="178"/>
      <c r="O93" s="178"/>
      <c r="P93" s="178"/>
      <c r="Q93" s="178"/>
      <c r="R93" s="178"/>
      <c r="S93" s="178"/>
      <c r="T93" s="179"/>
      <c r="AT93" s="173" t="s">
        <v>209</v>
      </c>
      <c r="AU93" s="173" t="s">
        <v>80</v>
      </c>
      <c r="AV93" s="12" t="s">
        <v>80</v>
      </c>
      <c r="AW93" s="12" t="s">
        <v>4</v>
      </c>
      <c r="AX93" s="12" t="s">
        <v>78</v>
      </c>
      <c r="AY93" s="173" t="s">
        <v>199</v>
      </c>
    </row>
    <row r="94" spans="1:65" s="1" customFormat="1" ht="33" customHeight="1">
      <c r="A94" s="32"/>
      <c r="B94" s="154"/>
      <c r="C94" s="155" t="s">
        <v>91</v>
      </c>
      <c r="D94" s="155" t="s">
        <v>201</v>
      </c>
      <c r="E94" s="156" t="s">
        <v>768</v>
      </c>
      <c r="F94" s="157" t="s">
        <v>769</v>
      </c>
      <c r="G94" s="158" t="s">
        <v>144</v>
      </c>
      <c r="H94" s="159">
        <v>20</v>
      </c>
      <c r="I94" s="160">
        <v>291.95</v>
      </c>
      <c r="J94" s="161">
        <f>ROUND(I94*H94,2)</f>
        <v>5839</v>
      </c>
      <c r="K94" s="157" t="s">
        <v>204</v>
      </c>
      <c r="L94" s="33"/>
      <c r="M94" s="162" t="s">
        <v>3</v>
      </c>
      <c r="N94" s="163" t="s">
        <v>41</v>
      </c>
      <c r="O94" s="53"/>
      <c r="P94" s="164">
        <f>O94*H94</f>
        <v>0</v>
      </c>
      <c r="Q94" s="164">
        <v>0</v>
      </c>
      <c r="R94" s="164">
        <f>Q94*H94</f>
        <v>0</v>
      </c>
      <c r="S94" s="164">
        <v>0</v>
      </c>
      <c r="T94" s="165">
        <f>S94*H94</f>
        <v>0</v>
      </c>
      <c r="U94" s="32"/>
      <c r="V94" s="32"/>
      <c r="W94" s="32"/>
      <c r="X94" s="32"/>
      <c r="Y94" s="32"/>
      <c r="Z94" s="32"/>
      <c r="AA94" s="32"/>
      <c r="AB94" s="32"/>
      <c r="AC94" s="32"/>
      <c r="AD94" s="32"/>
      <c r="AE94" s="32"/>
      <c r="AR94" s="166" t="s">
        <v>520</v>
      </c>
      <c r="AT94" s="166" t="s">
        <v>201</v>
      </c>
      <c r="AU94" s="166" t="s">
        <v>80</v>
      </c>
      <c r="AY94" s="17" t="s">
        <v>199</v>
      </c>
      <c r="BE94" s="167">
        <f>IF(N94="základní",J94,0)</f>
        <v>5839</v>
      </c>
      <c r="BF94" s="167">
        <f>IF(N94="snížená",J94,0)</f>
        <v>0</v>
      </c>
      <c r="BG94" s="167">
        <f>IF(N94="zákl. přenesená",J94,0)</f>
        <v>0</v>
      </c>
      <c r="BH94" s="167">
        <f>IF(N94="sníž. přenesená",J94,0)</f>
        <v>0</v>
      </c>
      <c r="BI94" s="167">
        <f>IF(N94="nulová",J94,0)</f>
        <v>0</v>
      </c>
      <c r="BJ94" s="17" t="s">
        <v>78</v>
      </c>
      <c r="BK94" s="167">
        <f>ROUND(I94*H94,2)</f>
        <v>5839</v>
      </c>
      <c r="BL94" s="17" t="s">
        <v>520</v>
      </c>
      <c r="BM94" s="166" t="s">
        <v>770</v>
      </c>
    </row>
    <row r="95" spans="2:51" s="12" customFormat="1" ht="12">
      <c r="B95" s="172"/>
      <c r="D95" s="168" t="s">
        <v>209</v>
      </c>
      <c r="E95" s="173" t="s">
        <v>3</v>
      </c>
      <c r="F95" s="174" t="s">
        <v>731</v>
      </c>
      <c r="H95" s="175">
        <v>20</v>
      </c>
      <c r="I95" s="176"/>
      <c r="L95" s="172"/>
      <c r="M95" s="177"/>
      <c r="N95" s="178"/>
      <c r="O95" s="178"/>
      <c r="P95" s="178"/>
      <c r="Q95" s="178"/>
      <c r="R95" s="178"/>
      <c r="S95" s="178"/>
      <c r="T95" s="179"/>
      <c r="AT95" s="173" t="s">
        <v>209</v>
      </c>
      <c r="AU95" s="173" t="s">
        <v>80</v>
      </c>
      <c r="AV95" s="12" t="s">
        <v>80</v>
      </c>
      <c r="AW95" s="12" t="s">
        <v>31</v>
      </c>
      <c r="AX95" s="12" t="s">
        <v>78</v>
      </c>
      <c r="AY95" s="173" t="s">
        <v>199</v>
      </c>
    </row>
    <row r="96" spans="1:65" s="1" customFormat="1" ht="21.75" customHeight="1">
      <c r="A96" s="32"/>
      <c r="B96" s="154"/>
      <c r="C96" s="188" t="s">
        <v>205</v>
      </c>
      <c r="D96" s="188" t="s">
        <v>309</v>
      </c>
      <c r="E96" s="189" t="s">
        <v>771</v>
      </c>
      <c r="F96" s="190" t="s">
        <v>772</v>
      </c>
      <c r="G96" s="191" t="s">
        <v>144</v>
      </c>
      <c r="H96" s="192">
        <v>20</v>
      </c>
      <c r="I96" s="193">
        <v>75</v>
      </c>
      <c r="J96" s="194">
        <f>ROUND(I96*H96,2)</f>
        <v>1500</v>
      </c>
      <c r="K96" s="190" t="s">
        <v>204</v>
      </c>
      <c r="L96" s="195"/>
      <c r="M96" s="196" t="s">
        <v>3</v>
      </c>
      <c r="N96" s="197" t="s">
        <v>41</v>
      </c>
      <c r="O96" s="53"/>
      <c r="P96" s="164">
        <f>O96*H96</f>
        <v>0</v>
      </c>
      <c r="Q96" s="164">
        <v>0.0037</v>
      </c>
      <c r="R96" s="164">
        <f>Q96*H96</f>
        <v>0.07400000000000001</v>
      </c>
      <c r="S96" s="164">
        <v>0</v>
      </c>
      <c r="T96" s="165">
        <f>S96*H96</f>
        <v>0</v>
      </c>
      <c r="U96" s="32"/>
      <c r="V96" s="32"/>
      <c r="W96" s="32"/>
      <c r="X96" s="32"/>
      <c r="Y96" s="32"/>
      <c r="Z96" s="32"/>
      <c r="AA96" s="32"/>
      <c r="AB96" s="32"/>
      <c r="AC96" s="32"/>
      <c r="AD96" s="32"/>
      <c r="AE96" s="32"/>
      <c r="AR96" s="166" t="s">
        <v>773</v>
      </c>
      <c r="AT96" s="166" t="s">
        <v>309</v>
      </c>
      <c r="AU96" s="166" t="s">
        <v>80</v>
      </c>
      <c r="AY96" s="17" t="s">
        <v>199</v>
      </c>
      <c r="BE96" s="167">
        <f>IF(N96="základní",J96,0)</f>
        <v>1500</v>
      </c>
      <c r="BF96" s="167">
        <f>IF(N96="snížená",J96,0)</f>
        <v>0</v>
      </c>
      <c r="BG96" s="167">
        <f>IF(N96="zákl. přenesená",J96,0)</f>
        <v>0</v>
      </c>
      <c r="BH96" s="167">
        <f>IF(N96="sníž. přenesená",J96,0)</f>
        <v>0</v>
      </c>
      <c r="BI96" s="167">
        <f>IF(N96="nulová",J96,0)</f>
        <v>0</v>
      </c>
      <c r="BJ96" s="17" t="s">
        <v>78</v>
      </c>
      <c r="BK96" s="167">
        <f>ROUND(I96*H96,2)</f>
        <v>1500</v>
      </c>
      <c r="BL96" s="17" t="s">
        <v>773</v>
      </c>
      <c r="BM96" s="166" t="s">
        <v>774</v>
      </c>
    </row>
    <row r="97" spans="2:51" s="12" customFormat="1" ht="12">
      <c r="B97" s="172"/>
      <c r="D97" s="168" t="s">
        <v>209</v>
      </c>
      <c r="E97" s="173" t="s">
        <v>3</v>
      </c>
      <c r="F97" s="174" t="s">
        <v>731</v>
      </c>
      <c r="H97" s="175">
        <v>20</v>
      </c>
      <c r="I97" s="176"/>
      <c r="L97" s="172"/>
      <c r="M97" s="177"/>
      <c r="N97" s="178"/>
      <c r="O97" s="178"/>
      <c r="P97" s="178"/>
      <c r="Q97" s="178"/>
      <c r="R97" s="178"/>
      <c r="S97" s="178"/>
      <c r="T97" s="179"/>
      <c r="AT97" s="173" t="s">
        <v>209</v>
      </c>
      <c r="AU97" s="173" t="s">
        <v>80</v>
      </c>
      <c r="AV97" s="12" t="s">
        <v>80</v>
      </c>
      <c r="AW97" s="12" t="s">
        <v>31</v>
      </c>
      <c r="AX97" s="12" t="s">
        <v>78</v>
      </c>
      <c r="AY97" s="173" t="s">
        <v>199</v>
      </c>
    </row>
    <row r="98" spans="1:65" s="1" customFormat="1" ht="33" customHeight="1">
      <c r="A98" s="32"/>
      <c r="B98" s="154"/>
      <c r="C98" s="155" t="s">
        <v>117</v>
      </c>
      <c r="D98" s="155" t="s">
        <v>201</v>
      </c>
      <c r="E98" s="156" t="s">
        <v>775</v>
      </c>
      <c r="F98" s="157" t="s">
        <v>776</v>
      </c>
      <c r="G98" s="158" t="s">
        <v>144</v>
      </c>
      <c r="H98" s="159">
        <v>9</v>
      </c>
      <c r="I98" s="160">
        <v>242</v>
      </c>
      <c r="J98" s="161">
        <f>ROUND(I98*H98,2)</f>
        <v>2178</v>
      </c>
      <c r="K98" s="157" t="s">
        <v>204</v>
      </c>
      <c r="L98" s="33"/>
      <c r="M98" s="162" t="s">
        <v>3</v>
      </c>
      <c r="N98" s="163" t="s">
        <v>41</v>
      </c>
      <c r="O98" s="53"/>
      <c r="P98" s="164">
        <f>O98*H98</f>
        <v>0</v>
      </c>
      <c r="Q98" s="164">
        <v>0</v>
      </c>
      <c r="R98" s="164">
        <f>Q98*H98</f>
        <v>0</v>
      </c>
      <c r="S98" s="164">
        <v>0</v>
      </c>
      <c r="T98" s="165">
        <f>S98*H98</f>
        <v>0</v>
      </c>
      <c r="U98" s="32"/>
      <c r="V98" s="32"/>
      <c r="W98" s="32"/>
      <c r="X98" s="32"/>
      <c r="Y98" s="32"/>
      <c r="Z98" s="32"/>
      <c r="AA98" s="32"/>
      <c r="AB98" s="32"/>
      <c r="AC98" s="32"/>
      <c r="AD98" s="32"/>
      <c r="AE98" s="32"/>
      <c r="AR98" s="166" t="s">
        <v>520</v>
      </c>
      <c r="AT98" s="166" t="s">
        <v>201</v>
      </c>
      <c r="AU98" s="166" t="s">
        <v>80</v>
      </c>
      <c r="AY98" s="17" t="s">
        <v>199</v>
      </c>
      <c r="BE98" s="167">
        <f>IF(N98="základní",J98,0)</f>
        <v>2178</v>
      </c>
      <c r="BF98" s="167">
        <f>IF(N98="snížená",J98,0)</f>
        <v>0</v>
      </c>
      <c r="BG98" s="167">
        <f>IF(N98="zákl. přenesená",J98,0)</f>
        <v>0</v>
      </c>
      <c r="BH98" s="167">
        <f>IF(N98="sníž. přenesená",J98,0)</f>
        <v>0</v>
      </c>
      <c r="BI98" s="167">
        <f>IF(N98="nulová",J98,0)</f>
        <v>0</v>
      </c>
      <c r="BJ98" s="17" t="s">
        <v>78</v>
      </c>
      <c r="BK98" s="167">
        <f>ROUND(I98*H98,2)</f>
        <v>2178</v>
      </c>
      <c r="BL98" s="17" t="s">
        <v>520</v>
      </c>
      <c r="BM98" s="166" t="s">
        <v>777</v>
      </c>
    </row>
    <row r="99" spans="2:51" s="12" customFormat="1" ht="12">
      <c r="B99" s="172"/>
      <c r="D99" s="168" t="s">
        <v>209</v>
      </c>
      <c r="E99" s="173" t="s">
        <v>3</v>
      </c>
      <c r="F99" s="174" t="s">
        <v>733</v>
      </c>
      <c r="H99" s="175">
        <v>9</v>
      </c>
      <c r="I99" s="176"/>
      <c r="L99" s="172"/>
      <c r="M99" s="177"/>
      <c r="N99" s="178"/>
      <c r="O99" s="178"/>
      <c r="P99" s="178"/>
      <c r="Q99" s="178"/>
      <c r="R99" s="178"/>
      <c r="S99" s="178"/>
      <c r="T99" s="179"/>
      <c r="AT99" s="173" t="s">
        <v>209</v>
      </c>
      <c r="AU99" s="173" t="s">
        <v>80</v>
      </c>
      <c r="AV99" s="12" t="s">
        <v>80</v>
      </c>
      <c r="AW99" s="12" t="s">
        <v>31</v>
      </c>
      <c r="AX99" s="12" t="s">
        <v>78</v>
      </c>
      <c r="AY99" s="173" t="s">
        <v>199</v>
      </c>
    </row>
    <row r="100" spans="1:65" s="1" customFormat="1" ht="16.5" customHeight="1">
      <c r="A100" s="32"/>
      <c r="B100" s="154"/>
      <c r="C100" s="188" t="s">
        <v>139</v>
      </c>
      <c r="D100" s="188" t="s">
        <v>309</v>
      </c>
      <c r="E100" s="189" t="s">
        <v>778</v>
      </c>
      <c r="F100" s="190" t="s">
        <v>779</v>
      </c>
      <c r="G100" s="191" t="s">
        <v>144</v>
      </c>
      <c r="H100" s="192">
        <v>9</v>
      </c>
      <c r="I100" s="193">
        <v>16220</v>
      </c>
      <c r="J100" s="194">
        <f>ROUND(I100*H100,2)</f>
        <v>145980</v>
      </c>
      <c r="K100" s="190" t="s">
        <v>3</v>
      </c>
      <c r="L100" s="195"/>
      <c r="M100" s="196" t="s">
        <v>3</v>
      </c>
      <c r="N100" s="197" t="s">
        <v>41</v>
      </c>
      <c r="O100" s="53"/>
      <c r="P100" s="164">
        <f>O100*H100</f>
        <v>0</v>
      </c>
      <c r="Q100" s="164">
        <v>0.02</v>
      </c>
      <c r="R100" s="164">
        <f>Q100*H100</f>
        <v>0.18</v>
      </c>
      <c r="S100" s="164">
        <v>0</v>
      </c>
      <c r="T100" s="165">
        <f>S100*H100</f>
        <v>0</v>
      </c>
      <c r="U100" s="32"/>
      <c r="V100" s="32"/>
      <c r="W100" s="32"/>
      <c r="X100" s="32"/>
      <c r="Y100" s="32"/>
      <c r="Z100" s="32"/>
      <c r="AA100" s="32"/>
      <c r="AB100" s="32"/>
      <c r="AC100" s="32"/>
      <c r="AD100" s="32"/>
      <c r="AE100" s="32"/>
      <c r="AR100" s="166" t="s">
        <v>773</v>
      </c>
      <c r="AT100" s="166" t="s">
        <v>309</v>
      </c>
      <c r="AU100" s="166" t="s">
        <v>80</v>
      </c>
      <c r="AY100" s="17" t="s">
        <v>199</v>
      </c>
      <c r="BE100" s="167">
        <f>IF(N100="základní",J100,0)</f>
        <v>145980</v>
      </c>
      <c r="BF100" s="167">
        <f>IF(N100="snížená",J100,0)</f>
        <v>0</v>
      </c>
      <c r="BG100" s="167">
        <f>IF(N100="zákl. přenesená",J100,0)</f>
        <v>0</v>
      </c>
      <c r="BH100" s="167">
        <f>IF(N100="sníž. přenesená",J100,0)</f>
        <v>0</v>
      </c>
      <c r="BI100" s="167">
        <f>IF(N100="nulová",J100,0)</f>
        <v>0</v>
      </c>
      <c r="BJ100" s="17" t="s">
        <v>78</v>
      </c>
      <c r="BK100" s="167">
        <f>ROUND(I100*H100,2)</f>
        <v>145980</v>
      </c>
      <c r="BL100" s="17" t="s">
        <v>773</v>
      </c>
      <c r="BM100" s="166" t="s">
        <v>780</v>
      </c>
    </row>
    <row r="101" spans="2:51" s="14" customFormat="1" ht="12">
      <c r="B101" s="198"/>
      <c r="D101" s="168" t="s">
        <v>209</v>
      </c>
      <c r="E101" s="199" t="s">
        <v>3</v>
      </c>
      <c r="F101" s="200" t="s">
        <v>781</v>
      </c>
      <c r="H101" s="199" t="s">
        <v>3</v>
      </c>
      <c r="I101" s="201"/>
      <c r="L101" s="198"/>
      <c r="M101" s="202"/>
      <c r="N101" s="203"/>
      <c r="O101" s="203"/>
      <c r="P101" s="203"/>
      <c r="Q101" s="203"/>
      <c r="R101" s="203"/>
      <c r="S101" s="203"/>
      <c r="T101" s="204"/>
      <c r="AT101" s="199" t="s">
        <v>209</v>
      </c>
      <c r="AU101" s="199" t="s">
        <v>80</v>
      </c>
      <c r="AV101" s="14" t="s">
        <v>78</v>
      </c>
      <c r="AW101" s="14" t="s">
        <v>31</v>
      </c>
      <c r="AX101" s="14" t="s">
        <v>70</v>
      </c>
      <c r="AY101" s="199" t="s">
        <v>199</v>
      </c>
    </row>
    <row r="102" spans="2:51" s="14" customFormat="1" ht="12">
      <c r="B102" s="198"/>
      <c r="D102" s="168" t="s">
        <v>209</v>
      </c>
      <c r="E102" s="199" t="s">
        <v>3</v>
      </c>
      <c r="F102" s="200" t="s">
        <v>782</v>
      </c>
      <c r="H102" s="199" t="s">
        <v>3</v>
      </c>
      <c r="I102" s="201"/>
      <c r="L102" s="198"/>
      <c r="M102" s="202"/>
      <c r="N102" s="203"/>
      <c r="O102" s="203"/>
      <c r="P102" s="203"/>
      <c r="Q102" s="203"/>
      <c r="R102" s="203"/>
      <c r="S102" s="203"/>
      <c r="T102" s="204"/>
      <c r="AT102" s="199" t="s">
        <v>209</v>
      </c>
      <c r="AU102" s="199" t="s">
        <v>80</v>
      </c>
      <c r="AV102" s="14" t="s">
        <v>78</v>
      </c>
      <c r="AW102" s="14" t="s">
        <v>31</v>
      </c>
      <c r="AX102" s="14" t="s">
        <v>70</v>
      </c>
      <c r="AY102" s="199" t="s">
        <v>199</v>
      </c>
    </row>
    <row r="103" spans="2:51" s="12" customFormat="1" ht="12">
      <c r="B103" s="172"/>
      <c r="D103" s="168" t="s">
        <v>209</v>
      </c>
      <c r="E103" s="173" t="s">
        <v>3</v>
      </c>
      <c r="F103" s="174" t="s">
        <v>733</v>
      </c>
      <c r="H103" s="175">
        <v>9</v>
      </c>
      <c r="I103" s="176"/>
      <c r="L103" s="172"/>
      <c r="M103" s="177"/>
      <c r="N103" s="178"/>
      <c r="O103" s="178"/>
      <c r="P103" s="178"/>
      <c r="Q103" s="178"/>
      <c r="R103" s="178"/>
      <c r="S103" s="178"/>
      <c r="T103" s="179"/>
      <c r="AT103" s="173" t="s">
        <v>209</v>
      </c>
      <c r="AU103" s="173" t="s">
        <v>80</v>
      </c>
      <c r="AV103" s="12" t="s">
        <v>80</v>
      </c>
      <c r="AW103" s="12" t="s">
        <v>31</v>
      </c>
      <c r="AX103" s="12" t="s">
        <v>78</v>
      </c>
      <c r="AY103" s="173" t="s">
        <v>199</v>
      </c>
    </row>
    <row r="104" spans="1:65" s="1" customFormat="1" ht="21.75" customHeight="1">
      <c r="A104" s="32"/>
      <c r="B104" s="154"/>
      <c r="C104" s="155" t="s">
        <v>227</v>
      </c>
      <c r="D104" s="155" t="s">
        <v>201</v>
      </c>
      <c r="E104" s="156" t="s">
        <v>783</v>
      </c>
      <c r="F104" s="157" t="s">
        <v>784</v>
      </c>
      <c r="G104" s="158" t="s">
        <v>144</v>
      </c>
      <c r="H104" s="159">
        <v>7</v>
      </c>
      <c r="I104" s="160">
        <v>150</v>
      </c>
      <c r="J104" s="161">
        <f>ROUND(I104*H104,2)</f>
        <v>1050</v>
      </c>
      <c r="K104" s="157" t="s">
        <v>204</v>
      </c>
      <c r="L104" s="33"/>
      <c r="M104" s="162" t="s">
        <v>3</v>
      </c>
      <c r="N104" s="163" t="s">
        <v>41</v>
      </c>
      <c r="O104" s="53"/>
      <c r="P104" s="164">
        <f>O104*H104</f>
        <v>0</v>
      </c>
      <c r="Q104" s="164">
        <v>0</v>
      </c>
      <c r="R104" s="164">
        <f>Q104*H104</f>
        <v>0</v>
      </c>
      <c r="S104" s="164">
        <v>0</v>
      </c>
      <c r="T104" s="165">
        <f>S104*H104</f>
        <v>0</v>
      </c>
      <c r="U104" s="32"/>
      <c r="V104" s="32"/>
      <c r="W104" s="32"/>
      <c r="X104" s="32"/>
      <c r="Y104" s="32"/>
      <c r="Z104" s="32"/>
      <c r="AA104" s="32"/>
      <c r="AB104" s="32"/>
      <c r="AC104" s="32"/>
      <c r="AD104" s="32"/>
      <c r="AE104" s="32"/>
      <c r="AR104" s="166" t="s">
        <v>520</v>
      </c>
      <c r="AT104" s="166" t="s">
        <v>201</v>
      </c>
      <c r="AU104" s="166" t="s">
        <v>80</v>
      </c>
      <c r="AY104" s="17" t="s">
        <v>199</v>
      </c>
      <c r="BE104" s="167">
        <f>IF(N104="základní",J104,0)</f>
        <v>1050</v>
      </c>
      <c r="BF104" s="167">
        <f>IF(N104="snížená",J104,0)</f>
        <v>0</v>
      </c>
      <c r="BG104" s="167">
        <f>IF(N104="zákl. přenesená",J104,0)</f>
        <v>0</v>
      </c>
      <c r="BH104" s="167">
        <f>IF(N104="sníž. přenesená",J104,0)</f>
        <v>0</v>
      </c>
      <c r="BI104" s="167">
        <f>IF(N104="nulová",J104,0)</f>
        <v>0</v>
      </c>
      <c r="BJ104" s="17" t="s">
        <v>78</v>
      </c>
      <c r="BK104" s="167">
        <f>ROUND(I104*H104,2)</f>
        <v>1050</v>
      </c>
      <c r="BL104" s="17" t="s">
        <v>520</v>
      </c>
      <c r="BM104" s="166" t="s">
        <v>785</v>
      </c>
    </row>
    <row r="105" spans="1:65" s="1" customFormat="1" ht="21.75" customHeight="1">
      <c r="A105" s="32"/>
      <c r="B105" s="154"/>
      <c r="C105" s="155" t="s">
        <v>145</v>
      </c>
      <c r="D105" s="155" t="s">
        <v>201</v>
      </c>
      <c r="E105" s="156" t="s">
        <v>786</v>
      </c>
      <c r="F105" s="157" t="s">
        <v>787</v>
      </c>
      <c r="G105" s="158" t="s">
        <v>144</v>
      </c>
      <c r="H105" s="159">
        <v>9</v>
      </c>
      <c r="I105" s="160">
        <v>1250</v>
      </c>
      <c r="J105" s="161">
        <f>ROUND(I105*H105,2)</f>
        <v>11250</v>
      </c>
      <c r="K105" s="157" t="s">
        <v>204</v>
      </c>
      <c r="L105" s="33"/>
      <c r="M105" s="162" t="s">
        <v>3</v>
      </c>
      <c r="N105" s="163" t="s">
        <v>41</v>
      </c>
      <c r="O105" s="53"/>
      <c r="P105" s="164">
        <f>O105*H105</f>
        <v>0</v>
      </c>
      <c r="Q105" s="164">
        <v>0</v>
      </c>
      <c r="R105" s="164">
        <f>Q105*H105</f>
        <v>0</v>
      </c>
      <c r="S105" s="164">
        <v>0</v>
      </c>
      <c r="T105" s="165">
        <f>S105*H105</f>
        <v>0</v>
      </c>
      <c r="U105" s="32"/>
      <c r="V105" s="32"/>
      <c r="W105" s="32"/>
      <c r="X105" s="32"/>
      <c r="Y105" s="32"/>
      <c r="Z105" s="32"/>
      <c r="AA105" s="32"/>
      <c r="AB105" s="32"/>
      <c r="AC105" s="32"/>
      <c r="AD105" s="32"/>
      <c r="AE105" s="32"/>
      <c r="AR105" s="166" t="s">
        <v>520</v>
      </c>
      <c r="AT105" s="166" t="s">
        <v>201</v>
      </c>
      <c r="AU105" s="166" t="s">
        <v>80</v>
      </c>
      <c r="AY105" s="17" t="s">
        <v>199</v>
      </c>
      <c r="BE105" s="167">
        <f>IF(N105="základní",J105,0)</f>
        <v>11250</v>
      </c>
      <c r="BF105" s="167">
        <f>IF(N105="snížená",J105,0)</f>
        <v>0</v>
      </c>
      <c r="BG105" s="167">
        <f>IF(N105="zákl. přenesená",J105,0)</f>
        <v>0</v>
      </c>
      <c r="BH105" s="167">
        <f>IF(N105="sníž. přenesená",J105,0)</f>
        <v>0</v>
      </c>
      <c r="BI105" s="167">
        <f>IF(N105="nulová",J105,0)</f>
        <v>0</v>
      </c>
      <c r="BJ105" s="17" t="s">
        <v>78</v>
      </c>
      <c r="BK105" s="167">
        <f>ROUND(I105*H105,2)</f>
        <v>11250</v>
      </c>
      <c r="BL105" s="17" t="s">
        <v>520</v>
      </c>
      <c r="BM105" s="166" t="s">
        <v>788</v>
      </c>
    </row>
    <row r="106" spans="2:51" s="12" customFormat="1" ht="12">
      <c r="B106" s="172"/>
      <c r="D106" s="168" t="s">
        <v>209</v>
      </c>
      <c r="E106" s="173" t="s">
        <v>3</v>
      </c>
      <c r="F106" s="174" t="s">
        <v>729</v>
      </c>
      <c r="H106" s="175">
        <v>9</v>
      </c>
      <c r="I106" s="176"/>
      <c r="L106" s="172"/>
      <c r="M106" s="177"/>
      <c r="N106" s="178"/>
      <c r="O106" s="178"/>
      <c r="P106" s="178"/>
      <c r="Q106" s="178"/>
      <c r="R106" s="178"/>
      <c r="S106" s="178"/>
      <c r="T106" s="179"/>
      <c r="AT106" s="173" t="s">
        <v>209</v>
      </c>
      <c r="AU106" s="173" t="s">
        <v>80</v>
      </c>
      <c r="AV106" s="12" t="s">
        <v>80</v>
      </c>
      <c r="AW106" s="12" t="s">
        <v>31</v>
      </c>
      <c r="AX106" s="12" t="s">
        <v>78</v>
      </c>
      <c r="AY106" s="173" t="s">
        <v>199</v>
      </c>
    </row>
    <row r="107" spans="1:65" s="1" customFormat="1" ht="16.5" customHeight="1">
      <c r="A107" s="32"/>
      <c r="B107" s="154"/>
      <c r="C107" s="188" t="s">
        <v>133</v>
      </c>
      <c r="D107" s="188" t="s">
        <v>309</v>
      </c>
      <c r="E107" s="189" t="s">
        <v>789</v>
      </c>
      <c r="F107" s="190" t="s">
        <v>790</v>
      </c>
      <c r="G107" s="191" t="s">
        <v>144</v>
      </c>
      <c r="H107" s="192">
        <v>9</v>
      </c>
      <c r="I107" s="193">
        <v>6834</v>
      </c>
      <c r="J107" s="194">
        <f>ROUND(I107*H107,2)</f>
        <v>61506</v>
      </c>
      <c r="K107" s="190" t="s">
        <v>3</v>
      </c>
      <c r="L107" s="195"/>
      <c r="M107" s="196" t="s">
        <v>3</v>
      </c>
      <c r="N107" s="197" t="s">
        <v>41</v>
      </c>
      <c r="O107" s="53"/>
      <c r="P107" s="164">
        <f>O107*H107</f>
        <v>0</v>
      </c>
      <c r="Q107" s="164">
        <v>0.06</v>
      </c>
      <c r="R107" s="164">
        <f>Q107*H107</f>
        <v>0.54</v>
      </c>
      <c r="S107" s="164">
        <v>0</v>
      </c>
      <c r="T107" s="165">
        <f>S107*H107</f>
        <v>0</v>
      </c>
      <c r="U107" s="32"/>
      <c r="V107" s="32"/>
      <c r="W107" s="32"/>
      <c r="X107" s="32"/>
      <c r="Y107" s="32"/>
      <c r="Z107" s="32"/>
      <c r="AA107" s="32"/>
      <c r="AB107" s="32"/>
      <c r="AC107" s="32"/>
      <c r="AD107" s="32"/>
      <c r="AE107" s="32"/>
      <c r="AR107" s="166" t="s">
        <v>773</v>
      </c>
      <c r="AT107" s="166" t="s">
        <v>309</v>
      </c>
      <c r="AU107" s="166" t="s">
        <v>80</v>
      </c>
      <c r="AY107" s="17" t="s">
        <v>199</v>
      </c>
      <c r="BE107" s="167">
        <f>IF(N107="základní",J107,0)</f>
        <v>61506</v>
      </c>
      <c r="BF107" s="167">
        <f>IF(N107="snížená",J107,0)</f>
        <v>0</v>
      </c>
      <c r="BG107" s="167">
        <f>IF(N107="zákl. přenesená",J107,0)</f>
        <v>0</v>
      </c>
      <c r="BH107" s="167">
        <f>IF(N107="sníž. přenesená",J107,0)</f>
        <v>0</v>
      </c>
      <c r="BI107" s="167">
        <f>IF(N107="nulová",J107,0)</f>
        <v>0</v>
      </c>
      <c r="BJ107" s="17" t="s">
        <v>78</v>
      </c>
      <c r="BK107" s="167">
        <f>ROUND(I107*H107,2)</f>
        <v>61506</v>
      </c>
      <c r="BL107" s="17" t="s">
        <v>773</v>
      </c>
      <c r="BM107" s="166" t="s">
        <v>791</v>
      </c>
    </row>
    <row r="108" spans="2:51" s="14" customFormat="1" ht="12">
      <c r="B108" s="198"/>
      <c r="D108" s="168" t="s">
        <v>209</v>
      </c>
      <c r="E108" s="199" t="s">
        <v>3</v>
      </c>
      <c r="F108" s="200" t="s">
        <v>781</v>
      </c>
      <c r="H108" s="199" t="s">
        <v>3</v>
      </c>
      <c r="I108" s="201"/>
      <c r="L108" s="198"/>
      <c r="M108" s="202"/>
      <c r="N108" s="203"/>
      <c r="O108" s="203"/>
      <c r="P108" s="203"/>
      <c r="Q108" s="203"/>
      <c r="R108" s="203"/>
      <c r="S108" s="203"/>
      <c r="T108" s="204"/>
      <c r="AT108" s="199" t="s">
        <v>209</v>
      </c>
      <c r="AU108" s="199" t="s">
        <v>80</v>
      </c>
      <c r="AV108" s="14" t="s">
        <v>78</v>
      </c>
      <c r="AW108" s="14" t="s">
        <v>31</v>
      </c>
      <c r="AX108" s="14" t="s">
        <v>70</v>
      </c>
      <c r="AY108" s="199" t="s">
        <v>199</v>
      </c>
    </row>
    <row r="109" spans="2:51" s="14" customFormat="1" ht="12">
      <c r="B109" s="198"/>
      <c r="D109" s="168" t="s">
        <v>209</v>
      </c>
      <c r="E109" s="199" t="s">
        <v>3</v>
      </c>
      <c r="F109" s="200" t="s">
        <v>792</v>
      </c>
      <c r="H109" s="199" t="s">
        <v>3</v>
      </c>
      <c r="I109" s="201"/>
      <c r="L109" s="198"/>
      <c r="M109" s="202"/>
      <c r="N109" s="203"/>
      <c r="O109" s="203"/>
      <c r="P109" s="203"/>
      <c r="Q109" s="203"/>
      <c r="R109" s="203"/>
      <c r="S109" s="203"/>
      <c r="T109" s="204"/>
      <c r="AT109" s="199" t="s">
        <v>209</v>
      </c>
      <c r="AU109" s="199" t="s">
        <v>80</v>
      </c>
      <c r="AV109" s="14" t="s">
        <v>78</v>
      </c>
      <c r="AW109" s="14" t="s">
        <v>31</v>
      </c>
      <c r="AX109" s="14" t="s">
        <v>70</v>
      </c>
      <c r="AY109" s="199" t="s">
        <v>199</v>
      </c>
    </row>
    <row r="110" spans="2:51" s="12" customFormat="1" ht="12">
      <c r="B110" s="172"/>
      <c r="D110" s="168" t="s">
        <v>209</v>
      </c>
      <c r="E110" s="173" t="s">
        <v>3</v>
      </c>
      <c r="F110" s="174" t="s">
        <v>729</v>
      </c>
      <c r="H110" s="175">
        <v>9</v>
      </c>
      <c r="I110" s="176"/>
      <c r="L110" s="172"/>
      <c r="M110" s="177"/>
      <c r="N110" s="178"/>
      <c r="O110" s="178"/>
      <c r="P110" s="178"/>
      <c r="Q110" s="178"/>
      <c r="R110" s="178"/>
      <c r="S110" s="178"/>
      <c r="T110" s="179"/>
      <c r="AT110" s="173" t="s">
        <v>209</v>
      </c>
      <c r="AU110" s="173" t="s">
        <v>80</v>
      </c>
      <c r="AV110" s="12" t="s">
        <v>80</v>
      </c>
      <c r="AW110" s="12" t="s">
        <v>31</v>
      </c>
      <c r="AX110" s="12" t="s">
        <v>78</v>
      </c>
      <c r="AY110" s="173" t="s">
        <v>199</v>
      </c>
    </row>
    <row r="111" spans="1:65" s="1" customFormat="1" ht="21.75" customHeight="1">
      <c r="A111" s="32"/>
      <c r="B111" s="154"/>
      <c r="C111" s="155" t="s">
        <v>241</v>
      </c>
      <c r="D111" s="155" t="s">
        <v>201</v>
      </c>
      <c r="E111" s="156" t="s">
        <v>793</v>
      </c>
      <c r="F111" s="157" t="s">
        <v>794</v>
      </c>
      <c r="G111" s="158" t="s">
        <v>144</v>
      </c>
      <c r="H111" s="159">
        <v>9</v>
      </c>
      <c r="I111" s="160">
        <v>505</v>
      </c>
      <c r="J111" s="161">
        <f>ROUND(I111*H111,2)</f>
        <v>4545</v>
      </c>
      <c r="K111" s="157" t="s">
        <v>204</v>
      </c>
      <c r="L111" s="33"/>
      <c r="M111" s="162" t="s">
        <v>3</v>
      </c>
      <c r="N111" s="163" t="s">
        <v>41</v>
      </c>
      <c r="O111" s="53"/>
      <c r="P111" s="164">
        <f>O111*H111</f>
        <v>0</v>
      </c>
      <c r="Q111" s="164">
        <v>0</v>
      </c>
      <c r="R111" s="164">
        <f>Q111*H111</f>
        <v>0</v>
      </c>
      <c r="S111" s="164">
        <v>0</v>
      </c>
      <c r="T111" s="165">
        <f>S111*H111</f>
        <v>0</v>
      </c>
      <c r="U111" s="32"/>
      <c r="V111" s="32"/>
      <c r="W111" s="32"/>
      <c r="X111" s="32"/>
      <c r="Y111" s="32"/>
      <c r="Z111" s="32"/>
      <c r="AA111" s="32"/>
      <c r="AB111" s="32"/>
      <c r="AC111" s="32"/>
      <c r="AD111" s="32"/>
      <c r="AE111" s="32"/>
      <c r="AR111" s="166" t="s">
        <v>520</v>
      </c>
      <c r="AT111" s="166" t="s">
        <v>201</v>
      </c>
      <c r="AU111" s="166" t="s">
        <v>80</v>
      </c>
      <c r="AY111" s="17" t="s">
        <v>199</v>
      </c>
      <c r="BE111" s="167">
        <f>IF(N111="základní",J111,0)</f>
        <v>4545</v>
      </c>
      <c r="BF111" s="167">
        <f>IF(N111="snížená",J111,0)</f>
        <v>0</v>
      </c>
      <c r="BG111" s="167">
        <f>IF(N111="zákl. přenesená",J111,0)</f>
        <v>0</v>
      </c>
      <c r="BH111" s="167">
        <f>IF(N111="sníž. přenesená",J111,0)</f>
        <v>0</v>
      </c>
      <c r="BI111" s="167">
        <f>IF(N111="nulová",J111,0)</f>
        <v>0</v>
      </c>
      <c r="BJ111" s="17" t="s">
        <v>78</v>
      </c>
      <c r="BK111" s="167">
        <f>ROUND(I111*H111,2)</f>
        <v>4545</v>
      </c>
      <c r="BL111" s="17" t="s">
        <v>520</v>
      </c>
      <c r="BM111" s="166" t="s">
        <v>795</v>
      </c>
    </row>
    <row r="112" spans="2:51" s="12" customFormat="1" ht="12">
      <c r="B112" s="172"/>
      <c r="D112" s="168" t="s">
        <v>209</v>
      </c>
      <c r="E112" s="173" t="s">
        <v>3</v>
      </c>
      <c r="F112" s="174" t="s">
        <v>735</v>
      </c>
      <c r="H112" s="175">
        <v>9</v>
      </c>
      <c r="I112" s="176"/>
      <c r="L112" s="172"/>
      <c r="M112" s="177"/>
      <c r="N112" s="178"/>
      <c r="O112" s="178"/>
      <c r="P112" s="178"/>
      <c r="Q112" s="178"/>
      <c r="R112" s="178"/>
      <c r="S112" s="178"/>
      <c r="T112" s="179"/>
      <c r="AT112" s="173" t="s">
        <v>209</v>
      </c>
      <c r="AU112" s="173" t="s">
        <v>80</v>
      </c>
      <c r="AV112" s="12" t="s">
        <v>80</v>
      </c>
      <c r="AW112" s="12" t="s">
        <v>31</v>
      </c>
      <c r="AX112" s="12" t="s">
        <v>78</v>
      </c>
      <c r="AY112" s="173" t="s">
        <v>199</v>
      </c>
    </row>
    <row r="113" spans="1:65" s="1" customFormat="1" ht="16.5" customHeight="1">
      <c r="A113" s="32"/>
      <c r="B113" s="154"/>
      <c r="C113" s="188" t="s">
        <v>246</v>
      </c>
      <c r="D113" s="188" t="s">
        <v>309</v>
      </c>
      <c r="E113" s="189" t="s">
        <v>796</v>
      </c>
      <c r="F113" s="190" t="s">
        <v>797</v>
      </c>
      <c r="G113" s="191" t="s">
        <v>144</v>
      </c>
      <c r="H113" s="192">
        <v>2</v>
      </c>
      <c r="I113" s="193">
        <v>1280</v>
      </c>
      <c r="J113" s="194">
        <f>ROUND(I113*H113,2)</f>
        <v>2560</v>
      </c>
      <c r="K113" s="190" t="s">
        <v>3</v>
      </c>
      <c r="L113" s="195"/>
      <c r="M113" s="196" t="s">
        <v>3</v>
      </c>
      <c r="N113" s="197" t="s">
        <v>41</v>
      </c>
      <c r="O113" s="53"/>
      <c r="P113" s="164">
        <f>O113*H113</f>
        <v>0</v>
      </c>
      <c r="Q113" s="164">
        <v>0.03</v>
      </c>
      <c r="R113" s="164">
        <f>Q113*H113</f>
        <v>0.06</v>
      </c>
      <c r="S113" s="164">
        <v>0</v>
      </c>
      <c r="T113" s="165">
        <f>S113*H113</f>
        <v>0</v>
      </c>
      <c r="U113" s="32"/>
      <c r="V113" s="32"/>
      <c r="W113" s="32"/>
      <c r="X113" s="32"/>
      <c r="Y113" s="32"/>
      <c r="Z113" s="32"/>
      <c r="AA113" s="32"/>
      <c r="AB113" s="32"/>
      <c r="AC113" s="32"/>
      <c r="AD113" s="32"/>
      <c r="AE113" s="32"/>
      <c r="AR113" s="166" t="s">
        <v>773</v>
      </c>
      <c r="AT113" s="166" t="s">
        <v>309</v>
      </c>
      <c r="AU113" s="166" t="s">
        <v>80</v>
      </c>
      <c r="AY113" s="17" t="s">
        <v>199</v>
      </c>
      <c r="BE113" s="167">
        <f>IF(N113="základní",J113,0)</f>
        <v>2560</v>
      </c>
      <c r="BF113" s="167">
        <f>IF(N113="snížená",J113,0)</f>
        <v>0</v>
      </c>
      <c r="BG113" s="167">
        <f>IF(N113="zákl. přenesená",J113,0)</f>
        <v>0</v>
      </c>
      <c r="BH113" s="167">
        <f>IF(N113="sníž. přenesená",J113,0)</f>
        <v>0</v>
      </c>
      <c r="BI113" s="167">
        <f>IF(N113="nulová",J113,0)</f>
        <v>0</v>
      </c>
      <c r="BJ113" s="17" t="s">
        <v>78</v>
      </c>
      <c r="BK113" s="167">
        <f>ROUND(I113*H113,2)</f>
        <v>2560</v>
      </c>
      <c r="BL113" s="17" t="s">
        <v>773</v>
      </c>
      <c r="BM113" s="166" t="s">
        <v>798</v>
      </c>
    </row>
    <row r="114" spans="2:51" s="12" customFormat="1" ht="12">
      <c r="B114" s="172"/>
      <c r="D114" s="168" t="s">
        <v>209</v>
      </c>
      <c r="E114" s="173" t="s">
        <v>3</v>
      </c>
      <c r="F114" s="174" t="s">
        <v>80</v>
      </c>
      <c r="H114" s="175">
        <v>2</v>
      </c>
      <c r="I114" s="176"/>
      <c r="L114" s="172"/>
      <c r="M114" s="177"/>
      <c r="N114" s="178"/>
      <c r="O114" s="178"/>
      <c r="P114" s="178"/>
      <c r="Q114" s="178"/>
      <c r="R114" s="178"/>
      <c r="S114" s="178"/>
      <c r="T114" s="179"/>
      <c r="AT114" s="173" t="s">
        <v>209</v>
      </c>
      <c r="AU114" s="173" t="s">
        <v>80</v>
      </c>
      <c r="AV114" s="12" t="s">
        <v>80</v>
      </c>
      <c r="AW114" s="12" t="s">
        <v>31</v>
      </c>
      <c r="AX114" s="12" t="s">
        <v>78</v>
      </c>
      <c r="AY114" s="173" t="s">
        <v>199</v>
      </c>
    </row>
    <row r="115" spans="2:51" s="14" customFormat="1" ht="12">
      <c r="B115" s="198"/>
      <c r="D115" s="168" t="s">
        <v>209</v>
      </c>
      <c r="E115" s="199" t="s">
        <v>3</v>
      </c>
      <c r="F115" s="200" t="s">
        <v>799</v>
      </c>
      <c r="H115" s="199" t="s">
        <v>3</v>
      </c>
      <c r="I115" s="201"/>
      <c r="L115" s="198"/>
      <c r="M115" s="202"/>
      <c r="N115" s="203"/>
      <c r="O115" s="203"/>
      <c r="P115" s="203"/>
      <c r="Q115" s="203"/>
      <c r="R115" s="203"/>
      <c r="S115" s="203"/>
      <c r="T115" s="204"/>
      <c r="AT115" s="199" t="s">
        <v>209</v>
      </c>
      <c r="AU115" s="199" t="s">
        <v>80</v>
      </c>
      <c r="AV115" s="14" t="s">
        <v>78</v>
      </c>
      <c r="AW115" s="14" t="s">
        <v>31</v>
      </c>
      <c r="AX115" s="14" t="s">
        <v>70</v>
      </c>
      <c r="AY115" s="199" t="s">
        <v>199</v>
      </c>
    </row>
    <row r="116" spans="1:65" s="1" customFormat="1" ht="16.5" customHeight="1">
      <c r="A116" s="32"/>
      <c r="B116" s="154"/>
      <c r="C116" s="188" t="s">
        <v>250</v>
      </c>
      <c r="D116" s="188" t="s">
        <v>309</v>
      </c>
      <c r="E116" s="189" t="s">
        <v>800</v>
      </c>
      <c r="F116" s="190" t="s">
        <v>797</v>
      </c>
      <c r="G116" s="191" t="s">
        <v>144</v>
      </c>
      <c r="H116" s="192">
        <v>7</v>
      </c>
      <c r="I116" s="193">
        <v>960</v>
      </c>
      <c r="J116" s="194">
        <f>ROUND(I116*H116,2)</f>
        <v>6720</v>
      </c>
      <c r="K116" s="190" t="s">
        <v>3</v>
      </c>
      <c r="L116" s="195"/>
      <c r="M116" s="196" t="s">
        <v>3</v>
      </c>
      <c r="N116" s="197" t="s">
        <v>41</v>
      </c>
      <c r="O116" s="53"/>
      <c r="P116" s="164">
        <f>O116*H116</f>
        <v>0</v>
      </c>
      <c r="Q116" s="164">
        <v>0.03</v>
      </c>
      <c r="R116" s="164">
        <f>Q116*H116</f>
        <v>0.21</v>
      </c>
      <c r="S116" s="164">
        <v>0</v>
      </c>
      <c r="T116" s="165">
        <f>S116*H116</f>
        <v>0</v>
      </c>
      <c r="U116" s="32"/>
      <c r="V116" s="32"/>
      <c r="W116" s="32"/>
      <c r="X116" s="32"/>
      <c r="Y116" s="32"/>
      <c r="Z116" s="32"/>
      <c r="AA116" s="32"/>
      <c r="AB116" s="32"/>
      <c r="AC116" s="32"/>
      <c r="AD116" s="32"/>
      <c r="AE116" s="32"/>
      <c r="AR116" s="166" t="s">
        <v>773</v>
      </c>
      <c r="AT116" s="166" t="s">
        <v>309</v>
      </c>
      <c r="AU116" s="166" t="s">
        <v>80</v>
      </c>
      <c r="AY116" s="17" t="s">
        <v>199</v>
      </c>
      <c r="BE116" s="167">
        <f>IF(N116="základní",J116,0)</f>
        <v>6720</v>
      </c>
      <c r="BF116" s="167">
        <f>IF(N116="snížená",J116,0)</f>
        <v>0</v>
      </c>
      <c r="BG116" s="167">
        <f>IF(N116="zákl. přenesená",J116,0)</f>
        <v>0</v>
      </c>
      <c r="BH116" s="167">
        <f>IF(N116="sníž. přenesená",J116,0)</f>
        <v>0</v>
      </c>
      <c r="BI116" s="167">
        <f>IF(N116="nulová",J116,0)</f>
        <v>0</v>
      </c>
      <c r="BJ116" s="17" t="s">
        <v>78</v>
      </c>
      <c r="BK116" s="167">
        <f>ROUND(I116*H116,2)</f>
        <v>6720</v>
      </c>
      <c r="BL116" s="17" t="s">
        <v>773</v>
      </c>
      <c r="BM116" s="166" t="s">
        <v>801</v>
      </c>
    </row>
    <row r="117" spans="2:51" s="12" customFormat="1" ht="12">
      <c r="B117" s="172"/>
      <c r="D117" s="168" t="s">
        <v>209</v>
      </c>
      <c r="E117" s="173" t="s">
        <v>3</v>
      </c>
      <c r="F117" s="174" t="s">
        <v>227</v>
      </c>
      <c r="H117" s="175">
        <v>7</v>
      </c>
      <c r="I117" s="176"/>
      <c r="L117" s="172"/>
      <c r="M117" s="177"/>
      <c r="N117" s="178"/>
      <c r="O117" s="178"/>
      <c r="P117" s="178"/>
      <c r="Q117" s="178"/>
      <c r="R117" s="178"/>
      <c r="S117" s="178"/>
      <c r="T117" s="179"/>
      <c r="AT117" s="173" t="s">
        <v>209</v>
      </c>
      <c r="AU117" s="173" t="s">
        <v>80</v>
      </c>
      <c r="AV117" s="12" t="s">
        <v>80</v>
      </c>
      <c r="AW117" s="12" t="s">
        <v>31</v>
      </c>
      <c r="AX117" s="12" t="s">
        <v>78</v>
      </c>
      <c r="AY117" s="173" t="s">
        <v>199</v>
      </c>
    </row>
    <row r="118" spans="2:51" s="14" customFormat="1" ht="12">
      <c r="B118" s="198"/>
      <c r="D118" s="168" t="s">
        <v>209</v>
      </c>
      <c r="E118" s="199" t="s">
        <v>3</v>
      </c>
      <c r="F118" s="200" t="s">
        <v>802</v>
      </c>
      <c r="H118" s="199" t="s">
        <v>3</v>
      </c>
      <c r="I118" s="201"/>
      <c r="L118" s="198"/>
      <c r="M118" s="202"/>
      <c r="N118" s="203"/>
      <c r="O118" s="203"/>
      <c r="P118" s="203"/>
      <c r="Q118" s="203"/>
      <c r="R118" s="203"/>
      <c r="S118" s="203"/>
      <c r="T118" s="204"/>
      <c r="AT118" s="199" t="s">
        <v>209</v>
      </c>
      <c r="AU118" s="199" t="s">
        <v>80</v>
      </c>
      <c r="AV118" s="14" t="s">
        <v>78</v>
      </c>
      <c r="AW118" s="14" t="s">
        <v>31</v>
      </c>
      <c r="AX118" s="14" t="s">
        <v>70</v>
      </c>
      <c r="AY118" s="199" t="s">
        <v>199</v>
      </c>
    </row>
    <row r="119" spans="1:65" s="1" customFormat="1" ht="21.75" customHeight="1">
      <c r="A119" s="32"/>
      <c r="B119" s="154"/>
      <c r="C119" s="155" t="s">
        <v>257</v>
      </c>
      <c r="D119" s="155" t="s">
        <v>201</v>
      </c>
      <c r="E119" s="156" t="s">
        <v>803</v>
      </c>
      <c r="F119" s="157" t="s">
        <v>804</v>
      </c>
      <c r="G119" s="158" t="s">
        <v>144</v>
      </c>
      <c r="H119" s="159">
        <v>7</v>
      </c>
      <c r="I119" s="160">
        <v>200</v>
      </c>
      <c r="J119" s="161">
        <f>ROUND(I119*H119,2)</f>
        <v>1400</v>
      </c>
      <c r="K119" s="157" t="s">
        <v>204</v>
      </c>
      <c r="L119" s="33"/>
      <c r="M119" s="162" t="s">
        <v>3</v>
      </c>
      <c r="N119" s="163" t="s">
        <v>41</v>
      </c>
      <c r="O119" s="53"/>
      <c r="P119" s="164">
        <f>O119*H119</f>
        <v>0</v>
      </c>
      <c r="Q119" s="164">
        <v>0</v>
      </c>
      <c r="R119" s="164">
        <f>Q119*H119</f>
        <v>0</v>
      </c>
      <c r="S119" s="164">
        <v>0</v>
      </c>
      <c r="T119" s="165">
        <f>S119*H119</f>
        <v>0</v>
      </c>
      <c r="U119" s="32"/>
      <c r="V119" s="32"/>
      <c r="W119" s="32"/>
      <c r="X119" s="32"/>
      <c r="Y119" s="32"/>
      <c r="Z119" s="32"/>
      <c r="AA119" s="32"/>
      <c r="AB119" s="32"/>
      <c r="AC119" s="32"/>
      <c r="AD119" s="32"/>
      <c r="AE119" s="32"/>
      <c r="AR119" s="166" t="s">
        <v>520</v>
      </c>
      <c r="AT119" s="166" t="s">
        <v>201</v>
      </c>
      <c r="AU119" s="166" t="s">
        <v>80</v>
      </c>
      <c r="AY119" s="17" t="s">
        <v>199</v>
      </c>
      <c r="BE119" s="167">
        <f>IF(N119="základní",J119,0)</f>
        <v>1400</v>
      </c>
      <c r="BF119" s="167">
        <f>IF(N119="snížená",J119,0)</f>
        <v>0</v>
      </c>
      <c r="BG119" s="167">
        <f>IF(N119="zákl. přenesená",J119,0)</f>
        <v>0</v>
      </c>
      <c r="BH119" s="167">
        <f>IF(N119="sníž. přenesená",J119,0)</f>
        <v>0</v>
      </c>
      <c r="BI119" s="167">
        <f>IF(N119="nulová",J119,0)</f>
        <v>0</v>
      </c>
      <c r="BJ119" s="17" t="s">
        <v>78</v>
      </c>
      <c r="BK119" s="167">
        <f>ROUND(I119*H119,2)</f>
        <v>1400</v>
      </c>
      <c r="BL119" s="17" t="s">
        <v>520</v>
      </c>
      <c r="BM119" s="166" t="s">
        <v>805</v>
      </c>
    </row>
    <row r="120" spans="1:65" s="1" customFormat="1" ht="16.5" customHeight="1">
      <c r="A120" s="32"/>
      <c r="B120" s="154"/>
      <c r="C120" s="155" t="s">
        <v>262</v>
      </c>
      <c r="D120" s="155" t="s">
        <v>201</v>
      </c>
      <c r="E120" s="156" t="s">
        <v>806</v>
      </c>
      <c r="F120" s="157" t="s">
        <v>807</v>
      </c>
      <c r="G120" s="158" t="s">
        <v>144</v>
      </c>
      <c r="H120" s="159">
        <v>9</v>
      </c>
      <c r="I120" s="160">
        <v>397</v>
      </c>
      <c r="J120" s="161">
        <f>ROUND(I120*H120,2)</f>
        <v>3573</v>
      </c>
      <c r="K120" s="157" t="s">
        <v>204</v>
      </c>
      <c r="L120" s="33"/>
      <c r="M120" s="162" t="s">
        <v>3</v>
      </c>
      <c r="N120" s="163" t="s">
        <v>41</v>
      </c>
      <c r="O120" s="53"/>
      <c r="P120" s="164">
        <f>O120*H120</f>
        <v>0</v>
      </c>
      <c r="Q120" s="164">
        <v>0</v>
      </c>
      <c r="R120" s="164">
        <f>Q120*H120</f>
        <v>0</v>
      </c>
      <c r="S120" s="164">
        <v>0</v>
      </c>
      <c r="T120" s="165">
        <f>S120*H120</f>
        <v>0</v>
      </c>
      <c r="U120" s="32"/>
      <c r="V120" s="32"/>
      <c r="W120" s="32"/>
      <c r="X120" s="32"/>
      <c r="Y120" s="32"/>
      <c r="Z120" s="32"/>
      <c r="AA120" s="32"/>
      <c r="AB120" s="32"/>
      <c r="AC120" s="32"/>
      <c r="AD120" s="32"/>
      <c r="AE120" s="32"/>
      <c r="AR120" s="166" t="s">
        <v>520</v>
      </c>
      <c r="AT120" s="166" t="s">
        <v>201</v>
      </c>
      <c r="AU120" s="166" t="s">
        <v>80</v>
      </c>
      <c r="AY120" s="17" t="s">
        <v>199</v>
      </c>
      <c r="BE120" s="167">
        <f>IF(N120="základní",J120,0)</f>
        <v>3573</v>
      </c>
      <c r="BF120" s="167">
        <f>IF(N120="snížená",J120,0)</f>
        <v>0</v>
      </c>
      <c r="BG120" s="167">
        <f>IF(N120="zákl. přenesená",J120,0)</f>
        <v>0</v>
      </c>
      <c r="BH120" s="167">
        <f>IF(N120="sníž. přenesená",J120,0)</f>
        <v>0</v>
      </c>
      <c r="BI120" s="167">
        <f>IF(N120="nulová",J120,0)</f>
        <v>0</v>
      </c>
      <c r="BJ120" s="17" t="s">
        <v>78</v>
      </c>
      <c r="BK120" s="167">
        <f>ROUND(I120*H120,2)</f>
        <v>3573</v>
      </c>
      <c r="BL120" s="17" t="s">
        <v>520</v>
      </c>
      <c r="BM120" s="166" t="s">
        <v>808</v>
      </c>
    </row>
    <row r="121" spans="2:51" s="12" customFormat="1" ht="12">
      <c r="B121" s="172"/>
      <c r="D121" s="168" t="s">
        <v>209</v>
      </c>
      <c r="E121" s="173" t="s">
        <v>3</v>
      </c>
      <c r="F121" s="174" t="s">
        <v>729</v>
      </c>
      <c r="H121" s="175">
        <v>9</v>
      </c>
      <c r="I121" s="176"/>
      <c r="L121" s="172"/>
      <c r="M121" s="177"/>
      <c r="N121" s="178"/>
      <c r="O121" s="178"/>
      <c r="P121" s="178"/>
      <c r="Q121" s="178"/>
      <c r="R121" s="178"/>
      <c r="S121" s="178"/>
      <c r="T121" s="179"/>
      <c r="AT121" s="173" t="s">
        <v>209</v>
      </c>
      <c r="AU121" s="173" t="s">
        <v>80</v>
      </c>
      <c r="AV121" s="12" t="s">
        <v>80</v>
      </c>
      <c r="AW121" s="12" t="s">
        <v>31</v>
      </c>
      <c r="AX121" s="12" t="s">
        <v>78</v>
      </c>
      <c r="AY121" s="173" t="s">
        <v>199</v>
      </c>
    </row>
    <row r="122" spans="1:65" s="1" customFormat="1" ht="16.5" customHeight="1">
      <c r="A122" s="32"/>
      <c r="B122" s="154"/>
      <c r="C122" s="188" t="s">
        <v>9</v>
      </c>
      <c r="D122" s="188" t="s">
        <v>309</v>
      </c>
      <c r="E122" s="189" t="s">
        <v>809</v>
      </c>
      <c r="F122" s="190" t="s">
        <v>810</v>
      </c>
      <c r="G122" s="191" t="s">
        <v>144</v>
      </c>
      <c r="H122" s="192">
        <v>9</v>
      </c>
      <c r="I122" s="193">
        <v>363</v>
      </c>
      <c r="J122" s="194">
        <f>ROUND(I122*H122,2)</f>
        <v>3267</v>
      </c>
      <c r="K122" s="190" t="s">
        <v>3</v>
      </c>
      <c r="L122" s="195"/>
      <c r="M122" s="196" t="s">
        <v>3</v>
      </c>
      <c r="N122" s="197" t="s">
        <v>41</v>
      </c>
      <c r="O122" s="53"/>
      <c r="P122" s="164">
        <f>O122*H122</f>
        <v>0</v>
      </c>
      <c r="Q122" s="164">
        <v>0</v>
      </c>
      <c r="R122" s="164">
        <f>Q122*H122</f>
        <v>0</v>
      </c>
      <c r="S122" s="164">
        <v>0</v>
      </c>
      <c r="T122" s="165">
        <f>S122*H122</f>
        <v>0</v>
      </c>
      <c r="U122" s="32"/>
      <c r="V122" s="32"/>
      <c r="W122" s="32"/>
      <c r="X122" s="32"/>
      <c r="Y122" s="32"/>
      <c r="Z122" s="32"/>
      <c r="AA122" s="32"/>
      <c r="AB122" s="32"/>
      <c r="AC122" s="32"/>
      <c r="AD122" s="32"/>
      <c r="AE122" s="32"/>
      <c r="AR122" s="166" t="s">
        <v>773</v>
      </c>
      <c r="AT122" s="166" t="s">
        <v>309</v>
      </c>
      <c r="AU122" s="166" t="s">
        <v>80</v>
      </c>
      <c r="AY122" s="17" t="s">
        <v>199</v>
      </c>
      <c r="BE122" s="167">
        <f>IF(N122="základní",J122,0)</f>
        <v>3267</v>
      </c>
      <c r="BF122" s="167">
        <f>IF(N122="snížená",J122,0)</f>
        <v>0</v>
      </c>
      <c r="BG122" s="167">
        <f>IF(N122="zákl. přenesená",J122,0)</f>
        <v>0</v>
      </c>
      <c r="BH122" s="167">
        <f>IF(N122="sníž. přenesená",J122,0)</f>
        <v>0</v>
      </c>
      <c r="BI122" s="167">
        <f>IF(N122="nulová",J122,0)</f>
        <v>0</v>
      </c>
      <c r="BJ122" s="17" t="s">
        <v>78</v>
      </c>
      <c r="BK122" s="167">
        <f>ROUND(I122*H122,2)</f>
        <v>3267</v>
      </c>
      <c r="BL122" s="17" t="s">
        <v>773</v>
      </c>
      <c r="BM122" s="166" t="s">
        <v>811</v>
      </c>
    </row>
    <row r="123" spans="1:47" s="1" customFormat="1" ht="19.5">
      <c r="A123" s="32"/>
      <c r="B123" s="33"/>
      <c r="C123" s="32"/>
      <c r="D123" s="168" t="s">
        <v>231</v>
      </c>
      <c r="E123" s="32"/>
      <c r="F123" s="169" t="s">
        <v>812</v>
      </c>
      <c r="G123" s="32"/>
      <c r="H123" s="32"/>
      <c r="I123" s="92"/>
      <c r="J123" s="32"/>
      <c r="K123" s="32"/>
      <c r="L123" s="33"/>
      <c r="M123" s="170"/>
      <c r="N123" s="171"/>
      <c r="O123" s="53"/>
      <c r="P123" s="53"/>
      <c r="Q123" s="53"/>
      <c r="R123" s="53"/>
      <c r="S123" s="53"/>
      <c r="T123" s="54"/>
      <c r="U123" s="32"/>
      <c r="V123" s="32"/>
      <c r="W123" s="32"/>
      <c r="X123" s="32"/>
      <c r="Y123" s="32"/>
      <c r="Z123" s="32"/>
      <c r="AA123" s="32"/>
      <c r="AB123" s="32"/>
      <c r="AC123" s="32"/>
      <c r="AD123" s="32"/>
      <c r="AE123" s="32"/>
      <c r="AT123" s="17" t="s">
        <v>231</v>
      </c>
      <c r="AU123" s="17" t="s">
        <v>80</v>
      </c>
    </row>
    <row r="124" spans="1:65" s="1" customFormat="1" ht="44.25" customHeight="1">
      <c r="A124" s="32"/>
      <c r="B124" s="154"/>
      <c r="C124" s="155" t="s">
        <v>151</v>
      </c>
      <c r="D124" s="155" t="s">
        <v>201</v>
      </c>
      <c r="E124" s="156" t="s">
        <v>813</v>
      </c>
      <c r="F124" s="157" t="s">
        <v>814</v>
      </c>
      <c r="G124" s="158" t="s">
        <v>126</v>
      </c>
      <c r="H124" s="159">
        <v>344</v>
      </c>
      <c r="I124" s="160">
        <v>35</v>
      </c>
      <c r="J124" s="161">
        <f>ROUND(I124*H124,2)</f>
        <v>12040</v>
      </c>
      <c r="K124" s="157" t="s">
        <v>204</v>
      </c>
      <c r="L124" s="33"/>
      <c r="M124" s="162" t="s">
        <v>3</v>
      </c>
      <c r="N124" s="163" t="s">
        <v>41</v>
      </c>
      <c r="O124" s="53"/>
      <c r="P124" s="164">
        <f>O124*H124</f>
        <v>0</v>
      </c>
      <c r="Q124" s="164">
        <v>0</v>
      </c>
      <c r="R124" s="164">
        <f>Q124*H124</f>
        <v>0</v>
      </c>
      <c r="S124" s="164">
        <v>0</v>
      </c>
      <c r="T124" s="165">
        <f>S124*H124</f>
        <v>0</v>
      </c>
      <c r="U124" s="32"/>
      <c r="V124" s="32"/>
      <c r="W124" s="32"/>
      <c r="X124" s="32"/>
      <c r="Y124" s="32"/>
      <c r="Z124" s="32"/>
      <c r="AA124" s="32"/>
      <c r="AB124" s="32"/>
      <c r="AC124" s="32"/>
      <c r="AD124" s="32"/>
      <c r="AE124" s="32"/>
      <c r="AR124" s="166" t="s">
        <v>520</v>
      </c>
      <c r="AT124" s="166" t="s">
        <v>201</v>
      </c>
      <c r="AU124" s="166" t="s">
        <v>80</v>
      </c>
      <c r="AY124" s="17" t="s">
        <v>199</v>
      </c>
      <c r="BE124" s="167">
        <f>IF(N124="základní",J124,0)</f>
        <v>12040</v>
      </c>
      <c r="BF124" s="167">
        <f>IF(N124="snížená",J124,0)</f>
        <v>0</v>
      </c>
      <c r="BG124" s="167">
        <f>IF(N124="zákl. přenesená",J124,0)</f>
        <v>0</v>
      </c>
      <c r="BH124" s="167">
        <f>IF(N124="sníž. přenesená",J124,0)</f>
        <v>0</v>
      </c>
      <c r="BI124" s="167">
        <f>IF(N124="nulová",J124,0)</f>
        <v>0</v>
      </c>
      <c r="BJ124" s="17" t="s">
        <v>78</v>
      </c>
      <c r="BK124" s="167">
        <f>ROUND(I124*H124,2)</f>
        <v>12040</v>
      </c>
      <c r="BL124" s="17" t="s">
        <v>520</v>
      </c>
      <c r="BM124" s="166" t="s">
        <v>815</v>
      </c>
    </row>
    <row r="125" spans="2:51" s="12" customFormat="1" ht="12">
      <c r="B125" s="172"/>
      <c r="D125" s="168" t="s">
        <v>209</v>
      </c>
      <c r="E125" s="173" t="s">
        <v>3</v>
      </c>
      <c r="F125" s="174" t="s">
        <v>737</v>
      </c>
      <c r="H125" s="175">
        <v>344</v>
      </c>
      <c r="I125" s="176"/>
      <c r="L125" s="172"/>
      <c r="M125" s="177"/>
      <c r="N125" s="178"/>
      <c r="O125" s="178"/>
      <c r="P125" s="178"/>
      <c r="Q125" s="178"/>
      <c r="R125" s="178"/>
      <c r="S125" s="178"/>
      <c r="T125" s="179"/>
      <c r="AT125" s="173" t="s">
        <v>209</v>
      </c>
      <c r="AU125" s="173" t="s">
        <v>80</v>
      </c>
      <c r="AV125" s="12" t="s">
        <v>80</v>
      </c>
      <c r="AW125" s="12" t="s">
        <v>31</v>
      </c>
      <c r="AX125" s="12" t="s">
        <v>78</v>
      </c>
      <c r="AY125" s="173" t="s">
        <v>199</v>
      </c>
    </row>
    <row r="126" spans="1:65" s="1" customFormat="1" ht="16.5" customHeight="1">
      <c r="A126" s="32"/>
      <c r="B126" s="154"/>
      <c r="C126" s="188" t="s">
        <v>104</v>
      </c>
      <c r="D126" s="188" t="s">
        <v>309</v>
      </c>
      <c r="E126" s="189" t="s">
        <v>816</v>
      </c>
      <c r="F126" s="190" t="s">
        <v>817</v>
      </c>
      <c r="G126" s="191" t="s">
        <v>331</v>
      </c>
      <c r="H126" s="192">
        <v>213.28</v>
      </c>
      <c r="I126" s="193">
        <v>27</v>
      </c>
      <c r="J126" s="194">
        <f>ROUND(I126*H126,2)</f>
        <v>5758.56</v>
      </c>
      <c r="K126" s="190" t="s">
        <v>204</v>
      </c>
      <c r="L126" s="195"/>
      <c r="M126" s="196" t="s">
        <v>3</v>
      </c>
      <c r="N126" s="197" t="s">
        <v>41</v>
      </c>
      <c r="O126" s="53"/>
      <c r="P126" s="164">
        <f>O126*H126</f>
        <v>0</v>
      </c>
      <c r="Q126" s="164">
        <v>0.001</v>
      </c>
      <c r="R126" s="164">
        <f>Q126*H126</f>
        <v>0.21328</v>
      </c>
      <c r="S126" s="164">
        <v>0</v>
      </c>
      <c r="T126" s="165">
        <f>S126*H126</f>
        <v>0</v>
      </c>
      <c r="U126" s="32"/>
      <c r="V126" s="32"/>
      <c r="W126" s="32"/>
      <c r="X126" s="32"/>
      <c r="Y126" s="32"/>
      <c r="Z126" s="32"/>
      <c r="AA126" s="32"/>
      <c r="AB126" s="32"/>
      <c r="AC126" s="32"/>
      <c r="AD126" s="32"/>
      <c r="AE126" s="32"/>
      <c r="AR126" s="166" t="s">
        <v>145</v>
      </c>
      <c r="AT126" s="166" t="s">
        <v>309</v>
      </c>
      <c r="AU126" s="166" t="s">
        <v>80</v>
      </c>
      <c r="AY126" s="17" t="s">
        <v>199</v>
      </c>
      <c r="BE126" s="167">
        <f>IF(N126="základní",J126,0)</f>
        <v>5758.56</v>
      </c>
      <c r="BF126" s="167">
        <f>IF(N126="snížená",J126,0)</f>
        <v>0</v>
      </c>
      <c r="BG126" s="167">
        <f>IF(N126="zákl. přenesená",J126,0)</f>
        <v>0</v>
      </c>
      <c r="BH126" s="167">
        <f>IF(N126="sníž. přenesená",J126,0)</f>
        <v>0</v>
      </c>
      <c r="BI126" s="167">
        <f>IF(N126="nulová",J126,0)</f>
        <v>0</v>
      </c>
      <c r="BJ126" s="17" t="s">
        <v>78</v>
      </c>
      <c r="BK126" s="167">
        <f>ROUND(I126*H126,2)</f>
        <v>5758.56</v>
      </c>
      <c r="BL126" s="17" t="s">
        <v>205</v>
      </c>
      <c r="BM126" s="166" t="s">
        <v>818</v>
      </c>
    </row>
    <row r="127" spans="1:47" s="1" customFormat="1" ht="19.5">
      <c r="A127" s="32"/>
      <c r="B127" s="33"/>
      <c r="C127" s="32"/>
      <c r="D127" s="168" t="s">
        <v>231</v>
      </c>
      <c r="E127" s="32"/>
      <c r="F127" s="169" t="s">
        <v>819</v>
      </c>
      <c r="G127" s="32"/>
      <c r="H127" s="32"/>
      <c r="I127" s="92"/>
      <c r="J127" s="32"/>
      <c r="K127" s="32"/>
      <c r="L127" s="33"/>
      <c r="M127" s="170"/>
      <c r="N127" s="171"/>
      <c r="O127" s="53"/>
      <c r="P127" s="53"/>
      <c r="Q127" s="53"/>
      <c r="R127" s="53"/>
      <c r="S127" s="53"/>
      <c r="T127" s="54"/>
      <c r="U127" s="32"/>
      <c r="V127" s="32"/>
      <c r="W127" s="32"/>
      <c r="X127" s="32"/>
      <c r="Y127" s="32"/>
      <c r="Z127" s="32"/>
      <c r="AA127" s="32"/>
      <c r="AB127" s="32"/>
      <c r="AC127" s="32"/>
      <c r="AD127" s="32"/>
      <c r="AE127" s="32"/>
      <c r="AT127" s="17" t="s">
        <v>231</v>
      </c>
      <c r="AU127" s="17" t="s">
        <v>80</v>
      </c>
    </row>
    <row r="128" spans="2:51" s="12" customFormat="1" ht="12">
      <c r="B128" s="172"/>
      <c r="D128" s="168" t="s">
        <v>209</v>
      </c>
      <c r="F128" s="174" t="s">
        <v>820</v>
      </c>
      <c r="H128" s="175">
        <v>213.28</v>
      </c>
      <c r="I128" s="176"/>
      <c r="L128" s="172"/>
      <c r="M128" s="177"/>
      <c r="N128" s="178"/>
      <c r="O128" s="178"/>
      <c r="P128" s="178"/>
      <c r="Q128" s="178"/>
      <c r="R128" s="178"/>
      <c r="S128" s="178"/>
      <c r="T128" s="179"/>
      <c r="AT128" s="173" t="s">
        <v>209</v>
      </c>
      <c r="AU128" s="173" t="s">
        <v>80</v>
      </c>
      <c r="AV128" s="12" t="s">
        <v>80</v>
      </c>
      <c r="AW128" s="12" t="s">
        <v>4</v>
      </c>
      <c r="AX128" s="12" t="s">
        <v>78</v>
      </c>
      <c r="AY128" s="173" t="s">
        <v>199</v>
      </c>
    </row>
    <row r="129" spans="1:65" s="1" customFormat="1" ht="21.75" customHeight="1">
      <c r="A129" s="32"/>
      <c r="B129" s="154"/>
      <c r="C129" s="155" t="s">
        <v>161</v>
      </c>
      <c r="D129" s="155" t="s">
        <v>201</v>
      </c>
      <c r="E129" s="156" t="s">
        <v>821</v>
      </c>
      <c r="F129" s="157" t="s">
        <v>822</v>
      </c>
      <c r="G129" s="158" t="s">
        <v>126</v>
      </c>
      <c r="H129" s="159">
        <v>344</v>
      </c>
      <c r="I129" s="160">
        <v>25.43</v>
      </c>
      <c r="J129" s="161">
        <f>ROUND(I129*H129,2)</f>
        <v>8747.92</v>
      </c>
      <c r="K129" s="157" t="s">
        <v>204</v>
      </c>
      <c r="L129" s="33"/>
      <c r="M129" s="162" t="s">
        <v>3</v>
      </c>
      <c r="N129" s="163" t="s">
        <v>41</v>
      </c>
      <c r="O129" s="53"/>
      <c r="P129" s="164">
        <f>O129*H129</f>
        <v>0</v>
      </c>
      <c r="Q129" s="164">
        <v>0</v>
      </c>
      <c r="R129" s="164">
        <f>Q129*H129</f>
        <v>0</v>
      </c>
      <c r="S129" s="164">
        <v>0</v>
      </c>
      <c r="T129" s="165">
        <f>S129*H129</f>
        <v>0</v>
      </c>
      <c r="U129" s="32"/>
      <c r="V129" s="32"/>
      <c r="W129" s="32"/>
      <c r="X129" s="32"/>
      <c r="Y129" s="32"/>
      <c r="Z129" s="32"/>
      <c r="AA129" s="32"/>
      <c r="AB129" s="32"/>
      <c r="AC129" s="32"/>
      <c r="AD129" s="32"/>
      <c r="AE129" s="32"/>
      <c r="AR129" s="166" t="s">
        <v>520</v>
      </c>
      <c r="AT129" s="166" t="s">
        <v>201</v>
      </c>
      <c r="AU129" s="166" t="s">
        <v>80</v>
      </c>
      <c r="AY129" s="17" t="s">
        <v>199</v>
      </c>
      <c r="BE129" s="167">
        <f>IF(N129="základní",J129,0)</f>
        <v>8747.92</v>
      </c>
      <c r="BF129" s="167">
        <f>IF(N129="snížená",J129,0)</f>
        <v>0</v>
      </c>
      <c r="BG129" s="167">
        <f>IF(N129="zákl. přenesená",J129,0)</f>
        <v>0</v>
      </c>
      <c r="BH129" s="167">
        <f>IF(N129="sníž. přenesená",J129,0)</f>
        <v>0</v>
      </c>
      <c r="BI129" s="167">
        <f>IF(N129="nulová",J129,0)</f>
        <v>0</v>
      </c>
      <c r="BJ129" s="17" t="s">
        <v>78</v>
      </c>
      <c r="BK129" s="167">
        <f>ROUND(I129*H129,2)</f>
        <v>8747.92</v>
      </c>
      <c r="BL129" s="17" t="s">
        <v>520</v>
      </c>
      <c r="BM129" s="166" t="s">
        <v>823</v>
      </c>
    </row>
    <row r="130" spans="2:51" s="12" customFormat="1" ht="12">
      <c r="B130" s="172"/>
      <c r="D130" s="168" t="s">
        <v>209</v>
      </c>
      <c r="E130" s="173" t="s">
        <v>3</v>
      </c>
      <c r="F130" s="174" t="s">
        <v>737</v>
      </c>
      <c r="H130" s="175">
        <v>344</v>
      </c>
      <c r="I130" s="176"/>
      <c r="L130" s="172"/>
      <c r="M130" s="177"/>
      <c r="N130" s="178"/>
      <c r="O130" s="178"/>
      <c r="P130" s="178"/>
      <c r="Q130" s="178"/>
      <c r="R130" s="178"/>
      <c r="S130" s="178"/>
      <c r="T130" s="179"/>
      <c r="AT130" s="173" t="s">
        <v>209</v>
      </c>
      <c r="AU130" s="173" t="s">
        <v>80</v>
      </c>
      <c r="AV130" s="12" t="s">
        <v>80</v>
      </c>
      <c r="AW130" s="12" t="s">
        <v>31</v>
      </c>
      <c r="AX130" s="12" t="s">
        <v>78</v>
      </c>
      <c r="AY130" s="173" t="s">
        <v>199</v>
      </c>
    </row>
    <row r="131" spans="1:65" s="1" customFormat="1" ht="16.5" customHeight="1">
      <c r="A131" s="32"/>
      <c r="B131" s="154"/>
      <c r="C131" s="188" t="s">
        <v>283</v>
      </c>
      <c r="D131" s="188" t="s">
        <v>309</v>
      </c>
      <c r="E131" s="189" t="s">
        <v>824</v>
      </c>
      <c r="F131" s="190" t="s">
        <v>825</v>
      </c>
      <c r="G131" s="191" t="s">
        <v>126</v>
      </c>
      <c r="H131" s="192">
        <v>344</v>
      </c>
      <c r="I131" s="193">
        <v>126</v>
      </c>
      <c r="J131" s="194">
        <f>ROUND(I131*H131,2)</f>
        <v>43344</v>
      </c>
      <c r="K131" s="190" t="s">
        <v>204</v>
      </c>
      <c r="L131" s="195"/>
      <c r="M131" s="196" t="s">
        <v>3</v>
      </c>
      <c r="N131" s="197" t="s">
        <v>41</v>
      </c>
      <c r="O131" s="53"/>
      <c r="P131" s="164">
        <f>O131*H131</f>
        <v>0</v>
      </c>
      <c r="Q131" s="164">
        <v>0.0008999999999999999</v>
      </c>
      <c r="R131" s="164">
        <f>Q131*H131</f>
        <v>0.30959999999999993</v>
      </c>
      <c r="S131" s="164">
        <v>0</v>
      </c>
      <c r="T131" s="165">
        <f>S131*H131</f>
        <v>0</v>
      </c>
      <c r="U131" s="32"/>
      <c r="V131" s="32"/>
      <c r="W131" s="32"/>
      <c r="X131" s="32"/>
      <c r="Y131" s="32"/>
      <c r="Z131" s="32"/>
      <c r="AA131" s="32"/>
      <c r="AB131" s="32"/>
      <c r="AC131" s="32"/>
      <c r="AD131" s="32"/>
      <c r="AE131" s="32"/>
      <c r="AR131" s="166" t="s">
        <v>773</v>
      </c>
      <c r="AT131" s="166" t="s">
        <v>309</v>
      </c>
      <c r="AU131" s="166" t="s">
        <v>80</v>
      </c>
      <c r="AY131" s="17" t="s">
        <v>199</v>
      </c>
      <c r="BE131" s="167">
        <f>IF(N131="základní",J131,0)</f>
        <v>43344</v>
      </c>
      <c r="BF131" s="167">
        <f>IF(N131="snížená",J131,0)</f>
        <v>0</v>
      </c>
      <c r="BG131" s="167">
        <f>IF(N131="zákl. přenesená",J131,0)</f>
        <v>0</v>
      </c>
      <c r="BH131" s="167">
        <f>IF(N131="sníž. přenesená",J131,0)</f>
        <v>0</v>
      </c>
      <c r="BI131" s="167">
        <f>IF(N131="nulová",J131,0)</f>
        <v>0</v>
      </c>
      <c r="BJ131" s="17" t="s">
        <v>78</v>
      </c>
      <c r="BK131" s="167">
        <f>ROUND(I131*H131,2)</f>
        <v>43344</v>
      </c>
      <c r="BL131" s="17" t="s">
        <v>773</v>
      </c>
      <c r="BM131" s="166" t="s">
        <v>826</v>
      </c>
    </row>
    <row r="132" spans="1:65" s="1" customFormat="1" ht="21.75" customHeight="1">
      <c r="A132" s="32"/>
      <c r="B132" s="154"/>
      <c r="C132" s="155" t="s">
        <v>130</v>
      </c>
      <c r="D132" s="155" t="s">
        <v>201</v>
      </c>
      <c r="E132" s="156" t="s">
        <v>827</v>
      </c>
      <c r="F132" s="157" t="s">
        <v>828</v>
      </c>
      <c r="G132" s="158" t="s">
        <v>126</v>
      </c>
      <c r="H132" s="159">
        <v>90</v>
      </c>
      <c r="I132" s="160">
        <v>20.17</v>
      </c>
      <c r="J132" s="161">
        <f>ROUND(I132*H132,2)</f>
        <v>1815.3</v>
      </c>
      <c r="K132" s="157" t="s">
        <v>204</v>
      </c>
      <c r="L132" s="33"/>
      <c r="M132" s="162" t="s">
        <v>3</v>
      </c>
      <c r="N132" s="163" t="s">
        <v>41</v>
      </c>
      <c r="O132" s="53"/>
      <c r="P132" s="164">
        <f>O132*H132</f>
        <v>0</v>
      </c>
      <c r="Q132" s="164">
        <v>0</v>
      </c>
      <c r="R132" s="164">
        <f>Q132*H132</f>
        <v>0</v>
      </c>
      <c r="S132" s="164">
        <v>0</v>
      </c>
      <c r="T132" s="165">
        <f>S132*H132</f>
        <v>0</v>
      </c>
      <c r="U132" s="32"/>
      <c r="V132" s="32"/>
      <c r="W132" s="32"/>
      <c r="X132" s="32"/>
      <c r="Y132" s="32"/>
      <c r="Z132" s="32"/>
      <c r="AA132" s="32"/>
      <c r="AB132" s="32"/>
      <c r="AC132" s="32"/>
      <c r="AD132" s="32"/>
      <c r="AE132" s="32"/>
      <c r="AR132" s="166" t="s">
        <v>520</v>
      </c>
      <c r="AT132" s="166" t="s">
        <v>201</v>
      </c>
      <c r="AU132" s="166" t="s">
        <v>80</v>
      </c>
      <c r="AY132" s="17" t="s">
        <v>199</v>
      </c>
      <c r="BE132" s="167">
        <f>IF(N132="základní",J132,0)</f>
        <v>1815.3</v>
      </c>
      <c r="BF132" s="167">
        <f>IF(N132="snížená",J132,0)</f>
        <v>0</v>
      </c>
      <c r="BG132" s="167">
        <f>IF(N132="zákl. přenesená",J132,0)</f>
        <v>0</v>
      </c>
      <c r="BH132" s="167">
        <f>IF(N132="sníž. přenesená",J132,0)</f>
        <v>0</v>
      </c>
      <c r="BI132" s="167">
        <f>IF(N132="nulová",J132,0)</f>
        <v>0</v>
      </c>
      <c r="BJ132" s="17" t="s">
        <v>78</v>
      </c>
      <c r="BK132" s="167">
        <f>ROUND(I132*H132,2)</f>
        <v>1815.3</v>
      </c>
      <c r="BL132" s="17" t="s">
        <v>520</v>
      </c>
      <c r="BM132" s="166" t="s">
        <v>829</v>
      </c>
    </row>
    <row r="133" spans="2:51" s="12" customFormat="1" ht="12">
      <c r="B133" s="172"/>
      <c r="D133" s="168" t="s">
        <v>209</v>
      </c>
      <c r="E133" s="173" t="s">
        <v>3</v>
      </c>
      <c r="F133" s="174" t="s">
        <v>740</v>
      </c>
      <c r="H133" s="175">
        <v>90</v>
      </c>
      <c r="I133" s="176"/>
      <c r="L133" s="172"/>
      <c r="M133" s="177"/>
      <c r="N133" s="178"/>
      <c r="O133" s="178"/>
      <c r="P133" s="178"/>
      <c r="Q133" s="178"/>
      <c r="R133" s="178"/>
      <c r="S133" s="178"/>
      <c r="T133" s="179"/>
      <c r="AT133" s="173" t="s">
        <v>209</v>
      </c>
      <c r="AU133" s="173" t="s">
        <v>80</v>
      </c>
      <c r="AV133" s="12" t="s">
        <v>80</v>
      </c>
      <c r="AW133" s="12" t="s">
        <v>31</v>
      </c>
      <c r="AX133" s="12" t="s">
        <v>78</v>
      </c>
      <c r="AY133" s="173" t="s">
        <v>199</v>
      </c>
    </row>
    <row r="134" spans="1:65" s="1" customFormat="1" ht="16.5" customHeight="1">
      <c r="A134" s="32"/>
      <c r="B134" s="154"/>
      <c r="C134" s="188" t="s">
        <v>8</v>
      </c>
      <c r="D134" s="188" t="s">
        <v>309</v>
      </c>
      <c r="E134" s="189" t="s">
        <v>830</v>
      </c>
      <c r="F134" s="190" t="s">
        <v>831</v>
      </c>
      <c r="G134" s="191" t="s">
        <v>126</v>
      </c>
      <c r="H134" s="192">
        <v>90</v>
      </c>
      <c r="I134" s="193">
        <v>17</v>
      </c>
      <c r="J134" s="194">
        <f>ROUND(I134*H134,2)</f>
        <v>1530</v>
      </c>
      <c r="K134" s="190" t="s">
        <v>204</v>
      </c>
      <c r="L134" s="195"/>
      <c r="M134" s="196" t="s">
        <v>3</v>
      </c>
      <c r="N134" s="197" t="s">
        <v>41</v>
      </c>
      <c r="O134" s="53"/>
      <c r="P134" s="164">
        <f>O134*H134</f>
        <v>0</v>
      </c>
      <c r="Q134" s="164">
        <v>0.00016</v>
      </c>
      <c r="R134" s="164">
        <f>Q134*H134</f>
        <v>0.014400000000000001</v>
      </c>
      <c r="S134" s="164">
        <v>0</v>
      </c>
      <c r="T134" s="165">
        <f>S134*H134</f>
        <v>0</v>
      </c>
      <c r="U134" s="32"/>
      <c r="V134" s="32"/>
      <c r="W134" s="32"/>
      <c r="X134" s="32"/>
      <c r="Y134" s="32"/>
      <c r="Z134" s="32"/>
      <c r="AA134" s="32"/>
      <c r="AB134" s="32"/>
      <c r="AC134" s="32"/>
      <c r="AD134" s="32"/>
      <c r="AE134" s="32"/>
      <c r="AR134" s="166" t="s">
        <v>773</v>
      </c>
      <c r="AT134" s="166" t="s">
        <v>309</v>
      </c>
      <c r="AU134" s="166" t="s">
        <v>80</v>
      </c>
      <c r="AY134" s="17" t="s">
        <v>199</v>
      </c>
      <c r="BE134" s="167">
        <f>IF(N134="základní",J134,0)</f>
        <v>1530</v>
      </c>
      <c r="BF134" s="167">
        <f>IF(N134="snížená",J134,0)</f>
        <v>0</v>
      </c>
      <c r="BG134" s="167">
        <f>IF(N134="zákl. přenesená",J134,0)</f>
        <v>0</v>
      </c>
      <c r="BH134" s="167">
        <f>IF(N134="sníž. přenesená",J134,0)</f>
        <v>0</v>
      </c>
      <c r="BI134" s="167">
        <f>IF(N134="nulová",J134,0)</f>
        <v>0</v>
      </c>
      <c r="BJ134" s="17" t="s">
        <v>78</v>
      </c>
      <c r="BK134" s="167">
        <f>ROUND(I134*H134,2)</f>
        <v>1530</v>
      </c>
      <c r="BL134" s="17" t="s">
        <v>773</v>
      </c>
      <c r="BM134" s="166" t="s">
        <v>832</v>
      </c>
    </row>
    <row r="135" spans="1:65" s="1" customFormat="1" ht="16.5" customHeight="1">
      <c r="A135" s="32"/>
      <c r="B135" s="154"/>
      <c r="C135" s="155" t="s">
        <v>300</v>
      </c>
      <c r="D135" s="155" t="s">
        <v>201</v>
      </c>
      <c r="E135" s="156" t="s">
        <v>833</v>
      </c>
      <c r="F135" s="157" t="s">
        <v>834</v>
      </c>
      <c r="G135" s="158" t="s">
        <v>835</v>
      </c>
      <c r="H135" s="208">
        <v>0.01</v>
      </c>
      <c r="I135" s="160">
        <v>332956</v>
      </c>
      <c r="J135" s="161">
        <f>ROUND(I135*H135,2)</f>
        <v>3329.56</v>
      </c>
      <c r="K135" s="157" t="s">
        <v>3</v>
      </c>
      <c r="L135" s="33"/>
      <c r="M135" s="162" t="s">
        <v>3</v>
      </c>
      <c r="N135" s="163" t="s">
        <v>41</v>
      </c>
      <c r="O135" s="53"/>
      <c r="P135" s="164">
        <f>O135*H135</f>
        <v>0</v>
      </c>
      <c r="Q135" s="164">
        <v>0</v>
      </c>
      <c r="R135" s="164">
        <f>Q135*H135</f>
        <v>0</v>
      </c>
      <c r="S135" s="164">
        <v>0</v>
      </c>
      <c r="T135" s="165">
        <f>S135*H135</f>
        <v>0</v>
      </c>
      <c r="U135" s="32"/>
      <c r="V135" s="32"/>
      <c r="W135" s="32"/>
      <c r="X135" s="32"/>
      <c r="Y135" s="32"/>
      <c r="Z135" s="32"/>
      <c r="AA135" s="32"/>
      <c r="AB135" s="32"/>
      <c r="AC135" s="32"/>
      <c r="AD135" s="32"/>
      <c r="AE135" s="32"/>
      <c r="AR135" s="166" t="s">
        <v>773</v>
      </c>
      <c r="AT135" s="166" t="s">
        <v>201</v>
      </c>
      <c r="AU135" s="166" t="s">
        <v>80</v>
      </c>
      <c r="AY135" s="17" t="s">
        <v>199</v>
      </c>
      <c r="BE135" s="167">
        <f>IF(N135="základní",J135,0)</f>
        <v>3329.56</v>
      </c>
      <c r="BF135" s="167">
        <f>IF(N135="snížená",J135,0)</f>
        <v>0</v>
      </c>
      <c r="BG135" s="167">
        <f>IF(N135="zákl. přenesená",J135,0)</f>
        <v>0</v>
      </c>
      <c r="BH135" s="167">
        <f>IF(N135="sníž. přenesená",J135,0)</f>
        <v>0</v>
      </c>
      <c r="BI135" s="167">
        <f>IF(N135="nulová",J135,0)</f>
        <v>0</v>
      </c>
      <c r="BJ135" s="17" t="s">
        <v>78</v>
      </c>
      <c r="BK135" s="167">
        <f>ROUND(I135*H135,2)</f>
        <v>3329.56</v>
      </c>
      <c r="BL135" s="17" t="s">
        <v>773</v>
      </c>
      <c r="BM135" s="166" t="s">
        <v>836</v>
      </c>
    </row>
    <row r="136" spans="1:65" s="1" customFormat="1" ht="16.5" customHeight="1">
      <c r="A136" s="32"/>
      <c r="B136" s="154"/>
      <c r="C136" s="155" t="s">
        <v>308</v>
      </c>
      <c r="D136" s="155" t="s">
        <v>201</v>
      </c>
      <c r="E136" s="156" t="s">
        <v>837</v>
      </c>
      <c r="F136" s="157" t="s">
        <v>838</v>
      </c>
      <c r="G136" s="158" t="s">
        <v>835</v>
      </c>
      <c r="H136" s="208">
        <v>0.004</v>
      </c>
      <c r="I136" s="160">
        <v>332956</v>
      </c>
      <c r="J136" s="161">
        <f>ROUND(I136*H136,2)</f>
        <v>1331.82</v>
      </c>
      <c r="K136" s="157" t="s">
        <v>3</v>
      </c>
      <c r="L136" s="33"/>
      <c r="M136" s="162" t="s">
        <v>3</v>
      </c>
      <c r="N136" s="163" t="s">
        <v>41</v>
      </c>
      <c r="O136" s="53"/>
      <c r="P136" s="164">
        <f>O136*H136</f>
        <v>0</v>
      </c>
      <c r="Q136" s="164">
        <v>0</v>
      </c>
      <c r="R136" s="164">
        <f>Q136*H136</f>
        <v>0</v>
      </c>
      <c r="S136" s="164">
        <v>0</v>
      </c>
      <c r="T136" s="165">
        <f>S136*H136</f>
        <v>0</v>
      </c>
      <c r="U136" s="32"/>
      <c r="V136" s="32"/>
      <c r="W136" s="32"/>
      <c r="X136" s="32"/>
      <c r="Y136" s="32"/>
      <c r="Z136" s="32"/>
      <c r="AA136" s="32"/>
      <c r="AB136" s="32"/>
      <c r="AC136" s="32"/>
      <c r="AD136" s="32"/>
      <c r="AE136" s="32"/>
      <c r="AR136" s="166" t="s">
        <v>520</v>
      </c>
      <c r="AT136" s="166" t="s">
        <v>201</v>
      </c>
      <c r="AU136" s="166" t="s">
        <v>80</v>
      </c>
      <c r="AY136" s="17" t="s">
        <v>199</v>
      </c>
      <c r="BE136" s="167">
        <f>IF(N136="základní",J136,0)</f>
        <v>1331.82</v>
      </c>
      <c r="BF136" s="167">
        <f>IF(N136="snížená",J136,0)</f>
        <v>0</v>
      </c>
      <c r="BG136" s="167">
        <f>IF(N136="zákl. přenesená",J136,0)</f>
        <v>0</v>
      </c>
      <c r="BH136" s="167">
        <f>IF(N136="sníž. přenesená",J136,0)</f>
        <v>0</v>
      </c>
      <c r="BI136" s="167">
        <f>IF(N136="nulová",J136,0)</f>
        <v>0</v>
      </c>
      <c r="BJ136" s="17" t="s">
        <v>78</v>
      </c>
      <c r="BK136" s="167">
        <f>ROUND(I136*H136,2)</f>
        <v>1331.82</v>
      </c>
      <c r="BL136" s="17" t="s">
        <v>520</v>
      </c>
      <c r="BM136" s="166" t="s">
        <v>839</v>
      </c>
    </row>
    <row r="137" spans="1:65" s="1" customFormat="1" ht="16.5" customHeight="1">
      <c r="A137" s="32"/>
      <c r="B137" s="154"/>
      <c r="C137" s="155" t="s">
        <v>315</v>
      </c>
      <c r="D137" s="155" t="s">
        <v>201</v>
      </c>
      <c r="E137" s="156" t="s">
        <v>840</v>
      </c>
      <c r="F137" s="157" t="s">
        <v>841</v>
      </c>
      <c r="G137" s="158" t="s">
        <v>835</v>
      </c>
      <c r="H137" s="208">
        <v>0.005</v>
      </c>
      <c r="I137" s="160">
        <v>332956</v>
      </c>
      <c r="J137" s="161">
        <f>ROUND(I137*H137,2)</f>
        <v>1664.78</v>
      </c>
      <c r="K137" s="157" t="s">
        <v>3</v>
      </c>
      <c r="L137" s="33"/>
      <c r="M137" s="162" t="s">
        <v>3</v>
      </c>
      <c r="N137" s="163" t="s">
        <v>41</v>
      </c>
      <c r="O137" s="53"/>
      <c r="P137" s="164">
        <f>O137*H137</f>
        <v>0</v>
      </c>
      <c r="Q137" s="164">
        <v>0</v>
      </c>
      <c r="R137" s="164">
        <f>Q137*H137</f>
        <v>0</v>
      </c>
      <c r="S137" s="164">
        <v>0</v>
      </c>
      <c r="T137" s="165">
        <f>S137*H137</f>
        <v>0</v>
      </c>
      <c r="U137" s="32"/>
      <c r="V137" s="32"/>
      <c r="W137" s="32"/>
      <c r="X137" s="32"/>
      <c r="Y137" s="32"/>
      <c r="Z137" s="32"/>
      <c r="AA137" s="32"/>
      <c r="AB137" s="32"/>
      <c r="AC137" s="32"/>
      <c r="AD137" s="32"/>
      <c r="AE137" s="32"/>
      <c r="AR137" s="166" t="s">
        <v>520</v>
      </c>
      <c r="AT137" s="166" t="s">
        <v>201</v>
      </c>
      <c r="AU137" s="166" t="s">
        <v>80</v>
      </c>
      <c r="AY137" s="17" t="s">
        <v>199</v>
      </c>
      <c r="BE137" s="167">
        <f>IF(N137="základní",J137,0)</f>
        <v>1664.78</v>
      </c>
      <c r="BF137" s="167">
        <f>IF(N137="snížená",J137,0)</f>
        <v>0</v>
      </c>
      <c r="BG137" s="167">
        <f>IF(N137="zákl. přenesená",J137,0)</f>
        <v>0</v>
      </c>
      <c r="BH137" s="167">
        <f>IF(N137="sníž. přenesená",J137,0)</f>
        <v>0</v>
      </c>
      <c r="BI137" s="167">
        <f>IF(N137="nulová",J137,0)</f>
        <v>0</v>
      </c>
      <c r="BJ137" s="17" t="s">
        <v>78</v>
      </c>
      <c r="BK137" s="167">
        <f>ROUND(I137*H137,2)</f>
        <v>1664.78</v>
      </c>
      <c r="BL137" s="17" t="s">
        <v>520</v>
      </c>
      <c r="BM137" s="166" t="s">
        <v>842</v>
      </c>
    </row>
    <row r="138" spans="2:63" s="11" customFormat="1" ht="22.9" customHeight="1">
      <c r="B138" s="141"/>
      <c r="D138" s="142" t="s">
        <v>69</v>
      </c>
      <c r="E138" s="152" t="s">
        <v>843</v>
      </c>
      <c r="F138" s="152" t="s">
        <v>844</v>
      </c>
      <c r="I138" s="144"/>
      <c r="J138" s="153">
        <f>BK138</f>
        <v>137399.5</v>
      </c>
      <c r="L138" s="141"/>
      <c r="M138" s="146"/>
      <c r="N138" s="147"/>
      <c r="O138" s="147"/>
      <c r="P138" s="148">
        <f>SUM(P139:P173)</f>
        <v>0</v>
      </c>
      <c r="Q138" s="147"/>
      <c r="R138" s="148">
        <f>SUM(R139:R173)</f>
        <v>84.2370734</v>
      </c>
      <c r="S138" s="147"/>
      <c r="T138" s="149">
        <f>SUM(T139:T173)</f>
        <v>0</v>
      </c>
      <c r="AR138" s="142" t="s">
        <v>91</v>
      </c>
      <c r="AT138" s="150" t="s">
        <v>69</v>
      </c>
      <c r="AU138" s="150" t="s">
        <v>78</v>
      </c>
      <c r="AY138" s="142" t="s">
        <v>199</v>
      </c>
      <c r="BK138" s="151">
        <f>SUM(BK139:BK173)</f>
        <v>137399.5</v>
      </c>
    </row>
    <row r="139" spans="1:65" s="1" customFormat="1" ht="21.75" customHeight="1">
      <c r="A139" s="32"/>
      <c r="B139" s="154"/>
      <c r="C139" s="155" t="s">
        <v>148</v>
      </c>
      <c r="D139" s="155" t="s">
        <v>201</v>
      </c>
      <c r="E139" s="156" t="s">
        <v>845</v>
      </c>
      <c r="F139" s="157" t="s">
        <v>846</v>
      </c>
      <c r="G139" s="158" t="s">
        <v>847</v>
      </c>
      <c r="H139" s="159">
        <v>0.344</v>
      </c>
      <c r="I139" s="160">
        <v>9160</v>
      </c>
      <c r="J139" s="161">
        <f>ROUND(I139*H139,2)</f>
        <v>3151.04</v>
      </c>
      <c r="K139" s="157" t="s">
        <v>204</v>
      </c>
      <c r="L139" s="33"/>
      <c r="M139" s="162" t="s">
        <v>3</v>
      </c>
      <c r="N139" s="163" t="s">
        <v>41</v>
      </c>
      <c r="O139" s="53"/>
      <c r="P139" s="164">
        <f>O139*H139</f>
        <v>0</v>
      </c>
      <c r="Q139" s="164">
        <v>0.0088</v>
      </c>
      <c r="R139" s="164">
        <f>Q139*H139</f>
        <v>0.0030272</v>
      </c>
      <c r="S139" s="164">
        <v>0</v>
      </c>
      <c r="T139" s="165">
        <f>S139*H139</f>
        <v>0</v>
      </c>
      <c r="U139" s="32"/>
      <c r="V139" s="32"/>
      <c r="W139" s="32"/>
      <c r="X139" s="32"/>
      <c r="Y139" s="32"/>
      <c r="Z139" s="32"/>
      <c r="AA139" s="32"/>
      <c r="AB139" s="32"/>
      <c r="AC139" s="32"/>
      <c r="AD139" s="32"/>
      <c r="AE139" s="32"/>
      <c r="AR139" s="166" t="s">
        <v>520</v>
      </c>
      <c r="AT139" s="166" t="s">
        <v>201</v>
      </c>
      <c r="AU139" s="166" t="s">
        <v>80</v>
      </c>
      <c r="AY139" s="17" t="s">
        <v>199</v>
      </c>
      <c r="BE139" s="167">
        <f>IF(N139="základní",J139,0)</f>
        <v>3151.04</v>
      </c>
      <c r="BF139" s="167">
        <f>IF(N139="snížená",J139,0)</f>
        <v>0</v>
      </c>
      <c r="BG139" s="167">
        <f>IF(N139="zákl. přenesená",J139,0)</f>
        <v>0</v>
      </c>
      <c r="BH139" s="167">
        <f>IF(N139="sníž. přenesená",J139,0)</f>
        <v>0</v>
      </c>
      <c r="BI139" s="167">
        <f>IF(N139="nulová",J139,0)</f>
        <v>0</v>
      </c>
      <c r="BJ139" s="17" t="s">
        <v>78</v>
      </c>
      <c r="BK139" s="167">
        <f>ROUND(I139*H139,2)</f>
        <v>3151.04</v>
      </c>
      <c r="BL139" s="17" t="s">
        <v>520</v>
      </c>
      <c r="BM139" s="166" t="s">
        <v>848</v>
      </c>
    </row>
    <row r="140" spans="1:47" s="1" customFormat="1" ht="19.5">
      <c r="A140" s="32"/>
      <c r="B140" s="33"/>
      <c r="C140" s="32"/>
      <c r="D140" s="168" t="s">
        <v>231</v>
      </c>
      <c r="E140" s="32"/>
      <c r="F140" s="169" t="s">
        <v>849</v>
      </c>
      <c r="G140" s="32"/>
      <c r="H140" s="32"/>
      <c r="I140" s="92"/>
      <c r="J140" s="32"/>
      <c r="K140" s="32"/>
      <c r="L140" s="33"/>
      <c r="M140" s="170"/>
      <c r="N140" s="171"/>
      <c r="O140" s="53"/>
      <c r="P140" s="53"/>
      <c r="Q140" s="53"/>
      <c r="R140" s="53"/>
      <c r="S140" s="53"/>
      <c r="T140" s="54"/>
      <c r="U140" s="32"/>
      <c r="V140" s="32"/>
      <c r="W140" s="32"/>
      <c r="X140" s="32"/>
      <c r="Y140" s="32"/>
      <c r="Z140" s="32"/>
      <c r="AA140" s="32"/>
      <c r="AB140" s="32"/>
      <c r="AC140" s="32"/>
      <c r="AD140" s="32"/>
      <c r="AE140" s="32"/>
      <c r="AT140" s="17" t="s">
        <v>231</v>
      </c>
      <c r="AU140" s="17" t="s">
        <v>80</v>
      </c>
    </row>
    <row r="141" spans="2:51" s="12" customFormat="1" ht="12">
      <c r="B141" s="172"/>
      <c r="D141" s="168" t="s">
        <v>209</v>
      </c>
      <c r="E141" s="173" t="s">
        <v>3</v>
      </c>
      <c r="F141" s="174" t="s">
        <v>737</v>
      </c>
      <c r="H141" s="175">
        <v>344</v>
      </c>
      <c r="I141" s="176"/>
      <c r="L141" s="172"/>
      <c r="M141" s="177"/>
      <c r="N141" s="178"/>
      <c r="O141" s="178"/>
      <c r="P141" s="178"/>
      <c r="Q141" s="178"/>
      <c r="R141" s="178"/>
      <c r="S141" s="178"/>
      <c r="T141" s="179"/>
      <c r="AT141" s="173" t="s">
        <v>209</v>
      </c>
      <c r="AU141" s="173" t="s">
        <v>80</v>
      </c>
      <c r="AV141" s="12" t="s">
        <v>80</v>
      </c>
      <c r="AW141" s="12" t="s">
        <v>31</v>
      </c>
      <c r="AX141" s="12" t="s">
        <v>78</v>
      </c>
      <c r="AY141" s="173" t="s">
        <v>199</v>
      </c>
    </row>
    <row r="142" spans="2:51" s="12" customFormat="1" ht="12">
      <c r="B142" s="172"/>
      <c r="D142" s="168" t="s">
        <v>209</v>
      </c>
      <c r="F142" s="174" t="s">
        <v>850</v>
      </c>
      <c r="H142" s="175">
        <v>0.344</v>
      </c>
      <c r="I142" s="176"/>
      <c r="L142" s="172"/>
      <c r="M142" s="177"/>
      <c r="N142" s="178"/>
      <c r="O142" s="178"/>
      <c r="P142" s="178"/>
      <c r="Q142" s="178"/>
      <c r="R142" s="178"/>
      <c r="S142" s="178"/>
      <c r="T142" s="179"/>
      <c r="AT142" s="173" t="s">
        <v>209</v>
      </c>
      <c r="AU142" s="173" t="s">
        <v>80</v>
      </c>
      <c r="AV142" s="12" t="s">
        <v>80</v>
      </c>
      <c r="AW142" s="12" t="s">
        <v>4</v>
      </c>
      <c r="AX142" s="12" t="s">
        <v>78</v>
      </c>
      <c r="AY142" s="173" t="s">
        <v>199</v>
      </c>
    </row>
    <row r="143" spans="1:65" s="1" customFormat="1" ht="66.75" customHeight="1">
      <c r="A143" s="32"/>
      <c r="B143" s="154"/>
      <c r="C143" s="155" t="s">
        <v>323</v>
      </c>
      <c r="D143" s="155" t="s">
        <v>201</v>
      </c>
      <c r="E143" s="156" t="s">
        <v>851</v>
      </c>
      <c r="F143" s="157" t="s">
        <v>852</v>
      </c>
      <c r="G143" s="158" t="s">
        <v>144</v>
      </c>
      <c r="H143" s="159">
        <v>9</v>
      </c>
      <c r="I143" s="160">
        <v>700</v>
      </c>
      <c r="J143" s="161">
        <f>ROUND(I143*H143,2)</f>
        <v>6300</v>
      </c>
      <c r="K143" s="157" t="s">
        <v>204</v>
      </c>
      <c r="L143" s="33"/>
      <c r="M143" s="162" t="s">
        <v>3</v>
      </c>
      <c r="N143" s="163" t="s">
        <v>41</v>
      </c>
      <c r="O143" s="53"/>
      <c r="P143" s="164">
        <f>O143*H143</f>
        <v>0</v>
      </c>
      <c r="Q143" s="164">
        <v>0</v>
      </c>
      <c r="R143" s="164">
        <f>Q143*H143</f>
        <v>0</v>
      </c>
      <c r="S143" s="164">
        <v>0</v>
      </c>
      <c r="T143" s="165">
        <f>S143*H143</f>
        <v>0</v>
      </c>
      <c r="U143" s="32"/>
      <c r="V143" s="32"/>
      <c r="W143" s="32"/>
      <c r="X143" s="32"/>
      <c r="Y143" s="32"/>
      <c r="Z143" s="32"/>
      <c r="AA143" s="32"/>
      <c r="AB143" s="32"/>
      <c r="AC143" s="32"/>
      <c r="AD143" s="32"/>
      <c r="AE143" s="32"/>
      <c r="AR143" s="166" t="s">
        <v>520</v>
      </c>
      <c r="AT143" s="166" t="s">
        <v>201</v>
      </c>
      <c r="AU143" s="166" t="s">
        <v>80</v>
      </c>
      <c r="AY143" s="17" t="s">
        <v>199</v>
      </c>
      <c r="BE143" s="167">
        <f>IF(N143="základní",J143,0)</f>
        <v>6300</v>
      </c>
      <c r="BF143" s="167">
        <f>IF(N143="snížená",J143,0)</f>
        <v>0</v>
      </c>
      <c r="BG143" s="167">
        <f>IF(N143="zákl. přenesená",J143,0)</f>
        <v>0</v>
      </c>
      <c r="BH143" s="167">
        <f>IF(N143="sníž. přenesená",J143,0)</f>
        <v>0</v>
      </c>
      <c r="BI143" s="167">
        <f>IF(N143="nulová",J143,0)</f>
        <v>0</v>
      </c>
      <c r="BJ143" s="17" t="s">
        <v>78</v>
      </c>
      <c r="BK143" s="167">
        <f>ROUND(I143*H143,2)</f>
        <v>6300</v>
      </c>
      <c r="BL143" s="17" t="s">
        <v>520</v>
      </c>
      <c r="BM143" s="166" t="s">
        <v>853</v>
      </c>
    </row>
    <row r="144" spans="2:51" s="12" customFormat="1" ht="12">
      <c r="B144" s="172"/>
      <c r="D144" s="168" t="s">
        <v>209</v>
      </c>
      <c r="E144" s="173" t="s">
        <v>3</v>
      </c>
      <c r="F144" s="174" t="s">
        <v>729</v>
      </c>
      <c r="H144" s="175">
        <v>9</v>
      </c>
      <c r="I144" s="176"/>
      <c r="L144" s="172"/>
      <c r="M144" s="177"/>
      <c r="N144" s="178"/>
      <c r="O144" s="178"/>
      <c r="P144" s="178"/>
      <c r="Q144" s="178"/>
      <c r="R144" s="178"/>
      <c r="S144" s="178"/>
      <c r="T144" s="179"/>
      <c r="AT144" s="173" t="s">
        <v>209</v>
      </c>
      <c r="AU144" s="173" t="s">
        <v>80</v>
      </c>
      <c r="AV144" s="12" t="s">
        <v>80</v>
      </c>
      <c r="AW144" s="12" t="s">
        <v>31</v>
      </c>
      <c r="AX144" s="12" t="s">
        <v>78</v>
      </c>
      <c r="AY144" s="173" t="s">
        <v>199</v>
      </c>
    </row>
    <row r="145" spans="1:65" s="1" customFormat="1" ht="21.75" customHeight="1">
      <c r="A145" s="32"/>
      <c r="B145" s="154"/>
      <c r="C145" s="155" t="s">
        <v>328</v>
      </c>
      <c r="D145" s="155" t="s">
        <v>201</v>
      </c>
      <c r="E145" s="156" t="s">
        <v>854</v>
      </c>
      <c r="F145" s="157" t="s">
        <v>855</v>
      </c>
      <c r="G145" s="158" t="s">
        <v>154</v>
      </c>
      <c r="H145" s="159">
        <v>2.4</v>
      </c>
      <c r="I145" s="160">
        <v>2361.27</v>
      </c>
      <c r="J145" s="161">
        <f>ROUND(I145*H145,2)</f>
        <v>5667.05</v>
      </c>
      <c r="K145" s="157" t="s">
        <v>204</v>
      </c>
      <c r="L145" s="33"/>
      <c r="M145" s="162" t="s">
        <v>3</v>
      </c>
      <c r="N145" s="163" t="s">
        <v>41</v>
      </c>
      <c r="O145" s="53"/>
      <c r="P145" s="164">
        <f>O145*H145</f>
        <v>0</v>
      </c>
      <c r="Q145" s="164">
        <v>2.2563400000000002</v>
      </c>
      <c r="R145" s="164">
        <f>Q145*H145</f>
        <v>5.415216</v>
      </c>
      <c r="S145" s="164">
        <v>0</v>
      </c>
      <c r="T145" s="165">
        <f>S145*H145</f>
        <v>0</v>
      </c>
      <c r="U145" s="32"/>
      <c r="V145" s="32"/>
      <c r="W145" s="32"/>
      <c r="X145" s="32"/>
      <c r="Y145" s="32"/>
      <c r="Z145" s="32"/>
      <c r="AA145" s="32"/>
      <c r="AB145" s="32"/>
      <c r="AC145" s="32"/>
      <c r="AD145" s="32"/>
      <c r="AE145" s="32"/>
      <c r="AR145" s="166" t="s">
        <v>520</v>
      </c>
      <c r="AT145" s="166" t="s">
        <v>201</v>
      </c>
      <c r="AU145" s="166" t="s">
        <v>80</v>
      </c>
      <c r="AY145" s="17" t="s">
        <v>199</v>
      </c>
      <c r="BE145" s="167">
        <f>IF(N145="základní",J145,0)</f>
        <v>5667.05</v>
      </c>
      <c r="BF145" s="167">
        <f>IF(N145="snížená",J145,0)</f>
        <v>0</v>
      </c>
      <c r="BG145" s="167">
        <f>IF(N145="zákl. přenesená",J145,0)</f>
        <v>0</v>
      </c>
      <c r="BH145" s="167">
        <f>IF(N145="sníž. přenesená",J145,0)</f>
        <v>0</v>
      </c>
      <c r="BI145" s="167">
        <f>IF(N145="nulová",J145,0)</f>
        <v>0</v>
      </c>
      <c r="BJ145" s="17" t="s">
        <v>78</v>
      </c>
      <c r="BK145" s="167">
        <f>ROUND(I145*H145,2)</f>
        <v>5667.05</v>
      </c>
      <c r="BL145" s="17" t="s">
        <v>520</v>
      </c>
      <c r="BM145" s="166" t="s">
        <v>856</v>
      </c>
    </row>
    <row r="146" spans="2:51" s="12" customFormat="1" ht="12">
      <c r="B146" s="172"/>
      <c r="D146" s="168" t="s">
        <v>209</v>
      </c>
      <c r="E146" s="173" t="s">
        <v>3</v>
      </c>
      <c r="F146" s="174" t="s">
        <v>857</v>
      </c>
      <c r="H146" s="175">
        <v>2.4</v>
      </c>
      <c r="I146" s="176"/>
      <c r="L146" s="172"/>
      <c r="M146" s="177"/>
      <c r="N146" s="178"/>
      <c r="O146" s="178"/>
      <c r="P146" s="178"/>
      <c r="Q146" s="178"/>
      <c r="R146" s="178"/>
      <c r="S146" s="178"/>
      <c r="T146" s="179"/>
      <c r="AT146" s="173" t="s">
        <v>209</v>
      </c>
      <c r="AU146" s="173" t="s">
        <v>80</v>
      </c>
      <c r="AV146" s="12" t="s">
        <v>80</v>
      </c>
      <c r="AW146" s="12" t="s">
        <v>31</v>
      </c>
      <c r="AX146" s="12" t="s">
        <v>78</v>
      </c>
      <c r="AY146" s="173" t="s">
        <v>199</v>
      </c>
    </row>
    <row r="147" spans="1:65" s="1" customFormat="1" ht="21.75" customHeight="1">
      <c r="A147" s="32"/>
      <c r="B147" s="154"/>
      <c r="C147" s="155" t="s">
        <v>335</v>
      </c>
      <c r="D147" s="155" t="s">
        <v>201</v>
      </c>
      <c r="E147" s="156" t="s">
        <v>858</v>
      </c>
      <c r="F147" s="157" t="s">
        <v>859</v>
      </c>
      <c r="G147" s="158" t="s">
        <v>154</v>
      </c>
      <c r="H147" s="159">
        <v>8.64</v>
      </c>
      <c r="I147" s="160">
        <v>3333</v>
      </c>
      <c r="J147" s="161">
        <f>ROUND(I147*H147,2)</f>
        <v>28797.12</v>
      </c>
      <c r="K147" s="157" t="s">
        <v>204</v>
      </c>
      <c r="L147" s="33"/>
      <c r="M147" s="162" t="s">
        <v>3</v>
      </c>
      <c r="N147" s="163" t="s">
        <v>41</v>
      </c>
      <c r="O147" s="53"/>
      <c r="P147" s="164">
        <f>O147*H147</f>
        <v>0</v>
      </c>
      <c r="Q147" s="164">
        <v>2.2563400000000002</v>
      </c>
      <c r="R147" s="164">
        <f>Q147*H147</f>
        <v>19.494777600000003</v>
      </c>
      <c r="S147" s="164">
        <v>0</v>
      </c>
      <c r="T147" s="165">
        <f>S147*H147</f>
        <v>0</v>
      </c>
      <c r="U147" s="32"/>
      <c r="V147" s="32"/>
      <c r="W147" s="32"/>
      <c r="X147" s="32"/>
      <c r="Y147" s="32"/>
      <c r="Z147" s="32"/>
      <c r="AA147" s="32"/>
      <c r="AB147" s="32"/>
      <c r="AC147" s="32"/>
      <c r="AD147" s="32"/>
      <c r="AE147" s="32"/>
      <c r="AR147" s="166" t="s">
        <v>520</v>
      </c>
      <c r="AT147" s="166" t="s">
        <v>201</v>
      </c>
      <c r="AU147" s="166" t="s">
        <v>80</v>
      </c>
      <c r="AY147" s="17" t="s">
        <v>199</v>
      </c>
      <c r="BE147" s="167">
        <f>IF(N147="základní",J147,0)</f>
        <v>28797.12</v>
      </c>
      <c r="BF147" s="167">
        <f>IF(N147="snížená",J147,0)</f>
        <v>0</v>
      </c>
      <c r="BG147" s="167">
        <f>IF(N147="zákl. přenesená",J147,0)</f>
        <v>0</v>
      </c>
      <c r="BH147" s="167">
        <f>IF(N147="sníž. přenesená",J147,0)</f>
        <v>0</v>
      </c>
      <c r="BI147" s="167">
        <f>IF(N147="nulová",J147,0)</f>
        <v>0</v>
      </c>
      <c r="BJ147" s="17" t="s">
        <v>78</v>
      </c>
      <c r="BK147" s="167">
        <f>ROUND(I147*H147,2)</f>
        <v>28797.12</v>
      </c>
      <c r="BL147" s="17" t="s">
        <v>520</v>
      </c>
      <c r="BM147" s="166" t="s">
        <v>860</v>
      </c>
    </row>
    <row r="148" spans="2:51" s="12" customFormat="1" ht="12">
      <c r="B148" s="172"/>
      <c r="D148" s="168" t="s">
        <v>209</v>
      </c>
      <c r="E148" s="173" t="s">
        <v>3</v>
      </c>
      <c r="F148" s="174" t="s">
        <v>742</v>
      </c>
      <c r="H148" s="175">
        <v>8.64</v>
      </c>
      <c r="I148" s="176"/>
      <c r="L148" s="172"/>
      <c r="M148" s="177"/>
      <c r="N148" s="178"/>
      <c r="O148" s="178"/>
      <c r="P148" s="178"/>
      <c r="Q148" s="178"/>
      <c r="R148" s="178"/>
      <c r="S148" s="178"/>
      <c r="T148" s="179"/>
      <c r="AT148" s="173" t="s">
        <v>209</v>
      </c>
      <c r="AU148" s="173" t="s">
        <v>80</v>
      </c>
      <c r="AV148" s="12" t="s">
        <v>80</v>
      </c>
      <c r="AW148" s="12" t="s">
        <v>31</v>
      </c>
      <c r="AX148" s="12" t="s">
        <v>78</v>
      </c>
      <c r="AY148" s="173" t="s">
        <v>199</v>
      </c>
    </row>
    <row r="149" spans="1:65" s="1" customFormat="1" ht="44.25" customHeight="1">
      <c r="A149" s="32"/>
      <c r="B149" s="154"/>
      <c r="C149" s="155" t="s">
        <v>340</v>
      </c>
      <c r="D149" s="155" t="s">
        <v>201</v>
      </c>
      <c r="E149" s="156" t="s">
        <v>861</v>
      </c>
      <c r="F149" s="157" t="s">
        <v>862</v>
      </c>
      <c r="G149" s="158" t="s">
        <v>126</v>
      </c>
      <c r="H149" s="159">
        <v>260</v>
      </c>
      <c r="I149" s="160">
        <v>100</v>
      </c>
      <c r="J149" s="161">
        <f>ROUND(I149*H149,2)</f>
        <v>26000</v>
      </c>
      <c r="K149" s="157" t="s">
        <v>204</v>
      </c>
      <c r="L149" s="33"/>
      <c r="M149" s="162" t="s">
        <v>3</v>
      </c>
      <c r="N149" s="163" t="s">
        <v>41</v>
      </c>
      <c r="O149" s="53"/>
      <c r="P149" s="164">
        <f>O149*H149</f>
        <v>0</v>
      </c>
      <c r="Q149" s="164">
        <v>0</v>
      </c>
      <c r="R149" s="164">
        <f>Q149*H149</f>
        <v>0</v>
      </c>
      <c r="S149" s="164">
        <v>0</v>
      </c>
      <c r="T149" s="165">
        <f>S149*H149</f>
        <v>0</v>
      </c>
      <c r="U149" s="32"/>
      <c r="V149" s="32"/>
      <c r="W149" s="32"/>
      <c r="X149" s="32"/>
      <c r="Y149" s="32"/>
      <c r="Z149" s="32"/>
      <c r="AA149" s="32"/>
      <c r="AB149" s="32"/>
      <c r="AC149" s="32"/>
      <c r="AD149" s="32"/>
      <c r="AE149" s="32"/>
      <c r="AR149" s="166" t="s">
        <v>520</v>
      </c>
      <c r="AT149" s="166" t="s">
        <v>201</v>
      </c>
      <c r="AU149" s="166" t="s">
        <v>80</v>
      </c>
      <c r="AY149" s="17" t="s">
        <v>199</v>
      </c>
      <c r="BE149" s="167">
        <f>IF(N149="základní",J149,0)</f>
        <v>26000</v>
      </c>
      <c r="BF149" s="167">
        <f>IF(N149="snížená",J149,0)</f>
        <v>0</v>
      </c>
      <c r="BG149" s="167">
        <f>IF(N149="zákl. přenesená",J149,0)</f>
        <v>0</v>
      </c>
      <c r="BH149" s="167">
        <f>IF(N149="sníž. přenesená",J149,0)</f>
        <v>0</v>
      </c>
      <c r="BI149" s="167">
        <f>IF(N149="nulová",J149,0)</f>
        <v>0</v>
      </c>
      <c r="BJ149" s="17" t="s">
        <v>78</v>
      </c>
      <c r="BK149" s="167">
        <f>ROUND(I149*H149,2)</f>
        <v>26000</v>
      </c>
      <c r="BL149" s="17" t="s">
        <v>520</v>
      </c>
      <c r="BM149" s="166" t="s">
        <v>863</v>
      </c>
    </row>
    <row r="150" spans="1:47" s="1" customFormat="1" ht="39">
      <c r="A150" s="32"/>
      <c r="B150" s="33"/>
      <c r="C150" s="32"/>
      <c r="D150" s="168" t="s">
        <v>207</v>
      </c>
      <c r="E150" s="32"/>
      <c r="F150" s="169" t="s">
        <v>864</v>
      </c>
      <c r="G150" s="32"/>
      <c r="H150" s="32"/>
      <c r="I150" s="92"/>
      <c r="J150" s="32"/>
      <c r="K150" s="32"/>
      <c r="L150" s="33"/>
      <c r="M150" s="170"/>
      <c r="N150" s="171"/>
      <c r="O150" s="53"/>
      <c r="P150" s="53"/>
      <c r="Q150" s="53"/>
      <c r="R150" s="53"/>
      <c r="S150" s="53"/>
      <c r="T150" s="54"/>
      <c r="U150" s="32"/>
      <c r="V150" s="32"/>
      <c r="W150" s="32"/>
      <c r="X150" s="32"/>
      <c r="Y150" s="32"/>
      <c r="Z150" s="32"/>
      <c r="AA150" s="32"/>
      <c r="AB150" s="32"/>
      <c r="AC150" s="32"/>
      <c r="AD150" s="32"/>
      <c r="AE150" s="32"/>
      <c r="AT150" s="17" t="s">
        <v>207</v>
      </c>
      <c r="AU150" s="17" t="s">
        <v>80</v>
      </c>
    </row>
    <row r="151" spans="2:51" s="12" customFormat="1" ht="12">
      <c r="B151" s="172"/>
      <c r="D151" s="168" t="s">
        <v>209</v>
      </c>
      <c r="E151" s="173" t="s">
        <v>3</v>
      </c>
      <c r="F151" s="174" t="s">
        <v>746</v>
      </c>
      <c r="H151" s="175">
        <v>260</v>
      </c>
      <c r="I151" s="176"/>
      <c r="L151" s="172"/>
      <c r="M151" s="177"/>
      <c r="N151" s="178"/>
      <c r="O151" s="178"/>
      <c r="P151" s="178"/>
      <c r="Q151" s="178"/>
      <c r="R151" s="178"/>
      <c r="S151" s="178"/>
      <c r="T151" s="179"/>
      <c r="AT151" s="173" t="s">
        <v>209</v>
      </c>
      <c r="AU151" s="173" t="s">
        <v>80</v>
      </c>
      <c r="AV151" s="12" t="s">
        <v>80</v>
      </c>
      <c r="AW151" s="12" t="s">
        <v>31</v>
      </c>
      <c r="AX151" s="12" t="s">
        <v>78</v>
      </c>
      <c r="AY151" s="173" t="s">
        <v>199</v>
      </c>
    </row>
    <row r="152" spans="1:65" s="1" customFormat="1" ht="44.25" customHeight="1">
      <c r="A152" s="32"/>
      <c r="B152" s="154"/>
      <c r="C152" s="155" t="s">
        <v>127</v>
      </c>
      <c r="D152" s="155" t="s">
        <v>201</v>
      </c>
      <c r="E152" s="156" t="s">
        <v>865</v>
      </c>
      <c r="F152" s="157" t="s">
        <v>866</v>
      </c>
      <c r="G152" s="158" t="s">
        <v>126</v>
      </c>
      <c r="H152" s="159">
        <v>30</v>
      </c>
      <c r="I152" s="160">
        <v>120</v>
      </c>
      <c r="J152" s="161">
        <f>ROUND(I152*H152,2)</f>
        <v>3600</v>
      </c>
      <c r="K152" s="157" t="s">
        <v>204</v>
      </c>
      <c r="L152" s="33"/>
      <c r="M152" s="162" t="s">
        <v>3</v>
      </c>
      <c r="N152" s="163" t="s">
        <v>41</v>
      </c>
      <c r="O152" s="53"/>
      <c r="P152" s="164">
        <f>O152*H152</f>
        <v>0</v>
      </c>
      <c r="Q152" s="164">
        <v>0</v>
      </c>
      <c r="R152" s="164">
        <f>Q152*H152</f>
        <v>0</v>
      </c>
      <c r="S152" s="164">
        <v>0</v>
      </c>
      <c r="T152" s="165">
        <f>S152*H152</f>
        <v>0</v>
      </c>
      <c r="U152" s="32"/>
      <c r="V152" s="32"/>
      <c r="W152" s="32"/>
      <c r="X152" s="32"/>
      <c r="Y152" s="32"/>
      <c r="Z152" s="32"/>
      <c r="AA152" s="32"/>
      <c r="AB152" s="32"/>
      <c r="AC152" s="32"/>
      <c r="AD152" s="32"/>
      <c r="AE152" s="32"/>
      <c r="AR152" s="166" t="s">
        <v>520</v>
      </c>
      <c r="AT152" s="166" t="s">
        <v>201</v>
      </c>
      <c r="AU152" s="166" t="s">
        <v>80</v>
      </c>
      <c r="AY152" s="17" t="s">
        <v>199</v>
      </c>
      <c r="BE152" s="167">
        <f>IF(N152="základní",J152,0)</f>
        <v>3600</v>
      </c>
      <c r="BF152" s="167">
        <f>IF(N152="snížená",J152,0)</f>
        <v>0</v>
      </c>
      <c r="BG152" s="167">
        <f>IF(N152="zákl. přenesená",J152,0)</f>
        <v>0</v>
      </c>
      <c r="BH152" s="167">
        <f>IF(N152="sníž. přenesená",J152,0)</f>
        <v>0</v>
      </c>
      <c r="BI152" s="167">
        <f>IF(N152="nulová",J152,0)</f>
        <v>0</v>
      </c>
      <c r="BJ152" s="17" t="s">
        <v>78</v>
      </c>
      <c r="BK152" s="167">
        <f>ROUND(I152*H152,2)</f>
        <v>3600</v>
      </c>
      <c r="BL152" s="17" t="s">
        <v>520</v>
      </c>
      <c r="BM152" s="166" t="s">
        <v>867</v>
      </c>
    </row>
    <row r="153" spans="1:47" s="1" customFormat="1" ht="39">
      <c r="A153" s="32"/>
      <c r="B153" s="33"/>
      <c r="C153" s="32"/>
      <c r="D153" s="168" t="s">
        <v>207</v>
      </c>
      <c r="E153" s="32"/>
      <c r="F153" s="169" t="s">
        <v>864</v>
      </c>
      <c r="G153" s="32"/>
      <c r="H153" s="32"/>
      <c r="I153" s="92"/>
      <c r="J153" s="32"/>
      <c r="K153" s="32"/>
      <c r="L153" s="33"/>
      <c r="M153" s="170"/>
      <c r="N153" s="171"/>
      <c r="O153" s="53"/>
      <c r="P153" s="53"/>
      <c r="Q153" s="53"/>
      <c r="R153" s="53"/>
      <c r="S153" s="53"/>
      <c r="T153" s="54"/>
      <c r="U153" s="32"/>
      <c r="V153" s="32"/>
      <c r="W153" s="32"/>
      <c r="X153" s="32"/>
      <c r="Y153" s="32"/>
      <c r="Z153" s="32"/>
      <c r="AA153" s="32"/>
      <c r="AB153" s="32"/>
      <c r="AC153" s="32"/>
      <c r="AD153" s="32"/>
      <c r="AE153" s="32"/>
      <c r="AT153" s="17" t="s">
        <v>207</v>
      </c>
      <c r="AU153" s="17" t="s">
        <v>80</v>
      </c>
    </row>
    <row r="154" spans="2:51" s="12" customFormat="1" ht="12">
      <c r="B154" s="172"/>
      <c r="D154" s="168" t="s">
        <v>209</v>
      </c>
      <c r="E154" s="173" t="s">
        <v>3</v>
      </c>
      <c r="F154" s="174" t="s">
        <v>749</v>
      </c>
      <c r="H154" s="175">
        <v>30</v>
      </c>
      <c r="I154" s="176"/>
      <c r="L154" s="172"/>
      <c r="M154" s="177"/>
      <c r="N154" s="178"/>
      <c r="O154" s="178"/>
      <c r="P154" s="178"/>
      <c r="Q154" s="178"/>
      <c r="R154" s="178"/>
      <c r="S154" s="178"/>
      <c r="T154" s="179"/>
      <c r="AT154" s="173" t="s">
        <v>209</v>
      </c>
      <c r="AU154" s="173" t="s">
        <v>80</v>
      </c>
      <c r="AV154" s="12" t="s">
        <v>80</v>
      </c>
      <c r="AW154" s="12" t="s">
        <v>31</v>
      </c>
      <c r="AX154" s="12" t="s">
        <v>78</v>
      </c>
      <c r="AY154" s="173" t="s">
        <v>199</v>
      </c>
    </row>
    <row r="155" spans="1:65" s="1" customFormat="1" ht="44.25" customHeight="1">
      <c r="A155" s="32"/>
      <c r="B155" s="154"/>
      <c r="C155" s="155" t="s">
        <v>350</v>
      </c>
      <c r="D155" s="155" t="s">
        <v>201</v>
      </c>
      <c r="E155" s="156" t="s">
        <v>868</v>
      </c>
      <c r="F155" s="157" t="s">
        <v>869</v>
      </c>
      <c r="G155" s="158" t="s">
        <v>126</v>
      </c>
      <c r="H155" s="159">
        <v>260</v>
      </c>
      <c r="I155" s="160">
        <v>55</v>
      </c>
      <c r="J155" s="161">
        <f>ROUND(I155*H155,2)</f>
        <v>14300</v>
      </c>
      <c r="K155" s="157" t="s">
        <v>204</v>
      </c>
      <c r="L155" s="33"/>
      <c r="M155" s="162" t="s">
        <v>3</v>
      </c>
      <c r="N155" s="163" t="s">
        <v>41</v>
      </c>
      <c r="O155" s="53"/>
      <c r="P155" s="164">
        <f>O155*H155</f>
        <v>0</v>
      </c>
      <c r="Q155" s="164">
        <v>0.156</v>
      </c>
      <c r="R155" s="164">
        <f>Q155*H155</f>
        <v>40.56</v>
      </c>
      <c r="S155" s="164">
        <v>0</v>
      </c>
      <c r="T155" s="165">
        <f>S155*H155</f>
        <v>0</v>
      </c>
      <c r="U155" s="32"/>
      <c r="V155" s="32"/>
      <c r="W155" s="32"/>
      <c r="X155" s="32"/>
      <c r="Y155" s="32"/>
      <c r="Z155" s="32"/>
      <c r="AA155" s="32"/>
      <c r="AB155" s="32"/>
      <c r="AC155" s="32"/>
      <c r="AD155" s="32"/>
      <c r="AE155" s="32"/>
      <c r="AR155" s="166" t="s">
        <v>520</v>
      </c>
      <c r="AT155" s="166" t="s">
        <v>201</v>
      </c>
      <c r="AU155" s="166" t="s">
        <v>80</v>
      </c>
      <c r="AY155" s="17" t="s">
        <v>199</v>
      </c>
      <c r="BE155" s="167">
        <f>IF(N155="základní",J155,0)</f>
        <v>14300</v>
      </c>
      <c r="BF155" s="167">
        <f>IF(N155="snížená",J155,0)</f>
        <v>0</v>
      </c>
      <c r="BG155" s="167">
        <f>IF(N155="zákl. přenesená",J155,0)</f>
        <v>0</v>
      </c>
      <c r="BH155" s="167">
        <f>IF(N155="sníž. přenesená",J155,0)</f>
        <v>0</v>
      </c>
      <c r="BI155" s="167">
        <f>IF(N155="nulová",J155,0)</f>
        <v>0</v>
      </c>
      <c r="BJ155" s="17" t="s">
        <v>78</v>
      </c>
      <c r="BK155" s="167">
        <f>ROUND(I155*H155,2)</f>
        <v>14300</v>
      </c>
      <c r="BL155" s="17" t="s">
        <v>520</v>
      </c>
      <c r="BM155" s="166" t="s">
        <v>870</v>
      </c>
    </row>
    <row r="156" spans="1:47" s="1" customFormat="1" ht="48.75">
      <c r="A156" s="32"/>
      <c r="B156" s="33"/>
      <c r="C156" s="32"/>
      <c r="D156" s="168" t="s">
        <v>207</v>
      </c>
      <c r="E156" s="32"/>
      <c r="F156" s="169" t="s">
        <v>871</v>
      </c>
      <c r="G156" s="32"/>
      <c r="H156" s="32"/>
      <c r="I156" s="92"/>
      <c r="J156" s="32"/>
      <c r="K156" s="32"/>
      <c r="L156" s="33"/>
      <c r="M156" s="170"/>
      <c r="N156" s="171"/>
      <c r="O156" s="53"/>
      <c r="P156" s="53"/>
      <c r="Q156" s="53"/>
      <c r="R156" s="53"/>
      <c r="S156" s="53"/>
      <c r="T156" s="54"/>
      <c r="U156" s="32"/>
      <c r="V156" s="32"/>
      <c r="W156" s="32"/>
      <c r="X156" s="32"/>
      <c r="Y156" s="32"/>
      <c r="Z156" s="32"/>
      <c r="AA156" s="32"/>
      <c r="AB156" s="32"/>
      <c r="AC156" s="32"/>
      <c r="AD156" s="32"/>
      <c r="AE156" s="32"/>
      <c r="AT156" s="17" t="s">
        <v>207</v>
      </c>
      <c r="AU156" s="17" t="s">
        <v>80</v>
      </c>
    </row>
    <row r="157" spans="2:51" s="12" customFormat="1" ht="12">
      <c r="B157" s="172"/>
      <c r="D157" s="168" t="s">
        <v>209</v>
      </c>
      <c r="E157" s="173" t="s">
        <v>3</v>
      </c>
      <c r="F157" s="174" t="s">
        <v>746</v>
      </c>
      <c r="H157" s="175">
        <v>260</v>
      </c>
      <c r="I157" s="176"/>
      <c r="L157" s="172"/>
      <c r="M157" s="177"/>
      <c r="N157" s="178"/>
      <c r="O157" s="178"/>
      <c r="P157" s="178"/>
      <c r="Q157" s="178"/>
      <c r="R157" s="178"/>
      <c r="S157" s="178"/>
      <c r="T157" s="179"/>
      <c r="AT157" s="173" t="s">
        <v>209</v>
      </c>
      <c r="AU157" s="173" t="s">
        <v>80</v>
      </c>
      <c r="AV157" s="12" t="s">
        <v>80</v>
      </c>
      <c r="AW157" s="12" t="s">
        <v>31</v>
      </c>
      <c r="AX157" s="12" t="s">
        <v>78</v>
      </c>
      <c r="AY157" s="173" t="s">
        <v>199</v>
      </c>
    </row>
    <row r="158" spans="1:65" s="1" customFormat="1" ht="16.5" customHeight="1">
      <c r="A158" s="32"/>
      <c r="B158" s="154"/>
      <c r="C158" s="188" t="s">
        <v>356</v>
      </c>
      <c r="D158" s="188" t="s">
        <v>309</v>
      </c>
      <c r="E158" s="189" t="s">
        <v>310</v>
      </c>
      <c r="F158" s="190" t="s">
        <v>311</v>
      </c>
      <c r="G158" s="191" t="s">
        <v>290</v>
      </c>
      <c r="H158" s="192">
        <v>18.255</v>
      </c>
      <c r="I158" s="193">
        <v>190</v>
      </c>
      <c r="J158" s="194">
        <f>ROUND(I158*H158,2)</f>
        <v>3468.45</v>
      </c>
      <c r="K158" s="190" t="s">
        <v>204</v>
      </c>
      <c r="L158" s="195"/>
      <c r="M158" s="196" t="s">
        <v>3</v>
      </c>
      <c r="N158" s="197" t="s">
        <v>41</v>
      </c>
      <c r="O158" s="53"/>
      <c r="P158" s="164">
        <f>O158*H158</f>
        <v>0</v>
      </c>
      <c r="Q158" s="164">
        <v>1</v>
      </c>
      <c r="R158" s="164">
        <f>Q158*H158</f>
        <v>18.255</v>
      </c>
      <c r="S158" s="164">
        <v>0</v>
      </c>
      <c r="T158" s="165">
        <f>S158*H158</f>
        <v>0</v>
      </c>
      <c r="U158" s="32"/>
      <c r="V158" s="32"/>
      <c r="W158" s="32"/>
      <c r="X158" s="32"/>
      <c r="Y158" s="32"/>
      <c r="Z158" s="32"/>
      <c r="AA158" s="32"/>
      <c r="AB158" s="32"/>
      <c r="AC158" s="32"/>
      <c r="AD158" s="32"/>
      <c r="AE158" s="32"/>
      <c r="AR158" s="166" t="s">
        <v>145</v>
      </c>
      <c r="AT158" s="166" t="s">
        <v>309</v>
      </c>
      <c r="AU158" s="166" t="s">
        <v>80</v>
      </c>
      <c r="AY158" s="17" t="s">
        <v>199</v>
      </c>
      <c r="BE158" s="167">
        <f>IF(N158="základní",J158,0)</f>
        <v>3468.45</v>
      </c>
      <c r="BF158" s="167">
        <f>IF(N158="snížená",J158,0)</f>
        <v>0</v>
      </c>
      <c r="BG158" s="167">
        <f>IF(N158="zákl. přenesená",J158,0)</f>
        <v>0</v>
      </c>
      <c r="BH158" s="167">
        <f>IF(N158="sníž. přenesená",J158,0)</f>
        <v>0</v>
      </c>
      <c r="BI158" s="167">
        <f>IF(N158="nulová",J158,0)</f>
        <v>0</v>
      </c>
      <c r="BJ158" s="17" t="s">
        <v>78</v>
      </c>
      <c r="BK158" s="167">
        <f>ROUND(I158*H158,2)</f>
        <v>3468.45</v>
      </c>
      <c r="BL158" s="17" t="s">
        <v>205</v>
      </c>
      <c r="BM158" s="166" t="s">
        <v>872</v>
      </c>
    </row>
    <row r="159" spans="2:51" s="12" customFormat="1" ht="12">
      <c r="B159" s="172"/>
      <c r="D159" s="168" t="s">
        <v>209</v>
      </c>
      <c r="E159" s="173" t="s">
        <v>3</v>
      </c>
      <c r="F159" s="174" t="s">
        <v>873</v>
      </c>
      <c r="H159" s="175">
        <v>18.2</v>
      </c>
      <c r="I159" s="176"/>
      <c r="L159" s="172"/>
      <c r="M159" s="177"/>
      <c r="N159" s="178"/>
      <c r="O159" s="178"/>
      <c r="P159" s="178"/>
      <c r="Q159" s="178"/>
      <c r="R159" s="178"/>
      <c r="S159" s="178"/>
      <c r="T159" s="179"/>
      <c r="AT159" s="173" t="s">
        <v>209</v>
      </c>
      <c r="AU159" s="173" t="s">
        <v>80</v>
      </c>
      <c r="AV159" s="12" t="s">
        <v>80</v>
      </c>
      <c r="AW159" s="12" t="s">
        <v>31</v>
      </c>
      <c r="AX159" s="12" t="s">
        <v>78</v>
      </c>
      <c r="AY159" s="173" t="s">
        <v>199</v>
      </c>
    </row>
    <row r="160" spans="2:51" s="12" customFormat="1" ht="12">
      <c r="B160" s="172"/>
      <c r="D160" s="168" t="s">
        <v>209</v>
      </c>
      <c r="F160" s="174" t="s">
        <v>874</v>
      </c>
      <c r="H160" s="175">
        <v>18.255</v>
      </c>
      <c r="I160" s="176"/>
      <c r="L160" s="172"/>
      <c r="M160" s="177"/>
      <c r="N160" s="178"/>
      <c r="O160" s="178"/>
      <c r="P160" s="178"/>
      <c r="Q160" s="178"/>
      <c r="R160" s="178"/>
      <c r="S160" s="178"/>
      <c r="T160" s="179"/>
      <c r="AT160" s="173" t="s">
        <v>209</v>
      </c>
      <c r="AU160" s="173" t="s">
        <v>80</v>
      </c>
      <c r="AV160" s="12" t="s">
        <v>80</v>
      </c>
      <c r="AW160" s="12" t="s">
        <v>4</v>
      </c>
      <c r="AX160" s="12" t="s">
        <v>78</v>
      </c>
      <c r="AY160" s="173" t="s">
        <v>199</v>
      </c>
    </row>
    <row r="161" spans="1:65" s="1" customFormat="1" ht="33" customHeight="1">
      <c r="A161" s="32"/>
      <c r="B161" s="154"/>
      <c r="C161" s="155" t="s">
        <v>365</v>
      </c>
      <c r="D161" s="155" t="s">
        <v>201</v>
      </c>
      <c r="E161" s="156" t="s">
        <v>875</v>
      </c>
      <c r="F161" s="157" t="s">
        <v>876</v>
      </c>
      <c r="G161" s="158" t="s">
        <v>126</v>
      </c>
      <c r="H161" s="159">
        <v>290</v>
      </c>
      <c r="I161" s="160">
        <v>11</v>
      </c>
      <c r="J161" s="161">
        <f>ROUND(I161*H161,2)</f>
        <v>3190</v>
      </c>
      <c r="K161" s="157" t="s">
        <v>204</v>
      </c>
      <c r="L161" s="33"/>
      <c r="M161" s="162" t="s">
        <v>3</v>
      </c>
      <c r="N161" s="163" t="s">
        <v>41</v>
      </c>
      <c r="O161" s="53"/>
      <c r="P161" s="164">
        <f>O161*H161</f>
        <v>0</v>
      </c>
      <c r="Q161" s="164">
        <v>0.00012</v>
      </c>
      <c r="R161" s="164">
        <f>Q161*H161</f>
        <v>0.0348</v>
      </c>
      <c r="S161" s="164">
        <v>0</v>
      </c>
      <c r="T161" s="165">
        <f>S161*H161</f>
        <v>0</v>
      </c>
      <c r="U161" s="32"/>
      <c r="V161" s="32"/>
      <c r="W161" s="32"/>
      <c r="X161" s="32"/>
      <c r="Y161" s="32"/>
      <c r="Z161" s="32"/>
      <c r="AA161" s="32"/>
      <c r="AB161" s="32"/>
      <c r="AC161" s="32"/>
      <c r="AD161" s="32"/>
      <c r="AE161" s="32"/>
      <c r="AR161" s="166" t="s">
        <v>520</v>
      </c>
      <c r="AT161" s="166" t="s">
        <v>201</v>
      </c>
      <c r="AU161" s="166" t="s">
        <v>80</v>
      </c>
      <c r="AY161" s="17" t="s">
        <v>199</v>
      </c>
      <c r="BE161" s="167">
        <f>IF(N161="základní",J161,0)</f>
        <v>3190</v>
      </c>
      <c r="BF161" s="167">
        <f>IF(N161="snížená",J161,0)</f>
        <v>0</v>
      </c>
      <c r="BG161" s="167">
        <f>IF(N161="zákl. přenesená",J161,0)</f>
        <v>0</v>
      </c>
      <c r="BH161" s="167">
        <f>IF(N161="sníž. přenesená",J161,0)</f>
        <v>0</v>
      </c>
      <c r="BI161" s="167">
        <f>IF(N161="nulová",J161,0)</f>
        <v>0</v>
      </c>
      <c r="BJ161" s="17" t="s">
        <v>78</v>
      </c>
      <c r="BK161" s="167">
        <f>ROUND(I161*H161,2)</f>
        <v>3190</v>
      </c>
      <c r="BL161" s="17" t="s">
        <v>520</v>
      </c>
      <c r="BM161" s="166" t="s">
        <v>877</v>
      </c>
    </row>
    <row r="162" spans="2:51" s="12" customFormat="1" ht="12">
      <c r="B162" s="172"/>
      <c r="D162" s="168" t="s">
        <v>209</v>
      </c>
      <c r="E162" s="173" t="s">
        <v>3</v>
      </c>
      <c r="F162" s="174" t="s">
        <v>878</v>
      </c>
      <c r="H162" s="175">
        <v>290</v>
      </c>
      <c r="I162" s="176"/>
      <c r="L162" s="172"/>
      <c r="M162" s="177"/>
      <c r="N162" s="178"/>
      <c r="O162" s="178"/>
      <c r="P162" s="178"/>
      <c r="Q162" s="178"/>
      <c r="R162" s="178"/>
      <c r="S162" s="178"/>
      <c r="T162" s="179"/>
      <c r="AT162" s="173" t="s">
        <v>209</v>
      </c>
      <c r="AU162" s="173" t="s">
        <v>80</v>
      </c>
      <c r="AV162" s="12" t="s">
        <v>80</v>
      </c>
      <c r="AW162" s="12" t="s">
        <v>31</v>
      </c>
      <c r="AX162" s="12" t="s">
        <v>78</v>
      </c>
      <c r="AY162" s="173" t="s">
        <v>199</v>
      </c>
    </row>
    <row r="163" spans="1:65" s="1" customFormat="1" ht="16.5" customHeight="1">
      <c r="A163" s="32"/>
      <c r="B163" s="154"/>
      <c r="C163" s="188" t="s">
        <v>372</v>
      </c>
      <c r="D163" s="188" t="s">
        <v>309</v>
      </c>
      <c r="E163" s="189" t="s">
        <v>879</v>
      </c>
      <c r="F163" s="190" t="s">
        <v>880</v>
      </c>
      <c r="G163" s="191" t="s">
        <v>126</v>
      </c>
      <c r="H163" s="192">
        <v>290.87</v>
      </c>
      <c r="I163" s="193">
        <v>32</v>
      </c>
      <c r="J163" s="194">
        <f>ROUND(I163*H163,2)</f>
        <v>9307.84</v>
      </c>
      <c r="K163" s="190" t="s">
        <v>204</v>
      </c>
      <c r="L163" s="195"/>
      <c r="M163" s="196" t="s">
        <v>3</v>
      </c>
      <c r="N163" s="197" t="s">
        <v>41</v>
      </c>
      <c r="O163" s="53"/>
      <c r="P163" s="164">
        <f>O163*H163</f>
        <v>0</v>
      </c>
      <c r="Q163" s="164">
        <v>0.00098</v>
      </c>
      <c r="R163" s="164">
        <f>Q163*H163</f>
        <v>0.2850526</v>
      </c>
      <c r="S163" s="164">
        <v>0</v>
      </c>
      <c r="T163" s="165">
        <f>S163*H163</f>
        <v>0</v>
      </c>
      <c r="U163" s="32"/>
      <c r="V163" s="32"/>
      <c r="W163" s="32"/>
      <c r="X163" s="32"/>
      <c r="Y163" s="32"/>
      <c r="Z163" s="32"/>
      <c r="AA163" s="32"/>
      <c r="AB163" s="32"/>
      <c r="AC163" s="32"/>
      <c r="AD163" s="32"/>
      <c r="AE163" s="32"/>
      <c r="AR163" s="166" t="s">
        <v>145</v>
      </c>
      <c r="AT163" s="166" t="s">
        <v>309</v>
      </c>
      <c r="AU163" s="166" t="s">
        <v>80</v>
      </c>
      <c r="AY163" s="17" t="s">
        <v>199</v>
      </c>
      <c r="BE163" s="167">
        <f>IF(N163="základní",J163,0)</f>
        <v>9307.84</v>
      </c>
      <c r="BF163" s="167">
        <f>IF(N163="snížená",J163,0)</f>
        <v>0</v>
      </c>
      <c r="BG163" s="167">
        <f>IF(N163="zákl. přenesená",J163,0)</f>
        <v>0</v>
      </c>
      <c r="BH163" s="167">
        <f>IF(N163="sníž. přenesená",J163,0)</f>
        <v>0</v>
      </c>
      <c r="BI163" s="167">
        <f>IF(N163="nulová",J163,0)</f>
        <v>0</v>
      </c>
      <c r="BJ163" s="17" t="s">
        <v>78</v>
      </c>
      <c r="BK163" s="167">
        <f>ROUND(I163*H163,2)</f>
        <v>9307.84</v>
      </c>
      <c r="BL163" s="17" t="s">
        <v>205</v>
      </c>
      <c r="BM163" s="166" t="s">
        <v>881</v>
      </c>
    </row>
    <row r="164" spans="2:51" s="12" customFormat="1" ht="12">
      <c r="B164" s="172"/>
      <c r="D164" s="168" t="s">
        <v>209</v>
      </c>
      <c r="E164" s="173" t="s">
        <v>3</v>
      </c>
      <c r="F164" s="174" t="s">
        <v>878</v>
      </c>
      <c r="H164" s="175">
        <v>290</v>
      </c>
      <c r="I164" s="176"/>
      <c r="L164" s="172"/>
      <c r="M164" s="177"/>
      <c r="N164" s="178"/>
      <c r="O164" s="178"/>
      <c r="P164" s="178"/>
      <c r="Q164" s="178"/>
      <c r="R164" s="178"/>
      <c r="S164" s="178"/>
      <c r="T164" s="179"/>
      <c r="AT164" s="173" t="s">
        <v>209</v>
      </c>
      <c r="AU164" s="173" t="s">
        <v>80</v>
      </c>
      <c r="AV164" s="12" t="s">
        <v>80</v>
      </c>
      <c r="AW164" s="12" t="s">
        <v>31</v>
      </c>
      <c r="AX164" s="12" t="s">
        <v>78</v>
      </c>
      <c r="AY164" s="173" t="s">
        <v>199</v>
      </c>
    </row>
    <row r="165" spans="2:51" s="12" customFormat="1" ht="12">
      <c r="B165" s="172"/>
      <c r="D165" s="168" t="s">
        <v>209</v>
      </c>
      <c r="F165" s="174" t="s">
        <v>882</v>
      </c>
      <c r="H165" s="175">
        <v>290.87</v>
      </c>
      <c r="I165" s="176"/>
      <c r="L165" s="172"/>
      <c r="M165" s="177"/>
      <c r="N165" s="178"/>
      <c r="O165" s="178"/>
      <c r="P165" s="178"/>
      <c r="Q165" s="178"/>
      <c r="R165" s="178"/>
      <c r="S165" s="178"/>
      <c r="T165" s="179"/>
      <c r="AT165" s="173" t="s">
        <v>209</v>
      </c>
      <c r="AU165" s="173" t="s">
        <v>80</v>
      </c>
      <c r="AV165" s="12" t="s">
        <v>80</v>
      </c>
      <c r="AW165" s="12" t="s">
        <v>4</v>
      </c>
      <c r="AX165" s="12" t="s">
        <v>78</v>
      </c>
      <c r="AY165" s="173" t="s">
        <v>199</v>
      </c>
    </row>
    <row r="166" spans="1:65" s="1" customFormat="1" ht="21.75" customHeight="1">
      <c r="A166" s="32"/>
      <c r="B166" s="154"/>
      <c r="C166" s="155" t="s">
        <v>379</v>
      </c>
      <c r="D166" s="155" t="s">
        <v>201</v>
      </c>
      <c r="E166" s="156" t="s">
        <v>883</v>
      </c>
      <c r="F166" s="157" t="s">
        <v>884</v>
      </c>
      <c r="G166" s="158" t="s">
        <v>126</v>
      </c>
      <c r="H166" s="159">
        <v>344</v>
      </c>
      <c r="I166" s="160">
        <v>21</v>
      </c>
      <c r="J166" s="161">
        <f>ROUND(I166*H166,2)</f>
        <v>7224</v>
      </c>
      <c r="K166" s="157" t="s">
        <v>204</v>
      </c>
      <c r="L166" s="33"/>
      <c r="M166" s="162" t="s">
        <v>3</v>
      </c>
      <c r="N166" s="163" t="s">
        <v>41</v>
      </c>
      <c r="O166" s="53"/>
      <c r="P166" s="164">
        <f>O166*H166</f>
        <v>0</v>
      </c>
      <c r="Q166" s="164">
        <v>0</v>
      </c>
      <c r="R166" s="164">
        <f>Q166*H166</f>
        <v>0</v>
      </c>
      <c r="S166" s="164">
        <v>0</v>
      </c>
      <c r="T166" s="165">
        <f>S166*H166</f>
        <v>0</v>
      </c>
      <c r="U166" s="32"/>
      <c r="V166" s="32"/>
      <c r="W166" s="32"/>
      <c r="X166" s="32"/>
      <c r="Y166" s="32"/>
      <c r="Z166" s="32"/>
      <c r="AA166" s="32"/>
      <c r="AB166" s="32"/>
      <c r="AC166" s="32"/>
      <c r="AD166" s="32"/>
      <c r="AE166" s="32"/>
      <c r="AR166" s="166" t="s">
        <v>520</v>
      </c>
      <c r="AT166" s="166" t="s">
        <v>201</v>
      </c>
      <c r="AU166" s="166" t="s">
        <v>80</v>
      </c>
      <c r="AY166" s="17" t="s">
        <v>199</v>
      </c>
      <c r="BE166" s="167">
        <f>IF(N166="základní",J166,0)</f>
        <v>7224</v>
      </c>
      <c r="BF166" s="167">
        <f>IF(N166="snížená",J166,0)</f>
        <v>0</v>
      </c>
      <c r="BG166" s="167">
        <f>IF(N166="zákl. přenesená",J166,0)</f>
        <v>0</v>
      </c>
      <c r="BH166" s="167">
        <f>IF(N166="sníž. přenesená",J166,0)</f>
        <v>0</v>
      </c>
      <c r="BI166" s="167">
        <f>IF(N166="nulová",J166,0)</f>
        <v>0</v>
      </c>
      <c r="BJ166" s="17" t="s">
        <v>78</v>
      </c>
      <c r="BK166" s="167">
        <f>ROUND(I166*H166,2)</f>
        <v>7224</v>
      </c>
      <c r="BL166" s="17" t="s">
        <v>520</v>
      </c>
      <c r="BM166" s="166" t="s">
        <v>885</v>
      </c>
    </row>
    <row r="167" spans="2:51" s="12" customFormat="1" ht="12">
      <c r="B167" s="172"/>
      <c r="D167" s="168" t="s">
        <v>209</v>
      </c>
      <c r="E167" s="173" t="s">
        <v>3</v>
      </c>
      <c r="F167" s="174" t="s">
        <v>737</v>
      </c>
      <c r="H167" s="175">
        <v>344</v>
      </c>
      <c r="I167" s="176"/>
      <c r="L167" s="172"/>
      <c r="M167" s="177"/>
      <c r="N167" s="178"/>
      <c r="O167" s="178"/>
      <c r="P167" s="178"/>
      <c r="Q167" s="178"/>
      <c r="R167" s="178"/>
      <c r="S167" s="178"/>
      <c r="T167" s="179"/>
      <c r="AT167" s="173" t="s">
        <v>209</v>
      </c>
      <c r="AU167" s="173" t="s">
        <v>80</v>
      </c>
      <c r="AV167" s="12" t="s">
        <v>80</v>
      </c>
      <c r="AW167" s="12" t="s">
        <v>31</v>
      </c>
      <c r="AX167" s="12" t="s">
        <v>78</v>
      </c>
      <c r="AY167" s="173" t="s">
        <v>199</v>
      </c>
    </row>
    <row r="168" spans="1:65" s="1" customFormat="1" ht="21.75" customHeight="1">
      <c r="A168" s="32"/>
      <c r="B168" s="154"/>
      <c r="C168" s="188" t="s">
        <v>385</v>
      </c>
      <c r="D168" s="188" t="s">
        <v>309</v>
      </c>
      <c r="E168" s="189" t="s">
        <v>886</v>
      </c>
      <c r="F168" s="190" t="s">
        <v>887</v>
      </c>
      <c r="G168" s="191" t="s">
        <v>126</v>
      </c>
      <c r="H168" s="192">
        <v>344</v>
      </c>
      <c r="I168" s="193">
        <v>26</v>
      </c>
      <c r="J168" s="194">
        <f>ROUND(I168*H168,2)</f>
        <v>8944</v>
      </c>
      <c r="K168" s="190" t="s">
        <v>204</v>
      </c>
      <c r="L168" s="195"/>
      <c r="M168" s="196" t="s">
        <v>3</v>
      </c>
      <c r="N168" s="197" t="s">
        <v>41</v>
      </c>
      <c r="O168" s="53"/>
      <c r="P168" s="164">
        <f>O168*H168</f>
        <v>0</v>
      </c>
      <c r="Q168" s="164">
        <v>0.0005499999999999999</v>
      </c>
      <c r="R168" s="164">
        <f>Q168*H168</f>
        <v>0.18919999999999998</v>
      </c>
      <c r="S168" s="164">
        <v>0</v>
      </c>
      <c r="T168" s="165">
        <f>S168*H168</f>
        <v>0</v>
      </c>
      <c r="U168" s="32"/>
      <c r="V168" s="32"/>
      <c r="W168" s="32"/>
      <c r="X168" s="32"/>
      <c r="Y168" s="32"/>
      <c r="Z168" s="32"/>
      <c r="AA168" s="32"/>
      <c r="AB168" s="32"/>
      <c r="AC168" s="32"/>
      <c r="AD168" s="32"/>
      <c r="AE168" s="32"/>
      <c r="AR168" s="166" t="s">
        <v>773</v>
      </c>
      <c r="AT168" s="166" t="s">
        <v>309</v>
      </c>
      <c r="AU168" s="166" t="s">
        <v>80</v>
      </c>
      <c r="AY168" s="17" t="s">
        <v>199</v>
      </c>
      <c r="BE168" s="167">
        <f>IF(N168="základní",J168,0)</f>
        <v>8944</v>
      </c>
      <c r="BF168" s="167">
        <f>IF(N168="snížená",J168,0)</f>
        <v>0</v>
      </c>
      <c r="BG168" s="167">
        <f>IF(N168="zákl. přenesená",J168,0)</f>
        <v>0</v>
      </c>
      <c r="BH168" s="167">
        <f>IF(N168="sníž. přenesená",J168,0)</f>
        <v>0</v>
      </c>
      <c r="BI168" s="167">
        <f>IF(N168="nulová",J168,0)</f>
        <v>0</v>
      </c>
      <c r="BJ168" s="17" t="s">
        <v>78</v>
      </c>
      <c r="BK168" s="167">
        <f>ROUND(I168*H168,2)</f>
        <v>8944</v>
      </c>
      <c r="BL168" s="17" t="s">
        <v>773</v>
      </c>
      <c r="BM168" s="166" t="s">
        <v>888</v>
      </c>
    </row>
    <row r="169" spans="1:47" s="1" customFormat="1" ht="19.5">
      <c r="A169" s="32"/>
      <c r="B169" s="33"/>
      <c r="C169" s="32"/>
      <c r="D169" s="168" t="s">
        <v>231</v>
      </c>
      <c r="E169" s="32"/>
      <c r="F169" s="169" t="s">
        <v>889</v>
      </c>
      <c r="G169" s="32"/>
      <c r="H169" s="32"/>
      <c r="I169" s="92"/>
      <c r="J169" s="32"/>
      <c r="K169" s="32"/>
      <c r="L169" s="33"/>
      <c r="M169" s="170"/>
      <c r="N169" s="171"/>
      <c r="O169" s="53"/>
      <c r="P169" s="53"/>
      <c r="Q169" s="53"/>
      <c r="R169" s="53"/>
      <c r="S169" s="53"/>
      <c r="T169" s="54"/>
      <c r="U169" s="32"/>
      <c r="V169" s="32"/>
      <c r="W169" s="32"/>
      <c r="X169" s="32"/>
      <c r="Y169" s="32"/>
      <c r="Z169" s="32"/>
      <c r="AA169" s="32"/>
      <c r="AB169" s="32"/>
      <c r="AC169" s="32"/>
      <c r="AD169" s="32"/>
      <c r="AE169" s="32"/>
      <c r="AT169" s="17" t="s">
        <v>231</v>
      </c>
      <c r="AU169" s="17" t="s">
        <v>80</v>
      </c>
    </row>
    <row r="170" spans="1:65" s="1" customFormat="1" ht="33" customHeight="1">
      <c r="A170" s="32"/>
      <c r="B170" s="154"/>
      <c r="C170" s="155" t="s">
        <v>391</v>
      </c>
      <c r="D170" s="155" t="s">
        <v>201</v>
      </c>
      <c r="E170" s="156" t="s">
        <v>890</v>
      </c>
      <c r="F170" s="157" t="s">
        <v>891</v>
      </c>
      <c r="G170" s="158" t="s">
        <v>126</v>
      </c>
      <c r="H170" s="159">
        <v>260</v>
      </c>
      <c r="I170" s="160">
        <v>58</v>
      </c>
      <c r="J170" s="161">
        <f>ROUND(I170*H170,2)</f>
        <v>15080</v>
      </c>
      <c r="K170" s="157" t="s">
        <v>204</v>
      </c>
      <c r="L170" s="33"/>
      <c r="M170" s="162" t="s">
        <v>3</v>
      </c>
      <c r="N170" s="163" t="s">
        <v>41</v>
      </c>
      <c r="O170" s="53"/>
      <c r="P170" s="164">
        <f>O170*H170</f>
        <v>0</v>
      </c>
      <c r="Q170" s="164">
        <v>0</v>
      </c>
      <c r="R170" s="164">
        <f>Q170*H170</f>
        <v>0</v>
      </c>
      <c r="S170" s="164">
        <v>0</v>
      </c>
      <c r="T170" s="165">
        <f>S170*H170</f>
        <v>0</v>
      </c>
      <c r="U170" s="32"/>
      <c r="V170" s="32"/>
      <c r="W170" s="32"/>
      <c r="X170" s="32"/>
      <c r="Y170" s="32"/>
      <c r="Z170" s="32"/>
      <c r="AA170" s="32"/>
      <c r="AB170" s="32"/>
      <c r="AC170" s="32"/>
      <c r="AD170" s="32"/>
      <c r="AE170" s="32"/>
      <c r="AR170" s="166" t="s">
        <v>520</v>
      </c>
      <c r="AT170" s="166" t="s">
        <v>201</v>
      </c>
      <c r="AU170" s="166" t="s">
        <v>80</v>
      </c>
      <c r="AY170" s="17" t="s">
        <v>199</v>
      </c>
      <c r="BE170" s="167">
        <f>IF(N170="základní",J170,0)</f>
        <v>15080</v>
      </c>
      <c r="BF170" s="167">
        <f>IF(N170="snížená",J170,0)</f>
        <v>0</v>
      </c>
      <c r="BG170" s="167">
        <f>IF(N170="zákl. přenesená",J170,0)</f>
        <v>0</v>
      </c>
      <c r="BH170" s="167">
        <f>IF(N170="sníž. přenesená",J170,0)</f>
        <v>0</v>
      </c>
      <c r="BI170" s="167">
        <f>IF(N170="nulová",J170,0)</f>
        <v>0</v>
      </c>
      <c r="BJ170" s="17" t="s">
        <v>78</v>
      </c>
      <c r="BK170" s="167">
        <f>ROUND(I170*H170,2)</f>
        <v>15080</v>
      </c>
      <c r="BL170" s="17" t="s">
        <v>520</v>
      </c>
      <c r="BM170" s="166" t="s">
        <v>892</v>
      </c>
    </row>
    <row r="171" spans="2:51" s="12" customFormat="1" ht="12">
      <c r="B171" s="172"/>
      <c r="D171" s="168" t="s">
        <v>209</v>
      </c>
      <c r="E171" s="173" t="s">
        <v>3</v>
      </c>
      <c r="F171" s="174" t="s">
        <v>746</v>
      </c>
      <c r="H171" s="175">
        <v>260</v>
      </c>
      <c r="I171" s="176"/>
      <c r="L171" s="172"/>
      <c r="M171" s="177"/>
      <c r="N171" s="178"/>
      <c r="O171" s="178"/>
      <c r="P171" s="178"/>
      <c r="Q171" s="178"/>
      <c r="R171" s="178"/>
      <c r="S171" s="178"/>
      <c r="T171" s="179"/>
      <c r="AT171" s="173" t="s">
        <v>209</v>
      </c>
      <c r="AU171" s="173" t="s">
        <v>80</v>
      </c>
      <c r="AV171" s="12" t="s">
        <v>80</v>
      </c>
      <c r="AW171" s="12" t="s">
        <v>31</v>
      </c>
      <c r="AX171" s="12" t="s">
        <v>78</v>
      </c>
      <c r="AY171" s="173" t="s">
        <v>199</v>
      </c>
    </row>
    <row r="172" spans="1:65" s="1" customFormat="1" ht="33" customHeight="1">
      <c r="A172" s="32"/>
      <c r="B172" s="154"/>
      <c r="C172" s="155" t="s">
        <v>396</v>
      </c>
      <c r="D172" s="155" t="s">
        <v>201</v>
      </c>
      <c r="E172" s="156" t="s">
        <v>893</v>
      </c>
      <c r="F172" s="157" t="s">
        <v>894</v>
      </c>
      <c r="G172" s="158" t="s">
        <v>126</v>
      </c>
      <c r="H172" s="159">
        <v>30</v>
      </c>
      <c r="I172" s="160">
        <v>79</v>
      </c>
      <c r="J172" s="161">
        <f>ROUND(I172*H172,2)</f>
        <v>2370</v>
      </c>
      <c r="K172" s="157" t="s">
        <v>204</v>
      </c>
      <c r="L172" s="33"/>
      <c r="M172" s="162" t="s">
        <v>3</v>
      </c>
      <c r="N172" s="163" t="s">
        <v>41</v>
      </c>
      <c r="O172" s="53"/>
      <c r="P172" s="164">
        <f>O172*H172</f>
        <v>0</v>
      </c>
      <c r="Q172" s="164">
        <v>0</v>
      </c>
      <c r="R172" s="164">
        <f>Q172*H172</f>
        <v>0</v>
      </c>
      <c r="S172" s="164">
        <v>0</v>
      </c>
      <c r="T172" s="165">
        <f>S172*H172</f>
        <v>0</v>
      </c>
      <c r="U172" s="32"/>
      <c r="V172" s="32"/>
      <c r="W172" s="32"/>
      <c r="X172" s="32"/>
      <c r="Y172" s="32"/>
      <c r="Z172" s="32"/>
      <c r="AA172" s="32"/>
      <c r="AB172" s="32"/>
      <c r="AC172" s="32"/>
      <c r="AD172" s="32"/>
      <c r="AE172" s="32"/>
      <c r="AR172" s="166" t="s">
        <v>520</v>
      </c>
      <c r="AT172" s="166" t="s">
        <v>201</v>
      </c>
      <c r="AU172" s="166" t="s">
        <v>80</v>
      </c>
      <c r="AY172" s="17" t="s">
        <v>199</v>
      </c>
      <c r="BE172" s="167">
        <f>IF(N172="základní",J172,0)</f>
        <v>2370</v>
      </c>
      <c r="BF172" s="167">
        <f>IF(N172="snížená",J172,0)</f>
        <v>0</v>
      </c>
      <c r="BG172" s="167">
        <f>IF(N172="zákl. přenesená",J172,0)</f>
        <v>0</v>
      </c>
      <c r="BH172" s="167">
        <f>IF(N172="sníž. přenesená",J172,0)</f>
        <v>0</v>
      </c>
      <c r="BI172" s="167">
        <f>IF(N172="nulová",J172,0)</f>
        <v>0</v>
      </c>
      <c r="BJ172" s="17" t="s">
        <v>78</v>
      </c>
      <c r="BK172" s="167">
        <f>ROUND(I172*H172,2)</f>
        <v>2370</v>
      </c>
      <c r="BL172" s="17" t="s">
        <v>520</v>
      </c>
      <c r="BM172" s="166" t="s">
        <v>895</v>
      </c>
    </row>
    <row r="173" spans="2:51" s="12" customFormat="1" ht="12">
      <c r="B173" s="172"/>
      <c r="D173" s="168" t="s">
        <v>209</v>
      </c>
      <c r="E173" s="173" t="s">
        <v>3</v>
      </c>
      <c r="F173" s="174" t="s">
        <v>749</v>
      </c>
      <c r="H173" s="175">
        <v>30</v>
      </c>
      <c r="I173" s="176"/>
      <c r="L173" s="172"/>
      <c r="M173" s="177"/>
      <c r="N173" s="178"/>
      <c r="O173" s="178"/>
      <c r="P173" s="178"/>
      <c r="Q173" s="178"/>
      <c r="R173" s="178"/>
      <c r="S173" s="178"/>
      <c r="T173" s="179"/>
      <c r="AT173" s="173" t="s">
        <v>209</v>
      </c>
      <c r="AU173" s="173" t="s">
        <v>80</v>
      </c>
      <c r="AV173" s="12" t="s">
        <v>80</v>
      </c>
      <c r="AW173" s="12" t="s">
        <v>31</v>
      </c>
      <c r="AX173" s="12" t="s">
        <v>78</v>
      </c>
      <c r="AY173" s="173" t="s">
        <v>199</v>
      </c>
    </row>
    <row r="174" spans="2:63" s="11" customFormat="1" ht="22.9" customHeight="1">
      <c r="B174" s="141"/>
      <c r="D174" s="142" t="s">
        <v>69</v>
      </c>
      <c r="E174" s="152" t="s">
        <v>896</v>
      </c>
      <c r="F174" s="152" t="s">
        <v>897</v>
      </c>
      <c r="I174" s="144"/>
      <c r="J174" s="153">
        <f>BK174</f>
        <v>7893.18</v>
      </c>
      <c r="L174" s="141"/>
      <c r="M174" s="146"/>
      <c r="N174" s="147"/>
      <c r="O174" s="147"/>
      <c r="P174" s="148">
        <f>SUM(P175:P182)</f>
        <v>0</v>
      </c>
      <c r="Q174" s="147"/>
      <c r="R174" s="148">
        <f>SUM(R175:R182)</f>
        <v>0</v>
      </c>
      <c r="S174" s="147"/>
      <c r="T174" s="149">
        <f>SUM(T175:T182)</f>
        <v>0</v>
      </c>
      <c r="AR174" s="142" t="s">
        <v>91</v>
      </c>
      <c r="AT174" s="150" t="s">
        <v>69</v>
      </c>
      <c r="AU174" s="150" t="s">
        <v>78</v>
      </c>
      <c r="AY174" s="142" t="s">
        <v>199</v>
      </c>
      <c r="BK174" s="151">
        <f>SUM(BK175:BK182)</f>
        <v>7893.18</v>
      </c>
    </row>
    <row r="175" spans="1:65" s="1" customFormat="1" ht="33" customHeight="1">
      <c r="A175" s="32"/>
      <c r="B175" s="154"/>
      <c r="C175" s="155" t="s">
        <v>400</v>
      </c>
      <c r="D175" s="155" t="s">
        <v>201</v>
      </c>
      <c r="E175" s="156" t="s">
        <v>898</v>
      </c>
      <c r="F175" s="157" t="s">
        <v>899</v>
      </c>
      <c r="G175" s="158" t="s">
        <v>144</v>
      </c>
      <c r="H175" s="159">
        <v>9</v>
      </c>
      <c r="I175" s="160">
        <v>275.02</v>
      </c>
      <c r="J175" s="161">
        <f>ROUND(I175*H175,2)</f>
        <v>2475.18</v>
      </c>
      <c r="K175" s="157" t="s">
        <v>204</v>
      </c>
      <c r="L175" s="33"/>
      <c r="M175" s="162" t="s">
        <v>3</v>
      </c>
      <c r="N175" s="163" t="s">
        <v>41</v>
      </c>
      <c r="O175" s="53"/>
      <c r="P175" s="164">
        <f>O175*H175</f>
        <v>0</v>
      </c>
      <c r="Q175" s="164">
        <v>0</v>
      </c>
      <c r="R175" s="164">
        <f>Q175*H175</f>
        <v>0</v>
      </c>
      <c r="S175" s="164">
        <v>0</v>
      </c>
      <c r="T175" s="165">
        <f>S175*H175</f>
        <v>0</v>
      </c>
      <c r="U175" s="32"/>
      <c r="V175" s="32"/>
      <c r="W175" s="32"/>
      <c r="X175" s="32"/>
      <c r="Y175" s="32"/>
      <c r="Z175" s="32"/>
      <c r="AA175" s="32"/>
      <c r="AB175" s="32"/>
      <c r="AC175" s="32"/>
      <c r="AD175" s="32"/>
      <c r="AE175" s="32"/>
      <c r="AR175" s="166" t="s">
        <v>520</v>
      </c>
      <c r="AT175" s="166" t="s">
        <v>201</v>
      </c>
      <c r="AU175" s="166" t="s">
        <v>80</v>
      </c>
      <c r="AY175" s="17" t="s">
        <v>199</v>
      </c>
      <c r="BE175" s="167">
        <f>IF(N175="základní",J175,0)</f>
        <v>2475.18</v>
      </c>
      <c r="BF175" s="167">
        <f>IF(N175="snížená",J175,0)</f>
        <v>0</v>
      </c>
      <c r="BG175" s="167">
        <f>IF(N175="zákl. přenesená",J175,0)</f>
        <v>0</v>
      </c>
      <c r="BH175" s="167">
        <f>IF(N175="sníž. přenesená",J175,0)</f>
        <v>0</v>
      </c>
      <c r="BI175" s="167">
        <f>IF(N175="nulová",J175,0)</f>
        <v>0</v>
      </c>
      <c r="BJ175" s="17" t="s">
        <v>78</v>
      </c>
      <c r="BK175" s="167">
        <f>ROUND(I175*H175,2)</f>
        <v>2475.18</v>
      </c>
      <c r="BL175" s="17" t="s">
        <v>520</v>
      </c>
      <c r="BM175" s="166" t="s">
        <v>900</v>
      </c>
    </row>
    <row r="176" spans="2:51" s="12" customFormat="1" ht="12">
      <c r="B176" s="172"/>
      <c r="D176" s="168" t="s">
        <v>209</v>
      </c>
      <c r="E176" s="173" t="s">
        <v>3</v>
      </c>
      <c r="F176" s="174" t="s">
        <v>733</v>
      </c>
      <c r="H176" s="175">
        <v>9</v>
      </c>
      <c r="I176" s="176"/>
      <c r="L176" s="172"/>
      <c r="M176" s="177"/>
      <c r="N176" s="178"/>
      <c r="O176" s="178"/>
      <c r="P176" s="178"/>
      <c r="Q176" s="178"/>
      <c r="R176" s="178"/>
      <c r="S176" s="178"/>
      <c r="T176" s="179"/>
      <c r="AT176" s="173" t="s">
        <v>209</v>
      </c>
      <c r="AU176" s="173" t="s">
        <v>80</v>
      </c>
      <c r="AV176" s="12" t="s">
        <v>80</v>
      </c>
      <c r="AW176" s="12" t="s">
        <v>31</v>
      </c>
      <c r="AX176" s="12" t="s">
        <v>78</v>
      </c>
      <c r="AY176" s="173" t="s">
        <v>199</v>
      </c>
    </row>
    <row r="177" spans="1:65" s="1" customFormat="1" ht="21.75" customHeight="1">
      <c r="A177" s="32"/>
      <c r="B177" s="154"/>
      <c r="C177" s="155" t="s">
        <v>406</v>
      </c>
      <c r="D177" s="155" t="s">
        <v>201</v>
      </c>
      <c r="E177" s="156" t="s">
        <v>901</v>
      </c>
      <c r="F177" s="157" t="s">
        <v>902</v>
      </c>
      <c r="G177" s="158" t="s">
        <v>144</v>
      </c>
      <c r="H177" s="159">
        <v>9</v>
      </c>
      <c r="I177" s="160">
        <v>500</v>
      </c>
      <c r="J177" s="161">
        <f>ROUND(I177*H177,2)</f>
        <v>4500</v>
      </c>
      <c r="K177" s="157" t="s">
        <v>3</v>
      </c>
      <c r="L177" s="33"/>
      <c r="M177" s="162" t="s">
        <v>3</v>
      </c>
      <c r="N177" s="163" t="s">
        <v>41</v>
      </c>
      <c r="O177" s="53"/>
      <c r="P177" s="164">
        <f>O177*H177</f>
        <v>0</v>
      </c>
      <c r="Q177" s="164">
        <v>0</v>
      </c>
      <c r="R177" s="164">
        <f>Q177*H177</f>
        <v>0</v>
      </c>
      <c r="S177" s="164">
        <v>0</v>
      </c>
      <c r="T177" s="165">
        <f>S177*H177</f>
        <v>0</v>
      </c>
      <c r="U177" s="32"/>
      <c r="V177" s="32"/>
      <c r="W177" s="32"/>
      <c r="X177" s="32"/>
      <c r="Y177" s="32"/>
      <c r="Z177" s="32"/>
      <c r="AA177" s="32"/>
      <c r="AB177" s="32"/>
      <c r="AC177" s="32"/>
      <c r="AD177" s="32"/>
      <c r="AE177" s="32"/>
      <c r="AR177" s="166" t="s">
        <v>520</v>
      </c>
      <c r="AT177" s="166" t="s">
        <v>201</v>
      </c>
      <c r="AU177" s="166" t="s">
        <v>80</v>
      </c>
      <c r="AY177" s="17" t="s">
        <v>199</v>
      </c>
      <c r="BE177" s="167">
        <f>IF(N177="základní",J177,0)</f>
        <v>4500</v>
      </c>
      <c r="BF177" s="167">
        <f>IF(N177="snížená",J177,0)</f>
        <v>0</v>
      </c>
      <c r="BG177" s="167">
        <f>IF(N177="zákl. přenesená",J177,0)</f>
        <v>0</v>
      </c>
      <c r="BH177" s="167">
        <f>IF(N177="sníž. přenesená",J177,0)</f>
        <v>0</v>
      </c>
      <c r="BI177" s="167">
        <f>IF(N177="nulová",J177,0)</f>
        <v>0</v>
      </c>
      <c r="BJ177" s="17" t="s">
        <v>78</v>
      </c>
      <c r="BK177" s="167">
        <f>ROUND(I177*H177,2)</f>
        <v>4500</v>
      </c>
      <c r="BL177" s="17" t="s">
        <v>520</v>
      </c>
      <c r="BM177" s="166" t="s">
        <v>903</v>
      </c>
    </row>
    <row r="178" spans="2:51" s="14" customFormat="1" ht="12">
      <c r="B178" s="198"/>
      <c r="D178" s="168" t="s">
        <v>209</v>
      </c>
      <c r="E178" s="199" t="s">
        <v>3</v>
      </c>
      <c r="F178" s="200" t="s">
        <v>904</v>
      </c>
      <c r="H178" s="199" t="s">
        <v>3</v>
      </c>
      <c r="I178" s="201"/>
      <c r="L178" s="198"/>
      <c r="M178" s="202"/>
      <c r="N178" s="203"/>
      <c r="O178" s="203"/>
      <c r="P178" s="203"/>
      <c r="Q178" s="203"/>
      <c r="R178" s="203"/>
      <c r="S178" s="203"/>
      <c r="T178" s="204"/>
      <c r="AT178" s="199" t="s">
        <v>209</v>
      </c>
      <c r="AU178" s="199" t="s">
        <v>80</v>
      </c>
      <c r="AV178" s="14" t="s">
        <v>78</v>
      </c>
      <c r="AW178" s="14" t="s">
        <v>31</v>
      </c>
      <c r="AX178" s="14" t="s">
        <v>70</v>
      </c>
      <c r="AY178" s="199" t="s">
        <v>199</v>
      </c>
    </row>
    <row r="179" spans="2:51" s="14" customFormat="1" ht="33.75">
      <c r="B179" s="198"/>
      <c r="D179" s="168" t="s">
        <v>209</v>
      </c>
      <c r="E179" s="199" t="s">
        <v>3</v>
      </c>
      <c r="F179" s="200" t="s">
        <v>905</v>
      </c>
      <c r="H179" s="199" t="s">
        <v>3</v>
      </c>
      <c r="I179" s="201"/>
      <c r="L179" s="198"/>
      <c r="M179" s="202"/>
      <c r="N179" s="203"/>
      <c r="O179" s="203"/>
      <c r="P179" s="203"/>
      <c r="Q179" s="203"/>
      <c r="R179" s="203"/>
      <c r="S179" s="203"/>
      <c r="T179" s="204"/>
      <c r="AT179" s="199" t="s">
        <v>209</v>
      </c>
      <c r="AU179" s="199" t="s">
        <v>80</v>
      </c>
      <c r="AV179" s="14" t="s">
        <v>78</v>
      </c>
      <c r="AW179" s="14" t="s">
        <v>31</v>
      </c>
      <c r="AX179" s="14" t="s">
        <v>70</v>
      </c>
      <c r="AY179" s="199" t="s">
        <v>199</v>
      </c>
    </row>
    <row r="180" spans="2:51" s="12" customFormat="1" ht="12">
      <c r="B180" s="172"/>
      <c r="D180" s="168" t="s">
        <v>209</v>
      </c>
      <c r="E180" s="173" t="s">
        <v>3</v>
      </c>
      <c r="F180" s="174" t="s">
        <v>733</v>
      </c>
      <c r="H180" s="175">
        <v>9</v>
      </c>
      <c r="I180" s="176"/>
      <c r="L180" s="172"/>
      <c r="M180" s="177"/>
      <c r="N180" s="178"/>
      <c r="O180" s="178"/>
      <c r="P180" s="178"/>
      <c r="Q180" s="178"/>
      <c r="R180" s="178"/>
      <c r="S180" s="178"/>
      <c r="T180" s="179"/>
      <c r="AT180" s="173" t="s">
        <v>209</v>
      </c>
      <c r="AU180" s="173" t="s">
        <v>80</v>
      </c>
      <c r="AV180" s="12" t="s">
        <v>80</v>
      </c>
      <c r="AW180" s="12" t="s">
        <v>31</v>
      </c>
      <c r="AX180" s="12" t="s">
        <v>78</v>
      </c>
      <c r="AY180" s="173" t="s">
        <v>199</v>
      </c>
    </row>
    <row r="181" spans="1:65" s="1" customFormat="1" ht="16.5" customHeight="1">
      <c r="A181" s="32"/>
      <c r="B181" s="154"/>
      <c r="C181" s="155" t="s">
        <v>410</v>
      </c>
      <c r="D181" s="155" t="s">
        <v>201</v>
      </c>
      <c r="E181" s="156" t="s">
        <v>906</v>
      </c>
      <c r="F181" s="157" t="s">
        <v>907</v>
      </c>
      <c r="G181" s="158" t="s">
        <v>144</v>
      </c>
      <c r="H181" s="159">
        <v>9</v>
      </c>
      <c r="I181" s="160">
        <v>102</v>
      </c>
      <c r="J181" s="161">
        <f>ROUND(I181*H181,2)</f>
        <v>918</v>
      </c>
      <c r="K181" s="157" t="s">
        <v>3</v>
      </c>
      <c r="L181" s="33"/>
      <c r="M181" s="162" t="s">
        <v>3</v>
      </c>
      <c r="N181" s="163" t="s">
        <v>41</v>
      </c>
      <c r="O181" s="53"/>
      <c r="P181" s="164">
        <f>O181*H181</f>
        <v>0</v>
      </c>
      <c r="Q181" s="164">
        <v>0</v>
      </c>
      <c r="R181" s="164">
        <f>Q181*H181</f>
        <v>0</v>
      </c>
      <c r="S181" s="164">
        <v>0</v>
      </c>
      <c r="T181" s="165">
        <f>S181*H181</f>
        <v>0</v>
      </c>
      <c r="U181" s="32"/>
      <c r="V181" s="32"/>
      <c r="W181" s="32"/>
      <c r="X181" s="32"/>
      <c r="Y181" s="32"/>
      <c r="Z181" s="32"/>
      <c r="AA181" s="32"/>
      <c r="AB181" s="32"/>
      <c r="AC181" s="32"/>
      <c r="AD181" s="32"/>
      <c r="AE181" s="32"/>
      <c r="AR181" s="166" t="s">
        <v>520</v>
      </c>
      <c r="AT181" s="166" t="s">
        <v>201</v>
      </c>
      <c r="AU181" s="166" t="s">
        <v>80</v>
      </c>
      <c r="AY181" s="17" t="s">
        <v>199</v>
      </c>
      <c r="BE181" s="167">
        <f>IF(N181="základní",J181,0)</f>
        <v>918</v>
      </c>
      <c r="BF181" s="167">
        <f>IF(N181="snížená",J181,0)</f>
        <v>0</v>
      </c>
      <c r="BG181" s="167">
        <f>IF(N181="zákl. přenesená",J181,0)</f>
        <v>0</v>
      </c>
      <c r="BH181" s="167">
        <f>IF(N181="sníž. přenesená",J181,0)</f>
        <v>0</v>
      </c>
      <c r="BI181" s="167">
        <f>IF(N181="nulová",J181,0)</f>
        <v>0</v>
      </c>
      <c r="BJ181" s="17" t="s">
        <v>78</v>
      </c>
      <c r="BK181" s="167">
        <f>ROUND(I181*H181,2)</f>
        <v>918</v>
      </c>
      <c r="BL181" s="17" t="s">
        <v>520</v>
      </c>
      <c r="BM181" s="166" t="s">
        <v>908</v>
      </c>
    </row>
    <row r="182" spans="2:51" s="12" customFormat="1" ht="12">
      <c r="B182" s="172"/>
      <c r="D182" s="168" t="s">
        <v>209</v>
      </c>
      <c r="E182" s="173" t="s">
        <v>3</v>
      </c>
      <c r="F182" s="174" t="s">
        <v>729</v>
      </c>
      <c r="H182" s="175">
        <v>9</v>
      </c>
      <c r="I182" s="176"/>
      <c r="L182" s="172"/>
      <c r="M182" s="205"/>
      <c r="N182" s="206"/>
      <c r="O182" s="206"/>
      <c r="P182" s="206"/>
      <c r="Q182" s="206"/>
      <c r="R182" s="206"/>
      <c r="S182" s="206"/>
      <c r="T182" s="207"/>
      <c r="AT182" s="173" t="s">
        <v>209</v>
      </c>
      <c r="AU182" s="173" t="s">
        <v>80</v>
      </c>
      <c r="AV182" s="12" t="s">
        <v>80</v>
      </c>
      <c r="AW182" s="12" t="s">
        <v>31</v>
      </c>
      <c r="AX182" s="12" t="s">
        <v>78</v>
      </c>
      <c r="AY182" s="173" t="s">
        <v>199</v>
      </c>
    </row>
    <row r="183" spans="1:31" s="1" customFormat="1" ht="6.95" customHeight="1">
      <c r="A183" s="32"/>
      <c r="B183" s="42"/>
      <c r="C183" s="43"/>
      <c r="D183" s="43"/>
      <c r="E183" s="43"/>
      <c r="F183" s="43"/>
      <c r="G183" s="43"/>
      <c r="H183" s="43"/>
      <c r="I183" s="114"/>
      <c r="J183" s="43"/>
      <c r="K183" s="43"/>
      <c r="L183" s="33"/>
      <c r="M183" s="32"/>
      <c r="O183" s="32"/>
      <c r="P183" s="32"/>
      <c r="Q183" s="32"/>
      <c r="R183" s="32"/>
      <c r="S183" s="32"/>
      <c r="T183" s="32"/>
      <c r="U183" s="32"/>
      <c r="V183" s="32"/>
      <c r="W183" s="32"/>
      <c r="X183" s="32"/>
      <c r="Y183" s="32"/>
      <c r="Z183" s="32"/>
      <c r="AA183" s="32"/>
      <c r="AB183" s="32"/>
      <c r="AC183" s="32"/>
      <c r="AD183" s="32"/>
      <c r="AE183" s="32"/>
    </row>
  </sheetData>
  <autoFilter ref="C82:K82"/>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7"/>
  <sheetViews>
    <sheetView showGridLines="0" workbookViewId="0" topLeftCell="A80"/>
  </sheetViews>
  <sheetFormatPr defaultColWidth="9.28125" defaultRowHeight="12"/>
  <cols>
    <col min="1" max="1" width="8.28125" style="0" customWidth="1"/>
    <col min="2" max="2" width="1.4218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21" t="s">
        <v>6</v>
      </c>
      <c r="M2" s="322"/>
      <c r="N2" s="322"/>
      <c r="O2" s="322"/>
      <c r="P2" s="322"/>
      <c r="Q2" s="322"/>
      <c r="R2" s="322"/>
      <c r="S2" s="322"/>
      <c r="T2" s="322"/>
      <c r="U2" s="322"/>
      <c r="V2" s="322"/>
      <c r="AT2" s="17" t="s">
        <v>86</v>
      </c>
    </row>
    <row r="3" spans="2:46" ht="6.95" customHeight="1">
      <c r="B3" s="18"/>
      <c r="C3" s="19"/>
      <c r="D3" s="19"/>
      <c r="E3" s="19"/>
      <c r="F3" s="19"/>
      <c r="G3" s="19"/>
      <c r="H3" s="19"/>
      <c r="I3" s="90"/>
      <c r="J3" s="19"/>
      <c r="K3" s="19"/>
      <c r="L3" s="20"/>
      <c r="AT3" s="17" t="s">
        <v>80</v>
      </c>
    </row>
    <row r="4" spans="2:46" ht="24.95" customHeight="1">
      <c r="B4" s="20"/>
      <c r="D4" s="21" t="s">
        <v>95</v>
      </c>
      <c r="L4" s="20"/>
      <c r="M4" s="91" t="s">
        <v>11</v>
      </c>
      <c r="AT4" s="17" t="s">
        <v>4</v>
      </c>
    </row>
    <row r="5" spans="2:12" ht="6.95" customHeight="1">
      <c r="B5" s="20"/>
      <c r="L5" s="20"/>
    </row>
    <row r="6" spans="2:12" ht="12" customHeight="1">
      <c r="B6" s="20"/>
      <c r="D6" s="27" t="s">
        <v>17</v>
      </c>
      <c r="L6" s="20"/>
    </row>
    <row r="7" spans="2:12" ht="16.5" customHeight="1">
      <c r="B7" s="20"/>
      <c r="E7" s="334" t="str">
        <f>'Rekapitulace stavby'!K6</f>
        <v>JATEČNÍ V TEPLICÍCH - R1</v>
      </c>
      <c r="F7" s="335"/>
      <c r="G7" s="335"/>
      <c r="H7" s="335"/>
      <c r="L7" s="20"/>
    </row>
    <row r="8" spans="1:31" s="1" customFormat="1" ht="12" customHeight="1">
      <c r="A8" s="32"/>
      <c r="B8" s="33"/>
      <c r="C8" s="32"/>
      <c r="D8" s="27" t="s">
        <v>108</v>
      </c>
      <c r="E8" s="32"/>
      <c r="F8" s="32"/>
      <c r="G8" s="32"/>
      <c r="H8" s="32"/>
      <c r="I8" s="92"/>
      <c r="J8" s="32"/>
      <c r="K8" s="32"/>
      <c r="L8" s="93"/>
      <c r="S8" s="32"/>
      <c r="T8" s="32"/>
      <c r="U8" s="32"/>
      <c r="V8" s="32"/>
      <c r="W8" s="32"/>
      <c r="X8" s="32"/>
      <c r="Y8" s="32"/>
      <c r="Z8" s="32"/>
      <c r="AA8" s="32"/>
      <c r="AB8" s="32"/>
      <c r="AC8" s="32"/>
      <c r="AD8" s="32"/>
      <c r="AE8" s="32"/>
    </row>
    <row r="9" spans="1:31" s="1" customFormat="1" ht="16.5" customHeight="1">
      <c r="A9" s="32"/>
      <c r="B9" s="33"/>
      <c r="C9" s="32"/>
      <c r="D9" s="32"/>
      <c r="E9" s="314" t="s">
        <v>909</v>
      </c>
      <c r="F9" s="333"/>
      <c r="G9" s="333"/>
      <c r="H9" s="333"/>
      <c r="I9" s="92"/>
      <c r="J9" s="32"/>
      <c r="K9" s="32"/>
      <c r="L9" s="93"/>
      <c r="S9" s="32"/>
      <c r="T9" s="32"/>
      <c r="U9" s="32"/>
      <c r="V9" s="32"/>
      <c r="W9" s="32"/>
      <c r="X9" s="32"/>
      <c r="Y9" s="32"/>
      <c r="Z9" s="32"/>
      <c r="AA9" s="32"/>
      <c r="AB9" s="32"/>
      <c r="AC9" s="32"/>
      <c r="AD9" s="32"/>
      <c r="AE9" s="32"/>
    </row>
    <row r="10" spans="1:31" s="1" customFormat="1" ht="12">
      <c r="A10" s="32"/>
      <c r="B10" s="33"/>
      <c r="C10" s="32"/>
      <c r="D10" s="32"/>
      <c r="E10" s="32"/>
      <c r="F10" s="32"/>
      <c r="G10" s="32"/>
      <c r="H10" s="32"/>
      <c r="I10" s="92"/>
      <c r="J10" s="32"/>
      <c r="K10" s="32"/>
      <c r="L10" s="93"/>
      <c r="S10" s="32"/>
      <c r="T10" s="32"/>
      <c r="U10" s="32"/>
      <c r="V10" s="32"/>
      <c r="W10" s="32"/>
      <c r="X10" s="32"/>
      <c r="Y10" s="32"/>
      <c r="Z10" s="32"/>
      <c r="AA10" s="32"/>
      <c r="AB10" s="32"/>
      <c r="AC10" s="32"/>
      <c r="AD10" s="32"/>
      <c r="AE10" s="32"/>
    </row>
    <row r="11" spans="1:31" s="1" customFormat="1" ht="12" customHeight="1">
      <c r="A11" s="32"/>
      <c r="B11" s="33"/>
      <c r="C11" s="32"/>
      <c r="D11" s="27" t="s">
        <v>19</v>
      </c>
      <c r="E11" s="32"/>
      <c r="F11" s="25" t="s">
        <v>3</v>
      </c>
      <c r="G11" s="32"/>
      <c r="H11" s="32"/>
      <c r="I11" s="94" t="s">
        <v>20</v>
      </c>
      <c r="J11" s="25" t="s">
        <v>3</v>
      </c>
      <c r="K11" s="32"/>
      <c r="L11" s="93"/>
      <c r="S11" s="32"/>
      <c r="T11" s="32"/>
      <c r="U11" s="32"/>
      <c r="V11" s="32"/>
      <c r="W11" s="32"/>
      <c r="X11" s="32"/>
      <c r="Y11" s="32"/>
      <c r="Z11" s="32"/>
      <c r="AA11" s="32"/>
      <c r="AB11" s="32"/>
      <c r="AC11" s="32"/>
      <c r="AD11" s="32"/>
      <c r="AE11" s="32"/>
    </row>
    <row r="12" spans="1:31" s="1" customFormat="1" ht="12" customHeight="1">
      <c r="A12" s="32"/>
      <c r="B12" s="33"/>
      <c r="C12" s="32"/>
      <c r="D12" s="27" t="s">
        <v>21</v>
      </c>
      <c r="E12" s="32"/>
      <c r="F12" s="25" t="s">
        <v>22</v>
      </c>
      <c r="G12" s="32"/>
      <c r="H12" s="32"/>
      <c r="I12" s="94" t="s">
        <v>23</v>
      </c>
      <c r="J12" s="50">
        <f>'Rekapitulace stavby'!AN8</f>
        <v>43991</v>
      </c>
      <c r="K12" s="32"/>
      <c r="L12" s="93"/>
      <c r="S12" s="32"/>
      <c r="T12" s="32"/>
      <c r="U12" s="32"/>
      <c r="V12" s="32"/>
      <c r="W12" s="32"/>
      <c r="X12" s="32"/>
      <c r="Y12" s="32"/>
      <c r="Z12" s="32"/>
      <c r="AA12" s="32"/>
      <c r="AB12" s="32"/>
      <c r="AC12" s="32"/>
      <c r="AD12" s="32"/>
      <c r="AE12" s="32"/>
    </row>
    <row r="13" spans="1:31" s="1" customFormat="1" ht="10.9" customHeight="1">
      <c r="A13" s="32"/>
      <c r="B13" s="33"/>
      <c r="C13" s="32"/>
      <c r="D13" s="32"/>
      <c r="E13" s="32"/>
      <c r="F13" s="32"/>
      <c r="G13" s="32"/>
      <c r="H13" s="32"/>
      <c r="I13" s="92"/>
      <c r="J13" s="32"/>
      <c r="K13" s="32"/>
      <c r="L13" s="93"/>
      <c r="S13" s="32"/>
      <c r="T13" s="32"/>
      <c r="U13" s="32"/>
      <c r="V13" s="32"/>
      <c r="W13" s="32"/>
      <c r="X13" s="32"/>
      <c r="Y13" s="32"/>
      <c r="Z13" s="32"/>
      <c r="AA13" s="32"/>
      <c r="AB13" s="32"/>
      <c r="AC13" s="32"/>
      <c r="AD13" s="32"/>
      <c r="AE13" s="32"/>
    </row>
    <row r="14" spans="1:31" s="1" customFormat="1" ht="12" customHeight="1">
      <c r="A14" s="32"/>
      <c r="B14" s="33"/>
      <c r="C14" s="32"/>
      <c r="D14" s="27" t="s">
        <v>24</v>
      </c>
      <c r="E14" s="32"/>
      <c r="F14" s="32"/>
      <c r="G14" s="32"/>
      <c r="H14" s="32"/>
      <c r="I14" s="94" t="s">
        <v>25</v>
      </c>
      <c r="J14" s="25" t="s">
        <v>910</v>
      </c>
      <c r="K14" s="32"/>
      <c r="L14" s="93"/>
      <c r="S14" s="32"/>
      <c r="T14" s="32"/>
      <c r="U14" s="32"/>
      <c r="V14" s="32"/>
      <c r="W14" s="32"/>
      <c r="X14" s="32"/>
      <c r="Y14" s="32"/>
      <c r="Z14" s="32"/>
      <c r="AA14" s="32"/>
      <c r="AB14" s="32"/>
      <c r="AC14" s="32"/>
      <c r="AD14" s="32"/>
      <c r="AE14" s="32"/>
    </row>
    <row r="15" spans="1:31" s="1" customFormat="1" ht="18" customHeight="1">
      <c r="A15" s="32"/>
      <c r="B15" s="33"/>
      <c r="C15" s="32"/>
      <c r="D15" s="32"/>
      <c r="E15" s="25" t="s">
        <v>26</v>
      </c>
      <c r="F15" s="32"/>
      <c r="G15" s="32"/>
      <c r="H15" s="32"/>
      <c r="I15" s="94" t="s">
        <v>27</v>
      </c>
      <c r="J15" s="25" t="s">
        <v>911</v>
      </c>
      <c r="K15" s="32"/>
      <c r="L15" s="93"/>
      <c r="S15" s="32"/>
      <c r="T15" s="32"/>
      <c r="U15" s="32"/>
      <c r="V15" s="32"/>
      <c r="W15" s="32"/>
      <c r="X15" s="32"/>
      <c r="Y15" s="32"/>
      <c r="Z15" s="32"/>
      <c r="AA15" s="32"/>
      <c r="AB15" s="32"/>
      <c r="AC15" s="32"/>
      <c r="AD15" s="32"/>
      <c r="AE15" s="32"/>
    </row>
    <row r="16" spans="1:31" s="1" customFormat="1" ht="6.95" customHeight="1">
      <c r="A16" s="32"/>
      <c r="B16" s="33"/>
      <c r="C16" s="32"/>
      <c r="D16" s="32"/>
      <c r="E16" s="32"/>
      <c r="F16" s="32"/>
      <c r="G16" s="32"/>
      <c r="H16" s="32"/>
      <c r="I16" s="92"/>
      <c r="J16" s="32"/>
      <c r="K16" s="32"/>
      <c r="L16" s="93"/>
      <c r="S16" s="32"/>
      <c r="T16" s="32"/>
      <c r="U16" s="32"/>
      <c r="V16" s="32"/>
      <c r="W16" s="32"/>
      <c r="X16" s="32"/>
      <c r="Y16" s="32"/>
      <c r="Z16" s="32"/>
      <c r="AA16" s="32"/>
      <c r="AB16" s="32"/>
      <c r="AC16" s="32"/>
      <c r="AD16" s="32"/>
      <c r="AE16" s="32"/>
    </row>
    <row r="17" spans="1:31" s="1" customFormat="1" ht="12" customHeight="1">
      <c r="A17" s="32"/>
      <c r="B17" s="33"/>
      <c r="C17" s="32"/>
      <c r="D17" s="27" t="s">
        <v>28</v>
      </c>
      <c r="E17" s="32"/>
      <c r="F17" s="32"/>
      <c r="G17" s="32"/>
      <c r="H17" s="32"/>
      <c r="I17" s="94" t="s">
        <v>25</v>
      </c>
      <c r="J17" s="95" t="str">
        <f>'Rekapitulace stavby'!AN13</f>
        <v>25467069</v>
      </c>
      <c r="K17" s="32"/>
      <c r="L17" s="93"/>
      <c r="S17" s="32"/>
      <c r="T17" s="32"/>
      <c r="U17" s="32"/>
      <c r="V17" s="32"/>
      <c r="W17" s="32"/>
      <c r="X17" s="32"/>
      <c r="Y17" s="32"/>
      <c r="Z17" s="32"/>
      <c r="AA17" s="32"/>
      <c r="AB17" s="32"/>
      <c r="AC17" s="32"/>
      <c r="AD17" s="32"/>
      <c r="AE17" s="32"/>
    </row>
    <row r="18" spans="1:31" s="1" customFormat="1" ht="18" customHeight="1">
      <c r="A18" s="32"/>
      <c r="B18" s="33"/>
      <c r="C18" s="32"/>
      <c r="D18" s="32"/>
      <c r="E18" s="336" t="str">
        <f>'Rekapitulace stavby'!E14</f>
        <v>TELKONT s.r.o.</v>
      </c>
      <c r="F18" s="326"/>
      <c r="G18" s="326"/>
      <c r="H18" s="326"/>
      <c r="I18" s="94" t="s">
        <v>27</v>
      </c>
      <c r="J18" s="95" t="str">
        <f>'Rekapitulace stavby'!AN14</f>
        <v>CZ25467069</v>
      </c>
      <c r="K18" s="32"/>
      <c r="L18" s="93"/>
      <c r="S18" s="32"/>
      <c r="T18" s="32"/>
      <c r="U18" s="32"/>
      <c r="V18" s="32"/>
      <c r="W18" s="32"/>
      <c r="X18" s="32"/>
      <c r="Y18" s="32"/>
      <c r="Z18" s="32"/>
      <c r="AA18" s="32"/>
      <c r="AB18" s="32"/>
      <c r="AC18" s="32"/>
      <c r="AD18" s="32"/>
      <c r="AE18" s="32"/>
    </row>
    <row r="19" spans="1:31" s="1" customFormat="1" ht="6.95" customHeight="1">
      <c r="A19" s="32"/>
      <c r="B19" s="33"/>
      <c r="C19" s="32"/>
      <c r="D19" s="32"/>
      <c r="E19" s="32"/>
      <c r="F19" s="32"/>
      <c r="G19" s="32"/>
      <c r="H19" s="32"/>
      <c r="I19" s="92"/>
      <c r="J19" s="32"/>
      <c r="K19" s="32"/>
      <c r="L19" s="93"/>
      <c r="S19" s="32"/>
      <c r="T19" s="32"/>
      <c r="U19" s="32"/>
      <c r="V19" s="32"/>
      <c r="W19" s="32"/>
      <c r="X19" s="32"/>
      <c r="Y19" s="32"/>
      <c r="Z19" s="32"/>
      <c r="AA19" s="32"/>
      <c r="AB19" s="32"/>
      <c r="AC19" s="32"/>
      <c r="AD19" s="32"/>
      <c r="AE19" s="32"/>
    </row>
    <row r="20" spans="1:31" s="1" customFormat="1" ht="12" customHeight="1">
      <c r="A20" s="32"/>
      <c r="B20" s="33"/>
      <c r="C20" s="32"/>
      <c r="D20" s="27" t="s">
        <v>29</v>
      </c>
      <c r="E20" s="32"/>
      <c r="F20" s="32"/>
      <c r="G20" s="32"/>
      <c r="H20" s="32"/>
      <c r="I20" s="94" t="s">
        <v>25</v>
      </c>
      <c r="J20" s="25" t="s">
        <v>912</v>
      </c>
      <c r="K20" s="32"/>
      <c r="L20" s="93"/>
      <c r="S20" s="32"/>
      <c r="T20" s="32"/>
      <c r="U20" s="32"/>
      <c r="V20" s="32"/>
      <c r="W20" s="32"/>
      <c r="X20" s="32"/>
      <c r="Y20" s="32"/>
      <c r="Z20" s="32"/>
      <c r="AA20" s="32"/>
      <c r="AB20" s="32"/>
      <c r="AC20" s="32"/>
      <c r="AD20" s="32"/>
      <c r="AE20" s="32"/>
    </row>
    <row r="21" spans="1:31" s="1" customFormat="1" ht="18" customHeight="1">
      <c r="A21" s="32"/>
      <c r="B21" s="33"/>
      <c r="C21" s="32"/>
      <c r="D21" s="32"/>
      <c r="E21" s="25" t="s">
        <v>30</v>
      </c>
      <c r="F21" s="32"/>
      <c r="G21" s="32"/>
      <c r="H21" s="32"/>
      <c r="I21" s="94" t="s">
        <v>27</v>
      </c>
      <c r="J21" s="25" t="s">
        <v>913</v>
      </c>
      <c r="K21" s="32"/>
      <c r="L21" s="93"/>
      <c r="S21" s="32"/>
      <c r="T21" s="32"/>
      <c r="U21" s="32"/>
      <c r="V21" s="32"/>
      <c r="W21" s="32"/>
      <c r="X21" s="32"/>
      <c r="Y21" s="32"/>
      <c r="Z21" s="32"/>
      <c r="AA21" s="32"/>
      <c r="AB21" s="32"/>
      <c r="AC21" s="32"/>
      <c r="AD21" s="32"/>
      <c r="AE21" s="32"/>
    </row>
    <row r="22" spans="1:31" s="1" customFormat="1" ht="6.95" customHeight="1">
      <c r="A22" s="32"/>
      <c r="B22" s="33"/>
      <c r="C22" s="32"/>
      <c r="D22" s="32"/>
      <c r="E22" s="32"/>
      <c r="F22" s="32"/>
      <c r="G22" s="32"/>
      <c r="H22" s="32"/>
      <c r="I22" s="92"/>
      <c r="J22" s="32"/>
      <c r="K22" s="32"/>
      <c r="L22" s="93"/>
      <c r="S22" s="32"/>
      <c r="T22" s="32"/>
      <c r="U22" s="32"/>
      <c r="V22" s="32"/>
      <c r="W22" s="32"/>
      <c r="X22" s="32"/>
      <c r="Y22" s="32"/>
      <c r="Z22" s="32"/>
      <c r="AA22" s="32"/>
      <c r="AB22" s="32"/>
      <c r="AC22" s="32"/>
      <c r="AD22" s="32"/>
      <c r="AE22" s="32"/>
    </row>
    <row r="23" spans="1:31" s="1" customFormat="1" ht="12" customHeight="1">
      <c r="A23" s="32"/>
      <c r="B23" s="33"/>
      <c r="C23" s="32"/>
      <c r="D23" s="27" t="s">
        <v>32</v>
      </c>
      <c r="E23" s="32"/>
      <c r="F23" s="32"/>
      <c r="G23" s="32"/>
      <c r="H23" s="32"/>
      <c r="I23" s="94" t="s">
        <v>25</v>
      </c>
      <c r="J23" s="25" t="s">
        <v>3</v>
      </c>
      <c r="K23" s="32"/>
      <c r="L23" s="93"/>
      <c r="S23" s="32"/>
      <c r="T23" s="32"/>
      <c r="U23" s="32"/>
      <c r="V23" s="32"/>
      <c r="W23" s="32"/>
      <c r="X23" s="32"/>
      <c r="Y23" s="32"/>
      <c r="Z23" s="32"/>
      <c r="AA23" s="32"/>
      <c r="AB23" s="32"/>
      <c r="AC23" s="32"/>
      <c r="AD23" s="32"/>
      <c r="AE23" s="32"/>
    </row>
    <row r="24" spans="1:31" s="1" customFormat="1" ht="18" customHeight="1">
      <c r="A24" s="32"/>
      <c r="B24" s="33"/>
      <c r="C24" s="32"/>
      <c r="D24" s="32"/>
      <c r="E24" s="25" t="s">
        <v>914</v>
      </c>
      <c r="F24" s="32"/>
      <c r="G24" s="32"/>
      <c r="H24" s="32"/>
      <c r="I24" s="94" t="s">
        <v>27</v>
      </c>
      <c r="J24" s="25" t="s">
        <v>3</v>
      </c>
      <c r="K24" s="32"/>
      <c r="L24" s="93"/>
      <c r="S24" s="32"/>
      <c r="T24" s="32"/>
      <c r="U24" s="32"/>
      <c r="V24" s="32"/>
      <c r="W24" s="32"/>
      <c r="X24" s="32"/>
      <c r="Y24" s="32"/>
      <c r="Z24" s="32"/>
      <c r="AA24" s="32"/>
      <c r="AB24" s="32"/>
      <c r="AC24" s="32"/>
      <c r="AD24" s="32"/>
      <c r="AE24" s="32"/>
    </row>
    <row r="25" spans="1:31" s="1" customFormat="1" ht="6.95" customHeight="1">
      <c r="A25" s="32"/>
      <c r="B25" s="33"/>
      <c r="C25" s="32"/>
      <c r="D25" s="32"/>
      <c r="E25" s="32"/>
      <c r="F25" s="32"/>
      <c r="G25" s="32"/>
      <c r="H25" s="32"/>
      <c r="I25" s="92"/>
      <c r="J25" s="32"/>
      <c r="K25" s="32"/>
      <c r="L25" s="93"/>
      <c r="S25" s="32"/>
      <c r="T25" s="32"/>
      <c r="U25" s="32"/>
      <c r="V25" s="32"/>
      <c r="W25" s="32"/>
      <c r="X25" s="32"/>
      <c r="Y25" s="32"/>
      <c r="Z25" s="32"/>
      <c r="AA25" s="32"/>
      <c r="AB25" s="32"/>
      <c r="AC25" s="32"/>
      <c r="AD25" s="32"/>
      <c r="AE25" s="32"/>
    </row>
    <row r="26" spans="1:31" s="1" customFormat="1" ht="12" customHeight="1">
      <c r="A26" s="32"/>
      <c r="B26" s="33"/>
      <c r="C26" s="32"/>
      <c r="D26" s="27" t="s">
        <v>34</v>
      </c>
      <c r="E26" s="32"/>
      <c r="F26" s="32"/>
      <c r="G26" s="32"/>
      <c r="H26" s="32"/>
      <c r="I26" s="92"/>
      <c r="J26" s="32"/>
      <c r="K26" s="32"/>
      <c r="L26" s="93"/>
      <c r="S26" s="32"/>
      <c r="T26" s="32"/>
      <c r="U26" s="32"/>
      <c r="V26" s="32"/>
      <c r="W26" s="32"/>
      <c r="X26" s="32"/>
      <c r="Y26" s="32"/>
      <c r="Z26" s="32"/>
      <c r="AA26" s="32"/>
      <c r="AB26" s="32"/>
      <c r="AC26" s="32"/>
      <c r="AD26" s="32"/>
      <c r="AE26" s="32"/>
    </row>
    <row r="27" spans="1:31" s="7" customFormat="1" ht="16.5" customHeight="1">
      <c r="A27" s="96"/>
      <c r="B27" s="97"/>
      <c r="C27" s="96"/>
      <c r="D27" s="96"/>
      <c r="E27" s="330" t="s">
        <v>3</v>
      </c>
      <c r="F27" s="330"/>
      <c r="G27" s="330"/>
      <c r="H27" s="330"/>
      <c r="I27" s="98"/>
      <c r="J27" s="96"/>
      <c r="K27" s="96"/>
      <c r="L27" s="99"/>
      <c r="S27" s="96"/>
      <c r="T27" s="96"/>
      <c r="U27" s="96"/>
      <c r="V27" s="96"/>
      <c r="W27" s="96"/>
      <c r="X27" s="96"/>
      <c r="Y27" s="96"/>
      <c r="Z27" s="96"/>
      <c r="AA27" s="96"/>
      <c r="AB27" s="96"/>
      <c r="AC27" s="96"/>
      <c r="AD27" s="96"/>
      <c r="AE27" s="96"/>
    </row>
    <row r="28" spans="1:31" s="1" customFormat="1" ht="6.95" customHeight="1">
      <c r="A28" s="32"/>
      <c r="B28" s="33"/>
      <c r="C28" s="32"/>
      <c r="D28" s="32"/>
      <c r="E28" s="32"/>
      <c r="F28" s="32"/>
      <c r="G28" s="32"/>
      <c r="H28" s="32"/>
      <c r="I28" s="92"/>
      <c r="J28" s="32"/>
      <c r="K28" s="32"/>
      <c r="L28" s="93"/>
      <c r="S28" s="32"/>
      <c r="T28" s="32"/>
      <c r="U28" s="32"/>
      <c r="V28" s="32"/>
      <c r="W28" s="32"/>
      <c r="X28" s="32"/>
      <c r="Y28" s="32"/>
      <c r="Z28" s="32"/>
      <c r="AA28" s="32"/>
      <c r="AB28" s="32"/>
      <c r="AC28" s="32"/>
      <c r="AD28" s="32"/>
      <c r="AE28" s="32"/>
    </row>
    <row r="29" spans="1:31" s="1" customFormat="1" ht="6.95" customHeight="1">
      <c r="A29" s="32"/>
      <c r="B29" s="33"/>
      <c r="C29" s="32"/>
      <c r="D29" s="61"/>
      <c r="E29" s="61"/>
      <c r="F29" s="61"/>
      <c r="G29" s="61"/>
      <c r="H29" s="61"/>
      <c r="I29" s="101"/>
      <c r="J29" s="61"/>
      <c r="K29" s="61"/>
      <c r="L29" s="93"/>
      <c r="S29" s="32"/>
      <c r="T29" s="32"/>
      <c r="U29" s="32"/>
      <c r="V29" s="32"/>
      <c r="W29" s="32"/>
      <c r="X29" s="32"/>
      <c r="Y29" s="32"/>
      <c r="Z29" s="32"/>
      <c r="AA29" s="32"/>
      <c r="AB29" s="32"/>
      <c r="AC29" s="32"/>
      <c r="AD29" s="32"/>
      <c r="AE29" s="32"/>
    </row>
    <row r="30" spans="1:31" s="1" customFormat="1" ht="25.35" customHeight="1">
      <c r="A30" s="32"/>
      <c r="B30" s="33"/>
      <c r="C30" s="32"/>
      <c r="D30" s="102" t="s">
        <v>36</v>
      </c>
      <c r="E30" s="32"/>
      <c r="F30" s="32"/>
      <c r="G30" s="32"/>
      <c r="H30" s="32"/>
      <c r="I30" s="92"/>
      <c r="J30" s="66">
        <f>ROUND(J83,2)</f>
        <v>87400</v>
      </c>
      <c r="K30" s="32"/>
      <c r="L30" s="93"/>
      <c r="S30" s="32"/>
      <c r="T30" s="32"/>
      <c r="U30" s="32"/>
      <c r="V30" s="32"/>
      <c r="W30" s="32"/>
      <c r="X30" s="32"/>
      <c r="Y30" s="32"/>
      <c r="Z30" s="32"/>
      <c r="AA30" s="32"/>
      <c r="AB30" s="32"/>
      <c r="AC30" s="32"/>
      <c r="AD30" s="32"/>
      <c r="AE30" s="32"/>
    </row>
    <row r="31" spans="1:31" s="1" customFormat="1" ht="6.95" customHeight="1">
      <c r="A31" s="32"/>
      <c r="B31" s="33"/>
      <c r="C31" s="32"/>
      <c r="D31" s="61"/>
      <c r="E31" s="61"/>
      <c r="F31" s="61"/>
      <c r="G31" s="61"/>
      <c r="H31" s="61"/>
      <c r="I31" s="101"/>
      <c r="J31" s="61"/>
      <c r="K31" s="61"/>
      <c r="L31" s="93"/>
      <c r="S31" s="32"/>
      <c r="T31" s="32"/>
      <c r="U31" s="32"/>
      <c r="V31" s="32"/>
      <c r="W31" s="32"/>
      <c r="X31" s="32"/>
      <c r="Y31" s="32"/>
      <c r="Z31" s="32"/>
      <c r="AA31" s="32"/>
      <c r="AB31" s="32"/>
      <c r="AC31" s="32"/>
      <c r="AD31" s="32"/>
      <c r="AE31" s="32"/>
    </row>
    <row r="32" spans="1:31" s="1" customFormat="1" ht="14.45" customHeight="1">
      <c r="A32" s="32"/>
      <c r="B32" s="33"/>
      <c r="C32" s="32"/>
      <c r="D32" s="32"/>
      <c r="E32" s="32"/>
      <c r="F32" s="36" t="s">
        <v>38</v>
      </c>
      <c r="G32" s="32"/>
      <c r="H32" s="32"/>
      <c r="I32" s="103" t="s">
        <v>37</v>
      </c>
      <c r="J32" s="36" t="s">
        <v>39</v>
      </c>
      <c r="K32" s="32"/>
      <c r="L32" s="93"/>
      <c r="S32" s="32"/>
      <c r="T32" s="32"/>
      <c r="U32" s="32"/>
      <c r="V32" s="32"/>
      <c r="W32" s="32"/>
      <c r="X32" s="32"/>
      <c r="Y32" s="32"/>
      <c r="Z32" s="32"/>
      <c r="AA32" s="32"/>
      <c r="AB32" s="32"/>
      <c r="AC32" s="32"/>
      <c r="AD32" s="32"/>
      <c r="AE32" s="32"/>
    </row>
    <row r="33" spans="1:31" s="1" customFormat="1" ht="14.45" customHeight="1">
      <c r="A33" s="32"/>
      <c r="B33" s="33"/>
      <c r="C33" s="32"/>
      <c r="D33" s="104" t="s">
        <v>40</v>
      </c>
      <c r="E33" s="27" t="s">
        <v>41</v>
      </c>
      <c r="F33" s="105">
        <f>ROUND((SUM(BE83:BE116)),2)</f>
        <v>87400</v>
      </c>
      <c r="G33" s="32"/>
      <c r="H33" s="32"/>
      <c r="I33" s="106">
        <v>0.21</v>
      </c>
      <c r="J33" s="105">
        <f>ROUND(((SUM(BE83:BE116))*I33),2)</f>
        <v>18354</v>
      </c>
      <c r="K33" s="32"/>
      <c r="L33" s="93"/>
      <c r="S33" s="32"/>
      <c r="T33" s="32"/>
      <c r="U33" s="32"/>
      <c r="V33" s="32"/>
      <c r="W33" s="32"/>
      <c r="X33" s="32"/>
      <c r="Y33" s="32"/>
      <c r="Z33" s="32"/>
      <c r="AA33" s="32"/>
      <c r="AB33" s="32"/>
      <c r="AC33" s="32"/>
      <c r="AD33" s="32"/>
      <c r="AE33" s="32"/>
    </row>
    <row r="34" spans="1:31" s="1" customFormat="1" ht="14.45" customHeight="1">
      <c r="A34" s="32"/>
      <c r="B34" s="33"/>
      <c r="C34" s="32"/>
      <c r="D34" s="32"/>
      <c r="E34" s="27" t="s">
        <v>42</v>
      </c>
      <c r="F34" s="105">
        <f>ROUND((SUM(BF83:BF116)),2)</f>
        <v>0</v>
      </c>
      <c r="G34" s="32"/>
      <c r="H34" s="32"/>
      <c r="I34" s="106">
        <v>0.15</v>
      </c>
      <c r="J34" s="105">
        <f>ROUND(((SUM(BF83:BF116))*I34),2)</f>
        <v>0</v>
      </c>
      <c r="K34" s="32"/>
      <c r="L34" s="93"/>
      <c r="S34" s="32"/>
      <c r="T34" s="32"/>
      <c r="U34" s="32"/>
      <c r="V34" s="32"/>
      <c r="W34" s="32"/>
      <c r="X34" s="32"/>
      <c r="Y34" s="32"/>
      <c r="Z34" s="32"/>
      <c r="AA34" s="32"/>
      <c r="AB34" s="32"/>
      <c r="AC34" s="32"/>
      <c r="AD34" s="32"/>
      <c r="AE34" s="32"/>
    </row>
    <row r="35" spans="1:31" s="1" customFormat="1" ht="14.45" customHeight="1" hidden="1">
      <c r="A35" s="32"/>
      <c r="B35" s="33"/>
      <c r="C35" s="32"/>
      <c r="D35" s="32"/>
      <c r="E35" s="27" t="s">
        <v>43</v>
      </c>
      <c r="F35" s="105">
        <f>ROUND((SUM(BG83:BG116)),2)</f>
        <v>0</v>
      </c>
      <c r="G35" s="32"/>
      <c r="H35" s="32"/>
      <c r="I35" s="106">
        <v>0.21</v>
      </c>
      <c r="J35" s="105">
        <f>0</f>
        <v>0</v>
      </c>
      <c r="K35" s="32"/>
      <c r="L35" s="93"/>
      <c r="S35" s="32"/>
      <c r="T35" s="32"/>
      <c r="U35" s="32"/>
      <c r="V35" s="32"/>
      <c r="W35" s="32"/>
      <c r="X35" s="32"/>
      <c r="Y35" s="32"/>
      <c r="Z35" s="32"/>
      <c r="AA35" s="32"/>
      <c r="AB35" s="32"/>
      <c r="AC35" s="32"/>
      <c r="AD35" s="32"/>
      <c r="AE35" s="32"/>
    </row>
    <row r="36" spans="1:31" s="1" customFormat="1" ht="14.45" customHeight="1" hidden="1">
      <c r="A36" s="32"/>
      <c r="B36" s="33"/>
      <c r="C36" s="32"/>
      <c r="D36" s="32"/>
      <c r="E36" s="27" t="s">
        <v>44</v>
      </c>
      <c r="F36" s="105">
        <f>ROUND((SUM(BH83:BH116)),2)</f>
        <v>0</v>
      </c>
      <c r="G36" s="32"/>
      <c r="H36" s="32"/>
      <c r="I36" s="106">
        <v>0.15</v>
      </c>
      <c r="J36" s="105">
        <f>0</f>
        <v>0</v>
      </c>
      <c r="K36" s="32"/>
      <c r="L36" s="93"/>
      <c r="S36" s="32"/>
      <c r="T36" s="32"/>
      <c r="U36" s="32"/>
      <c r="V36" s="32"/>
      <c r="W36" s="32"/>
      <c r="X36" s="32"/>
      <c r="Y36" s="32"/>
      <c r="Z36" s="32"/>
      <c r="AA36" s="32"/>
      <c r="AB36" s="32"/>
      <c r="AC36" s="32"/>
      <c r="AD36" s="32"/>
      <c r="AE36" s="32"/>
    </row>
    <row r="37" spans="1:31" s="1" customFormat="1" ht="14.45" customHeight="1" hidden="1">
      <c r="A37" s="32"/>
      <c r="B37" s="33"/>
      <c r="C37" s="32"/>
      <c r="D37" s="32"/>
      <c r="E37" s="27" t="s">
        <v>45</v>
      </c>
      <c r="F37" s="105">
        <f>ROUND((SUM(BI83:BI116)),2)</f>
        <v>0</v>
      </c>
      <c r="G37" s="32"/>
      <c r="H37" s="32"/>
      <c r="I37" s="106">
        <v>0</v>
      </c>
      <c r="J37" s="105">
        <f>0</f>
        <v>0</v>
      </c>
      <c r="K37" s="32"/>
      <c r="L37" s="93"/>
      <c r="S37" s="32"/>
      <c r="T37" s="32"/>
      <c r="U37" s="32"/>
      <c r="V37" s="32"/>
      <c r="W37" s="32"/>
      <c r="X37" s="32"/>
      <c r="Y37" s="32"/>
      <c r="Z37" s="32"/>
      <c r="AA37" s="32"/>
      <c r="AB37" s="32"/>
      <c r="AC37" s="32"/>
      <c r="AD37" s="32"/>
      <c r="AE37" s="32"/>
    </row>
    <row r="38" spans="1:31" s="1" customFormat="1" ht="6.95" customHeight="1">
      <c r="A38" s="32"/>
      <c r="B38" s="33"/>
      <c r="C38" s="32"/>
      <c r="D38" s="32"/>
      <c r="E38" s="32"/>
      <c r="F38" s="32"/>
      <c r="G38" s="32"/>
      <c r="H38" s="32"/>
      <c r="I38" s="92"/>
      <c r="J38" s="32"/>
      <c r="K38" s="32"/>
      <c r="L38" s="93"/>
      <c r="S38" s="32"/>
      <c r="T38" s="32"/>
      <c r="U38" s="32"/>
      <c r="V38" s="32"/>
      <c r="W38" s="32"/>
      <c r="X38" s="32"/>
      <c r="Y38" s="32"/>
      <c r="Z38" s="32"/>
      <c r="AA38" s="32"/>
      <c r="AB38" s="32"/>
      <c r="AC38" s="32"/>
      <c r="AD38" s="32"/>
      <c r="AE38" s="32"/>
    </row>
    <row r="39" spans="1:31" s="1" customFormat="1" ht="25.35" customHeight="1">
      <c r="A39" s="32"/>
      <c r="B39" s="33"/>
      <c r="C39" s="107"/>
      <c r="D39" s="108" t="s">
        <v>46</v>
      </c>
      <c r="E39" s="55"/>
      <c r="F39" s="55"/>
      <c r="G39" s="109" t="s">
        <v>47</v>
      </c>
      <c r="H39" s="110" t="s">
        <v>48</v>
      </c>
      <c r="I39" s="111"/>
      <c r="J39" s="112">
        <f>SUM(J30:J37)</f>
        <v>105754</v>
      </c>
      <c r="K39" s="113"/>
      <c r="L39" s="93"/>
      <c r="S39" s="32"/>
      <c r="T39" s="32"/>
      <c r="U39" s="32"/>
      <c r="V39" s="32"/>
      <c r="W39" s="32"/>
      <c r="X39" s="32"/>
      <c r="Y39" s="32"/>
      <c r="Z39" s="32"/>
      <c r="AA39" s="32"/>
      <c r="AB39" s="32"/>
      <c r="AC39" s="32"/>
      <c r="AD39" s="32"/>
      <c r="AE39" s="32"/>
    </row>
    <row r="40" spans="1:31" s="1" customFormat="1" ht="14.45" customHeight="1">
      <c r="A40" s="32"/>
      <c r="B40" s="42"/>
      <c r="C40" s="43"/>
      <c r="D40" s="43"/>
      <c r="E40" s="43"/>
      <c r="F40" s="43"/>
      <c r="G40" s="43"/>
      <c r="H40" s="43"/>
      <c r="I40" s="114"/>
      <c r="J40" s="43"/>
      <c r="K40" s="43"/>
      <c r="L40" s="93"/>
      <c r="S40" s="32"/>
      <c r="T40" s="32"/>
      <c r="U40" s="32"/>
      <c r="V40" s="32"/>
      <c r="W40" s="32"/>
      <c r="X40" s="32"/>
      <c r="Y40" s="32"/>
      <c r="Z40" s="32"/>
      <c r="AA40" s="32"/>
      <c r="AB40" s="32"/>
      <c r="AC40" s="32"/>
      <c r="AD40" s="32"/>
      <c r="AE40" s="32"/>
    </row>
    <row r="44" spans="1:31" s="1" customFormat="1" ht="6.95" customHeight="1">
      <c r="A44" s="32"/>
      <c r="B44" s="44"/>
      <c r="C44" s="45"/>
      <c r="D44" s="45"/>
      <c r="E44" s="45"/>
      <c r="F44" s="45"/>
      <c r="G44" s="45"/>
      <c r="H44" s="45"/>
      <c r="I44" s="115"/>
      <c r="J44" s="45"/>
      <c r="K44" s="45"/>
      <c r="L44" s="93"/>
      <c r="S44" s="32"/>
      <c r="T44" s="32"/>
      <c r="U44" s="32"/>
      <c r="V44" s="32"/>
      <c r="W44" s="32"/>
      <c r="X44" s="32"/>
      <c r="Y44" s="32"/>
      <c r="Z44" s="32"/>
      <c r="AA44" s="32"/>
      <c r="AB44" s="32"/>
      <c r="AC44" s="32"/>
      <c r="AD44" s="32"/>
      <c r="AE44" s="32"/>
    </row>
    <row r="45" spans="1:31" s="1" customFormat="1" ht="24.95" customHeight="1">
      <c r="A45" s="32"/>
      <c r="B45" s="33"/>
      <c r="C45" s="21" t="s">
        <v>169</v>
      </c>
      <c r="D45" s="32"/>
      <c r="E45" s="32"/>
      <c r="F45" s="32"/>
      <c r="G45" s="32"/>
      <c r="H45" s="32"/>
      <c r="I45" s="92"/>
      <c r="J45" s="32"/>
      <c r="K45" s="32"/>
      <c r="L45" s="93"/>
      <c r="S45" s="32"/>
      <c r="T45" s="32"/>
      <c r="U45" s="32"/>
      <c r="V45" s="32"/>
      <c r="W45" s="32"/>
      <c r="X45" s="32"/>
      <c r="Y45" s="32"/>
      <c r="Z45" s="32"/>
      <c r="AA45" s="32"/>
      <c r="AB45" s="32"/>
      <c r="AC45" s="32"/>
      <c r="AD45" s="32"/>
      <c r="AE45" s="32"/>
    </row>
    <row r="46" spans="1:31" s="1" customFormat="1" ht="6.95" customHeight="1">
      <c r="A46" s="32"/>
      <c r="B46" s="33"/>
      <c r="C46" s="32"/>
      <c r="D46" s="32"/>
      <c r="E46" s="32"/>
      <c r="F46" s="32"/>
      <c r="G46" s="32"/>
      <c r="H46" s="32"/>
      <c r="I46" s="92"/>
      <c r="J46" s="32"/>
      <c r="K46" s="32"/>
      <c r="L46" s="93"/>
      <c r="S46" s="32"/>
      <c r="T46" s="32"/>
      <c r="U46" s="32"/>
      <c r="V46" s="32"/>
      <c r="W46" s="32"/>
      <c r="X46" s="32"/>
      <c r="Y46" s="32"/>
      <c r="Z46" s="32"/>
      <c r="AA46" s="32"/>
      <c r="AB46" s="32"/>
      <c r="AC46" s="32"/>
      <c r="AD46" s="32"/>
      <c r="AE46" s="32"/>
    </row>
    <row r="47" spans="1:31" s="1" customFormat="1" ht="12" customHeight="1">
      <c r="A47" s="32"/>
      <c r="B47" s="33"/>
      <c r="C47" s="27" t="s">
        <v>17</v>
      </c>
      <c r="D47" s="32"/>
      <c r="E47" s="32"/>
      <c r="F47" s="32"/>
      <c r="G47" s="32"/>
      <c r="H47" s="32"/>
      <c r="I47" s="92"/>
      <c r="J47" s="32"/>
      <c r="K47" s="32"/>
      <c r="L47" s="93"/>
      <c r="S47" s="32"/>
      <c r="T47" s="32"/>
      <c r="U47" s="32"/>
      <c r="V47" s="32"/>
      <c r="W47" s="32"/>
      <c r="X47" s="32"/>
      <c r="Y47" s="32"/>
      <c r="Z47" s="32"/>
      <c r="AA47" s="32"/>
      <c r="AB47" s="32"/>
      <c r="AC47" s="32"/>
      <c r="AD47" s="32"/>
      <c r="AE47" s="32"/>
    </row>
    <row r="48" spans="1:31" s="1" customFormat="1" ht="16.5" customHeight="1">
      <c r="A48" s="32"/>
      <c r="B48" s="33"/>
      <c r="C48" s="32"/>
      <c r="D48" s="32"/>
      <c r="E48" s="334" t="str">
        <f>E7</f>
        <v>JATEČNÍ V TEPLICÍCH - R1</v>
      </c>
      <c r="F48" s="335"/>
      <c r="G48" s="335"/>
      <c r="H48" s="335"/>
      <c r="I48" s="92"/>
      <c r="J48" s="32"/>
      <c r="K48" s="32"/>
      <c r="L48" s="93"/>
      <c r="S48" s="32"/>
      <c r="T48" s="32"/>
      <c r="U48" s="32"/>
      <c r="V48" s="32"/>
      <c r="W48" s="32"/>
      <c r="X48" s="32"/>
      <c r="Y48" s="32"/>
      <c r="Z48" s="32"/>
      <c r="AA48" s="32"/>
      <c r="AB48" s="32"/>
      <c r="AC48" s="32"/>
      <c r="AD48" s="32"/>
      <c r="AE48" s="32"/>
    </row>
    <row r="49" spans="1:31" s="1" customFormat="1" ht="12" customHeight="1">
      <c r="A49" s="32"/>
      <c r="B49" s="33"/>
      <c r="C49" s="27" t="s">
        <v>108</v>
      </c>
      <c r="D49" s="32"/>
      <c r="E49" s="32"/>
      <c r="F49" s="32"/>
      <c r="G49" s="32"/>
      <c r="H49" s="32"/>
      <c r="I49" s="92"/>
      <c r="J49" s="32"/>
      <c r="K49" s="32"/>
      <c r="L49" s="93"/>
      <c r="S49" s="32"/>
      <c r="T49" s="32"/>
      <c r="U49" s="32"/>
      <c r="V49" s="32"/>
      <c r="W49" s="32"/>
      <c r="X49" s="32"/>
      <c r="Y49" s="32"/>
      <c r="Z49" s="32"/>
      <c r="AA49" s="32"/>
      <c r="AB49" s="32"/>
      <c r="AC49" s="32"/>
      <c r="AD49" s="32"/>
      <c r="AE49" s="32"/>
    </row>
    <row r="50" spans="1:31" s="1" customFormat="1" ht="16.5" customHeight="1">
      <c r="A50" s="32"/>
      <c r="B50" s="33"/>
      <c r="C50" s="32"/>
      <c r="D50" s="32"/>
      <c r="E50" s="314" t="str">
        <f>E9</f>
        <v>VON - VEDLEJŠÍ A OSTATNÍ NÁKLADY</v>
      </c>
      <c r="F50" s="333"/>
      <c r="G50" s="333"/>
      <c r="H50" s="333"/>
      <c r="I50" s="92"/>
      <c r="J50" s="32"/>
      <c r="K50" s="32"/>
      <c r="L50" s="93"/>
      <c r="S50" s="32"/>
      <c r="T50" s="32"/>
      <c r="U50" s="32"/>
      <c r="V50" s="32"/>
      <c r="W50" s="32"/>
      <c r="X50" s="32"/>
      <c r="Y50" s="32"/>
      <c r="Z50" s="32"/>
      <c r="AA50" s="32"/>
      <c r="AB50" s="32"/>
      <c r="AC50" s="32"/>
      <c r="AD50" s="32"/>
      <c r="AE50" s="32"/>
    </row>
    <row r="51" spans="1:31" s="1" customFormat="1" ht="6.95" customHeight="1">
      <c r="A51" s="32"/>
      <c r="B51" s="33"/>
      <c r="C51" s="32"/>
      <c r="D51" s="32"/>
      <c r="E51" s="32"/>
      <c r="F51" s="32"/>
      <c r="G51" s="32"/>
      <c r="H51" s="32"/>
      <c r="I51" s="92"/>
      <c r="J51" s="32"/>
      <c r="K51" s="32"/>
      <c r="L51" s="93"/>
      <c r="S51" s="32"/>
      <c r="T51" s="32"/>
      <c r="U51" s="32"/>
      <c r="V51" s="32"/>
      <c r="W51" s="32"/>
      <c r="X51" s="32"/>
      <c r="Y51" s="32"/>
      <c r="Z51" s="32"/>
      <c r="AA51" s="32"/>
      <c r="AB51" s="32"/>
      <c r="AC51" s="32"/>
      <c r="AD51" s="32"/>
      <c r="AE51" s="32"/>
    </row>
    <row r="52" spans="1:31" s="1" customFormat="1" ht="12" customHeight="1">
      <c r="A52" s="32"/>
      <c r="B52" s="33"/>
      <c r="C52" s="27" t="s">
        <v>21</v>
      </c>
      <c r="D52" s="32"/>
      <c r="E52" s="32"/>
      <c r="F52" s="25" t="str">
        <f>F12</f>
        <v>TEPLICE</v>
      </c>
      <c r="G52" s="32"/>
      <c r="H52" s="32"/>
      <c r="I52" s="94" t="s">
        <v>23</v>
      </c>
      <c r="J52" s="50">
        <f>IF(J12="","",J12)</f>
        <v>43991</v>
      </c>
      <c r="K52" s="32"/>
      <c r="L52" s="93"/>
      <c r="S52" s="32"/>
      <c r="T52" s="32"/>
      <c r="U52" s="32"/>
      <c r="V52" s="32"/>
      <c r="W52" s="32"/>
      <c r="X52" s="32"/>
      <c r="Y52" s="32"/>
      <c r="Z52" s="32"/>
      <c r="AA52" s="32"/>
      <c r="AB52" s="32"/>
      <c r="AC52" s="32"/>
      <c r="AD52" s="32"/>
      <c r="AE52" s="32"/>
    </row>
    <row r="53" spans="1:31" s="1" customFormat="1" ht="6.95" customHeight="1">
      <c r="A53" s="32"/>
      <c r="B53" s="33"/>
      <c r="C53" s="32"/>
      <c r="D53" s="32"/>
      <c r="E53" s="32"/>
      <c r="F53" s="32"/>
      <c r="G53" s="32"/>
      <c r="H53" s="32"/>
      <c r="I53" s="92"/>
      <c r="J53" s="32"/>
      <c r="K53" s="32"/>
      <c r="L53" s="93"/>
      <c r="S53" s="32"/>
      <c r="T53" s="32"/>
      <c r="U53" s="32"/>
      <c r="V53" s="32"/>
      <c r="W53" s="32"/>
      <c r="X53" s="32"/>
      <c r="Y53" s="32"/>
      <c r="Z53" s="32"/>
      <c r="AA53" s="32"/>
      <c r="AB53" s="32"/>
      <c r="AC53" s="32"/>
      <c r="AD53" s="32"/>
      <c r="AE53" s="32"/>
    </row>
    <row r="54" spans="1:31" s="1" customFormat="1" ht="25.7" customHeight="1">
      <c r="A54" s="32"/>
      <c r="B54" s="33"/>
      <c r="C54" s="27" t="s">
        <v>24</v>
      </c>
      <c r="D54" s="32"/>
      <c r="E54" s="32"/>
      <c r="F54" s="25" t="str">
        <f>E15</f>
        <v>STATUTÁRNÍ MĚSTO TEPLICE</v>
      </c>
      <c r="G54" s="32"/>
      <c r="H54" s="32"/>
      <c r="I54" s="94" t="s">
        <v>29</v>
      </c>
      <c r="J54" s="30" t="str">
        <f>E21</f>
        <v>RAPID MOST SPOL. S R.O.</v>
      </c>
      <c r="K54" s="32"/>
      <c r="L54" s="93"/>
      <c r="S54" s="32"/>
      <c r="T54" s="32"/>
      <c r="U54" s="32"/>
      <c r="V54" s="32"/>
      <c r="W54" s="32"/>
      <c r="X54" s="32"/>
      <c r="Y54" s="32"/>
      <c r="Z54" s="32"/>
      <c r="AA54" s="32"/>
      <c r="AB54" s="32"/>
      <c r="AC54" s="32"/>
      <c r="AD54" s="32"/>
      <c r="AE54" s="32"/>
    </row>
    <row r="55" spans="1:31" s="1" customFormat="1" ht="25.7" customHeight="1">
      <c r="A55" s="32"/>
      <c r="B55" s="33"/>
      <c r="C55" s="27" t="s">
        <v>28</v>
      </c>
      <c r="D55" s="32"/>
      <c r="E55" s="32"/>
      <c r="F55" s="25" t="str">
        <f>IF(E18="","",E18)</f>
        <v>TELKONT s.r.o.</v>
      </c>
      <c r="G55" s="32"/>
      <c r="H55" s="32"/>
      <c r="I55" s="94" t="s">
        <v>32</v>
      </c>
      <c r="J55" s="30" t="str">
        <f>E24</f>
        <v>ING.VLADIMÍR PLHÁK</v>
      </c>
      <c r="K55" s="32"/>
      <c r="L55" s="93"/>
      <c r="S55" s="32"/>
      <c r="T55" s="32"/>
      <c r="U55" s="32"/>
      <c r="V55" s="32"/>
      <c r="W55" s="32"/>
      <c r="X55" s="32"/>
      <c r="Y55" s="32"/>
      <c r="Z55" s="32"/>
      <c r="AA55" s="32"/>
      <c r="AB55" s="32"/>
      <c r="AC55" s="32"/>
      <c r="AD55" s="32"/>
      <c r="AE55" s="32"/>
    </row>
    <row r="56" spans="1:31" s="1" customFormat="1" ht="10.35" customHeight="1">
      <c r="A56" s="32"/>
      <c r="B56" s="33"/>
      <c r="C56" s="32"/>
      <c r="D56" s="32"/>
      <c r="E56" s="32"/>
      <c r="F56" s="32"/>
      <c r="G56" s="32"/>
      <c r="H56" s="32"/>
      <c r="I56" s="92"/>
      <c r="J56" s="32"/>
      <c r="K56" s="32"/>
      <c r="L56" s="93"/>
      <c r="S56" s="32"/>
      <c r="T56" s="32"/>
      <c r="U56" s="32"/>
      <c r="V56" s="32"/>
      <c r="W56" s="32"/>
      <c r="X56" s="32"/>
      <c r="Y56" s="32"/>
      <c r="Z56" s="32"/>
      <c r="AA56" s="32"/>
      <c r="AB56" s="32"/>
      <c r="AC56" s="32"/>
      <c r="AD56" s="32"/>
      <c r="AE56" s="32"/>
    </row>
    <row r="57" spans="1:31" s="1" customFormat="1" ht="29.25" customHeight="1">
      <c r="A57" s="32"/>
      <c r="B57" s="33"/>
      <c r="C57" s="116" t="s">
        <v>170</v>
      </c>
      <c r="D57" s="107"/>
      <c r="E57" s="107"/>
      <c r="F57" s="107"/>
      <c r="G57" s="107"/>
      <c r="H57" s="107"/>
      <c r="I57" s="117"/>
      <c r="J57" s="118" t="s">
        <v>171</v>
      </c>
      <c r="K57" s="107"/>
      <c r="L57" s="93"/>
      <c r="S57" s="32"/>
      <c r="T57" s="32"/>
      <c r="U57" s="32"/>
      <c r="V57" s="32"/>
      <c r="W57" s="32"/>
      <c r="X57" s="32"/>
      <c r="Y57" s="32"/>
      <c r="Z57" s="32"/>
      <c r="AA57" s="32"/>
      <c r="AB57" s="32"/>
      <c r="AC57" s="32"/>
      <c r="AD57" s="32"/>
      <c r="AE57" s="32"/>
    </row>
    <row r="58" spans="1:31" s="1" customFormat="1" ht="10.35" customHeight="1">
      <c r="A58" s="32"/>
      <c r="B58" s="33"/>
      <c r="C58" s="32"/>
      <c r="D58" s="32"/>
      <c r="E58" s="32"/>
      <c r="F58" s="32"/>
      <c r="G58" s="32"/>
      <c r="H58" s="32"/>
      <c r="I58" s="92"/>
      <c r="J58" s="32"/>
      <c r="K58" s="32"/>
      <c r="L58" s="93"/>
      <c r="S58" s="32"/>
      <c r="T58" s="32"/>
      <c r="U58" s="32"/>
      <c r="V58" s="32"/>
      <c r="W58" s="32"/>
      <c r="X58" s="32"/>
      <c r="Y58" s="32"/>
      <c r="Z58" s="32"/>
      <c r="AA58" s="32"/>
      <c r="AB58" s="32"/>
      <c r="AC58" s="32"/>
      <c r="AD58" s="32"/>
      <c r="AE58" s="32"/>
    </row>
    <row r="59" spans="1:47" s="1" customFormat="1" ht="22.9" customHeight="1">
      <c r="A59" s="32"/>
      <c r="B59" s="33"/>
      <c r="C59" s="119" t="s">
        <v>68</v>
      </c>
      <c r="D59" s="32"/>
      <c r="E59" s="32"/>
      <c r="F59" s="32"/>
      <c r="G59" s="32"/>
      <c r="H59" s="32"/>
      <c r="I59" s="92"/>
      <c r="J59" s="66">
        <f>J83</f>
        <v>87400</v>
      </c>
      <c r="K59" s="32"/>
      <c r="L59" s="93"/>
      <c r="S59" s="32"/>
      <c r="T59" s="32"/>
      <c r="U59" s="32"/>
      <c r="V59" s="32"/>
      <c r="W59" s="32"/>
      <c r="X59" s="32"/>
      <c r="Y59" s="32"/>
      <c r="Z59" s="32"/>
      <c r="AA59" s="32"/>
      <c r="AB59" s="32"/>
      <c r="AC59" s="32"/>
      <c r="AD59" s="32"/>
      <c r="AE59" s="32"/>
      <c r="AU59" s="17" t="s">
        <v>172</v>
      </c>
    </row>
    <row r="60" spans="2:12" s="8" customFormat="1" ht="24.95" customHeight="1">
      <c r="B60" s="120"/>
      <c r="D60" s="121" t="s">
        <v>915</v>
      </c>
      <c r="E60" s="122"/>
      <c r="F60" s="122"/>
      <c r="G60" s="122"/>
      <c r="H60" s="122"/>
      <c r="I60" s="123"/>
      <c r="J60" s="124">
        <f>J84</f>
        <v>87400</v>
      </c>
      <c r="L60" s="120"/>
    </row>
    <row r="61" spans="2:12" s="9" customFormat="1" ht="19.9" customHeight="1">
      <c r="B61" s="125"/>
      <c r="D61" s="126" t="s">
        <v>916</v>
      </c>
      <c r="E61" s="127"/>
      <c r="F61" s="127"/>
      <c r="G61" s="127"/>
      <c r="H61" s="127"/>
      <c r="I61" s="128"/>
      <c r="J61" s="129">
        <f>J85</f>
        <v>48000</v>
      </c>
      <c r="L61" s="125"/>
    </row>
    <row r="62" spans="2:12" s="9" customFormat="1" ht="19.9" customHeight="1">
      <c r="B62" s="125"/>
      <c r="D62" s="126" t="s">
        <v>917</v>
      </c>
      <c r="E62" s="127"/>
      <c r="F62" s="127"/>
      <c r="G62" s="127"/>
      <c r="H62" s="127"/>
      <c r="I62" s="128"/>
      <c r="J62" s="129">
        <f>J98</f>
        <v>25000</v>
      </c>
      <c r="L62" s="125"/>
    </row>
    <row r="63" spans="2:12" s="9" customFormat="1" ht="19.9" customHeight="1">
      <c r="B63" s="125"/>
      <c r="D63" s="126" t="s">
        <v>918</v>
      </c>
      <c r="E63" s="127"/>
      <c r="F63" s="127"/>
      <c r="G63" s="127"/>
      <c r="H63" s="127"/>
      <c r="I63" s="128"/>
      <c r="J63" s="129">
        <f>J111</f>
        <v>14400</v>
      </c>
      <c r="L63" s="125"/>
    </row>
    <row r="64" spans="1:31" s="1" customFormat="1" ht="21.75" customHeight="1">
      <c r="A64" s="32"/>
      <c r="B64" s="33"/>
      <c r="C64" s="32"/>
      <c r="D64" s="32"/>
      <c r="E64" s="32"/>
      <c r="F64" s="32"/>
      <c r="G64" s="32"/>
      <c r="H64" s="32"/>
      <c r="I64" s="92"/>
      <c r="J64" s="32"/>
      <c r="K64" s="32"/>
      <c r="L64" s="93"/>
      <c r="S64" s="32"/>
      <c r="T64" s="32"/>
      <c r="U64" s="32"/>
      <c r="V64" s="32"/>
      <c r="W64" s="32"/>
      <c r="X64" s="32"/>
      <c r="Y64" s="32"/>
      <c r="Z64" s="32"/>
      <c r="AA64" s="32"/>
      <c r="AB64" s="32"/>
      <c r="AC64" s="32"/>
      <c r="AD64" s="32"/>
      <c r="AE64" s="32"/>
    </row>
    <row r="65" spans="1:31" s="1" customFormat="1" ht="6.95" customHeight="1">
      <c r="A65" s="32"/>
      <c r="B65" s="42"/>
      <c r="C65" s="43"/>
      <c r="D65" s="43"/>
      <c r="E65" s="43"/>
      <c r="F65" s="43"/>
      <c r="G65" s="43"/>
      <c r="H65" s="43"/>
      <c r="I65" s="114"/>
      <c r="J65" s="43"/>
      <c r="K65" s="43"/>
      <c r="L65" s="93"/>
      <c r="S65" s="32"/>
      <c r="T65" s="32"/>
      <c r="U65" s="32"/>
      <c r="V65" s="32"/>
      <c r="W65" s="32"/>
      <c r="X65" s="32"/>
      <c r="Y65" s="32"/>
      <c r="Z65" s="32"/>
      <c r="AA65" s="32"/>
      <c r="AB65" s="32"/>
      <c r="AC65" s="32"/>
      <c r="AD65" s="32"/>
      <c r="AE65" s="32"/>
    </row>
    <row r="69" spans="1:31" s="1" customFormat="1" ht="6.95" customHeight="1">
      <c r="A69" s="32"/>
      <c r="B69" s="44"/>
      <c r="C69" s="45"/>
      <c r="D69" s="45"/>
      <c r="E69" s="45"/>
      <c r="F69" s="45"/>
      <c r="G69" s="45"/>
      <c r="H69" s="45"/>
      <c r="I69" s="115"/>
      <c r="J69" s="45"/>
      <c r="K69" s="45"/>
      <c r="L69" s="93"/>
      <c r="S69" s="32"/>
      <c r="T69" s="32"/>
      <c r="U69" s="32"/>
      <c r="V69" s="32"/>
      <c r="W69" s="32"/>
      <c r="X69" s="32"/>
      <c r="Y69" s="32"/>
      <c r="Z69" s="32"/>
      <c r="AA69" s="32"/>
      <c r="AB69" s="32"/>
      <c r="AC69" s="32"/>
      <c r="AD69" s="32"/>
      <c r="AE69" s="32"/>
    </row>
    <row r="70" spans="1:31" s="1" customFormat="1" ht="24.95" customHeight="1">
      <c r="A70" s="32"/>
      <c r="B70" s="33"/>
      <c r="C70" s="21" t="s">
        <v>185</v>
      </c>
      <c r="D70" s="32"/>
      <c r="E70" s="32"/>
      <c r="F70" s="32"/>
      <c r="G70" s="32"/>
      <c r="H70" s="32"/>
      <c r="I70" s="92"/>
      <c r="J70" s="32"/>
      <c r="K70" s="32"/>
      <c r="L70" s="93"/>
      <c r="S70" s="32"/>
      <c r="T70" s="32"/>
      <c r="U70" s="32"/>
      <c r="V70" s="32"/>
      <c r="W70" s="32"/>
      <c r="X70" s="32"/>
      <c r="Y70" s="32"/>
      <c r="Z70" s="32"/>
      <c r="AA70" s="32"/>
      <c r="AB70" s="32"/>
      <c r="AC70" s="32"/>
      <c r="AD70" s="32"/>
      <c r="AE70" s="32"/>
    </row>
    <row r="71" spans="1:31" s="1" customFormat="1" ht="6.95" customHeight="1">
      <c r="A71" s="32"/>
      <c r="B71" s="33"/>
      <c r="C71" s="32"/>
      <c r="D71" s="32"/>
      <c r="E71" s="32"/>
      <c r="F71" s="32"/>
      <c r="G71" s="32"/>
      <c r="H71" s="32"/>
      <c r="I71" s="92"/>
      <c r="J71" s="32"/>
      <c r="K71" s="32"/>
      <c r="L71" s="93"/>
      <c r="S71" s="32"/>
      <c r="T71" s="32"/>
      <c r="U71" s="32"/>
      <c r="V71" s="32"/>
      <c r="W71" s="32"/>
      <c r="X71" s="32"/>
      <c r="Y71" s="32"/>
      <c r="Z71" s="32"/>
      <c r="AA71" s="32"/>
      <c r="AB71" s="32"/>
      <c r="AC71" s="32"/>
      <c r="AD71" s="32"/>
      <c r="AE71" s="32"/>
    </row>
    <row r="72" spans="1:31" s="1" customFormat="1" ht="12" customHeight="1">
      <c r="A72" s="32"/>
      <c r="B72" s="33"/>
      <c r="C72" s="27" t="s">
        <v>17</v>
      </c>
      <c r="D72" s="32"/>
      <c r="E72" s="32"/>
      <c r="F72" s="32"/>
      <c r="G72" s="32"/>
      <c r="H72" s="32"/>
      <c r="I72" s="92"/>
      <c r="J72" s="32"/>
      <c r="K72" s="32"/>
      <c r="L72" s="93"/>
      <c r="S72" s="32"/>
      <c r="T72" s="32"/>
      <c r="U72" s="32"/>
      <c r="V72" s="32"/>
      <c r="W72" s="32"/>
      <c r="X72" s="32"/>
      <c r="Y72" s="32"/>
      <c r="Z72" s="32"/>
      <c r="AA72" s="32"/>
      <c r="AB72" s="32"/>
      <c r="AC72" s="32"/>
      <c r="AD72" s="32"/>
      <c r="AE72" s="32"/>
    </row>
    <row r="73" spans="1:31" s="1" customFormat="1" ht="16.5" customHeight="1">
      <c r="A73" s="32"/>
      <c r="B73" s="33"/>
      <c r="C73" s="32"/>
      <c r="D73" s="32"/>
      <c r="E73" s="334" t="str">
        <f>E7</f>
        <v>JATEČNÍ V TEPLICÍCH - R1</v>
      </c>
      <c r="F73" s="335"/>
      <c r="G73" s="335"/>
      <c r="H73" s="335"/>
      <c r="I73" s="92"/>
      <c r="J73" s="32"/>
      <c r="K73" s="32"/>
      <c r="L73" s="93"/>
      <c r="S73" s="32"/>
      <c r="T73" s="32"/>
      <c r="U73" s="32"/>
      <c r="V73" s="32"/>
      <c r="W73" s="32"/>
      <c r="X73" s="32"/>
      <c r="Y73" s="32"/>
      <c r="Z73" s="32"/>
      <c r="AA73" s="32"/>
      <c r="AB73" s="32"/>
      <c r="AC73" s="32"/>
      <c r="AD73" s="32"/>
      <c r="AE73" s="32"/>
    </row>
    <row r="74" spans="1:31" s="1" customFormat="1" ht="12" customHeight="1">
      <c r="A74" s="32"/>
      <c r="B74" s="33"/>
      <c r="C74" s="27" t="s">
        <v>108</v>
      </c>
      <c r="D74" s="32"/>
      <c r="E74" s="32"/>
      <c r="F74" s="32"/>
      <c r="G74" s="32"/>
      <c r="H74" s="32"/>
      <c r="I74" s="92"/>
      <c r="J74" s="32"/>
      <c r="K74" s="32"/>
      <c r="L74" s="93"/>
      <c r="S74" s="32"/>
      <c r="T74" s="32"/>
      <c r="U74" s="32"/>
      <c r="V74" s="32"/>
      <c r="W74" s="32"/>
      <c r="X74" s="32"/>
      <c r="Y74" s="32"/>
      <c r="Z74" s="32"/>
      <c r="AA74" s="32"/>
      <c r="AB74" s="32"/>
      <c r="AC74" s="32"/>
      <c r="AD74" s="32"/>
      <c r="AE74" s="32"/>
    </row>
    <row r="75" spans="1:31" s="1" customFormat="1" ht="16.5" customHeight="1">
      <c r="A75" s="32"/>
      <c r="B75" s="33"/>
      <c r="C75" s="32"/>
      <c r="D75" s="32"/>
      <c r="E75" s="314" t="str">
        <f>E9</f>
        <v>VON - VEDLEJŠÍ A OSTATNÍ NÁKLADY</v>
      </c>
      <c r="F75" s="333"/>
      <c r="G75" s="333"/>
      <c r="H75" s="333"/>
      <c r="I75" s="92"/>
      <c r="J75" s="32"/>
      <c r="K75" s="32"/>
      <c r="L75" s="93"/>
      <c r="S75" s="32"/>
      <c r="T75" s="32"/>
      <c r="U75" s="32"/>
      <c r="V75" s="32"/>
      <c r="W75" s="32"/>
      <c r="X75" s="32"/>
      <c r="Y75" s="32"/>
      <c r="Z75" s="32"/>
      <c r="AA75" s="32"/>
      <c r="AB75" s="32"/>
      <c r="AC75" s="32"/>
      <c r="AD75" s="32"/>
      <c r="AE75" s="32"/>
    </row>
    <row r="76" spans="1:31" s="1" customFormat="1" ht="6.95" customHeight="1">
      <c r="A76" s="32"/>
      <c r="B76" s="33"/>
      <c r="C76" s="32"/>
      <c r="D76" s="32"/>
      <c r="E76" s="32"/>
      <c r="F76" s="32"/>
      <c r="G76" s="32"/>
      <c r="H76" s="32"/>
      <c r="I76" s="92"/>
      <c r="J76" s="32"/>
      <c r="K76" s="32"/>
      <c r="L76" s="93"/>
      <c r="S76" s="32"/>
      <c r="T76" s="32"/>
      <c r="U76" s="32"/>
      <c r="V76" s="32"/>
      <c r="W76" s="32"/>
      <c r="X76" s="32"/>
      <c r="Y76" s="32"/>
      <c r="Z76" s="32"/>
      <c r="AA76" s="32"/>
      <c r="AB76" s="32"/>
      <c r="AC76" s="32"/>
      <c r="AD76" s="32"/>
      <c r="AE76" s="32"/>
    </row>
    <row r="77" spans="1:31" s="1" customFormat="1" ht="12" customHeight="1">
      <c r="A77" s="32"/>
      <c r="B77" s="33"/>
      <c r="C77" s="27" t="s">
        <v>21</v>
      </c>
      <c r="D77" s="32"/>
      <c r="E77" s="32"/>
      <c r="F77" s="25" t="str">
        <f>F12</f>
        <v>TEPLICE</v>
      </c>
      <c r="G77" s="32"/>
      <c r="H77" s="32"/>
      <c r="I77" s="94" t="s">
        <v>23</v>
      </c>
      <c r="J77" s="50">
        <f>IF(J12="","",J12)</f>
        <v>43991</v>
      </c>
      <c r="K77" s="32"/>
      <c r="L77" s="93"/>
      <c r="S77" s="32"/>
      <c r="T77" s="32"/>
      <c r="U77" s="32"/>
      <c r="V77" s="32"/>
      <c r="W77" s="32"/>
      <c r="X77" s="32"/>
      <c r="Y77" s="32"/>
      <c r="Z77" s="32"/>
      <c r="AA77" s="32"/>
      <c r="AB77" s="32"/>
      <c r="AC77" s="32"/>
      <c r="AD77" s="32"/>
      <c r="AE77" s="32"/>
    </row>
    <row r="78" spans="1:31" s="1" customFormat="1" ht="6.95" customHeight="1">
      <c r="A78" s="32"/>
      <c r="B78" s="33"/>
      <c r="C78" s="32"/>
      <c r="D78" s="32"/>
      <c r="E78" s="32"/>
      <c r="F78" s="32"/>
      <c r="G78" s="32"/>
      <c r="H78" s="32"/>
      <c r="I78" s="92"/>
      <c r="J78" s="32"/>
      <c r="K78" s="32"/>
      <c r="L78" s="93"/>
      <c r="S78" s="32"/>
      <c r="T78" s="32"/>
      <c r="U78" s="32"/>
      <c r="V78" s="32"/>
      <c r="W78" s="32"/>
      <c r="X78" s="32"/>
      <c r="Y78" s="32"/>
      <c r="Z78" s="32"/>
      <c r="AA78" s="32"/>
      <c r="AB78" s="32"/>
      <c r="AC78" s="32"/>
      <c r="AD78" s="32"/>
      <c r="AE78" s="32"/>
    </row>
    <row r="79" spans="1:31" s="1" customFormat="1" ht="25.7" customHeight="1">
      <c r="A79" s="32"/>
      <c r="B79" s="33"/>
      <c r="C79" s="27" t="s">
        <v>24</v>
      </c>
      <c r="D79" s="32"/>
      <c r="E79" s="32"/>
      <c r="F79" s="25" t="str">
        <f>E15</f>
        <v>STATUTÁRNÍ MĚSTO TEPLICE</v>
      </c>
      <c r="G79" s="32"/>
      <c r="H79" s="32"/>
      <c r="I79" s="94" t="s">
        <v>29</v>
      </c>
      <c r="J79" s="30" t="str">
        <f>E21</f>
        <v>RAPID MOST SPOL. S R.O.</v>
      </c>
      <c r="K79" s="32"/>
      <c r="L79" s="93"/>
      <c r="S79" s="32"/>
      <c r="T79" s="32"/>
      <c r="U79" s="32"/>
      <c r="V79" s="32"/>
      <c r="W79" s="32"/>
      <c r="X79" s="32"/>
      <c r="Y79" s="32"/>
      <c r="Z79" s="32"/>
      <c r="AA79" s="32"/>
      <c r="AB79" s="32"/>
      <c r="AC79" s="32"/>
      <c r="AD79" s="32"/>
      <c r="AE79" s="32"/>
    </row>
    <row r="80" spans="1:31" s="1" customFormat="1" ht="25.7" customHeight="1">
      <c r="A80" s="32"/>
      <c r="B80" s="33"/>
      <c r="C80" s="27" t="s">
        <v>28</v>
      </c>
      <c r="D80" s="32"/>
      <c r="E80" s="32"/>
      <c r="F80" s="25" t="str">
        <f>IF(E18="","",E18)</f>
        <v>TELKONT s.r.o.</v>
      </c>
      <c r="G80" s="32"/>
      <c r="H80" s="32"/>
      <c r="I80" s="94" t="s">
        <v>32</v>
      </c>
      <c r="J80" s="30" t="str">
        <f>E24</f>
        <v>ING.VLADIMÍR PLHÁK</v>
      </c>
      <c r="K80" s="32"/>
      <c r="L80" s="93"/>
      <c r="S80" s="32"/>
      <c r="T80" s="32"/>
      <c r="U80" s="32"/>
      <c r="V80" s="32"/>
      <c r="W80" s="32"/>
      <c r="X80" s="32"/>
      <c r="Y80" s="32"/>
      <c r="Z80" s="32"/>
      <c r="AA80" s="32"/>
      <c r="AB80" s="32"/>
      <c r="AC80" s="32"/>
      <c r="AD80" s="32"/>
      <c r="AE80" s="32"/>
    </row>
    <row r="81" spans="1:31" s="1" customFormat="1" ht="10.35" customHeight="1">
      <c r="A81" s="32"/>
      <c r="B81" s="33"/>
      <c r="C81" s="32"/>
      <c r="D81" s="32"/>
      <c r="E81" s="32"/>
      <c r="F81" s="32"/>
      <c r="G81" s="32"/>
      <c r="H81" s="32"/>
      <c r="I81" s="92"/>
      <c r="J81" s="32"/>
      <c r="K81" s="32"/>
      <c r="L81" s="93"/>
      <c r="S81" s="32"/>
      <c r="T81" s="32"/>
      <c r="U81" s="32"/>
      <c r="V81" s="32"/>
      <c r="W81" s="32"/>
      <c r="X81" s="32"/>
      <c r="Y81" s="32"/>
      <c r="Z81" s="32"/>
      <c r="AA81" s="32"/>
      <c r="AB81" s="32"/>
      <c r="AC81" s="32"/>
      <c r="AD81" s="32"/>
      <c r="AE81" s="32"/>
    </row>
    <row r="82" spans="1:31" s="10" customFormat="1" ht="29.25" customHeight="1">
      <c r="A82" s="130"/>
      <c r="B82" s="131"/>
      <c r="C82" s="132" t="s">
        <v>186</v>
      </c>
      <c r="D82" s="133" t="s">
        <v>55</v>
      </c>
      <c r="E82" s="133" t="s">
        <v>51</v>
      </c>
      <c r="F82" s="133" t="s">
        <v>52</v>
      </c>
      <c r="G82" s="133" t="s">
        <v>187</v>
      </c>
      <c r="H82" s="133" t="s">
        <v>188</v>
      </c>
      <c r="I82" s="134" t="s">
        <v>189</v>
      </c>
      <c r="J82" s="133" t="s">
        <v>171</v>
      </c>
      <c r="K82" s="135" t="s">
        <v>190</v>
      </c>
      <c r="L82" s="136"/>
      <c r="M82" s="57" t="s">
        <v>3</v>
      </c>
      <c r="N82" s="58" t="s">
        <v>40</v>
      </c>
      <c r="O82" s="58" t="s">
        <v>191</v>
      </c>
      <c r="P82" s="58" t="s">
        <v>192</v>
      </c>
      <c r="Q82" s="58" t="s">
        <v>193</v>
      </c>
      <c r="R82" s="58" t="s">
        <v>194</v>
      </c>
      <c r="S82" s="58" t="s">
        <v>195</v>
      </c>
      <c r="T82" s="59" t="s">
        <v>196</v>
      </c>
      <c r="U82" s="130"/>
      <c r="V82" s="130"/>
      <c r="W82" s="130"/>
      <c r="X82" s="130"/>
      <c r="Y82" s="130"/>
      <c r="Z82" s="130"/>
      <c r="AA82" s="130"/>
      <c r="AB82" s="130"/>
      <c r="AC82" s="130"/>
      <c r="AD82" s="130"/>
      <c r="AE82" s="130"/>
    </row>
    <row r="83" spans="1:63" s="1" customFormat="1" ht="22.9" customHeight="1">
      <c r="A83" s="32"/>
      <c r="B83" s="33"/>
      <c r="C83" s="64" t="s">
        <v>197</v>
      </c>
      <c r="D83" s="32"/>
      <c r="E83" s="32"/>
      <c r="F83" s="32"/>
      <c r="G83" s="32"/>
      <c r="H83" s="32"/>
      <c r="I83" s="92"/>
      <c r="J83" s="137">
        <f>BK83</f>
        <v>87400</v>
      </c>
      <c r="K83" s="32"/>
      <c r="L83" s="33"/>
      <c r="M83" s="60"/>
      <c r="N83" s="51"/>
      <c r="O83" s="61"/>
      <c r="P83" s="138">
        <f>P84</f>
        <v>0</v>
      </c>
      <c r="Q83" s="61"/>
      <c r="R83" s="138">
        <f>R84</f>
        <v>0</v>
      </c>
      <c r="S83" s="61"/>
      <c r="T83" s="139">
        <f>T84</f>
        <v>0</v>
      </c>
      <c r="U83" s="32"/>
      <c r="V83" s="32"/>
      <c r="W83" s="32"/>
      <c r="X83" s="32"/>
      <c r="Y83" s="32"/>
      <c r="Z83" s="32"/>
      <c r="AA83" s="32"/>
      <c r="AB83" s="32"/>
      <c r="AC83" s="32"/>
      <c r="AD83" s="32"/>
      <c r="AE83" s="32"/>
      <c r="AT83" s="17" t="s">
        <v>69</v>
      </c>
      <c r="AU83" s="17" t="s">
        <v>172</v>
      </c>
      <c r="BK83" s="140">
        <f>BK84</f>
        <v>87400</v>
      </c>
    </row>
    <row r="84" spans="2:63" s="11" customFormat="1" ht="25.9" customHeight="1">
      <c r="B84" s="141"/>
      <c r="D84" s="142" t="s">
        <v>69</v>
      </c>
      <c r="E84" s="143" t="s">
        <v>919</v>
      </c>
      <c r="F84" s="143" t="s">
        <v>920</v>
      </c>
      <c r="I84" s="144"/>
      <c r="J84" s="145">
        <f>BK84</f>
        <v>87400</v>
      </c>
      <c r="L84" s="141"/>
      <c r="M84" s="146"/>
      <c r="N84" s="147"/>
      <c r="O84" s="147"/>
      <c r="P84" s="148">
        <f>P85+P98+P111</f>
        <v>0</v>
      </c>
      <c r="Q84" s="147"/>
      <c r="R84" s="148">
        <f>R85+R98+R111</f>
        <v>0</v>
      </c>
      <c r="S84" s="147"/>
      <c r="T84" s="149">
        <f>T85+T98+T111</f>
        <v>0</v>
      </c>
      <c r="AR84" s="142" t="s">
        <v>117</v>
      </c>
      <c r="AT84" s="150" t="s">
        <v>69</v>
      </c>
      <c r="AU84" s="150" t="s">
        <v>70</v>
      </c>
      <c r="AY84" s="142" t="s">
        <v>199</v>
      </c>
      <c r="BK84" s="151">
        <f>BK85+BK98+BK111</f>
        <v>87400</v>
      </c>
    </row>
    <row r="85" spans="2:63" s="11" customFormat="1" ht="22.9" customHeight="1">
      <c r="B85" s="141"/>
      <c r="D85" s="142" t="s">
        <v>69</v>
      </c>
      <c r="E85" s="152" t="s">
        <v>921</v>
      </c>
      <c r="F85" s="152" t="s">
        <v>922</v>
      </c>
      <c r="I85" s="144"/>
      <c r="J85" s="153">
        <f>BK85</f>
        <v>48000</v>
      </c>
      <c r="L85" s="141"/>
      <c r="M85" s="146"/>
      <c r="N85" s="147"/>
      <c r="O85" s="147"/>
      <c r="P85" s="148">
        <f>SUM(P86:P97)</f>
        <v>0</v>
      </c>
      <c r="Q85" s="147"/>
      <c r="R85" s="148">
        <f>SUM(R86:R97)</f>
        <v>0</v>
      </c>
      <c r="S85" s="147"/>
      <c r="T85" s="149">
        <f>SUM(T86:T97)</f>
        <v>0</v>
      </c>
      <c r="AR85" s="142" t="s">
        <v>117</v>
      </c>
      <c r="AT85" s="150" t="s">
        <v>69</v>
      </c>
      <c r="AU85" s="150" t="s">
        <v>78</v>
      </c>
      <c r="AY85" s="142" t="s">
        <v>199</v>
      </c>
      <c r="BK85" s="151">
        <f>SUM(BK86:BK97)</f>
        <v>48000</v>
      </c>
    </row>
    <row r="86" spans="1:65" s="1" customFormat="1" ht="16.5" customHeight="1">
      <c r="A86" s="32"/>
      <c r="B86" s="154"/>
      <c r="C86" s="155" t="s">
        <v>78</v>
      </c>
      <c r="D86" s="155" t="s">
        <v>201</v>
      </c>
      <c r="E86" s="156" t="s">
        <v>923</v>
      </c>
      <c r="F86" s="157" t="s">
        <v>924</v>
      </c>
      <c r="G86" s="158" t="s">
        <v>925</v>
      </c>
      <c r="H86" s="159">
        <v>20</v>
      </c>
      <c r="I86" s="160">
        <v>500</v>
      </c>
      <c r="J86" s="161">
        <f>ROUND(I86*H86,2)</f>
        <v>10000</v>
      </c>
      <c r="K86" s="157" t="s">
        <v>204</v>
      </c>
      <c r="L86" s="33"/>
      <c r="M86" s="162" t="s">
        <v>3</v>
      </c>
      <c r="N86" s="163" t="s">
        <v>41</v>
      </c>
      <c r="O86" s="53"/>
      <c r="P86" s="164">
        <f>O86*H86</f>
        <v>0</v>
      </c>
      <c r="Q86" s="164">
        <v>0</v>
      </c>
      <c r="R86" s="164">
        <f>Q86*H86</f>
        <v>0</v>
      </c>
      <c r="S86" s="164">
        <v>0</v>
      </c>
      <c r="T86" s="165">
        <f>S86*H86</f>
        <v>0</v>
      </c>
      <c r="U86" s="32"/>
      <c r="V86" s="32"/>
      <c r="W86" s="32"/>
      <c r="X86" s="32"/>
      <c r="Y86" s="32"/>
      <c r="Z86" s="32"/>
      <c r="AA86" s="32"/>
      <c r="AB86" s="32"/>
      <c r="AC86" s="32"/>
      <c r="AD86" s="32"/>
      <c r="AE86" s="32"/>
      <c r="AR86" s="166" t="s">
        <v>926</v>
      </c>
      <c r="AT86" s="166" t="s">
        <v>201</v>
      </c>
      <c r="AU86" s="166" t="s">
        <v>80</v>
      </c>
      <c r="AY86" s="17" t="s">
        <v>199</v>
      </c>
      <c r="BE86" s="167">
        <f>IF(N86="základní",J86,0)</f>
        <v>10000</v>
      </c>
      <c r="BF86" s="167">
        <f>IF(N86="snížená",J86,0)</f>
        <v>0</v>
      </c>
      <c r="BG86" s="167">
        <f>IF(N86="zákl. přenesená",J86,0)</f>
        <v>0</v>
      </c>
      <c r="BH86" s="167">
        <f>IF(N86="sníž. přenesená",J86,0)</f>
        <v>0</v>
      </c>
      <c r="BI86" s="167">
        <f>IF(N86="nulová",J86,0)</f>
        <v>0</v>
      </c>
      <c r="BJ86" s="17" t="s">
        <v>78</v>
      </c>
      <c r="BK86" s="167">
        <f>ROUND(I86*H86,2)</f>
        <v>10000</v>
      </c>
      <c r="BL86" s="17" t="s">
        <v>926</v>
      </c>
      <c r="BM86" s="166" t="s">
        <v>927</v>
      </c>
    </row>
    <row r="87" spans="2:51" s="12" customFormat="1" ht="12">
      <c r="B87" s="172"/>
      <c r="D87" s="168" t="s">
        <v>209</v>
      </c>
      <c r="E87" s="173" t="s">
        <v>3</v>
      </c>
      <c r="F87" s="174" t="s">
        <v>928</v>
      </c>
      <c r="H87" s="175">
        <v>20</v>
      </c>
      <c r="I87" s="176"/>
      <c r="L87" s="172"/>
      <c r="M87" s="177"/>
      <c r="N87" s="178"/>
      <c r="O87" s="178"/>
      <c r="P87" s="178"/>
      <c r="Q87" s="178"/>
      <c r="R87" s="178"/>
      <c r="S87" s="178"/>
      <c r="T87" s="179"/>
      <c r="AT87" s="173" t="s">
        <v>209</v>
      </c>
      <c r="AU87" s="173" t="s">
        <v>80</v>
      </c>
      <c r="AV87" s="12" t="s">
        <v>80</v>
      </c>
      <c r="AW87" s="12" t="s">
        <v>31</v>
      </c>
      <c r="AX87" s="12" t="s">
        <v>78</v>
      </c>
      <c r="AY87" s="173" t="s">
        <v>199</v>
      </c>
    </row>
    <row r="88" spans="1:65" s="1" customFormat="1" ht="16.5" customHeight="1">
      <c r="A88" s="32"/>
      <c r="B88" s="154"/>
      <c r="C88" s="155" t="s">
        <v>80</v>
      </c>
      <c r="D88" s="155" t="s">
        <v>201</v>
      </c>
      <c r="E88" s="156" t="s">
        <v>929</v>
      </c>
      <c r="F88" s="157" t="s">
        <v>930</v>
      </c>
      <c r="G88" s="158" t="s">
        <v>925</v>
      </c>
      <c r="H88" s="159">
        <v>10</v>
      </c>
      <c r="I88" s="160">
        <v>500</v>
      </c>
      <c r="J88" s="161">
        <f>ROUND(I88*H88,2)</f>
        <v>5000</v>
      </c>
      <c r="K88" s="157" t="s">
        <v>204</v>
      </c>
      <c r="L88" s="33"/>
      <c r="M88" s="162" t="s">
        <v>3</v>
      </c>
      <c r="N88" s="163" t="s">
        <v>41</v>
      </c>
      <c r="O88" s="53"/>
      <c r="P88" s="164">
        <f>O88*H88</f>
        <v>0</v>
      </c>
      <c r="Q88" s="164">
        <v>0</v>
      </c>
      <c r="R88" s="164">
        <f>Q88*H88</f>
        <v>0</v>
      </c>
      <c r="S88" s="164">
        <v>0</v>
      </c>
      <c r="T88" s="165">
        <f>S88*H88</f>
        <v>0</v>
      </c>
      <c r="U88" s="32"/>
      <c r="V88" s="32"/>
      <c r="W88" s="32"/>
      <c r="X88" s="32"/>
      <c r="Y88" s="32"/>
      <c r="Z88" s="32"/>
      <c r="AA88" s="32"/>
      <c r="AB88" s="32"/>
      <c r="AC88" s="32"/>
      <c r="AD88" s="32"/>
      <c r="AE88" s="32"/>
      <c r="AR88" s="166" t="s">
        <v>926</v>
      </c>
      <c r="AT88" s="166" t="s">
        <v>201</v>
      </c>
      <c r="AU88" s="166" t="s">
        <v>80</v>
      </c>
      <c r="AY88" s="17" t="s">
        <v>199</v>
      </c>
      <c r="BE88" s="167">
        <f>IF(N88="základní",J88,0)</f>
        <v>5000</v>
      </c>
      <c r="BF88" s="167">
        <f>IF(N88="snížená",J88,0)</f>
        <v>0</v>
      </c>
      <c r="BG88" s="167">
        <f>IF(N88="zákl. přenesená",J88,0)</f>
        <v>0</v>
      </c>
      <c r="BH88" s="167">
        <f>IF(N88="sníž. přenesená",J88,0)</f>
        <v>0</v>
      </c>
      <c r="BI88" s="167">
        <f>IF(N88="nulová",J88,0)</f>
        <v>0</v>
      </c>
      <c r="BJ88" s="17" t="s">
        <v>78</v>
      </c>
      <c r="BK88" s="167">
        <f>ROUND(I88*H88,2)</f>
        <v>5000</v>
      </c>
      <c r="BL88" s="17" t="s">
        <v>926</v>
      </c>
      <c r="BM88" s="166" t="s">
        <v>931</v>
      </c>
    </row>
    <row r="89" spans="2:51" s="12" customFormat="1" ht="12">
      <c r="B89" s="172"/>
      <c r="D89" s="168" t="s">
        <v>209</v>
      </c>
      <c r="E89" s="173" t="s">
        <v>3</v>
      </c>
      <c r="F89" s="174" t="s">
        <v>932</v>
      </c>
      <c r="H89" s="175">
        <v>10</v>
      </c>
      <c r="I89" s="176"/>
      <c r="L89" s="172"/>
      <c r="M89" s="177"/>
      <c r="N89" s="178"/>
      <c r="O89" s="178"/>
      <c r="P89" s="178"/>
      <c r="Q89" s="178"/>
      <c r="R89" s="178"/>
      <c r="S89" s="178"/>
      <c r="T89" s="179"/>
      <c r="AT89" s="173" t="s">
        <v>209</v>
      </c>
      <c r="AU89" s="173" t="s">
        <v>80</v>
      </c>
      <c r="AV89" s="12" t="s">
        <v>80</v>
      </c>
      <c r="AW89" s="12" t="s">
        <v>31</v>
      </c>
      <c r="AX89" s="12" t="s">
        <v>78</v>
      </c>
      <c r="AY89" s="173" t="s">
        <v>199</v>
      </c>
    </row>
    <row r="90" spans="1:65" s="1" customFormat="1" ht="16.5" customHeight="1">
      <c r="A90" s="32"/>
      <c r="B90" s="154"/>
      <c r="C90" s="155" t="s">
        <v>91</v>
      </c>
      <c r="D90" s="155" t="s">
        <v>201</v>
      </c>
      <c r="E90" s="156" t="s">
        <v>933</v>
      </c>
      <c r="F90" s="157" t="s">
        <v>934</v>
      </c>
      <c r="G90" s="158" t="s">
        <v>925</v>
      </c>
      <c r="H90" s="159">
        <v>10</v>
      </c>
      <c r="I90" s="160">
        <v>500</v>
      </c>
      <c r="J90" s="161">
        <f>ROUND(I90*H90,2)</f>
        <v>5000</v>
      </c>
      <c r="K90" s="157" t="s">
        <v>204</v>
      </c>
      <c r="L90" s="33"/>
      <c r="M90" s="162" t="s">
        <v>3</v>
      </c>
      <c r="N90" s="163" t="s">
        <v>41</v>
      </c>
      <c r="O90" s="53"/>
      <c r="P90" s="164">
        <f>O90*H90</f>
        <v>0</v>
      </c>
      <c r="Q90" s="164">
        <v>0</v>
      </c>
      <c r="R90" s="164">
        <f>Q90*H90</f>
        <v>0</v>
      </c>
      <c r="S90" s="164">
        <v>0</v>
      </c>
      <c r="T90" s="165">
        <f>S90*H90</f>
        <v>0</v>
      </c>
      <c r="U90" s="32"/>
      <c r="V90" s="32"/>
      <c r="W90" s="32"/>
      <c r="X90" s="32"/>
      <c r="Y90" s="32"/>
      <c r="Z90" s="32"/>
      <c r="AA90" s="32"/>
      <c r="AB90" s="32"/>
      <c r="AC90" s="32"/>
      <c r="AD90" s="32"/>
      <c r="AE90" s="32"/>
      <c r="AR90" s="166" t="s">
        <v>926</v>
      </c>
      <c r="AT90" s="166" t="s">
        <v>201</v>
      </c>
      <c r="AU90" s="166" t="s">
        <v>80</v>
      </c>
      <c r="AY90" s="17" t="s">
        <v>199</v>
      </c>
      <c r="BE90" s="167">
        <f>IF(N90="základní",J90,0)</f>
        <v>5000</v>
      </c>
      <c r="BF90" s="167">
        <f>IF(N90="snížená",J90,0)</f>
        <v>0</v>
      </c>
      <c r="BG90" s="167">
        <f>IF(N90="zákl. přenesená",J90,0)</f>
        <v>0</v>
      </c>
      <c r="BH90" s="167">
        <f>IF(N90="sníž. přenesená",J90,0)</f>
        <v>0</v>
      </c>
      <c r="BI90" s="167">
        <f>IF(N90="nulová",J90,0)</f>
        <v>0</v>
      </c>
      <c r="BJ90" s="17" t="s">
        <v>78</v>
      </c>
      <c r="BK90" s="167">
        <f>ROUND(I90*H90,2)</f>
        <v>5000</v>
      </c>
      <c r="BL90" s="17" t="s">
        <v>926</v>
      </c>
      <c r="BM90" s="166" t="s">
        <v>935</v>
      </c>
    </row>
    <row r="91" spans="2:51" s="12" customFormat="1" ht="12">
      <c r="B91" s="172"/>
      <c r="D91" s="168" t="s">
        <v>209</v>
      </c>
      <c r="E91" s="173" t="s">
        <v>3</v>
      </c>
      <c r="F91" s="174" t="s">
        <v>932</v>
      </c>
      <c r="H91" s="175">
        <v>10</v>
      </c>
      <c r="I91" s="176"/>
      <c r="L91" s="172"/>
      <c r="M91" s="177"/>
      <c r="N91" s="178"/>
      <c r="O91" s="178"/>
      <c r="P91" s="178"/>
      <c r="Q91" s="178"/>
      <c r="R91" s="178"/>
      <c r="S91" s="178"/>
      <c r="T91" s="179"/>
      <c r="AT91" s="173" t="s">
        <v>209</v>
      </c>
      <c r="AU91" s="173" t="s">
        <v>80</v>
      </c>
      <c r="AV91" s="12" t="s">
        <v>80</v>
      </c>
      <c r="AW91" s="12" t="s">
        <v>31</v>
      </c>
      <c r="AX91" s="12" t="s">
        <v>78</v>
      </c>
      <c r="AY91" s="173" t="s">
        <v>199</v>
      </c>
    </row>
    <row r="92" spans="1:65" s="1" customFormat="1" ht="16.5" customHeight="1">
      <c r="A92" s="32"/>
      <c r="B92" s="154"/>
      <c r="C92" s="155" t="s">
        <v>205</v>
      </c>
      <c r="D92" s="155" t="s">
        <v>201</v>
      </c>
      <c r="E92" s="156" t="s">
        <v>936</v>
      </c>
      <c r="F92" s="157" t="s">
        <v>937</v>
      </c>
      <c r="G92" s="158" t="s">
        <v>925</v>
      </c>
      <c r="H92" s="159">
        <v>20</v>
      </c>
      <c r="I92" s="160">
        <v>500</v>
      </c>
      <c r="J92" s="161">
        <f>ROUND(I92*H92,2)</f>
        <v>10000</v>
      </c>
      <c r="K92" s="157" t="s">
        <v>204</v>
      </c>
      <c r="L92" s="33"/>
      <c r="M92" s="162" t="s">
        <v>3</v>
      </c>
      <c r="N92" s="163" t="s">
        <v>41</v>
      </c>
      <c r="O92" s="53"/>
      <c r="P92" s="164">
        <f>O92*H92</f>
        <v>0</v>
      </c>
      <c r="Q92" s="164">
        <v>0</v>
      </c>
      <c r="R92" s="164">
        <f>Q92*H92</f>
        <v>0</v>
      </c>
      <c r="S92" s="164">
        <v>0</v>
      </c>
      <c r="T92" s="165">
        <f>S92*H92</f>
        <v>0</v>
      </c>
      <c r="U92" s="32"/>
      <c r="V92" s="32"/>
      <c r="W92" s="32"/>
      <c r="X92" s="32"/>
      <c r="Y92" s="32"/>
      <c r="Z92" s="32"/>
      <c r="AA92" s="32"/>
      <c r="AB92" s="32"/>
      <c r="AC92" s="32"/>
      <c r="AD92" s="32"/>
      <c r="AE92" s="32"/>
      <c r="AR92" s="166" t="s">
        <v>926</v>
      </c>
      <c r="AT92" s="166" t="s">
        <v>201</v>
      </c>
      <c r="AU92" s="166" t="s">
        <v>80</v>
      </c>
      <c r="AY92" s="17" t="s">
        <v>199</v>
      </c>
      <c r="BE92" s="167">
        <f>IF(N92="základní",J92,0)</f>
        <v>10000</v>
      </c>
      <c r="BF92" s="167">
        <f>IF(N92="snížená",J92,0)</f>
        <v>0</v>
      </c>
      <c r="BG92" s="167">
        <f>IF(N92="zákl. přenesená",J92,0)</f>
        <v>0</v>
      </c>
      <c r="BH92" s="167">
        <f>IF(N92="sníž. přenesená",J92,0)</f>
        <v>0</v>
      </c>
      <c r="BI92" s="167">
        <f>IF(N92="nulová",J92,0)</f>
        <v>0</v>
      </c>
      <c r="BJ92" s="17" t="s">
        <v>78</v>
      </c>
      <c r="BK92" s="167">
        <f>ROUND(I92*H92,2)</f>
        <v>10000</v>
      </c>
      <c r="BL92" s="17" t="s">
        <v>926</v>
      </c>
      <c r="BM92" s="166" t="s">
        <v>938</v>
      </c>
    </row>
    <row r="93" spans="2:51" s="12" customFormat="1" ht="12">
      <c r="B93" s="172"/>
      <c r="D93" s="168" t="s">
        <v>209</v>
      </c>
      <c r="E93" s="173" t="s">
        <v>3</v>
      </c>
      <c r="F93" s="174" t="s">
        <v>939</v>
      </c>
      <c r="H93" s="175">
        <v>20</v>
      </c>
      <c r="I93" s="176"/>
      <c r="L93" s="172"/>
      <c r="M93" s="177"/>
      <c r="N93" s="178"/>
      <c r="O93" s="178"/>
      <c r="P93" s="178"/>
      <c r="Q93" s="178"/>
      <c r="R93" s="178"/>
      <c r="S93" s="178"/>
      <c r="T93" s="179"/>
      <c r="AT93" s="173" t="s">
        <v>209</v>
      </c>
      <c r="AU93" s="173" t="s">
        <v>80</v>
      </c>
      <c r="AV93" s="12" t="s">
        <v>80</v>
      </c>
      <c r="AW93" s="12" t="s">
        <v>31</v>
      </c>
      <c r="AX93" s="12" t="s">
        <v>78</v>
      </c>
      <c r="AY93" s="173" t="s">
        <v>199</v>
      </c>
    </row>
    <row r="94" spans="1:65" s="1" customFormat="1" ht="16.5" customHeight="1">
      <c r="A94" s="32"/>
      <c r="B94" s="154"/>
      <c r="C94" s="155" t="s">
        <v>117</v>
      </c>
      <c r="D94" s="155" t="s">
        <v>201</v>
      </c>
      <c r="E94" s="156" t="s">
        <v>940</v>
      </c>
      <c r="F94" s="157" t="s">
        <v>941</v>
      </c>
      <c r="G94" s="158" t="s">
        <v>942</v>
      </c>
      <c r="H94" s="159">
        <v>2</v>
      </c>
      <c r="I94" s="160">
        <v>6000</v>
      </c>
      <c r="J94" s="161">
        <f>ROUND(I94*H94,2)</f>
        <v>12000</v>
      </c>
      <c r="K94" s="157" t="s">
        <v>204</v>
      </c>
      <c r="L94" s="33"/>
      <c r="M94" s="162" t="s">
        <v>3</v>
      </c>
      <c r="N94" s="163" t="s">
        <v>41</v>
      </c>
      <c r="O94" s="53"/>
      <c r="P94" s="164">
        <f>O94*H94</f>
        <v>0</v>
      </c>
      <c r="Q94" s="164">
        <v>0</v>
      </c>
      <c r="R94" s="164">
        <f>Q94*H94</f>
        <v>0</v>
      </c>
      <c r="S94" s="164">
        <v>0</v>
      </c>
      <c r="T94" s="165">
        <f>S94*H94</f>
        <v>0</v>
      </c>
      <c r="U94" s="32"/>
      <c r="V94" s="32"/>
      <c r="W94" s="32"/>
      <c r="X94" s="32"/>
      <c r="Y94" s="32"/>
      <c r="Z94" s="32"/>
      <c r="AA94" s="32"/>
      <c r="AB94" s="32"/>
      <c r="AC94" s="32"/>
      <c r="AD94" s="32"/>
      <c r="AE94" s="32"/>
      <c r="AR94" s="166" t="s">
        <v>926</v>
      </c>
      <c r="AT94" s="166" t="s">
        <v>201</v>
      </c>
      <c r="AU94" s="166" t="s">
        <v>80</v>
      </c>
      <c r="AY94" s="17" t="s">
        <v>199</v>
      </c>
      <c r="BE94" s="167">
        <f>IF(N94="základní",J94,0)</f>
        <v>12000</v>
      </c>
      <c r="BF94" s="167">
        <f>IF(N94="snížená",J94,0)</f>
        <v>0</v>
      </c>
      <c r="BG94" s="167">
        <f>IF(N94="zákl. přenesená",J94,0)</f>
        <v>0</v>
      </c>
      <c r="BH94" s="167">
        <f>IF(N94="sníž. přenesená",J94,0)</f>
        <v>0</v>
      </c>
      <c r="BI94" s="167">
        <f>IF(N94="nulová",J94,0)</f>
        <v>0</v>
      </c>
      <c r="BJ94" s="17" t="s">
        <v>78</v>
      </c>
      <c r="BK94" s="167">
        <f>ROUND(I94*H94,2)</f>
        <v>12000</v>
      </c>
      <c r="BL94" s="17" t="s">
        <v>926</v>
      </c>
      <c r="BM94" s="166" t="s">
        <v>943</v>
      </c>
    </row>
    <row r="95" spans="2:51" s="12" customFormat="1" ht="12">
      <c r="B95" s="172"/>
      <c r="D95" s="168" t="s">
        <v>209</v>
      </c>
      <c r="E95" s="173" t="s">
        <v>3</v>
      </c>
      <c r="F95" s="174" t="s">
        <v>944</v>
      </c>
      <c r="H95" s="175">
        <v>2</v>
      </c>
      <c r="I95" s="176"/>
      <c r="L95" s="172"/>
      <c r="M95" s="177"/>
      <c r="N95" s="178"/>
      <c r="O95" s="178"/>
      <c r="P95" s="178"/>
      <c r="Q95" s="178"/>
      <c r="R95" s="178"/>
      <c r="S95" s="178"/>
      <c r="T95" s="179"/>
      <c r="AT95" s="173" t="s">
        <v>209</v>
      </c>
      <c r="AU95" s="173" t="s">
        <v>80</v>
      </c>
      <c r="AV95" s="12" t="s">
        <v>80</v>
      </c>
      <c r="AW95" s="12" t="s">
        <v>31</v>
      </c>
      <c r="AX95" s="12" t="s">
        <v>78</v>
      </c>
      <c r="AY95" s="173" t="s">
        <v>199</v>
      </c>
    </row>
    <row r="96" spans="1:65" s="1" customFormat="1" ht="16.5" customHeight="1">
      <c r="A96" s="32"/>
      <c r="B96" s="154"/>
      <c r="C96" s="155" t="s">
        <v>139</v>
      </c>
      <c r="D96" s="155" t="s">
        <v>201</v>
      </c>
      <c r="E96" s="156" t="s">
        <v>945</v>
      </c>
      <c r="F96" s="157" t="s">
        <v>946</v>
      </c>
      <c r="G96" s="158" t="s">
        <v>925</v>
      </c>
      <c r="H96" s="159">
        <v>20</v>
      </c>
      <c r="I96" s="160">
        <v>300</v>
      </c>
      <c r="J96" s="161">
        <f>ROUND(I96*H96,2)</f>
        <v>6000</v>
      </c>
      <c r="K96" s="157" t="s">
        <v>204</v>
      </c>
      <c r="L96" s="33"/>
      <c r="M96" s="162" t="s">
        <v>3</v>
      </c>
      <c r="N96" s="163" t="s">
        <v>41</v>
      </c>
      <c r="O96" s="53"/>
      <c r="P96" s="164">
        <f>O96*H96</f>
        <v>0</v>
      </c>
      <c r="Q96" s="164">
        <v>0</v>
      </c>
      <c r="R96" s="164">
        <f>Q96*H96</f>
        <v>0</v>
      </c>
      <c r="S96" s="164">
        <v>0</v>
      </c>
      <c r="T96" s="165">
        <f>S96*H96</f>
        <v>0</v>
      </c>
      <c r="U96" s="32"/>
      <c r="V96" s="32"/>
      <c r="W96" s="32"/>
      <c r="X96" s="32"/>
      <c r="Y96" s="32"/>
      <c r="Z96" s="32"/>
      <c r="AA96" s="32"/>
      <c r="AB96" s="32"/>
      <c r="AC96" s="32"/>
      <c r="AD96" s="32"/>
      <c r="AE96" s="32"/>
      <c r="AR96" s="166" t="s">
        <v>926</v>
      </c>
      <c r="AT96" s="166" t="s">
        <v>201</v>
      </c>
      <c r="AU96" s="166" t="s">
        <v>80</v>
      </c>
      <c r="AY96" s="17" t="s">
        <v>199</v>
      </c>
      <c r="BE96" s="167">
        <f>IF(N96="základní",J96,0)</f>
        <v>6000</v>
      </c>
      <c r="BF96" s="167">
        <f>IF(N96="snížená",J96,0)</f>
        <v>0</v>
      </c>
      <c r="BG96" s="167">
        <f>IF(N96="zákl. přenesená",J96,0)</f>
        <v>0</v>
      </c>
      <c r="BH96" s="167">
        <f>IF(N96="sníž. přenesená",J96,0)</f>
        <v>0</v>
      </c>
      <c r="BI96" s="167">
        <f>IF(N96="nulová",J96,0)</f>
        <v>0</v>
      </c>
      <c r="BJ96" s="17" t="s">
        <v>78</v>
      </c>
      <c r="BK96" s="167">
        <f>ROUND(I96*H96,2)</f>
        <v>6000</v>
      </c>
      <c r="BL96" s="17" t="s">
        <v>926</v>
      </c>
      <c r="BM96" s="166" t="s">
        <v>947</v>
      </c>
    </row>
    <row r="97" spans="2:51" s="12" customFormat="1" ht="12">
      <c r="B97" s="172"/>
      <c r="D97" s="168" t="s">
        <v>209</v>
      </c>
      <c r="E97" s="173" t="s">
        <v>3</v>
      </c>
      <c r="F97" s="174" t="s">
        <v>948</v>
      </c>
      <c r="H97" s="175">
        <v>20</v>
      </c>
      <c r="I97" s="176"/>
      <c r="L97" s="172"/>
      <c r="M97" s="177"/>
      <c r="N97" s="178"/>
      <c r="O97" s="178"/>
      <c r="P97" s="178"/>
      <c r="Q97" s="178"/>
      <c r="R97" s="178"/>
      <c r="S97" s="178"/>
      <c r="T97" s="179"/>
      <c r="AT97" s="173" t="s">
        <v>209</v>
      </c>
      <c r="AU97" s="173" t="s">
        <v>80</v>
      </c>
      <c r="AV97" s="12" t="s">
        <v>80</v>
      </c>
      <c r="AW97" s="12" t="s">
        <v>31</v>
      </c>
      <c r="AX97" s="12" t="s">
        <v>78</v>
      </c>
      <c r="AY97" s="173" t="s">
        <v>199</v>
      </c>
    </row>
    <row r="98" spans="2:63" s="11" customFormat="1" ht="22.9" customHeight="1">
      <c r="B98" s="141"/>
      <c r="D98" s="142" t="s">
        <v>69</v>
      </c>
      <c r="E98" s="152" t="s">
        <v>949</v>
      </c>
      <c r="F98" s="152" t="s">
        <v>950</v>
      </c>
      <c r="I98" s="144"/>
      <c r="J98" s="153">
        <f>BK98</f>
        <v>25000</v>
      </c>
      <c r="L98" s="141"/>
      <c r="M98" s="146"/>
      <c r="N98" s="147"/>
      <c r="O98" s="147"/>
      <c r="P98" s="148">
        <f>SUM(P99:P110)</f>
        <v>0</v>
      </c>
      <c r="Q98" s="147"/>
      <c r="R98" s="148">
        <f>SUM(R99:R110)</f>
        <v>0</v>
      </c>
      <c r="S98" s="147"/>
      <c r="T98" s="149">
        <f>SUM(T99:T110)</f>
        <v>0</v>
      </c>
      <c r="AR98" s="142" t="s">
        <v>117</v>
      </c>
      <c r="AT98" s="150" t="s">
        <v>69</v>
      </c>
      <c r="AU98" s="150" t="s">
        <v>78</v>
      </c>
      <c r="AY98" s="142" t="s">
        <v>199</v>
      </c>
      <c r="BK98" s="151">
        <f>SUM(BK99:BK110)</f>
        <v>25000</v>
      </c>
    </row>
    <row r="99" spans="1:65" s="1" customFormat="1" ht="16.5" customHeight="1">
      <c r="A99" s="32"/>
      <c r="B99" s="154"/>
      <c r="C99" s="155" t="s">
        <v>227</v>
      </c>
      <c r="D99" s="155" t="s">
        <v>201</v>
      </c>
      <c r="E99" s="156" t="s">
        <v>951</v>
      </c>
      <c r="F99" s="157" t="s">
        <v>950</v>
      </c>
      <c r="G99" s="158" t="s">
        <v>952</v>
      </c>
      <c r="H99" s="159">
        <v>1</v>
      </c>
      <c r="I99" s="160">
        <v>15000</v>
      </c>
      <c r="J99" s="161">
        <f>ROUND(I99*H99,2)</f>
        <v>15000</v>
      </c>
      <c r="K99" s="157" t="s">
        <v>204</v>
      </c>
      <c r="L99" s="33"/>
      <c r="M99" s="162" t="s">
        <v>3</v>
      </c>
      <c r="N99" s="163" t="s">
        <v>41</v>
      </c>
      <c r="O99" s="53"/>
      <c r="P99" s="164">
        <f>O99*H99</f>
        <v>0</v>
      </c>
      <c r="Q99" s="164">
        <v>0</v>
      </c>
      <c r="R99" s="164">
        <f>Q99*H99</f>
        <v>0</v>
      </c>
      <c r="S99" s="164">
        <v>0</v>
      </c>
      <c r="T99" s="165">
        <f>S99*H99</f>
        <v>0</v>
      </c>
      <c r="U99" s="32"/>
      <c r="V99" s="32"/>
      <c r="W99" s="32"/>
      <c r="X99" s="32"/>
      <c r="Y99" s="32"/>
      <c r="Z99" s="32"/>
      <c r="AA99" s="32"/>
      <c r="AB99" s="32"/>
      <c r="AC99" s="32"/>
      <c r="AD99" s="32"/>
      <c r="AE99" s="32"/>
      <c r="AR99" s="166" t="s">
        <v>926</v>
      </c>
      <c r="AT99" s="166" t="s">
        <v>201</v>
      </c>
      <c r="AU99" s="166" t="s">
        <v>80</v>
      </c>
      <c r="AY99" s="17" t="s">
        <v>199</v>
      </c>
      <c r="BE99" s="167">
        <f>IF(N99="základní",J99,0)</f>
        <v>15000</v>
      </c>
      <c r="BF99" s="167">
        <f>IF(N99="snížená",J99,0)</f>
        <v>0</v>
      </c>
      <c r="BG99" s="167">
        <f>IF(N99="zákl. přenesená",J99,0)</f>
        <v>0</v>
      </c>
      <c r="BH99" s="167">
        <f>IF(N99="sníž. přenesená",J99,0)</f>
        <v>0</v>
      </c>
      <c r="BI99" s="167">
        <f>IF(N99="nulová",J99,0)</f>
        <v>0</v>
      </c>
      <c r="BJ99" s="17" t="s">
        <v>78</v>
      </c>
      <c r="BK99" s="167">
        <f>ROUND(I99*H99,2)</f>
        <v>15000</v>
      </c>
      <c r="BL99" s="17" t="s">
        <v>926</v>
      </c>
      <c r="BM99" s="166" t="s">
        <v>953</v>
      </c>
    </row>
    <row r="100" spans="2:51" s="12" customFormat="1" ht="12">
      <c r="B100" s="172"/>
      <c r="D100" s="168" t="s">
        <v>209</v>
      </c>
      <c r="E100" s="173" t="s">
        <v>3</v>
      </c>
      <c r="F100" s="174" t="s">
        <v>954</v>
      </c>
      <c r="H100" s="175">
        <v>1</v>
      </c>
      <c r="I100" s="176"/>
      <c r="L100" s="172"/>
      <c r="M100" s="177"/>
      <c r="N100" s="178"/>
      <c r="O100" s="178"/>
      <c r="P100" s="178"/>
      <c r="Q100" s="178"/>
      <c r="R100" s="178"/>
      <c r="S100" s="178"/>
      <c r="T100" s="179"/>
      <c r="AT100" s="173" t="s">
        <v>209</v>
      </c>
      <c r="AU100" s="173" t="s">
        <v>80</v>
      </c>
      <c r="AV100" s="12" t="s">
        <v>80</v>
      </c>
      <c r="AW100" s="12" t="s">
        <v>31</v>
      </c>
      <c r="AX100" s="12" t="s">
        <v>78</v>
      </c>
      <c r="AY100" s="173" t="s">
        <v>199</v>
      </c>
    </row>
    <row r="101" spans="2:51" s="14" customFormat="1" ht="12">
      <c r="B101" s="198"/>
      <c r="D101" s="168" t="s">
        <v>209</v>
      </c>
      <c r="E101" s="199" t="s">
        <v>3</v>
      </c>
      <c r="F101" s="200" t="s">
        <v>955</v>
      </c>
      <c r="H101" s="199" t="s">
        <v>3</v>
      </c>
      <c r="I101" s="201"/>
      <c r="L101" s="198"/>
      <c r="M101" s="202"/>
      <c r="N101" s="203"/>
      <c r="O101" s="203"/>
      <c r="P101" s="203"/>
      <c r="Q101" s="203"/>
      <c r="R101" s="203"/>
      <c r="S101" s="203"/>
      <c r="T101" s="204"/>
      <c r="AT101" s="199" t="s">
        <v>209</v>
      </c>
      <c r="AU101" s="199" t="s">
        <v>80</v>
      </c>
      <c r="AV101" s="14" t="s">
        <v>78</v>
      </c>
      <c r="AW101" s="14" t="s">
        <v>31</v>
      </c>
      <c r="AX101" s="14" t="s">
        <v>70</v>
      </c>
      <c r="AY101" s="199" t="s">
        <v>199</v>
      </c>
    </row>
    <row r="102" spans="2:51" s="14" customFormat="1" ht="12">
      <c r="B102" s="198"/>
      <c r="D102" s="168" t="s">
        <v>209</v>
      </c>
      <c r="E102" s="199" t="s">
        <v>3</v>
      </c>
      <c r="F102" s="200" t="s">
        <v>956</v>
      </c>
      <c r="H102" s="199" t="s">
        <v>3</v>
      </c>
      <c r="I102" s="201"/>
      <c r="L102" s="198"/>
      <c r="M102" s="202"/>
      <c r="N102" s="203"/>
      <c r="O102" s="203"/>
      <c r="P102" s="203"/>
      <c r="Q102" s="203"/>
      <c r="R102" s="203"/>
      <c r="S102" s="203"/>
      <c r="T102" s="204"/>
      <c r="AT102" s="199" t="s">
        <v>209</v>
      </c>
      <c r="AU102" s="199" t="s">
        <v>80</v>
      </c>
      <c r="AV102" s="14" t="s">
        <v>78</v>
      </c>
      <c r="AW102" s="14" t="s">
        <v>31</v>
      </c>
      <c r="AX102" s="14" t="s">
        <v>70</v>
      </c>
      <c r="AY102" s="199" t="s">
        <v>199</v>
      </c>
    </row>
    <row r="103" spans="2:51" s="14" customFormat="1" ht="12">
      <c r="B103" s="198"/>
      <c r="D103" s="168" t="s">
        <v>209</v>
      </c>
      <c r="E103" s="199" t="s">
        <v>3</v>
      </c>
      <c r="F103" s="200" t="s">
        <v>957</v>
      </c>
      <c r="H103" s="199" t="s">
        <v>3</v>
      </c>
      <c r="I103" s="201"/>
      <c r="L103" s="198"/>
      <c r="M103" s="202"/>
      <c r="N103" s="203"/>
      <c r="O103" s="203"/>
      <c r="P103" s="203"/>
      <c r="Q103" s="203"/>
      <c r="R103" s="203"/>
      <c r="S103" s="203"/>
      <c r="T103" s="204"/>
      <c r="AT103" s="199" t="s">
        <v>209</v>
      </c>
      <c r="AU103" s="199" t="s">
        <v>80</v>
      </c>
      <c r="AV103" s="14" t="s">
        <v>78</v>
      </c>
      <c r="AW103" s="14" t="s">
        <v>31</v>
      </c>
      <c r="AX103" s="14" t="s">
        <v>70</v>
      </c>
      <c r="AY103" s="199" t="s">
        <v>199</v>
      </c>
    </row>
    <row r="104" spans="2:51" s="14" customFormat="1" ht="12">
      <c r="B104" s="198"/>
      <c r="D104" s="168" t="s">
        <v>209</v>
      </c>
      <c r="E104" s="199" t="s">
        <v>3</v>
      </c>
      <c r="F104" s="200" t="s">
        <v>958</v>
      </c>
      <c r="H104" s="199" t="s">
        <v>3</v>
      </c>
      <c r="I104" s="201"/>
      <c r="L104" s="198"/>
      <c r="M104" s="202"/>
      <c r="N104" s="203"/>
      <c r="O104" s="203"/>
      <c r="P104" s="203"/>
      <c r="Q104" s="203"/>
      <c r="R104" s="203"/>
      <c r="S104" s="203"/>
      <c r="T104" s="204"/>
      <c r="AT104" s="199" t="s">
        <v>209</v>
      </c>
      <c r="AU104" s="199" t="s">
        <v>80</v>
      </c>
      <c r="AV104" s="14" t="s">
        <v>78</v>
      </c>
      <c r="AW104" s="14" t="s">
        <v>31</v>
      </c>
      <c r="AX104" s="14" t="s">
        <v>70</v>
      </c>
      <c r="AY104" s="199" t="s">
        <v>199</v>
      </c>
    </row>
    <row r="105" spans="2:51" s="14" customFormat="1" ht="12">
      <c r="B105" s="198"/>
      <c r="D105" s="168" t="s">
        <v>209</v>
      </c>
      <c r="E105" s="199" t="s">
        <v>3</v>
      </c>
      <c r="F105" s="200" t="s">
        <v>959</v>
      </c>
      <c r="H105" s="199" t="s">
        <v>3</v>
      </c>
      <c r="I105" s="201"/>
      <c r="L105" s="198"/>
      <c r="M105" s="202"/>
      <c r="N105" s="203"/>
      <c r="O105" s="203"/>
      <c r="P105" s="203"/>
      <c r="Q105" s="203"/>
      <c r="R105" s="203"/>
      <c r="S105" s="203"/>
      <c r="T105" s="204"/>
      <c r="AT105" s="199" t="s">
        <v>209</v>
      </c>
      <c r="AU105" s="199" t="s">
        <v>80</v>
      </c>
      <c r="AV105" s="14" t="s">
        <v>78</v>
      </c>
      <c r="AW105" s="14" t="s">
        <v>31</v>
      </c>
      <c r="AX105" s="14" t="s">
        <v>70</v>
      </c>
      <c r="AY105" s="199" t="s">
        <v>199</v>
      </c>
    </row>
    <row r="106" spans="2:51" s="14" customFormat="1" ht="12">
      <c r="B106" s="198"/>
      <c r="D106" s="168" t="s">
        <v>209</v>
      </c>
      <c r="E106" s="199" t="s">
        <v>3</v>
      </c>
      <c r="F106" s="200" t="s">
        <v>960</v>
      </c>
      <c r="H106" s="199" t="s">
        <v>3</v>
      </c>
      <c r="I106" s="201"/>
      <c r="L106" s="198"/>
      <c r="M106" s="202"/>
      <c r="N106" s="203"/>
      <c r="O106" s="203"/>
      <c r="P106" s="203"/>
      <c r="Q106" s="203"/>
      <c r="R106" s="203"/>
      <c r="S106" s="203"/>
      <c r="T106" s="204"/>
      <c r="AT106" s="199" t="s">
        <v>209</v>
      </c>
      <c r="AU106" s="199" t="s">
        <v>80</v>
      </c>
      <c r="AV106" s="14" t="s">
        <v>78</v>
      </c>
      <c r="AW106" s="14" t="s">
        <v>31</v>
      </c>
      <c r="AX106" s="14" t="s">
        <v>70</v>
      </c>
      <c r="AY106" s="199" t="s">
        <v>199</v>
      </c>
    </row>
    <row r="107" spans="1:65" s="1" customFormat="1" ht="16.5" customHeight="1">
      <c r="A107" s="32"/>
      <c r="B107" s="154"/>
      <c r="C107" s="155" t="s">
        <v>145</v>
      </c>
      <c r="D107" s="155" t="s">
        <v>201</v>
      </c>
      <c r="E107" s="156" t="s">
        <v>961</v>
      </c>
      <c r="F107" s="157" t="s">
        <v>962</v>
      </c>
      <c r="G107" s="158" t="s">
        <v>952</v>
      </c>
      <c r="H107" s="159">
        <v>1</v>
      </c>
      <c r="I107" s="160">
        <v>10000</v>
      </c>
      <c r="J107" s="161">
        <f>ROUND(I107*H107,2)</f>
        <v>10000</v>
      </c>
      <c r="K107" s="157" t="s">
        <v>204</v>
      </c>
      <c r="L107" s="33"/>
      <c r="M107" s="162" t="s">
        <v>3</v>
      </c>
      <c r="N107" s="163" t="s">
        <v>41</v>
      </c>
      <c r="O107" s="53"/>
      <c r="P107" s="164">
        <f>O107*H107</f>
        <v>0</v>
      </c>
      <c r="Q107" s="164">
        <v>0</v>
      </c>
      <c r="R107" s="164">
        <f>Q107*H107</f>
        <v>0</v>
      </c>
      <c r="S107" s="164">
        <v>0</v>
      </c>
      <c r="T107" s="165">
        <f>S107*H107</f>
        <v>0</v>
      </c>
      <c r="U107" s="32"/>
      <c r="V107" s="32"/>
      <c r="W107" s="32"/>
      <c r="X107" s="32"/>
      <c r="Y107" s="32"/>
      <c r="Z107" s="32"/>
      <c r="AA107" s="32"/>
      <c r="AB107" s="32"/>
      <c r="AC107" s="32"/>
      <c r="AD107" s="32"/>
      <c r="AE107" s="32"/>
      <c r="AR107" s="166" t="s">
        <v>926</v>
      </c>
      <c r="AT107" s="166" t="s">
        <v>201</v>
      </c>
      <c r="AU107" s="166" t="s">
        <v>80</v>
      </c>
      <c r="AY107" s="17" t="s">
        <v>199</v>
      </c>
      <c r="BE107" s="167">
        <f>IF(N107="základní",J107,0)</f>
        <v>10000</v>
      </c>
      <c r="BF107" s="167">
        <f>IF(N107="snížená",J107,0)</f>
        <v>0</v>
      </c>
      <c r="BG107" s="167">
        <f>IF(N107="zákl. přenesená",J107,0)</f>
        <v>0</v>
      </c>
      <c r="BH107" s="167">
        <f>IF(N107="sníž. přenesená",J107,0)</f>
        <v>0</v>
      </c>
      <c r="BI107" s="167">
        <f>IF(N107="nulová",J107,0)</f>
        <v>0</v>
      </c>
      <c r="BJ107" s="17" t="s">
        <v>78</v>
      </c>
      <c r="BK107" s="167">
        <f>ROUND(I107*H107,2)</f>
        <v>10000</v>
      </c>
      <c r="BL107" s="17" t="s">
        <v>926</v>
      </c>
      <c r="BM107" s="166" t="s">
        <v>963</v>
      </c>
    </row>
    <row r="108" spans="2:51" s="14" customFormat="1" ht="12">
      <c r="B108" s="198"/>
      <c r="D108" s="168" t="s">
        <v>209</v>
      </c>
      <c r="E108" s="199" t="s">
        <v>3</v>
      </c>
      <c r="F108" s="200" t="s">
        <v>964</v>
      </c>
      <c r="H108" s="199" t="s">
        <v>3</v>
      </c>
      <c r="I108" s="201"/>
      <c r="L108" s="198"/>
      <c r="M108" s="202"/>
      <c r="N108" s="203"/>
      <c r="O108" s="203"/>
      <c r="P108" s="203"/>
      <c r="Q108" s="203"/>
      <c r="R108" s="203"/>
      <c r="S108" s="203"/>
      <c r="T108" s="204"/>
      <c r="AT108" s="199" t="s">
        <v>209</v>
      </c>
      <c r="AU108" s="199" t="s">
        <v>80</v>
      </c>
      <c r="AV108" s="14" t="s">
        <v>78</v>
      </c>
      <c r="AW108" s="14" t="s">
        <v>31</v>
      </c>
      <c r="AX108" s="14" t="s">
        <v>70</v>
      </c>
      <c r="AY108" s="199" t="s">
        <v>199</v>
      </c>
    </row>
    <row r="109" spans="2:51" s="14" customFormat="1" ht="12">
      <c r="B109" s="198"/>
      <c r="D109" s="168" t="s">
        <v>209</v>
      </c>
      <c r="E109" s="199" t="s">
        <v>3</v>
      </c>
      <c r="F109" s="200" t="s">
        <v>965</v>
      </c>
      <c r="H109" s="199" t="s">
        <v>3</v>
      </c>
      <c r="I109" s="201"/>
      <c r="L109" s="198"/>
      <c r="M109" s="202"/>
      <c r="N109" s="203"/>
      <c r="O109" s="203"/>
      <c r="P109" s="203"/>
      <c r="Q109" s="203"/>
      <c r="R109" s="203"/>
      <c r="S109" s="203"/>
      <c r="T109" s="204"/>
      <c r="AT109" s="199" t="s">
        <v>209</v>
      </c>
      <c r="AU109" s="199" t="s">
        <v>80</v>
      </c>
      <c r="AV109" s="14" t="s">
        <v>78</v>
      </c>
      <c r="AW109" s="14" t="s">
        <v>31</v>
      </c>
      <c r="AX109" s="14" t="s">
        <v>70</v>
      </c>
      <c r="AY109" s="199" t="s">
        <v>199</v>
      </c>
    </row>
    <row r="110" spans="2:51" s="12" customFormat="1" ht="12">
      <c r="B110" s="172"/>
      <c r="D110" s="168" t="s">
        <v>209</v>
      </c>
      <c r="E110" s="173" t="s">
        <v>3</v>
      </c>
      <c r="F110" s="174" t="s">
        <v>78</v>
      </c>
      <c r="H110" s="175">
        <v>1</v>
      </c>
      <c r="I110" s="176"/>
      <c r="L110" s="172"/>
      <c r="M110" s="177"/>
      <c r="N110" s="178"/>
      <c r="O110" s="178"/>
      <c r="P110" s="178"/>
      <c r="Q110" s="178"/>
      <c r="R110" s="178"/>
      <c r="S110" s="178"/>
      <c r="T110" s="179"/>
      <c r="AT110" s="173" t="s">
        <v>209</v>
      </c>
      <c r="AU110" s="173" t="s">
        <v>80</v>
      </c>
      <c r="AV110" s="12" t="s">
        <v>80</v>
      </c>
      <c r="AW110" s="12" t="s">
        <v>31</v>
      </c>
      <c r="AX110" s="12" t="s">
        <v>78</v>
      </c>
      <c r="AY110" s="173" t="s">
        <v>199</v>
      </c>
    </row>
    <row r="111" spans="2:63" s="11" customFormat="1" ht="22.9" customHeight="1">
      <c r="B111" s="141"/>
      <c r="D111" s="142" t="s">
        <v>69</v>
      </c>
      <c r="E111" s="152" t="s">
        <v>966</v>
      </c>
      <c r="F111" s="152" t="s">
        <v>967</v>
      </c>
      <c r="I111" s="144"/>
      <c r="J111" s="153">
        <f>BK111</f>
        <v>14400</v>
      </c>
      <c r="L111" s="141"/>
      <c r="M111" s="146"/>
      <c r="N111" s="147"/>
      <c r="O111" s="147"/>
      <c r="P111" s="148">
        <f>SUM(P112:P116)</f>
        <v>0</v>
      </c>
      <c r="Q111" s="147"/>
      <c r="R111" s="148">
        <f>SUM(R112:R116)</f>
        <v>0</v>
      </c>
      <c r="S111" s="147"/>
      <c r="T111" s="149">
        <f>SUM(T112:T116)</f>
        <v>0</v>
      </c>
      <c r="AR111" s="142" t="s">
        <v>117</v>
      </c>
      <c r="AT111" s="150" t="s">
        <v>69</v>
      </c>
      <c r="AU111" s="150" t="s">
        <v>78</v>
      </c>
      <c r="AY111" s="142" t="s">
        <v>199</v>
      </c>
      <c r="BK111" s="151">
        <f>SUM(BK112:BK116)</f>
        <v>14400</v>
      </c>
    </row>
    <row r="112" spans="1:65" s="1" customFormat="1" ht="16.5" customHeight="1">
      <c r="A112" s="32"/>
      <c r="B112" s="154"/>
      <c r="C112" s="155" t="s">
        <v>133</v>
      </c>
      <c r="D112" s="155" t="s">
        <v>201</v>
      </c>
      <c r="E112" s="156" t="s">
        <v>968</v>
      </c>
      <c r="F112" s="157" t="s">
        <v>969</v>
      </c>
      <c r="G112" s="158" t="s">
        <v>925</v>
      </c>
      <c r="H112" s="159">
        <v>32</v>
      </c>
      <c r="I112" s="160">
        <v>300</v>
      </c>
      <c r="J112" s="161">
        <f>ROUND(I112*H112,2)</f>
        <v>9600</v>
      </c>
      <c r="K112" s="157" t="s">
        <v>204</v>
      </c>
      <c r="L112" s="33"/>
      <c r="M112" s="162" t="s">
        <v>3</v>
      </c>
      <c r="N112" s="163" t="s">
        <v>41</v>
      </c>
      <c r="O112" s="53"/>
      <c r="P112" s="164">
        <f>O112*H112</f>
        <v>0</v>
      </c>
      <c r="Q112" s="164">
        <v>0</v>
      </c>
      <c r="R112" s="164">
        <f>Q112*H112</f>
        <v>0</v>
      </c>
      <c r="S112" s="164">
        <v>0</v>
      </c>
      <c r="T112" s="165">
        <f>S112*H112</f>
        <v>0</v>
      </c>
      <c r="U112" s="32"/>
      <c r="V112" s="32"/>
      <c r="W112" s="32"/>
      <c r="X112" s="32"/>
      <c r="Y112" s="32"/>
      <c r="Z112" s="32"/>
      <c r="AA112" s="32"/>
      <c r="AB112" s="32"/>
      <c r="AC112" s="32"/>
      <c r="AD112" s="32"/>
      <c r="AE112" s="32"/>
      <c r="AR112" s="166" t="s">
        <v>926</v>
      </c>
      <c r="AT112" s="166" t="s">
        <v>201</v>
      </c>
      <c r="AU112" s="166" t="s">
        <v>80</v>
      </c>
      <c r="AY112" s="17" t="s">
        <v>199</v>
      </c>
      <c r="BE112" s="167">
        <f>IF(N112="základní",J112,0)</f>
        <v>9600</v>
      </c>
      <c r="BF112" s="167">
        <f>IF(N112="snížená",J112,0)</f>
        <v>0</v>
      </c>
      <c r="BG112" s="167">
        <f>IF(N112="zákl. přenesená",J112,0)</f>
        <v>0</v>
      </c>
      <c r="BH112" s="167">
        <f>IF(N112="sníž. přenesená",J112,0)</f>
        <v>0</v>
      </c>
      <c r="BI112" s="167">
        <f>IF(N112="nulová",J112,0)</f>
        <v>0</v>
      </c>
      <c r="BJ112" s="17" t="s">
        <v>78</v>
      </c>
      <c r="BK112" s="167">
        <f>ROUND(I112*H112,2)</f>
        <v>9600</v>
      </c>
      <c r="BL112" s="17" t="s">
        <v>926</v>
      </c>
      <c r="BM112" s="166" t="s">
        <v>970</v>
      </c>
    </row>
    <row r="113" spans="2:51" s="14" customFormat="1" ht="12">
      <c r="B113" s="198"/>
      <c r="D113" s="168" t="s">
        <v>209</v>
      </c>
      <c r="E113" s="199" t="s">
        <v>3</v>
      </c>
      <c r="F113" s="200" t="s">
        <v>971</v>
      </c>
      <c r="H113" s="199" t="s">
        <v>3</v>
      </c>
      <c r="I113" s="201"/>
      <c r="L113" s="198"/>
      <c r="M113" s="202"/>
      <c r="N113" s="203"/>
      <c r="O113" s="203"/>
      <c r="P113" s="203"/>
      <c r="Q113" s="203"/>
      <c r="R113" s="203"/>
      <c r="S113" s="203"/>
      <c r="T113" s="204"/>
      <c r="AT113" s="199" t="s">
        <v>209</v>
      </c>
      <c r="AU113" s="199" t="s">
        <v>80</v>
      </c>
      <c r="AV113" s="14" t="s">
        <v>78</v>
      </c>
      <c r="AW113" s="14" t="s">
        <v>31</v>
      </c>
      <c r="AX113" s="14" t="s">
        <v>70</v>
      </c>
      <c r="AY113" s="199" t="s">
        <v>199</v>
      </c>
    </row>
    <row r="114" spans="2:51" s="12" customFormat="1" ht="12">
      <c r="B114" s="172"/>
      <c r="D114" s="168" t="s">
        <v>209</v>
      </c>
      <c r="E114" s="173" t="s">
        <v>3</v>
      </c>
      <c r="F114" s="174" t="s">
        <v>972</v>
      </c>
      <c r="H114" s="175">
        <v>32</v>
      </c>
      <c r="I114" s="176"/>
      <c r="L114" s="172"/>
      <c r="M114" s="177"/>
      <c r="N114" s="178"/>
      <c r="O114" s="178"/>
      <c r="P114" s="178"/>
      <c r="Q114" s="178"/>
      <c r="R114" s="178"/>
      <c r="S114" s="178"/>
      <c r="T114" s="179"/>
      <c r="AT114" s="173" t="s">
        <v>209</v>
      </c>
      <c r="AU114" s="173" t="s">
        <v>80</v>
      </c>
      <c r="AV114" s="12" t="s">
        <v>80</v>
      </c>
      <c r="AW114" s="12" t="s">
        <v>31</v>
      </c>
      <c r="AX114" s="12" t="s">
        <v>78</v>
      </c>
      <c r="AY114" s="173" t="s">
        <v>199</v>
      </c>
    </row>
    <row r="115" spans="1:65" s="1" customFormat="1" ht="16.5" customHeight="1">
      <c r="A115" s="32"/>
      <c r="B115" s="154"/>
      <c r="C115" s="155" t="s">
        <v>241</v>
      </c>
      <c r="D115" s="155" t="s">
        <v>201</v>
      </c>
      <c r="E115" s="156" t="s">
        <v>973</v>
      </c>
      <c r="F115" s="157" t="s">
        <v>974</v>
      </c>
      <c r="G115" s="158" t="s">
        <v>925</v>
      </c>
      <c r="H115" s="159">
        <v>16</v>
      </c>
      <c r="I115" s="160">
        <v>300</v>
      </c>
      <c r="J115" s="161">
        <f>ROUND(I115*H115,2)</f>
        <v>4800</v>
      </c>
      <c r="K115" s="157" t="s">
        <v>204</v>
      </c>
      <c r="L115" s="33"/>
      <c r="M115" s="162" t="s">
        <v>3</v>
      </c>
      <c r="N115" s="163" t="s">
        <v>41</v>
      </c>
      <c r="O115" s="53"/>
      <c r="P115" s="164">
        <f>O115*H115</f>
        <v>0</v>
      </c>
      <c r="Q115" s="164">
        <v>0</v>
      </c>
      <c r="R115" s="164">
        <f>Q115*H115</f>
        <v>0</v>
      </c>
      <c r="S115" s="164">
        <v>0</v>
      </c>
      <c r="T115" s="165">
        <f>S115*H115</f>
        <v>0</v>
      </c>
      <c r="U115" s="32"/>
      <c r="V115" s="32"/>
      <c r="W115" s="32"/>
      <c r="X115" s="32"/>
      <c r="Y115" s="32"/>
      <c r="Z115" s="32"/>
      <c r="AA115" s="32"/>
      <c r="AB115" s="32"/>
      <c r="AC115" s="32"/>
      <c r="AD115" s="32"/>
      <c r="AE115" s="32"/>
      <c r="AR115" s="166" t="s">
        <v>926</v>
      </c>
      <c r="AT115" s="166" t="s">
        <v>201</v>
      </c>
      <c r="AU115" s="166" t="s">
        <v>80</v>
      </c>
      <c r="AY115" s="17" t="s">
        <v>199</v>
      </c>
      <c r="BE115" s="167">
        <f>IF(N115="základní",J115,0)</f>
        <v>4800</v>
      </c>
      <c r="BF115" s="167">
        <f>IF(N115="snížená",J115,0)</f>
        <v>0</v>
      </c>
      <c r="BG115" s="167">
        <f>IF(N115="zákl. přenesená",J115,0)</f>
        <v>0</v>
      </c>
      <c r="BH115" s="167">
        <f>IF(N115="sníž. přenesená",J115,0)</f>
        <v>0</v>
      </c>
      <c r="BI115" s="167">
        <f>IF(N115="nulová",J115,0)</f>
        <v>0</v>
      </c>
      <c r="BJ115" s="17" t="s">
        <v>78</v>
      </c>
      <c r="BK115" s="167">
        <f>ROUND(I115*H115,2)</f>
        <v>4800</v>
      </c>
      <c r="BL115" s="17" t="s">
        <v>926</v>
      </c>
      <c r="BM115" s="166" t="s">
        <v>975</v>
      </c>
    </row>
    <row r="116" spans="2:51" s="12" customFormat="1" ht="22.5">
      <c r="B116" s="172"/>
      <c r="D116" s="168" t="s">
        <v>209</v>
      </c>
      <c r="E116" s="173" t="s">
        <v>3</v>
      </c>
      <c r="F116" s="174" t="s">
        <v>976</v>
      </c>
      <c r="H116" s="175">
        <v>16</v>
      </c>
      <c r="I116" s="176"/>
      <c r="L116" s="172"/>
      <c r="M116" s="205"/>
      <c r="N116" s="206"/>
      <c r="O116" s="206"/>
      <c r="P116" s="206"/>
      <c r="Q116" s="206"/>
      <c r="R116" s="206"/>
      <c r="S116" s="206"/>
      <c r="T116" s="207"/>
      <c r="AT116" s="173" t="s">
        <v>209</v>
      </c>
      <c r="AU116" s="173" t="s">
        <v>80</v>
      </c>
      <c r="AV116" s="12" t="s">
        <v>80</v>
      </c>
      <c r="AW116" s="12" t="s">
        <v>31</v>
      </c>
      <c r="AX116" s="12" t="s">
        <v>78</v>
      </c>
      <c r="AY116" s="173" t="s">
        <v>199</v>
      </c>
    </row>
    <row r="117" spans="1:31" s="1" customFormat="1" ht="6.95" customHeight="1">
      <c r="A117" s="32"/>
      <c r="B117" s="42"/>
      <c r="C117" s="43"/>
      <c r="D117" s="43"/>
      <c r="E117" s="43"/>
      <c r="F117" s="43"/>
      <c r="G117" s="43"/>
      <c r="H117" s="43"/>
      <c r="I117" s="114"/>
      <c r="J117" s="43"/>
      <c r="K117" s="43"/>
      <c r="L117" s="33"/>
      <c r="M117" s="32"/>
      <c r="O117" s="32"/>
      <c r="P117" s="32"/>
      <c r="Q117" s="32"/>
      <c r="R117" s="32"/>
      <c r="S117" s="32"/>
      <c r="T117" s="32"/>
      <c r="U117" s="32"/>
      <c r="V117" s="32"/>
      <c r="W117" s="32"/>
      <c r="X117" s="32"/>
      <c r="Y117" s="32"/>
      <c r="Z117" s="32"/>
      <c r="AA117" s="32"/>
      <c r="AB117" s="32"/>
      <c r="AC117" s="32"/>
      <c r="AD117" s="32"/>
      <c r="AE117" s="32"/>
    </row>
  </sheetData>
  <autoFilter ref="C82:K82"/>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244"/>
  <sheetViews>
    <sheetView showGridLines="0" workbookViewId="0" topLeftCell="A1"/>
  </sheetViews>
  <sheetFormatPr defaultColWidth="9.28125" defaultRowHeight="12"/>
  <cols>
    <col min="1" max="1" width="8.28125" style="0" customWidth="1"/>
    <col min="2" max="2" width="1.421875" style="0" customWidth="1"/>
    <col min="3" max="3" width="25.00390625" style="0" customWidth="1"/>
    <col min="4" max="4" width="75.8515625" style="0" customWidth="1"/>
    <col min="5" max="5" width="13.28125" style="0" customWidth="1"/>
    <col min="6" max="6" width="20.00390625" style="0" customWidth="1"/>
    <col min="7" max="7" width="1.421875" style="0" customWidth="1"/>
    <col min="8" max="8" width="8.28125" style="0" customWidth="1"/>
  </cols>
  <sheetData>
    <row r="1" ht="11.25" customHeight="1"/>
    <row r="2" ht="36.95" customHeight="1"/>
    <row r="3" spans="2:8" ht="6.95" customHeight="1">
      <c r="B3" s="18"/>
      <c r="C3" s="19"/>
      <c r="D3" s="19"/>
      <c r="E3" s="19"/>
      <c r="F3" s="19"/>
      <c r="G3" s="19"/>
      <c r="H3" s="20"/>
    </row>
    <row r="4" spans="2:8" ht="24.95" customHeight="1">
      <c r="B4" s="20"/>
      <c r="C4" s="21" t="s">
        <v>977</v>
      </c>
      <c r="H4" s="20"/>
    </row>
    <row r="5" spans="2:8" ht="12" customHeight="1">
      <c r="B5" s="20"/>
      <c r="C5" s="24" t="s">
        <v>14</v>
      </c>
      <c r="D5" s="330" t="s">
        <v>15</v>
      </c>
      <c r="E5" s="322"/>
      <c r="F5" s="322"/>
      <c r="H5" s="20"/>
    </row>
    <row r="6" spans="2:8" ht="36.95" customHeight="1">
      <c r="B6" s="20"/>
      <c r="C6" s="26" t="s">
        <v>17</v>
      </c>
      <c r="D6" s="327" t="s">
        <v>978</v>
      </c>
      <c r="E6" s="322"/>
      <c r="F6" s="322"/>
      <c r="H6" s="20"/>
    </row>
    <row r="7" spans="2:8" ht="16.5" customHeight="1">
      <c r="B7" s="20"/>
      <c r="C7" s="27" t="s">
        <v>23</v>
      </c>
      <c r="D7" s="50">
        <f>'Rekapitulace stavby'!AN8</f>
        <v>43991</v>
      </c>
      <c r="H7" s="20"/>
    </row>
    <row r="8" spans="1:8" s="1" customFormat="1" ht="10.9" customHeight="1">
      <c r="A8" s="32"/>
      <c r="B8" s="33"/>
      <c r="C8" s="32"/>
      <c r="D8" s="32"/>
      <c r="E8" s="32"/>
      <c r="F8" s="32"/>
      <c r="G8" s="32"/>
      <c r="H8" s="33"/>
    </row>
    <row r="9" spans="1:8" s="10" customFormat="1" ht="29.25" customHeight="1">
      <c r="A9" s="130"/>
      <c r="B9" s="131"/>
      <c r="C9" s="132" t="s">
        <v>51</v>
      </c>
      <c r="D9" s="133" t="s">
        <v>52</v>
      </c>
      <c r="E9" s="133" t="s">
        <v>187</v>
      </c>
      <c r="F9" s="135" t="s">
        <v>979</v>
      </c>
      <c r="G9" s="130"/>
      <c r="H9" s="131"/>
    </row>
    <row r="10" spans="1:8" s="1" customFormat="1" ht="26.45" customHeight="1">
      <c r="A10" s="32"/>
      <c r="B10" s="33"/>
      <c r="C10" s="209" t="s">
        <v>980</v>
      </c>
      <c r="D10" s="209" t="s">
        <v>76</v>
      </c>
      <c r="E10" s="32"/>
      <c r="F10" s="32"/>
      <c r="G10" s="32"/>
      <c r="H10" s="33"/>
    </row>
    <row r="11" spans="1:8" s="1" customFormat="1" ht="16.9" customHeight="1">
      <c r="A11" s="32"/>
      <c r="B11" s="33"/>
      <c r="C11" s="210" t="s">
        <v>87</v>
      </c>
      <c r="D11" s="211" t="s">
        <v>88</v>
      </c>
      <c r="E11" s="212" t="s">
        <v>89</v>
      </c>
      <c r="F11" s="213">
        <v>120</v>
      </c>
      <c r="G11" s="32"/>
      <c r="H11" s="33"/>
    </row>
    <row r="12" spans="1:8" s="1" customFormat="1" ht="16.9" customHeight="1">
      <c r="A12" s="32"/>
      <c r="B12" s="33"/>
      <c r="C12" s="214" t="s">
        <v>3</v>
      </c>
      <c r="D12" s="214" t="s">
        <v>981</v>
      </c>
      <c r="E12" s="17" t="s">
        <v>3</v>
      </c>
      <c r="F12" s="215">
        <v>120</v>
      </c>
      <c r="G12" s="32"/>
      <c r="H12" s="33"/>
    </row>
    <row r="13" spans="1:8" s="1" customFormat="1" ht="16.9" customHeight="1">
      <c r="A13" s="32"/>
      <c r="B13" s="33"/>
      <c r="C13" s="216" t="s">
        <v>982</v>
      </c>
      <c r="D13" s="32"/>
      <c r="E13" s="32"/>
      <c r="F13" s="32"/>
      <c r="G13" s="32"/>
      <c r="H13" s="33"/>
    </row>
    <row r="14" spans="1:8" s="1" customFormat="1" ht="22.5">
      <c r="A14" s="32"/>
      <c r="B14" s="33"/>
      <c r="C14" s="214" t="s">
        <v>210</v>
      </c>
      <c r="D14" s="214" t="s">
        <v>983</v>
      </c>
      <c r="E14" s="17" t="s">
        <v>89</v>
      </c>
      <c r="F14" s="215">
        <v>120</v>
      </c>
      <c r="G14" s="32"/>
      <c r="H14" s="33"/>
    </row>
    <row r="15" spans="1:8" s="1" customFormat="1" ht="16.9" customHeight="1">
      <c r="A15" s="32"/>
      <c r="B15" s="33"/>
      <c r="C15" s="214" t="s">
        <v>218</v>
      </c>
      <c r="D15" s="214" t="s">
        <v>984</v>
      </c>
      <c r="E15" s="17" t="s">
        <v>89</v>
      </c>
      <c r="F15" s="215">
        <v>120</v>
      </c>
      <c r="G15" s="32"/>
      <c r="H15" s="33"/>
    </row>
    <row r="16" spans="1:8" s="1" customFormat="1" ht="16.9" customHeight="1">
      <c r="A16" s="32"/>
      <c r="B16" s="33"/>
      <c r="C16" s="210" t="s">
        <v>92</v>
      </c>
      <c r="D16" s="211" t="s">
        <v>93</v>
      </c>
      <c r="E16" s="212" t="s">
        <v>89</v>
      </c>
      <c r="F16" s="213">
        <v>110</v>
      </c>
      <c r="G16" s="32"/>
      <c r="H16" s="33"/>
    </row>
    <row r="17" spans="1:8" s="1" customFormat="1" ht="16.9" customHeight="1">
      <c r="A17" s="32"/>
      <c r="B17" s="33"/>
      <c r="C17" s="214" t="s">
        <v>3</v>
      </c>
      <c r="D17" s="214" t="s">
        <v>94</v>
      </c>
      <c r="E17" s="17" t="s">
        <v>3</v>
      </c>
      <c r="F17" s="215">
        <v>110</v>
      </c>
      <c r="G17" s="32"/>
      <c r="H17" s="33"/>
    </row>
    <row r="18" spans="1:8" s="1" customFormat="1" ht="16.9" customHeight="1">
      <c r="A18" s="32"/>
      <c r="B18" s="33"/>
      <c r="C18" s="216" t="s">
        <v>982</v>
      </c>
      <c r="D18" s="32"/>
      <c r="E18" s="32"/>
      <c r="F18" s="32"/>
      <c r="G18" s="32"/>
      <c r="H18" s="33"/>
    </row>
    <row r="19" spans="1:8" s="1" customFormat="1" ht="16.9" customHeight="1">
      <c r="A19" s="32"/>
      <c r="B19" s="33"/>
      <c r="C19" s="214" t="s">
        <v>202</v>
      </c>
      <c r="D19" s="214" t="s">
        <v>985</v>
      </c>
      <c r="E19" s="17" t="s">
        <v>89</v>
      </c>
      <c r="F19" s="215">
        <v>110</v>
      </c>
      <c r="G19" s="32"/>
      <c r="H19" s="33"/>
    </row>
    <row r="20" spans="1:8" s="1" customFormat="1" ht="16.9" customHeight="1">
      <c r="A20" s="32"/>
      <c r="B20" s="33"/>
      <c r="C20" s="214" t="s">
        <v>214</v>
      </c>
      <c r="D20" s="214" t="s">
        <v>986</v>
      </c>
      <c r="E20" s="17" t="s">
        <v>89</v>
      </c>
      <c r="F20" s="215">
        <v>110</v>
      </c>
      <c r="G20" s="32"/>
      <c r="H20" s="33"/>
    </row>
    <row r="21" spans="1:8" s="1" customFormat="1" ht="16.9" customHeight="1">
      <c r="A21" s="32"/>
      <c r="B21" s="33"/>
      <c r="C21" s="210" t="s">
        <v>96</v>
      </c>
      <c r="D21" s="211" t="s">
        <v>97</v>
      </c>
      <c r="E21" s="212" t="s">
        <v>89</v>
      </c>
      <c r="F21" s="213">
        <v>584</v>
      </c>
      <c r="G21" s="32"/>
      <c r="H21" s="33"/>
    </row>
    <row r="22" spans="1:8" s="1" customFormat="1" ht="16.9" customHeight="1">
      <c r="A22" s="32"/>
      <c r="B22" s="33"/>
      <c r="C22" s="214" t="s">
        <v>3</v>
      </c>
      <c r="D22" s="214" t="s">
        <v>98</v>
      </c>
      <c r="E22" s="17" t="s">
        <v>3</v>
      </c>
      <c r="F22" s="215">
        <v>584</v>
      </c>
      <c r="G22" s="32"/>
      <c r="H22" s="33"/>
    </row>
    <row r="23" spans="1:8" s="1" customFormat="1" ht="16.9" customHeight="1">
      <c r="A23" s="32"/>
      <c r="B23" s="33"/>
      <c r="C23" s="216" t="s">
        <v>982</v>
      </c>
      <c r="D23" s="32"/>
      <c r="E23" s="32"/>
      <c r="F23" s="32"/>
      <c r="G23" s="32"/>
      <c r="H23" s="33"/>
    </row>
    <row r="24" spans="1:8" s="1" customFormat="1" ht="16.9" customHeight="1">
      <c r="A24" s="32"/>
      <c r="B24" s="33"/>
      <c r="C24" s="214" t="s">
        <v>224</v>
      </c>
      <c r="D24" s="214" t="s">
        <v>987</v>
      </c>
      <c r="E24" s="17" t="s">
        <v>89</v>
      </c>
      <c r="F24" s="215">
        <v>584</v>
      </c>
      <c r="G24" s="32"/>
      <c r="H24" s="33"/>
    </row>
    <row r="25" spans="1:8" s="1" customFormat="1" ht="16.9" customHeight="1">
      <c r="A25" s="32"/>
      <c r="B25" s="33"/>
      <c r="C25" s="214" t="s">
        <v>234</v>
      </c>
      <c r="D25" s="214" t="s">
        <v>988</v>
      </c>
      <c r="E25" s="17" t="s">
        <v>89</v>
      </c>
      <c r="F25" s="215">
        <v>584</v>
      </c>
      <c r="G25" s="32"/>
      <c r="H25" s="33"/>
    </row>
    <row r="26" spans="1:8" s="1" customFormat="1" ht="16.9" customHeight="1">
      <c r="A26" s="32"/>
      <c r="B26" s="33"/>
      <c r="C26" s="210" t="s">
        <v>99</v>
      </c>
      <c r="D26" s="211" t="s">
        <v>100</v>
      </c>
      <c r="E26" s="212" t="s">
        <v>89</v>
      </c>
      <c r="F26" s="213">
        <v>1986</v>
      </c>
      <c r="G26" s="32"/>
      <c r="H26" s="33"/>
    </row>
    <row r="27" spans="1:8" s="1" customFormat="1" ht="16.9" customHeight="1">
      <c r="A27" s="32"/>
      <c r="B27" s="33"/>
      <c r="C27" s="214" t="s">
        <v>3</v>
      </c>
      <c r="D27" s="214" t="s">
        <v>101</v>
      </c>
      <c r="E27" s="17" t="s">
        <v>3</v>
      </c>
      <c r="F27" s="215">
        <v>1986</v>
      </c>
      <c r="G27" s="32"/>
      <c r="H27" s="33"/>
    </row>
    <row r="28" spans="1:8" s="1" customFormat="1" ht="16.9" customHeight="1">
      <c r="A28" s="32"/>
      <c r="B28" s="33"/>
      <c r="C28" s="216" t="s">
        <v>982</v>
      </c>
      <c r="D28" s="32"/>
      <c r="E28" s="32"/>
      <c r="F28" s="32"/>
      <c r="G28" s="32"/>
      <c r="H28" s="33"/>
    </row>
    <row r="29" spans="1:8" s="1" customFormat="1" ht="16.9" customHeight="1">
      <c r="A29" s="32"/>
      <c r="B29" s="33"/>
      <c r="C29" s="214" t="s">
        <v>221</v>
      </c>
      <c r="D29" s="214" t="s">
        <v>989</v>
      </c>
      <c r="E29" s="17" t="s">
        <v>89</v>
      </c>
      <c r="F29" s="215">
        <v>1986</v>
      </c>
      <c r="G29" s="32"/>
      <c r="H29" s="33"/>
    </row>
    <row r="30" spans="1:8" s="1" customFormat="1" ht="16.9" customHeight="1">
      <c r="A30" s="32"/>
      <c r="B30" s="33"/>
      <c r="C30" s="214" t="s">
        <v>228</v>
      </c>
      <c r="D30" s="214" t="s">
        <v>990</v>
      </c>
      <c r="E30" s="17" t="s">
        <v>89</v>
      </c>
      <c r="F30" s="215">
        <v>198.6</v>
      </c>
      <c r="G30" s="32"/>
      <c r="H30" s="33"/>
    </row>
    <row r="31" spans="1:8" s="1" customFormat="1" ht="16.9" customHeight="1">
      <c r="A31" s="32"/>
      <c r="B31" s="33"/>
      <c r="C31" s="214" t="s">
        <v>237</v>
      </c>
      <c r="D31" s="214" t="s">
        <v>991</v>
      </c>
      <c r="E31" s="17" t="s">
        <v>89</v>
      </c>
      <c r="F31" s="215">
        <v>1986</v>
      </c>
      <c r="G31" s="32"/>
      <c r="H31" s="33"/>
    </row>
    <row r="32" spans="1:8" s="1" customFormat="1" ht="16.9" customHeight="1">
      <c r="A32" s="32"/>
      <c r="B32" s="33"/>
      <c r="C32" s="210" t="s">
        <v>146</v>
      </c>
      <c r="D32" s="211" t="s">
        <v>147</v>
      </c>
      <c r="E32" s="212" t="s">
        <v>126</v>
      </c>
      <c r="F32" s="213">
        <v>25</v>
      </c>
      <c r="G32" s="32"/>
      <c r="H32" s="33"/>
    </row>
    <row r="33" spans="1:8" s="1" customFormat="1" ht="16.9" customHeight="1">
      <c r="A33" s="32"/>
      <c r="B33" s="33"/>
      <c r="C33" s="214" t="s">
        <v>3</v>
      </c>
      <c r="D33" s="214" t="s">
        <v>148</v>
      </c>
      <c r="E33" s="17" t="s">
        <v>3</v>
      </c>
      <c r="F33" s="215">
        <v>25</v>
      </c>
      <c r="G33" s="32"/>
      <c r="H33" s="33"/>
    </row>
    <row r="34" spans="1:8" s="1" customFormat="1" ht="16.9" customHeight="1">
      <c r="A34" s="32"/>
      <c r="B34" s="33"/>
      <c r="C34" s="216" t="s">
        <v>982</v>
      </c>
      <c r="D34" s="32"/>
      <c r="E34" s="32"/>
      <c r="F34" s="32"/>
      <c r="G34" s="32"/>
      <c r="H34" s="33"/>
    </row>
    <row r="35" spans="1:8" s="1" customFormat="1" ht="16.9" customHeight="1">
      <c r="A35" s="32"/>
      <c r="B35" s="33"/>
      <c r="C35" s="214" t="s">
        <v>316</v>
      </c>
      <c r="D35" s="214" t="s">
        <v>992</v>
      </c>
      <c r="E35" s="17" t="s">
        <v>154</v>
      </c>
      <c r="F35" s="215">
        <v>3</v>
      </c>
      <c r="G35" s="32"/>
      <c r="H35" s="33"/>
    </row>
    <row r="36" spans="1:8" s="1" customFormat="1" ht="16.9" customHeight="1">
      <c r="A36" s="32"/>
      <c r="B36" s="33"/>
      <c r="C36" s="214" t="s">
        <v>366</v>
      </c>
      <c r="D36" s="214" t="s">
        <v>993</v>
      </c>
      <c r="E36" s="17" t="s">
        <v>154</v>
      </c>
      <c r="F36" s="215">
        <v>6</v>
      </c>
      <c r="G36" s="32"/>
      <c r="H36" s="33"/>
    </row>
    <row r="37" spans="1:8" s="1" customFormat="1" ht="16.9" customHeight="1">
      <c r="A37" s="32"/>
      <c r="B37" s="33"/>
      <c r="C37" s="214" t="s">
        <v>449</v>
      </c>
      <c r="D37" s="214" t="s">
        <v>994</v>
      </c>
      <c r="E37" s="17" t="s">
        <v>126</v>
      </c>
      <c r="F37" s="215">
        <v>25</v>
      </c>
      <c r="G37" s="32"/>
      <c r="H37" s="33"/>
    </row>
    <row r="38" spans="1:8" s="1" customFormat="1" ht="16.9" customHeight="1">
      <c r="A38" s="32"/>
      <c r="B38" s="33"/>
      <c r="C38" s="210" t="s">
        <v>109</v>
      </c>
      <c r="D38" s="211" t="s">
        <v>110</v>
      </c>
      <c r="E38" s="212" t="s">
        <v>89</v>
      </c>
      <c r="F38" s="213">
        <v>153</v>
      </c>
      <c r="G38" s="32"/>
      <c r="H38" s="33"/>
    </row>
    <row r="39" spans="1:8" s="1" customFormat="1" ht="16.9" customHeight="1">
      <c r="A39" s="32"/>
      <c r="B39" s="33"/>
      <c r="C39" s="214" t="s">
        <v>3</v>
      </c>
      <c r="D39" s="214" t="s">
        <v>111</v>
      </c>
      <c r="E39" s="17" t="s">
        <v>3</v>
      </c>
      <c r="F39" s="215">
        <v>153</v>
      </c>
      <c r="G39" s="32"/>
      <c r="H39" s="33"/>
    </row>
    <row r="40" spans="1:8" s="1" customFormat="1" ht="16.9" customHeight="1">
      <c r="A40" s="32"/>
      <c r="B40" s="33"/>
      <c r="C40" s="216" t="s">
        <v>982</v>
      </c>
      <c r="D40" s="32"/>
      <c r="E40" s="32"/>
      <c r="F40" s="32"/>
      <c r="G40" s="32"/>
      <c r="H40" s="33"/>
    </row>
    <row r="41" spans="1:8" s="1" customFormat="1" ht="16.9" customHeight="1">
      <c r="A41" s="32"/>
      <c r="B41" s="33"/>
      <c r="C41" s="214" t="s">
        <v>351</v>
      </c>
      <c r="D41" s="214" t="s">
        <v>995</v>
      </c>
      <c r="E41" s="17" t="s">
        <v>89</v>
      </c>
      <c r="F41" s="215">
        <v>2677</v>
      </c>
      <c r="G41" s="32"/>
      <c r="H41" s="33"/>
    </row>
    <row r="42" spans="1:8" s="1" customFormat="1" ht="16.9" customHeight="1">
      <c r="A42" s="32"/>
      <c r="B42" s="33"/>
      <c r="C42" s="214" t="s">
        <v>373</v>
      </c>
      <c r="D42" s="214" t="s">
        <v>996</v>
      </c>
      <c r="E42" s="17" t="s">
        <v>89</v>
      </c>
      <c r="F42" s="215">
        <v>2944.7</v>
      </c>
      <c r="G42" s="32"/>
      <c r="H42" s="33"/>
    </row>
    <row r="43" spans="1:8" s="1" customFormat="1" ht="16.9" customHeight="1">
      <c r="A43" s="32"/>
      <c r="B43" s="33"/>
      <c r="C43" s="214" t="s">
        <v>423</v>
      </c>
      <c r="D43" s="214" t="s">
        <v>997</v>
      </c>
      <c r="E43" s="17" t="s">
        <v>89</v>
      </c>
      <c r="F43" s="215">
        <v>627</v>
      </c>
      <c r="G43" s="32"/>
      <c r="H43" s="33"/>
    </row>
    <row r="44" spans="1:8" s="1" customFormat="1" ht="22.5">
      <c r="A44" s="32"/>
      <c r="B44" s="33"/>
      <c r="C44" s="214" t="s">
        <v>444</v>
      </c>
      <c r="D44" s="214" t="s">
        <v>998</v>
      </c>
      <c r="E44" s="17" t="s">
        <v>89</v>
      </c>
      <c r="F44" s="215">
        <v>153</v>
      </c>
      <c r="G44" s="32"/>
      <c r="H44" s="33"/>
    </row>
    <row r="45" spans="1:8" s="1" customFormat="1" ht="16.9" customHeight="1">
      <c r="A45" s="32"/>
      <c r="B45" s="33"/>
      <c r="C45" s="214" t="s">
        <v>434</v>
      </c>
      <c r="D45" s="214" t="s">
        <v>435</v>
      </c>
      <c r="E45" s="17" t="s">
        <v>89</v>
      </c>
      <c r="F45" s="215">
        <v>154.53</v>
      </c>
      <c r="G45" s="32"/>
      <c r="H45" s="33"/>
    </row>
    <row r="46" spans="1:8" s="1" customFormat="1" ht="16.9" customHeight="1">
      <c r="A46" s="32"/>
      <c r="B46" s="33"/>
      <c r="C46" s="210" t="s">
        <v>105</v>
      </c>
      <c r="D46" s="211" t="s">
        <v>106</v>
      </c>
      <c r="E46" s="212" t="s">
        <v>89</v>
      </c>
      <c r="F46" s="213">
        <v>459</v>
      </c>
      <c r="G46" s="32"/>
      <c r="H46" s="33"/>
    </row>
    <row r="47" spans="1:8" s="1" customFormat="1" ht="16.9" customHeight="1">
      <c r="A47" s="32"/>
      <c r="B47" s="33"/>
      <c r="C47" s="214" t="s">
        <v>3</v>
      </c>
      <c r="D47" s="214" t="s">
        <v>107</v>
      </c>
      <c r="E47" s="17" t="s">
        <v>3</v>
      </c>
      <c r="F47" s="215">
        <v>459</v>
      </c>
      <c r="G47" s="32"/>
      <c r="H47" s="33"/>
    </row>
    <row r="48" spans="1:8" s="1" customFormat="1" ht="16.9" customHeight="1">
      <c r="A48" s="32"/>
      <c r="B48" s="33"/>
      <c r="C48" s="216" t="s">
        <v>982</v>
      </c>
      <c r="D48" s="32"/>
      <c r="E48" s="32"/>
      <c r="F48" s="32"/>
      <c r="G48" s="32"/>
      <c r="H48" s="33"/>
    </row>
    <row r="49" spans="1:8" s="1" customFormat="1" ht="16.9" customHeight="1">
      <c r="A49" s="32"/>
      <c r="B49" s="33"/>
      <c r="C49" s="214" t="s">
        <v>351</v>
      </c>
      <c r="D49" s="214" t="s">
        <v>995</v>
      </c>
      <c r="E49" s="17" t="s">
        <v>89</v>
      </c>
      <c r="F49" s="215">
        <v>2677</v>
      </c>
      <c r="G49" s="32"/>
      <c r="H49" s="33"/>
    </row>
    <row r="50" spans="1:8" s="1" customFormat="1" ht="16.9" customHeight="1">
      <c r="A50" s="32"/>
      <c r="B50" s="33"/>
      <c r="C50" s="214" t="s">
        <v>373</v>
      </c>
      <c r="D50" s="214" t="s">
        <v>996</v>
      </c>
      <c r="E50" s="17" t="s">
        <v>89</v>
      </c>
      <c r="F50" s="215">
        <v>2944.7</v>
      </c>
      <c r="G50" s="32"/>
      <c r="H50" s="33"/>
    </row>
    <row r="51" spans="1:8" s="1" customFormat="1" ht="16.9" customHeight="1">
      <c r="A51" s="32"/>
      <c r="B51" s="33"/>
      <c r="C51" s="214" t="s">
        <v>423</v>
      </c>
      <c r="D51" s="214" t="s">
        <v>997</v>
      </c>
      <c r="E51" s="17" t="s">
        <v>89</v>
      </c>
      <c r="F51" s="215">
        <v>627</v>
      </c>
      <c r="G51" s="32"/>
      <c r="H51" s="33"/>
    </row>
    <row r="52" spans="1:8" s="1" customFormat="1" ht="16.9" customHeight="1">
      <c r="A52" s="32"/>
      <c r="B52" s="33"/>
      <c r="C52" s="214" t="s">
        <v>428</v>
      </c>
      <c r="D52" s="214" t="s">
        <v>429</v>
      </c>
      <c r="E52" s="17" t="s">
        <v>89</v>
      </c>
      <c r="F52" s="215">
        <v>468.18</v>
      </c>
      <c r="G52" s="32"/>
      <c r="H52" s="33"/>
    </row>
    <row r="53" spans="1:8" s="1" customFormat="1" ht="16.9" customHeight="1">
      <c r="A53" s="32"/>
      <c r="B53" s="33"/>
      <c r="C53" s="210" t="s">
        <v>113</v>
      </c>
      <c r="D53" s="211" t="s">
        <v>114</v>
      </c>
      <c r="E53" s="212" t="s">
        <v>89</v>
      </c>
      <c r="F53" s="213">
        <v>15</v>
      </c>
      <c r="G53" s="32"/>
      <c r="H53" s="33"/>
    </row>
    <row r="54" spans="1:8" s="1" customFormat="1" ht="16.9" customHeight="1">
      <c r="A54" s="32"/>
      <c r="B54" s="33"/>
      <c r="C54" s="214" t="s">
        <v>3</v>
      </c>
      <c r="D54" s="214" t="s">
        <v>9</v>
      </c>
      <c r="E54" s="17" t="s">
        <v>3</v>
      </c>
      <c r="F54" s="215">
        <v>15</v>
      </c>
      <c r="G54" s="32"/>
      <c r="H54" s="33"/>
    </row>
    <row r="55" spans="1:8" s="1" customFormat="1" ht="16.9" customHeight="1">
      <c r="A55" s="32"/>
      <c r="B55" s="33"/>
      <c r="C55" s="216" t="s">
        <v>982</v>
      </c>
      <c r="D55" s="32"/>
      <c r="E55" s="32"/>
      <c r="F55" s="32"/>
      <c r="G55" s="32"/>
      <c r="H55" s="33"/>
    </row>
    <row r="56" spans="1:8" s="1" customFormat="1" ht="16.9" customHeight="1">
      <c r="A56" s="32"/>
      <c r="B56" s="33"/>
      <c r="C56" s="214" t="s">
        <v>351</v>
      </c>
      <c r="D56" s="214" t="s">
        <v>995</v>
      </c>
      <c r="E56" s="17" t="s">
        <v>89</v>
      </c>
      <c r="F56" s="215">
        <v>2677</v>
      </c>
      <c r="G56" s="32"/>
      <c r="H56" s="33"/>
    </row>
    <row r="57" spans="1:8" s="1" customFormat="1" ht="16.9" customHeight="1">
      <c r="A57" s="32"/>
      <c r="B57" s="33"/>
      <c r="C57" s="214" t="s">
        <v>373</v>
      </c>
      <c r="D57" s="214" t="s">
        <v>996</v>
      </c>
      <c r="E57" s="17" t="s">
        <v>89</v>
      </c>
      <c r="F57" s="215">
        <v>2944.7</v>
      </c>
      <c r="G57" s="32"/>
      <c r="H57" s="33"/>
    </row>
    <row r="58" spans="1:8" s="1" customFormat="1" ht="16.9" customHeight="1">
      <c r="A58" s="32"/>
      <c r="B58" s="33"/>
      <c r="C58" s="214" t="s">
        <v>423</v>
      </c>
      <c r="D58" s="214" t="s">
        <v>997</v>
      </c>
      <c r="E58" s="17" t="s">
        <v>89</v>
      </c>
      <c r="F58" s="215">
        <v>627</v>
      </c>
      <c r="G58" s="32"/>
      <c r="H58" s="33"/>
    </row>
    <row r="59" spans="1:8" s="1" customFormat="1" ht="16.9" customHeight="1">
      <c r="A59" s="32"/>
      <c r="B59" s="33"/>
      <c r="C59" s="214" t="s">
        <v>440</v>
      </c>
      <c r="D59" s="214" t="s">
        <v>441</v>
      </c>
      <c r="E59" s="17" t="s">
        <v>89</v>
      </c>
      <c r="F59" s="215">
        <v>15</v>
      </c>
      <c r="G59" s="32"/>
      <c r="H59" s="33"/>
    </row>
    <row r="60" spans="1:8" s="1" customFormat="1" ht="16.9" customHeight="1">
      <c r="A60" s="32"/>
      <c r="B60" s="33"/>
      <c r="C60" s="210" t="s">
        <v>102</v>
      </c>
      <c r="D60" s="211" t="s">
        <v>103</v>
      </c>
      <c r="E60" s="212" t="s">
        <v>89</v>
      </c>
      <c r="F60" s="213">
        <v>17</v>
      </c>
      <c r="G60" s="32"/>
      <c r="H60" s="33"/>
    </row>
    <row r="61" spans="1:8" s="1" customFormat="1" ht="16.9" customHeight="1">
      <c r="A61" s="32"/>
      <c r="B61" s="33"/>
      <c r="C61" s="214" t="s">
        <v>3</v>
      </c>
      <c r="D61" s="214" t="s">
        <v>104</v>
      </c>
      <c r="E61" s="17" t="s">
        <v>3</v>
      </c>
      <c r="F61" s="215">
        <v>17</v>
      </c>
      <c r="G61" s="32"/>
      <c r="H61" s="33"/>
    </row>
    <row r="62" spans="1:8" s="1" customFormat="1" ht="16.9" customHeight="1">
      <c r="A62" s="32"/>
      <c r="B62" s="33"/>
      <c r="C62" s="216" t="s">
        <v>982</v>
      </c>
      <c r="D62" s="32"/>
      <c r="E62" s="32"/>
      <c r="F62" s="32"/>
      <c r="G62" s="32"/>
      <c r="H62" s="33"/>
    </row>
    <row r="63" spans="1:8" s="1" customFormat="1" ht="16.9" customHeight="1">
      <c r="A63" s="32"/>
      <c r="B63" s="33"/>
      <c r="C63" s="214" t="s">
        <v>380</v>
      </c>
      <c r="D63" s="214" t="s">
        <v>999</v>
      </c>
      <c r="E63" s="17" t="s">
        <v>89</v>
      </c>
      <c r="F63" s="215">
        <v>2578.3</v>
      </c>
      <c r="G63" s="32"/>
      <c r="H63" s="33"/>
    </row>
    <row r="64" spans="1:8" s="1" customFormat="1" ht="16.9" customHeight="1">
      <c r="A64" s="32"/>
      <c r="B64" s="33"/>
      <c r="C64" s="214" t="s">
        <v>417</v>
      </c>
      <c r="D64" s="214" t="s">
        <v>1000</v>
      </c>
      <c r="E64" s="17" t="s">
        <v>89</v>
      </c>
      <c r="F64" s="215">
        <v>22</v>
      </c>
      <c r="G64" s="32"/>
      <c r="H64" s="33"/>
    </row>
    <row r="65" spans="1:8" s="1" customFormat="1" ht="16.9" customHeight="1">
      <c r="A65" s="32"/>
      <c r="B65" s="33"/>
      <c r="C65" s="210" t="s">
        <v>115</v>
      </c>
      <c r="D65" s="211" t="s">
        <v>116</v>
      </c>
      <c r="E65" s="212" t="s">
        <v>89</v>
      </c>
      <c r="F65" s="213">
        <v>5</v>
      </c>
      <c r="G65" s="32"/>
      <c r="H65" s="33"/>
    </row>
    <row r="66" spans="1:8" s="1" customFormat="1" ht="16.9" customHeight="1">
      <c r="A66" s="32"/>
      <c r="B66" s="33"/>
      <c r="C66" s="214" t="s">
        <v>3</v>
      </c>
      <c r="D66" s="214" t="s">
        <v>117</v>
      </c>
      <c r="E66" s="17" t="s">
        <v>3</v>
      </c>
      <c r="F66" s="215">
        <v>5</v>
      </c>
      <c r="G66" s="32"/>
      <c r="H66" s="33"/>
    </row>
    <row r="67" spans="1:8" s="1" customFormat="1" ht="16.9" customHeight="1">
      <c r="A67" s="32"/>
      <c r="B67" s="33"/>
      <c r="C67" s="216" t="s">
        <v>982</v>
      </c>
      <c r="D67" s="32"/>
      <c r="E67" s="32"/>
      <c r="F67" s="32"/>
      <c r="G67" s="32"/>
      <c r="H67" s="33"/>
    </row>
    <row r="68" spans="1:8" s="1" customFormat="1" ht="22.5">
      <c r="A68" s="32"/>
      <c r="B68" s="33"/>
      <c r="C68" s="214" t="s">
        <v>407</v>
      </c>
      <c r="D68" s="214" t="s">
        <v>1001</v>
      </c>
      <c r="E68" s="17" t="s">
        <v>89</v>
      </c>
      <c r="F68" s="215">
        <v>5</v>
      </c>
      <c r="G68" s="32"/>
      <c r="H68" s="33"/>
    </row>
    <row r="69" spans="1:8" s="1" customFormat="1" ht="16.9" customHeight="1">
      <c r="A69" s="32"/>
      <c r="B69" s="33"/>
      <c r="C69" s="214" t="s">
        <v>417</v>
      </c>
      <c r="D69" s="214" t="s">
        <v>1000</v>
      </c>
      <c r="E69" s="17" t="s">
        <v>89</v>
      </c>
      <c r="F69" s="215">
        <v>22</v>
      </c>
      <c r="G69" s="32"/>
      <c r="H69" s="33"/>
    </row>
    <row r="70" spans="1:8" s="1" customFormat="1" ht="16.9" customHeight="1">
      <c r="A70" s="32"/>
      <c r="B70" s="33"/>
      <c r="C70" s="210" t="s">
        <v>166</v>
      </c>
      <c r="D70" s="211" t="s">
        <v>167</v>
      </c>
      <c r="E70" s="212" t="s">
        <v>89</v>
      </c>
      <c r="F70" s="213">
        <v>175</v>
      </c>
      <c r="G70" s="32"/>
      <c r="H70" s="33"/>
    </row>
    <row r="71" spans="1:8" s="1" customFormat="1" ht="16.9" customHeight="1">
      <c r="A71" s="32"/>
      <c r="B71" s="33"/>
      <c r="C71" s="214" t="s">
        <v>3</v>
      </c>
      <c r="D71" s="214" t="s">
        <v>168</v>
      </c>
      <c r="E71" s="17" t="s">
        <v>3</v>
      </c>
      <c r="F71" s="215">
        <v>175</v>
      </c>
      <c r="G71" s="32"/>
      <c r="H71" s="33"/>
    </row>
    <row r="72" spans="1:8" s="1" customFormat="1" ht="16.9" customHeight="1">
      <c r="A72" s="32"/>
      <c r="B72" s="33"/>
      <c r="C72" s="216" t="s">
        <v>982</v>
      </c>
      <c r="D72" s="32"/>
      <c r="E72" s="32"/>
      <c r="F72" s="32"/>
      <c r="G72" s="32"/>
      <c r="H72" s="33"/>
    </row>
    <row r="73" spans="1:8" s="1" customFormat="1" ht="16.9" customHeight="1">
      <c r="A73" s="32"/>
      <c r="B73" s="33"/>
      <c r="C73" s="214" t="s">
        <v>380</v>
      </c>
      <c r="D73" s="214" t="s">
        <v>999</v>
      </c>
      <c r="E73" s="17" t="s">
        <v>89</v>
      </c>
      <c r="F73" s="215">
        <v>2578.3</v>
      </c>
      <c r="G73" s="32"/>
      <c r="H73" s="33"/>
    </row>
    <row r="74" spans="1:8" s="1" customFormat="1" ht="16.9" customHeight="1">
      <c r="A74" s="32"/>
      <c r="B74" s="33"/>
      <c r="C74" s="214" t="s">
        <v>386</v>
      </c>
      <c r="D74" s="214" t="s">
        <v>1002</v>
      </c>
      <c r="E74" s="17" t="s">
        <v>89</v>
      </c>
      <c r="F74" s="215">
        <v>2225</v>
      </c>
      <c r="G74" s="32"/>
      <c r="H74" s="33"/>
    </row>
    <row r="75" spans="1:8" s="1" customFormat="1" ht="16.9" customHeight="1">
      <c r="A75" s="32"/>
      <c r="B75" s="33"/>
      <c r="C75" s="214" t="s">
        <v>397</v>
      </c>
      <c r="D75" s="214" t="s">
        <v>1003</v>
      </c>
      <c r="E75" s="17" t="s">
        <v>89</v>
      </c>
      <c r="F75" s="215">
        <v>2225</v>
      </c>
      <c r="G75" s="32"/>
      <c r="H75" s="33"/>
    </row>
    <row r="76" spans="1:8" s="1" customFormat="1" ht="22.5">
      <c r="A76" s="32"/>
      <c r="B76" s="33"/>
      <c r="C76" s="214" t="s">
        <v>401</v>
      </c>
      <c r="D76" s="214" t="s">
        <v>1004</v>
      </c>
      <c r="E76" s="17" t="s">
        <v>89</v>
      </c>
      <c r="F76" s="215">
        <v>2225</v>
      </c>
      <c r="G76" s="32"/>
      <c r="H76" s="33"/>
    </row>
    <row r="77" spans="1:8" s="1" customFormat="1" ht="16.9" customHeight="1">
      <c r="A77" s="32"/>
      <c r="B77" s="33"/>
      <c r="C77" s="214" t="s">
        <v>411</v>
      </c>
      <c r="D77" s="214" t="s">
        <v>1005</v>
      </c>
      <c r="E77" s="17" t="s">
        <v>89</v>
      </c>
      <c r="F77" s="215">
        <v>2225</v>
      </c>
      <c r="G77" s="32"/>
      <c r="H77" s="33"/>
    </row>
    <row r="78" spans="1:8" s="1" customFormat="1" ht="16.9" customHeight="1">
      <c r="A78" s="32"/>
      <c r="B78" s="33"/>
      <c r="C78" s="210" t="s">
        <v>118</v>
      </c>
      <c r="D78" s="211" t="s">
        <v>119</v>
      </c>
      <c r="E78" s="212" t="s">
        <v>89</v>
      </c>
      <c r="F78" s="213">
        <v>2050</v>
      </c>
      <c r="G78" s="32"/>
      <c r="H78" s="33"/>
    </row>
    <row r="79" spans="1:8" s="1" customFormat="1" ht="16.9" customHeight="1">
      <c r="A79" s="32"/>
      <c r="B79" s="33"/>
      <c r="C79" s="214" t="s">
        <v>3</v>
      </c>
      <c r="D79" s="214" t="s">
        <v>120</v>
      </c>
      <c r="E79" s="17" t="s">
        <v>3</v>
      </c>
      <c r="F79" s="215">
        <v>2050</v>
      </c>
      <c r="G79" s="32"/>
      <c r="H79" s="33"/>
    </row>
    <row r="80" spans="1:8" s="1" customFormat="1" ht="16.9" customHeight="1">
      <c r="A80" s="32"/>
      <c r="B80" s="33"/>
      <c r="C80" s="216" t="s">
        <v>982</v>
      </c>
      <c r="D80" s="32"/>
      <c r="E80" s="32"/>
      <c r="F80" s="32"/>
      <c r="G80" s="32"/>
      <c r="H80" s="33"/>
    </row>
    <row r="81" spans="1:8" s="1" customFormat="1" ht="16.9" customHeight="1">
      <c r="A81" s="32"/>
      <c r="B81" s="33"/>
      <c r="C81" s="214" t="s">
        <v>351</v>
      </c>
      <c r="D81" s="214" t="s">
        <v>995</v>
      </c>
      <c r="E81" s="17" t="s">
        <v>89</v>
      </c>
      <c r="F81" s="215">
        <v>2677</v>
      </c>
      <c r="G81" s="32"/>
      <c r="H81" s="33"/>
    </row>
    <row r="82" spans="1:8" s="1" customFormat="1" ht="16.9" customHeight="1">
      <c r="A82" s="32"/>
      <c r="B82" s="33"/>
      <c r="C82" s="214" t="s">
        <v>373</v>
      </c>
      <c r="D82" s="214" t="s">
        <v>996</v>
      </c>
      <c r="E82" s="17" t="s">
        <v>89</v>
      </c>
      <c r="F82" s="215">
        <v>2944.7</v>
      </c>
      <c r="G82" s="32"/>
      <c r="H82" s="33"/>
    </row>
    <row r="83" spans="1:8" s="1" customFormat="1" ht="16.9" customHeight="1">
      <c r="A83" s="32"/>
      <c r="B83" s="33"/>
      <c r="C83" s="214" t="s">
        <v>380</v>
      </c>
      <c r="D83" s="214" t="s">
        <v>999</v>
      </c>
      <c r="E83" s="17" t="s">
        <v>89</v>
      </c>
      <c r="F83" s="215">
        <v>2578.3</v>
      </c>
      <c r="G83" s="32"/>
      <c r="H83" s="33"/>
    </row>
    <row r="84" spans="1:8" s="1" customFormat="1" ht="16.9" customHeight="1">
      <c r="A84" s="32"/>
      <c r="B84" s="33"/>
      <c r="C84" s="214" t="s">
        <v>386</v>
      </c>
      <c r="D84" s="214" t="s">
        <v>1002</v>
      </c>
      <c r="E84" s="17" t="s">
        <v>89</v>
      </c>
      <c r="F84" s="215">
        <v>2225</v>
      </c>
      <c r="G84" s="32"/>
      <c r="H84" s="33"/>
    </row>
    <row r="85" spans="1:8" s="1" customFormat="1" ht="16.9" customHeight="1">
      <c r="A85" s="32"/>
      <c r="B85" s="33"/>
      <c r="C85" s="214" t="s">
        <v>392</v>
      </c>
      <c r="D85" s="214" t="s">
        <v>1006</v>
      </c>
      <c r="E85" s="17" t="s">
        <v>89</v>
      </c>
      <c r="F85" s="215">
        <v>2255</v>
      </c>
      <c r="G85" s="32"/>
      <c r="H85" s="33"/>
    </row>
    <row r="86" spans="1:8" s="1" customFormat="1" ht="16.9" customHeight="1">
      <c r="A86" s="32"/>
      <c r="B86" s="33"/>
      <c r="C86" s="214" t="s">
        <v>397</v>
      </c>
      <c r="D86" s="214" t="s">
        <v>1003</v>
      </c>
      <c r="E86" s="17" t="s">
        <v>89</v>
      </c>
      <c r="F86" s="215">
        <v>2225</v>
      </c>
      <c r="G86" s="32"/>
      <c r="H86" s="33"/>
    </row>
    <row r="87" spans="1:8" s="1" customFormat="1" ht="22.5">
      <c r="A87" s="32"/>
      <c r="B87" s="33"/>
      <c r="C87" s="214" t="s">
        <v>401</v>
      </c>
      <c r="D87" s="214" t="s">
        <v>1004</v>
      </c>
      <c r="E87" s="17" t="s">
        <v>89</v>
      </c>
      <c r="F87" s="215">
        <v>2225</v>
      </c>
      <c r="G87" s="32"/>
      <c r="H87" s="33"/>
    </row>
    <row r="88" spans="1:8" s="1" customFormat="1" ht="16.9" customHeight="1">
      <c r="A88" s="32"/>
      <c r="B88" s="33"/>
      <c r="C88" s="214" t="s">
        <v>411</v>
      </c>
      <c r="D88" s="214" t="s">
        <v>1005</v>
      </c>
      <c r="E88" s="17" t="s">
        <v>89</v>
      </c>
      <c r="F88" s="215">
        <v>2225</v>
      </c>
      <c r="G88" s="32"/>
      <c r="H88" s="33"/>
    </row>
    <row r="89" spans="1:8" s="1" customFormat="1" ht="16.9" customHeight="1">
      <c r="A89" s="32"/>
      <c r="B89" s="33"/>
      <c r="C89" s="210" t="s">
        <v>124</v>
      </c>
      <c r="D89" s="211" t="s">
        <v>125</v>
      </c>
      <c r="E89" s="212" t="s">
        <v>126</v>
      </c>
      <c r="F89" s="213">
        <v>30</v>
      </c>
      <c r="G89" s="32"/>
      <c r="H89" s="33"/>
    </row>
    <row r="90" spans="1:8" s="1" customFormat="1" ht="16.9" customHeight="1">
      <c r="A90" s="32"/>
      <c r="B90" s="33"/>
      <c r="C90" s="214" t="s">
        <v>3</v>
      </c>
      <c r="D90" s="214" t="s">
        <v>127</v>
      </c>
      <c r="E90" s="17" t="s">
        <v>3</v>
      </c>
      <c r="F90" s="215">
        <v>30</v>
      </c>
      <c r="G90" s="32"/>
      <c r="H90" s="33"/>
    </row>
    <row r="91" spans="1:8" s="1" customFormat="1" ht="16.9" customHeight="1">
      <c r="A91" s="32"/>
      <c r="B91" s="33"/>
      <c r="C91" s="216" t="s">
        <v>982</v>
      </c>
      <c r="D91" s="32"/>
      <c r="E91" s="32"/>
      <c r="F91" s="32"/>
      <c r="G91" s="32"/>
      <c r="H91" s="33"/>
    </row>
    <row r="92" spans="1:8" s="1" customFormat="1" ht="22.5">
      <c r="A92" s="32"/>
      <c r="B92" s="33"/>
      <c r="C92" s="214" t="s">
        <v>623</v>
      </c>
      <c r="D92" s="214" t="s">
        <v>1007</v>
      </c>
      <c r="E92" s="17" t="s">
        <v>126</v>
      </c>
      <c r="F92" s="215">
        <v>30</v>
      </c>
      <c r="G92" s="32"/>
      <c r="H92" s="33"/>
    </row>
    <row r="93" spans="1:8" s="1" customFormat="1" ht="16.9" customHeight="1">
      <c r="A93" s="32"/>
      <c r="B93" s="33"/>
      <c r="C93" s="214" t="s">
        <v>628</v>
      </c>
      <c r="D93" s="214" t="s">
        <v>629</v>
      </c>
      <c r="E93" s="17" t="s">
        <v>126</v>
      </c>
      <c r="F93" s="215">
        <v>30</v>
      </c>
      <c r="G93" s="32"/>
      <c r="H93" s="33"/>
    </row>
    <row r="94" spans="1:8" s="1" customFormat="1" ht="16.9" customHeight="1">
      <c r="A94" s="32"/>
      <c r="B94" s="33"/>
      <c r="C94" s="210" t="s">
        <v>128</v>
      </c>
      <c r="D94" s="211" t="s">
        <v>129</v>
      </c>
      <c r="E94" s="212" t="s">
        <v>126</v>
      </c>
      <c r="F94" s="213">
        <v>20</v>
      </c>
      <c r="G94" s="32"/>
      <c r="H94" s="33"/>
    </row>
    <row r="95" spans="1:8" s="1" customFormat="1" ht="16.9" customHeight="1">
      <c r="A95" s="32"/>
      <c r="B95" s="33"/>
      <c r="C95" s="214" t="s">
        <v>3</v>
      </c>
      <c r="D95" s="214" t="s">
        <v>130</v>
      </c>
      <c r="E95" s="17" t="s">
        <v>3</v>
      </c>
      <c r="F95" s="215">
        <v>20</v>
      </c>
      <c r="G95" s="32"/>
      <c r="H95" s="33"/>
    </row>
    <row r="96" spans="1:8" s="1" customFormat="1" ht="16.9" customHeight="1">
      <c r="A96" s="32"/>
      <c r="B96" s="33"/>
      <c r="C96" s="216" t="s">
        <v>982</v>
      </c>
      <c r="D96" s="32"/>
      <c r="E96" s="32"/>
      <c r="F96" s="32"/>
      <c r="G96" s="32"/>
      <c r="H96" s="33"/>
    </row>
    <row r="97" spans="1:8" s="1" customFormat="1" ht="16.9" customHeight="1">
      <c r="A97" s="32"/>
      <c r="B97" s="33"/>
      <c r="C97" s="214" t="s">
        <v>599</v>
      </c>
      <c r="D97" s="214" t="s">
        <v>1008</v>
      </c>
      <c r="E97" s="17" t="s">
        <v>126</v>
      </c>
      <c r="F97" s="215">
        <v>502</v>
      </c>
      <c r="G97" s="32"/>
      <c r="H97" s="33"/>
    </row>
    <row r="98" spans="1:8" s="1" customFormat="1" ht="16.9" customHeight="1">
      <c r="A98" s="32"/>
      <c r="B98" s="33"/>
      <c r="C98" s="214" t="s">
        <v>632</v>
      </c>
      <c r="D98" s="214" t="s">
        <v>1009</v>
      </c>
      <c r="E98" s="17" t="s">
        <v>154</v>
      </c>
      <c r="F98" s="215">
        <v>10.04</v>
      </c>
      <c r="G98" s="32"/>
      <c r="H98" s="33"/>
    </row>
    <row r="99" spans="1:8" s="1" customFormat="1" ht="16.9" customHeight="1">
      <c r="A99" s="32"/>
      <c r="B99" s="33"/>
      <c r="C99" s="214" t="s">
        <v>615</v>
      </c>
      <c r="D99" s="214" t="s">
        <v>616</v>
      </c>
      <c r="E99" s="17" t="s">
        <v>126</v>
      </c>
      <c r="F99" s="215">
        <v>20</v>
      </c>
      <c r="G99" s="32"/>
      <c r="H99" s="33"/>
    </row>
    <row r="100" spans="1:8" s="1" customFormat="1" ht="16.9" customHeight="1">
      <c r="A100" s="32"/>
      <c r="B100" s="33"/>
      <c r="C100" s="210" t="s">
        <v>131</v>
      </c>
      <c r="D100" s="211" t="s">
        <v>132</v>
      </c>
      <c r="E100" s="212" t="s">
        <v>126</v>
      </c>
      <c r="F100" s="213">
        <v>9</v>
      </c>
      <c r="G100" s="32"/>
      <c r="H100" s="33"/>
    </row>
    <row r="101" spans="1:8" s="1" customFormat="1" ht="16.9" customHeight="1">
      <c r="A101" s="32"/>
      <c r="B101" s="33"/>
      <c r="C101" s="214" t="s">
        <v>3</v>
      </c>
      <c r="D101" s="214" t="s">
        <v>133</v>
      </c>
      <c r="E101" s="17" t="s">
        <v>3</v>
      </c>
      <c r="F101" s="215">
        <v>9</v>
      </c>
      <c r="G101" s="32"/>
      <c r="H101" s="33"/>
    </row>
    <row r="102" spans="1:8" s="1" customFormat="1" ht="16.9" customHeight="1">
      <c r="A102" s="32"/>
      <c r="B102" s="33"/>
      <c r="C102" s="216" t="s">
        <v>982</v>
      </c>
      <c r="D102" s="32"/>
      <c r="E102" s="32"/>
      <c r="F102" s="32"/>
      <c r="G102" s="32"/>
      <c r="H102" s="33"/>
    </row>
    <row r="103" spans="1:8" s="1" customFormat="1" ht="16.9" customHeight="1">
      <c r="A103" s="32"/>
      <c r="B103" s="33"/>
      <c r="C103" s="214" t="s">
        <v>599</v>
      </c>
      <c r="D103" s="214" t="s">
        <v>1008</v>
      </c>
      <c r="E103" s="17" t="s">
        <v>126</v>
      </c>
      <c r="F103" s="215">
        <v>502</v>
      </c>
      <c r="G103" s="32"/>
      <c r="H103" s="33"/>
    </row>
    <row r="104" spans="1:8" s="1" customFormat="1" ht="16.9" customHeight="1">
      <c r="A104" s="32"/>
      <c r="B104" s="33"/>
      <c r="C104" s="214" t="s">
        <v>632</v>
      </c>
      <c r="D104" s="214" t="s">
        <v>1009</v>
      </c>
      <c r="E104" s="17" t="s">
        <v>154</v>
      </c>
      <c r="F104" s="215">
        <v>10.04</v>
      </c>
      <c r="G104" s="32"/>
      <c r="H104" s="33"/>
    </row>
    <row r="105" spans="1:8" s="1" customFormat="1" ht="16.9" customHeight="1">
      <c r="A105" s="32"/>
      <c r="B105" s="33"/>
      <c r="C105" s="214" t="s">
        <v>619</v>
      </c>
      <c r="D105" s="214" t="s">
        <v>620</v>
      </c>
      <c r="E105" s="17" t="s">
        <v>126</v>
      </c>
      <c r="F105" s="215">
        <v>9</v>
      </c>
      <c r="G105" s="32"/>
      <c r="H105" s="33"/>
    </row>
    <row r="106" spans="1:8" s="1" customFormat="1" ht="16.9" customHeight="1">
      <c r="A106" s="32"/>
      <c r="B106" s="33"/>
      <c r="C106" s="210" t="s">
        <v>134</v>
      </c>
      <c r="D106" s="211" t="s">
        <v>135</v>
      </c>
      <c r="E106" s="212" t="s">
        <v>126</v>
      </c>
      <c r="F106" s="213">
        <v>465</v>
      </c>
      <c r="G106" s="32"/>
      <c r="H106" s="33"/>
    </row>
    <row r="107" spans="1:8" s="1" customFormat="1" ht="16.9" customHeight="1">
      <c r="A107" s="32"/>
      <c r="B107" s="33"/>
      <c r="C107" s="214" t="s">
        <v>3</v>
      </c>
      <c r="D107" s="214" t="s">
        <v>136</v>
      </c>
      <c r="E107" s="17" t="s">
        <v>3</v>
      </c>
      <c r="F107" s="215">
        <v>465</v>
      </c>
      <c r="G107" s="32"/>
      <c r="H107" s="33"/>
    </row>
    <row r="108" spans="1:8" s="1" customFormat="1" ht="16.9" customHeight="1">
      <c r="A108" s="32"/>
      <c r="B108" s="33"/>
      <c r="C108" s="216" t="s">
        <v>982</v>
      </c>
      <c r="D108" s="32"/>
      <c r="E108" s="32"/>
      <c r="F108" s="32"/>
      <c r="G108" s="32"/>
      <c r="H108" s="33"/>
    </row>
    <row r="109" spans="1:8" s="1" customFormat="1" ht="16.9" customHeight="1">
      <c r="A109" s="32"/>
      <c r="B109" s="33"/>
      <c r="C109" s="214" t="s">
        <v>599</v>
      </c>
      <c r="D109" s="214" t="s">
        <v>1008</v>
      </c>
      <c r="E109" s="17" t="s">
        <v>126</v>
      </c>
      <c r="F109" s="215">
        <v>502</v>
      </c>
      <c r="G109" s="32"/>
      <c r="H109" s="33"/>
    </row>
    <row r="110" spans="1:8" s="1" customFormat="1" ht="16.9" customHeight="1">
      <c r="A110" s="32"/>
      <c r="B110" s="33"/>
      <c r="C110" s="214" t="s">
        <v>632</v>
      </c>
      <c r="D110" s="214" t="s">
        <v>1009</v>
      </c>
      <c r="E110" s="17" t="s">
        <v>154</v>
      </c>
      <c r="F110" s="215">
        <v>10.04</v>
      </c>
      <c r="G110" s="32"/>
      <c r="H110" s="33"/>
    </row>
    <row r="111" spans="1:8" s="1" customFormat="1" ht="16.9" customHeight="1">
      <c r="A111" s="32"/>
      <c r="B111" s="33"/>
      <c r="C111" s="214" t="s">
        <v>605</v>
      </c>
      <c r="D111" s="214" t="s">
        <v>606</v>
      </c>
      <c r="E111" s="17" t="s">
        <v>126</v>
      </c>
      <c r="F111" s="215">
        <v>465</v>
      </c>
      <c r="G111" s="32"/>
      <c r="H111" s="33"/>
    </row>
    <row r="112" spans="1:8" s="1" customFormat="1" ht="16.9" customHeight="1">
      <c r="A112" s="32"/>
      <c r="B112" s="33"/>
      <c r="C112" s="210" t="s">
        <v>137</v>
      </c>
      <c r="D112" s="211" t="s">
        <v>138</v>
      </c>
      <c r="E112" s="212" t="s">
        <v>126</v>
      </c>
      <c r="F112" s="213">
        <v>6</v>
      </c>
      <c r="G112" s="32"/>
      <c r="H112" s="33"/>
    </row>
    <row r="113" spans="1:8" s="1" customFormat="1" ht="16.9" customHeight="1">
      <c r="A113" s="32"/>
      <c r="B113" s="33"/>
      <c r="C113" s="214" t="s">
        <v>3</v>
      </c>
      <c r="D113" s="214" t="s">
        <v>139</v>
      </c>
      <c r="E113" s="17" t="s">
        <v>3</v>
      </c>
      <c r="F113" s="215">
        <v>6</v>
      </c>
      <c r="G113" s="32"/>
      <c r="H113" s="33"/>
    </row>
    <row r="114" spans="1:8" s="1" customFormat="1" ht="16.9" customHeight="1">
      <c r="A114" s="32"/>
      <c r="B114" s="33"/>
      <c r="C114" s="216" t="s">
        <v>982</v>
      </c>
      <c r="D114" s="32"/>
      <c r="E114" s="32"/>
      <c r="F114" s="32"/>
      <c r="G114" s="32"/>
      <c r="H114" s="33"/>
    </row>
    <row r="115" spans="1:8" s="1" customFormat="1" ht="16.9" customHeight="1">
      <c r="A115" s="32"/>
      <c r="B115" s="33"/>
      <c r="C115" s="214" t="s">
        <v>599</v>
      </c>
      <c r="D115" s="214" t="s">
        <v>1008</v>
      </c>
      <c r="E115" s="17" t="s">
        <v>126</v>
      </c>
      <c r="F115" s="215">
        <v>502</v>
      </c>
      <c r="G115" s="32"/>
      <c r="H115" s="33"/>
    </row>
    <row r="116" spans="1:8" s="1" customFormat="1" ht="16.9" customHeight="1">
      <c r="A116" s="32"/>
      <c r="B116" s="33"/>
      <c r="C116" s="214" t="s">
        <v>632</v>
      </c>
      <c r="D116" s="214" t="s">
        <v>1009</v>
      </c>
      <c r="E116" s="17" t="s">
        <v>154</v>
      </c>
      <c r="F116" s="215">
        <v>10.04</v>
      </c>
      <c r="G116" s="32"/>
      <c r="H116" s="33"/>
    </row>
    <row r="117" spans="1:8" s="1" customFormat="1" ht="16.9" customHeight="1">
      <c r="A117" s="32"/>
      <c r="B117" s="33"/>
      <c r="C117" s="214" t="s">
        <v>610</v>
      </c>
      <c r="D117" s="214" t="s">
        <v>611</v>
      </c>
      <c r="E117" s="17" t="s">
        <v>126</v>
      </c>
      <c r="F117" s="215">
        <v>8</v>
      </c>
      <c r="G117" s="32"/>
      <c r="H117" s="33"/>
    </row>
    <row r="118" spans="1:8" s="1" customFormat="1" ht="16.9" customHeight="1">
      <c r="A118" s="32"/>
      <c r="B118" s="33"/>
      <c r="C118" s="210" t="s">
        <v>140</v>
      </c>
      <c r="D118" s="211" t="s">
        <v>141</v>
      </c>
      <c r="E118" s="212" t="s">
        <v>126</v>
      </c>
      <c r="F118" s="213">
        <v>2</v>
      </c>
      <c r="G118" s="32"/>
      <c r="H118" s="33"/>
    </row>
    <row r="119" spans="1:8" s="1" customFormat="1" ht="16.9" customHeight="1">
      <c r="A119" s="32"/>
      <c r="B119" s="33"/>
      <c r="C119" s="214" t="s">
        <v>3</v>
      </c>
      <c r="D119" s="214" t="s">
        <v>80</v>
      </c>
      <c r="E119" s="17" t="s">
        <v>3</v>
      </c>
      <c r="F119" s="215">
        <v>2</v>
      </c>
      <c r="G119" s="32"/>
      <c r="H119" s="33"/>
    </row>
    <row r="120" spans="1:8" s="1" customFormat="1" ht="16.9" customHeight="1">
      <c r="A120" s="32"/>
      <c r="B120" s="33"/>
      <c r="C120" s="216" t="s">
        <v>982</v>
      </c>
      <c r="D120" s="32"/>
      <c r="E120" s="32"/>
      <c r="F120" s="32"/>
      <c r="G120" s="32"/>
      <c r="H120" s="33"/>
    </row>
    <row r="121" spans="1:8" s="1" customFormat="1" ht="16.9" customHeight="1">
      <c r="A121" s="32"/>
      <c r="B121" s="33"/>
      <c r="C121" s="214" t="s">
        <v>599</v>
      </c>
      <c r="D121" s="214" t="s">
        <v>1008</v>
      </c>
      <c r="E121" s="17" t="s">
        <v>126</v>
      </c>
      <c r="F121" s="215">
        <v>502</v>
      </c>
      <c r="G121" s="32"/>
      <c r="H121" s="33"/>
    </row>
    <row r="122" spans="1:8" s="1" customFormat="1" ht="16.9" customHeight="1">
      <c r="A122" s="32"/>
      <c r="B122" s="33"/>
      <c r="C122" s="214" t="s">
        <v>632</v>
      </c>
      <c r="D122" s="214" t="s">
        <v>1009</v>
      </c>
      <c r="E122" s="17" t="s">
        <v>154</v>
      </c>
      <c r="F122" s="215">
        <v>10.04</v>
      </c>
      <c r="G122" s="32"/>
      <c r="H122" s="33"/>
    </row>
    <row r="123" spans="1:8" s="1" customFormat="1" ht="16.9" customHeight="1">
      <c r="A123" s="32"/>
      <c r="B123" s="33"/>
      <c r="C123" s="214" t="s">
        <v>610</v>
      </c>
      <c r="D123" s="214" t="s">
        <v>611</v>
      </c>
      <c r="E123" s="17" t="s">
        <v>126</v>
      </c>
      <c r="F123" s="215">
        <v>8</v>
      </c>
      <c r="G123" s="32"/>
      <c r="H123" s="33"/>
    </row>
    <row r="124" spans="1:8" s="1" customFormat="1" ht="16.9" customHeight="1">
      <c r="A124" s="32"/>
      <c r="B124" s="33"/>
      <c r="C124" s="210" t="s">
        <v>152</v>
      </c>
      <c r="D124" s="211" t="s">
        <v>153</v>
      </c>
      <c r="E124" s="212" t="s">
        <v>154</v>
      </c>
      <c r="F124" s="213">
        <v>60</v>
      </c>
      <c r="G124" s="32"/>
      <c r="H124" s="33"/>
    </row>
    <row r="125" spans="1:8" s="1" customFormat="1" ht="16.9" customHeight="1">
      <c r="A125" s="32"/>
      <c r="B125" s="33"/>
      <c r="C125" s="214" t="s">
        <v>3</v>
      </c>
      <c r="D125" s="214" t="s">
        <v>344</v>
      </c>
      <c r="E125" s="17" t="s">
        <v>3</v>
      </c>
      <c r="F125" s="215">
        <v>60</v>
      </c>
      <c r="G125" s="32"/>
      <c r="H125" s="33"/>
    </row>
    <row r="126" spans="1:8" s="1" customFormat="1" ht="16.9" customHeight="1">
      <c r="A126" s="32"/>
      <c r="B126" s="33"/>
      <c r="C126" s="216" t="s">
        <v>982</v>
      </c>
      <c r="D126" s="32"/>
      <c r="E126" s="32"/>
      <c r="F126" s="32"/>
      <c r="G126" s="32"/>
      <c r="H126" s="33"/>
    </row>
    <row r="127" spans="1:8" s="1" customFormat="1" ht="22.5">
      <c r="A127" s="32"/>
      <c r="B127" s="33"/>
      <c r="C127" s="214" t="s">
        <v>258</v>
      </c>
      <c r="D127" s="214" t="s">
        <v>1010</v>
      </c>
      <c r="E127" s="17" t="s">
        <v>154</v>
      </c>
      <c r="F127" s="215">
        <v>60</v>
      </c>
      <c r="G127" s="32"/>
      <c r="H127" s="33"/>
    </row>
    <row r="128" spans="1:8" s="1" customFormat="1" ht="22.5">
      <c r="A128" s="32"/>
      <c r="B128" s="33"/>
      <c r="C128" s="214" t="s">
        <v>270</v>
      </c>
      <c r="D128" s="214" t="s">
        <v>1011</v>
      </c>
      <c r="E128" s="17" t="s">
        <v>154</v>
      </c>
      <c r="F128" s="215">
        <v>60</v>
      </c>
      <c r="G128" s="32"/>
      <c r="H128" s="33"/>
    </row>
    <row r="129" spans="1:8" s="1" customFormat="1" ht="16.9" customHeight="1">
      <c r="A129" s="32"/>
      <c r="B129" s="33"/>
      <c r="C129" s="214" t="s">
        <v>295</v>
      </c>
      <c r="D129" s="214" t="s">
        <v>1012</v>
      </c>
      <c r="E129" s="17" t="s">
        <v>154</v>
      </c>
      <c r="F129" s="215">
        <v>367.5</v>
      </c>
      <c r="G129" s="32"/>
      <c r="H129" s="33"/>
    </row>
    <row r="130" spans="1:8" s="1" customFormat="1" ht="16.9" customHeight="1">
      <c r="A130" s="32"/>
      <c r="B130" s="33"/>
      <c r="C130" s="210" t="s">
        <v>156</v>
      </c>
      <c r="D130" s="211" t="s">
        <v>157</v>
      </c>
      <c r="E130" s="212" t="s">
        <v>154</v>
      </c>
      <c r="F130" s="213">
        <v>307.5</v>
      </c>
      <c r="G130" s="32"/>
      <c r="H130" s="33"/>
    </row>
    <row r="131" spans="1:8" s="1" customFormat="1" ht="16.9" customHeight="1">
      <c r="A131" s="32"/>
      <c r="B131" s="33"/>
      <c r="C131" s="214" t="s">
        <v>3</v>
      </c>
      <c r="D131" s="214" t="s">
        <v>1013</v>
      </c>
      <c r="E131" s="17" t="s">
        <v>3</v>
      </c>
      <c r="F131" s="215">
        <v>307.5</v>
      </c>
      <c r="G131" s="32"/>
      <c r="H131" s="33"/>
    </row>
    <row r="132" spans="1:8" s="1" customFormat="1" ht="16.9" customHeight="1">
      <c r="A132" s="32"/>
      <c r="B132" s="33"/>
      <c r="C132" s="216" t="s">
        <v>982</v>
      </c>
      <c r="D132" s="32"/>
      <c r="E132" s="32"/>
      <c r="F132" s="32"/>
      <c r="G132" s="32"/>
      <c r="H132" s="33"/>
    </row>
    <row r="133" spans="1:8" s="1" customFormat="1" ht="16.9" customHeight="1">
      <c r="A133" s="32"/>
      <c r="B133" s="33"/>
      <c r="C133" s="214" t="s">
        <v>251</v>
      </c>
      <c r="D133" s="214" t="s">
        <v>1014</v>
      </c>
      <c r="E133" s="17" t="s">
        <v>154</v>
      </c>
      <c r="F133" s="215">
        <v>76.875</v>
      </c>
      <c r="G133" s="32"/>
      <c r="H133" s="33"/>
    </row>
    <row r="134" spans="1:8" s="1" customFormat="1" ht="22.5">
      <c r="A134" s="32"/>
      <c r="B134" s="33"/>
      <c r="C134" s="214" t="s">
        <v>263</v>
      </c>
      <c r="D134" s="214" t="s">
        <v>1015</v>
      </c>
      <c r="E134" s="17" t="s">
        <v>154</v>
      </c>
      <c r="F134" s="215">
        <v>307.5</v>
      </c>
      <c r="G134" s="32"/>
      <c r="H134" s="33"/>
    </row>
    <row r="135" spans="1:8" s="1" customFormat="1" ht="22.5">
      <c r="A135" s="32"/>
      <c r="B135" s="33"/>
      <c r="C135" s="214" t="s">
        <v>279</v>
      </c>
      <c r="D135" s="214" t="s">
        <v>1016</v>
      </c>
      <c r="E135" s="17" t="s">
        <v>154</v>
      </c>
      <c r="F135" s="215">
        <v>325.5</v>
      </c>
      <c r="G135" s="32"/>
      <c r="H135" s="33"/>
    </row>
    <row r="136" spans="1:8" s="1" customFormat="1" ht="16.9" customHeight="1">
      <c r="A136" s="32"/>
      <c r="B136" s="33"/>
      <c r="C136" s="214" t="s">
        <v>295</v>
      </c>
      <c r="D136" s="214" t="s">
        <v>1012</v>
      </c>
      <c r="E136" s="17" t="s">
        <v>154</v>
      </c>
      <c r="F136" s="215">
        <v>367.5</v>
      </c>
      <c r="G136" s="32"/>
      <c r="H136" s="33"/>
    </row>
    <row r="137" spans="1:8" s="1" customFormat="1" ht="16.9" customHeight="1">
      <c r="A137" s="32"/>
      <c r="B137" s="33"/>
      <c r="C137" s="210" t="s">
        <v>162</v>
      </c>
      <c r="D137" s="211" t="s">
        <v>163</v>
      </c>
      <c r="E137" s="212" t="s">
        <v>154</v>
      </c>
      <c r="F137" s="213">
        <v>60</v>
      </c>
      <c r="G137" s="32"/>
      <c r="H137" s="33"/>
    </row>
    <row r="138" spans="1:8" s="1" customFormat="1" ht="16.9" customHeight="1">
      <c r="A138" s="32"/>
      <c r="B138" s="33"/>
      <c r="C138" s="214" t="s">
        <v>162</v>
      </c>
      <c r="D138" s="214" t="s">
        <v>152</v>
      </c>
      <c r="E138" s="17" t="s">
        <v>3</v>
      </c>
      <c r="F138" s="215">
        <v>60</v>
      </c>
      <c r="G138" s="32"/>
      <c r="H138" s="33"/>
    </row>
    <row r="139" spans="1:8" s="1" customFormat="1" ht="16.9" customHeight="1">
      <c r="A139" s="32"/>
      <c r="B139" s="33"/>
      <c r="C139" s="216" t="s">
        <v>982</v>
      </c>
      <c r="D139" s="32"/>
      <c r="E139" s="32"/>
      <c r="F139" s="32"/>
      <c r="G139" s="32"/>
      <c r="H139" s="33"/>
    </row>
    <row r="140" spans="1:8" s="1" customFormat="1" ht="22.5">
      <c r="A140" s="32"/>
      <c r="B140" s="33"/>
      <c r="C140" s="214" t="s">
        <v>270</v>
      </c>
      <c r="D140" s="214" t="s">
        <v>1011</v>
      </c>
      <c r="E140" s="17" t="s">
        <v>154</v>
      </c>
      <c r="F140" s="215">
        <v>60</v>
      </c>
      <c r="G140" s="32"/>
      <c r="H140" s="33"/>
    </row>
    <row r="141" spans="1:8" s="1" customFormat="1" ht="22.5">
      <c r="A141" s="32"/>
      <c r="B141" s="33"/>
      <c r="C141" s="214" t="s">
        <v>274</v>
      </c>
      <c r="D141" s="214" t="s">
        <v>1017</v>
      </c>
      <c r="E141" s="17" t="s">
        <v>154</v>
      </c>
      <c r="F141" s="215">
        <v>600</v>
      </c>
      <c r="G141" s="32"/>
      <c r="H141" s="33"/>
    </row>
    <row r="142" spans="1:8" s="1" customFormat="1" ht="22.5">
      <c r="A142" s="32"/>
      <c r="B142" s="33"/>
      <c r="C142" s="214" t="s">
        <v>288</v>
      </c>
      <c r="D142" s="214" t="s">
        <v>1018</v>
      </c>
      <c r="E142" s="17" t="s">
        <v>290</v>
      </c>
      <c r="F142" s="215">
        <v>674.625</v>
      </c>
      <c r="G142" s="32"/>
      <c r="H142" s="33"/>
    </row>
    <row r="143" spans="1:8" s="1" customFormat="1" ht="16.9" customHeight="1">
      <c r="A143" s="32"/>
      <c r="B143" s="33"/>
      <c r="C143" s="210" t="s">
        <v>164</v>
      </c>
      <c r="D143" s="211" t="s">
        <v>163</v>
      </c>
      <c r="E143" s="212" t="s">
        <v>154</v>
      </c>
      <c r="F143" s="213">
        <v>325.5</v>
      </c>
      <c r="G143" s="32"/>
      <c r="H143" s="33"/>
    </row>
    <row r="144" spans="1:8" s="1" customFormat="1" ht="16.9" customHeight="1">
      <c r="A144" s="32"/>
      <c r="B144" s="33"/>
      <c r="C144" s="214" t="s">
        <v>164</v>
      </c>
      <c r="D144" s="214" t="s">
        <v>282</v>
      </c>
      <c r="E144" s="17" t="s">
        <v>3</v>
      </c>
      <c r="F144" s="215">
        <v>325.5</v>
      </c>
      <c r="G144" s="32"/>
      <c r="H144" s="33"/>
    </row>
    <row r="145" spans="1:8" s="1" customFormat="1" ht="16.9" customHeight="1">
      <c r="A145" s="32"/>
      <c r="B145" s="33"/>
      <c r="C145" s="216" t="s">
        <v>982</v>
      </c>
      <c r="D145" s="32"/>
      <c r="E145" s="32"/>
      <c r="F145" s="32"/>
      <c r="G145" s="32"/>
      <c r="H145" s="33"/>
    </row>
    <row r="146" spans="1:8" s="1" customFormat="1" ht="22.5">
      <c r="A146" s="32"/>
      <c r="B146" s="33"/>
      <c r="C146" s="214" t="s">
        <v>279</v>
      </c>
      <c r="D146" s="214" t="s">
        <v>1016</v>
      </c>
      <c r="E146" s="17" t="s">
        <v>154</v>
      </c>
      <c r="F146" s="215">
        <v>325.5</v>
      </c>
      <c r="G146" s="32"/>
      <c r="H146" s="33"/>
    </row>
    <row r="147" spans="1:8" s="1" customFormat="1" ht="22.5">
      <c r="A147" s="32"/>
      <c r="B147" s="33"/>
      <c r="C147" s="214" t="s">
        <v>284</v>
      </c>
      <c r="D147" s="214" t="s">
        <v>1019</v>
      </c>
      <c r="E147" s="17" t="s">
        <v>154</v>
      </c>
      <c r="F147" s="215">
        <v>3255</v>
      </c>
      <c r="G147" s="32"/>
      <c r="H147" s="33"/>
    </row>
    <row r="148" spans="1:8" s="1" customFormat="1" ht="22.5">
      <c r="A148" s="32"/>
      <c r="B148" s="33"/>
      <c r="C148" s="214" t="s">
        <v>288</v>
      </c>
      <c r="D148" s="214" t="s">
        <v>1018</v>
      </c>
      <c r="E148" s="17" t="s">
        <v>290</v>
      </c>
      <c r="F148" s="215">
        <v>674.625</v>
      </c>
      <c r="G148" s="32"/>
      <c r="H148" s="33"/>
    </row>
    <row r="149" spans="1:8" s="1" customFormat="1" ht="16.9" customHeight="1">
      <c r="A149" s="32"/>
      <c r="B149" s="33"/>
      <c r="C149" s="210" t="s">
        <v>159</v>
      </c>
      <c r="D149" s="211" t="s">
        <v>160</v>
      </c>
      <c r="E149" s="212" t="s">
        <v>154</v>
      </c>
      <c r="F149" s="213">
        <v>18</v>
      </c>
      <c r="G149" s="32"/>
      <c r="H149" s="33"/>
    </row>
    <row r="150" spans="1:8" s="1" customFormat="1" ht="16.9" customHeight="1">
      <c r="A150" s="32"/>
      <c r="B150" s="33"/>
      <c r="C150" s="214" t="s">
        <v>3</v>
      </c>
      <c r="D150" s="214" t="s">
        <v>1020</v>
      </c>
      <c r="E150" s="17" t="s">
        <v>3</v>
      </c>
      <c r="F150" s="215">
        <v>18</v>
      </c>
      <c r="G150" s="32"/>
      <c r="H150" s="33"/>
    </row>
    <row r="151" spans="1:8" s="1" customFormat="1" ht="16.9" customHeight="1">
      <c r="A151" s="32"/>
      <c r="B151" s="33"/>
      <c r="C151" s="216" t="s">
        <v>982</v>
      </c>
      <c r="D151" s="32"/>
      <c r="E151" s="32"/>
      <c r="F151" s="32"/>
      <c r="G151" s="32"/>
      <c r="H151" s="33"/>
    </row>
    <row r="152" spans="1:8" s="1" customFormat="1" ht="22.5">
      <c r="A152" s="32"/>
      <c r="B152" s="33"/>
      <c r="C152" s="214" t="s">
        <v>266</v>
      </c>
      <c r="D152" s="214" t="s">
        <v>1021</v>
      </c>
      <c r="E152" s="17" t="s">
        <v>154</v>
      </c>
      <c r="F152" s="215">
        <v>18</v>
      </c>
      <c r="G152" s="32"/>
      <c r="H152" s="33"/>
    </row>
    <row r="153" spans="1:8" s="1" customFormat="1" ht="22.5">
      <c r="A153" s="32"/>
      <c r="B153" s="33"/>
      <c r="C153" s="214" t="s">
        <v>279</v>
      </c>
      <c r="D153" s="214" t="s">
        <v>1016</v>
      </c>
      <c r="E153" s="17" t="s">
        <v>154</v>
      </c>
      <c r="F153" s="215">
        <v>325.5</v>
      </c>
      <c r="G153" s="32"/>
      <c r="H153" s="33"/>
    </row>
    <row r="154" spans="1:8" s="1" customFormat="1" ht="16.9" customHeight="1">
      <c r="A154" s="32"/>
      <c r="B154" s="33"/>
      <c r="C154" s="214" t="s">
        <v>301</v>
      </c>
      <c r="D154" s="214" t="s">
        <v>1022</v>
      </c>
      <c r="E154" s="17" t="s">
        <v>154</v>
      </c>
      <c r="F154" s="215">
        <v>34</v>
      </c>
      <c r="G154" s="32"/>
      <c r="H154" s="33"/>
    </row>
    <row r="155" spans="1:8" s="1" customFormat="1" ht="16.9" customHeight="1">
      <c r="A155" s="32"/>
      <c r="B155" s="33"/>
      <c r="C155" s="210" t="s">
        <v>149</v>
      </c>
      <c r="D155" s="211" t="s">
        <v>150</v>
      </c>
      <c r="E155" s="212" t="s">
        <v>144</v>
      </c>
      <c r="F155" s="213">
        <v>16</v>
      </c>
      <c r="G155" s="32"/>
      <c r="H155" s="33"/>
    </row>
    <row r="156" spans="1:8" s="1" customFormat="1" ht="16.9" customHeight="1">
      <c r="A156" s="32"/>
      <c r="B156" s="33"/>
      <c r="C156" s="214" t="s">
        <v>3</v>
      </c>
      <c r="D156" s="214" t="s">
        <v>1023</v>
      </c>
      <c r="E156" s="17" t="s">
        <v>3</v>
      </c>
      <c r="F156" s="215">
        <v>16</v>
      </c>
      <c r="G156" s="32"/>
      <c r="H156" s="33"/>
    </row>
    <row r="157" spans="1:8" s="1" customFormat="1" ht="16.9" customHeight="1">
      <c r="A157" s="32"/>
      <c r="B157" s="33"/>
      <c r="C157" s="216" t="s">
        <v>982</v>
      </c>
      <c r="D157" s="32"/>
      <c r="E157" s="32"/>
      <c r="F157" s="32"/>
      <c r="G157" s="32"/>
      <c r="H157" s="33"/>
    </row>
    <row r="158" spans="1:8" s="1" customFormat="1" ht="16.9" customHeight="1">
      <c r="A158" s="32"/>
      <c r="B158" s="33"/>
      <c r="C158" s="214" t="s">
        <v>301</v>
      </c>
      <c r="D158" s="214" t="s">
        <v>1022</v>
      </c>
      <c r="E158" s="17" t="s">
        <v>154</v>
      </c>
      <c r="F158" s="215">
        <v>34</v>
      </c>
      <c r="G158" s="32"/>
      <c r="H158" s="33"/>
    </row>
    <row r="159" spans="1:8" s="1" customFormat="1" ht="16.9" customHeight="1">
      <c r="A159" s="32"/>
      <c r="B159" s="33"/>
      <c r="C159" s="214" t="s">
        <v>357</v>
      </c>
      <c r="D159" s="214" t="s">
        <v>1024</v>
      </c>
      <c r="E159" s="17" t="s">
        <v>154</v>
      </c>
      <c r="F159" s="215">
        <v>6</v>
      </c>
      <c r="G159" s="32"/>
      <c r="H159" s="33"/>
    </row>
    <row r="160" spans="1:8" s="1" customFormat="1" ht="16.9" customHeight="1">
      <c r="A160" s="32"/>
      <c r="B160" s="33"/>
      <c r="C160" s="214" t="s">
        <v>454</v>
      </c>
      <c r="D160" s="214" t="s">
        <v>455</v>
      </c>
      <c r="E160" s="17" t="s">
        <v>144</v>
      </c>
      <c r="F160" s="215">
        <v>16</v>
      </c>
      <c r="G160" s="32"/>
      <c r="H160" s="33"/>
    </row>
    <row r="161" spans="1:8" s="1" customFormat="1" ht="16.9" customHeight="1">
      <c r="A161" s="32"/>
      <c r="B161" s="33"/>
      <c r="C161" s="214" t="s">
        <v>497</v>
      </c>
      <c r="D161" s="214" t="s">
        <v>1025</v>
      </c>
      <c r="E161" s="17" t="s">
        <v>144</v>
      </c>
      <c r="F161" s="215">
        <v>16</v>
      </c>
      <c r="G161" s="32"/>
      <c r="H161" s="33"/>
    </row>
    <row r="162" spans="1:8" s="1" customFormat="1" ht="16.9" customHeight="1">
      <c r="A162" s="32"/>
      <c r="B162" s="33"/>
      <c r="C162" s="214" t="s">
        <v>501</v>
      </c>
      <c r="D162" s="214" t="s">
        <v>502</v>
      </c>
      <c r="E162" s="17" t="s">
        <v>144</v>
      </c>
      <c r="F162" s="215">
        <v>16</v>
      </c>
      <c r="G162" s="32"/>
      <c r="H162" s="33"/>
    </row>
    <row r="163" spans="1:8" s="1" customFormat="1" ht="16.9" customHeight="1">
      <c r="A163" s="32"/>
      <c r="B163" s="33"/>
      <c r="C163" s="214" t="s">
        <v>459</v>
      </c>
      <c r="D163" s="214" t="s">
        <v>460</v>
      </c>
      <c r="E163" s="17" t="s">
        <v>144</v>
      </c>
      <c r="F163" s="215">
        <v>16</v>
      </c>
      <c r="G163" s="32"/>
      <c r="H163" s="33"/>
    </row>
    <row r="164" spans="1:8" s="1" customFormat="1" ht="16.9" customHeight="1">
      <c r="A164" s="32"/>
      <c r="B164" s="33"/>
      <c r="C164" s="214" t="s">
        <v>463</v>
      </c>
      <c r="D164" s="214" t="s">
        <v>464</v>
      </c>
      <c r="E164" s="17" t="s">
        <v>144</v>
      </c>
      <c r="F164" s="215">
        <v>16</v>
      </c>
      <c r="G164" s="32"/>
      <c r="H164" s="33"/>
    </row>
    <row r="165" spans="1:8" s="1" customFormat="1" ht="16.9" customHeight="1">
      <c r="A165" s="32"/>
      <c r="B165" s="33"/>
      <c r="C165" s="210" t="s">
        <v>142</v>
      </c>
      <c r="D165" s="211" t="s">
        <v>143</v>
      </c>
      <c r="E165" s="212" t="s">
        <v>144</v>
      </c>
      <c r="F165" s="213">
        <v>8</v>
      </c>
      <c r="G165" s="32"/>
      <c r="H165" s="33"/>
    </row>
    <row r="166" spans="1:8" s="1" customFormat="1" ht="16.9" customHeight="1">
      <c r="A166" s="32"/>
      <c r="B166" s="33"/>
      <c r="C166" s="214" t="s">
        <v>3</v>
      </c>
      <c r="D166" s="214" t="s">
        <v>145</v>
      </c>
      <c r="E166" s="17" t="s">
        <v>3</v>
      </c>
      <c r="F166" s="215">
        <v>8</v>
      </c>
      <c r="G166" s="32"/>
      <c r="H166" s="33"/>
    </row>
    <row r="167" spans="1:8" s="1" customFormat="1" ht="16.9" customHeight="1">
      <c r="A167" s="32"/>
      <c r="B167" s="33"/>
      <c r="C167" s="216" t="s">
        <v>982</v>
      </c>
      <c r="D167" s="32"/>
      <c r="E167" s="32"/>
      <c r="F167" s="32"/>
      <c r="G167" s="32"/>
      <c r="H167" s="33"/>
    </row>
    <row r="168" spans="1:8" s="1" customFormat="1" ht="16.9" customHeight="1">
      <c r="A168" s="32"/>
      <c r="B168" s="33"/>
      <c r="C168" s="214" t="s">
        <v>357</v>
      </c>
      <c r="D168" s="214" t="s">
        <v>1024</v>
      </c>
      <c r="E168" s="17" t="s">
        <v>154</v>
      </c>
      <c r="F168" s="215">
        <v>6</v>
      </c>
      <c r="G168" s="32"/>
      <c r="H168" s="33"/>
    </row>
    <row r="169" spans="1:8" s="1" customFormat="1" ht="16.9" customHeight="1">
      <c r="A169" s="32"/>
      <c r="B169" s="33"/>
      <c r="C169" s="214" t="s">
        <v>467</v>
      </c>
      <c r="D169" s="214" t="s">
        <v>468</v>
      </c>
      <c r="E169" s="17" t="s">
        <v>144</v>
      </c>
      <c r="F169" s="215">
        <v>8</v>
      </c>
      <c r="G169" s="32"/>
      <c r="H169" s="33"/>
    </row>
    <row r="170" spans="1:8" s="1" customFormat="1" ht="16.9" customHeight="1">
      <c r="A170" s="32"/>
      <c r="B170" s="33"/>
      <c r="C170" s="214" t="s">
        <v>492</v>
      </c>
      <c r="D170" s="214" t="s">
        <v>493</v>
      </c>
      <c r="E170" s="17" t="s">
        <v>144</v>
      </c>
      <c r="F170" s="215">
        <v>8</v>
      </c>
      <c r="G170" s="32"/>
      <c r="H170" s="33"/>
    </row>
    <row r="171" spans="1:8" s="1" customFormat="1" ht="16.9" customHeight="1">
      <c r="A171" s="32"/>
      <c r="B171" s="33"/>
      <c r="C171" s="214" t="s">
        <v>472</v>
      </c>
      <c r="D171" s="214" t="s">
        <v>473</v>
      </c>
      <c r="E171" s="17" t="s">
        <v>144</v>
      </c>
      <c r="F171" s="215">
        <v>8</v>
      </c>
      <c r="G171" s="32"/>
      <c r="H171" s="33"/>
    </row>
    <row r="172" spans="1:8" s="1" customFormat="1" ht="16.9" customHeight="1">
      <c r="A172" s="32"/>
      <c r="B172" s="33"/>
      <c r="C172" s="214" t="s">
        <v>476</v>
      </c>
      <c r="D172" s="214" t="s">
        <v>477</v>
      </c>
      <c r="E172" s="17" t="s">
        <v>144</v>
      </c>
      <c r="F172" s="215">
        <v>8</v>
      </c>
      <c r="G172" s="32"/>
      <c r="H172" s="33"/>
    </row>
    <row r="173" spans="1:8" s="1" customFormat="1" ht="16.9" customHeight="1">
      <c r="A173" s="32"/>
      <c r="B173" s="33"/>
      <c r="C173" s="214" t="s">
        <v>480</v>
      </c>
      <c r="D173" s="214" t="s">
        <v>481</v>
      </c>
      <c r="E173" s="17" t="s">
        <v>144</v>
      </c>
      <c r="F173" s="215">
        <v>8</v>
      </c>
      <c r="G173" s="32"/>
      <c r="H173" s="33"/>
    </row>
    <row r="174" spans="1:8" s="1" customFormat="1" ht="16.9" customHeight="1">
      <c r="A174" s="32"/>
      <c r="B174" s="33"/>
      <c r="C174" s="214" t="s">
        <v>484</v>
      </c>
      <c r="D174" s="214" t="s">
        <v>485</v>
      </c>
      <c r="E174" s="17" t="s">
        <v>144</v>
      </c>
      <c r="F174" s="215">
        <v>8</v>
      </c>
      <c r="G174" s="32"/>
      <c r="H174" s="33"/>
    </row>
    <row r="175" spans="1:8" s="1" customFormat="1" ht="16.9" customHeight="1">
      <c r="A175" s="32"/>
      <c r="B175" s="33"/>
      <c r="C175" s="214" t="s">
        <v>488</v>
      </c>
      <c r="D175" s="214" t="s">
        <v>489</v>
      </c>
      <c r="E175" s="17" t="s">
        <v>144</v>
      </c>
      <c r="F175" s="215">
        <v>8</v>
      </c>
      <c r="G175" s="32"/>
      <c r="H175" s="33"/>
    </row>
    <row r="176" spans="1:8" s="1" customFormat="1" ht="16.9" customHeight="1">
      <c r="A176" s="32"/>
      <c r="B176" s="33"/>
      <c r="C176" s="210" t="s">
        <v>121</v>
      </c>
      <c r="D176" s="211" t="s">
        <v>122</v>
      </c>
      <c r="E176" s="212" t="s">
        <v>89</v>
      </c>
      <c r="F176" s="213">
        <v>300</v>
      </c>
      <c r="G176" s="32"/>
      <c r="H176" s="33"/>
    </row>
    <row r="177" spans="1:8" s="1" customFormat="1" ht="16.9" customHeight="1">
      <c r="A177" s="32"/>
      <c r="B177" s="33"/>
      <c r="C177" s="214" t="s">
        <v>3</v>
      </c>
      <c r="D177" s="214" t="s">
        <v>123</v>
      </c>
      <c r="E177" s="17" t="s">
        <v>3</v>
      </c>
      <c r="F177" s="215">
        <v>300</v>
      </c>
      <c r="G177" s="32"/>
      <c r="H177" s="33"/>
    </row>
    <row r="178" spans="1:8" s="1" customFormat="1" ht="16.9" customHeight="1">
      <c r="A178" s="32"/>
      <c r="B178" s="33"/>
      <c r="C178" s="216" t="s">
        <v>982</v>
      </c>
      <c r="D178" s="32"/>
      <c r="E178" s="32"/>
      <c r="F178" s="32"/>
      <c r="G178" s="32"/>
      <c r="H178" s="33"/>
    </row>
    <row r="179" spans="1:8" s="1" customFormat="1" ht="16.9" customHeight="1">
      <c r="A179" s="32"/>
      <c r="B179" s="33"/>
      <c r="C179" s="214" t="s">
        <v>324</v>
      </c>
      <c r="D179" s="214" t="s">
        <v>325</v>
      </c>
      <c r="E179" s="17" t="s">
        <v>89</v>
      </c>
      <c r="F179" s="215">
        <v>300</v>
      </c>
      <c r="G179" s="32"/>
      <c r="H179" s="33"/>
    </row>
    <row r="180" spans="1:8" s="1" customFormat="1" ht="22.5">
      <c r="A180" s="32"/>
      <c r="B180" s="33"/>
      <c r="C180" s="214" t="s">
        <v>336</v>
      </c>
      <c r="D180" s="214" t="s">
        <v>1026</v>
      </c>
      <c r="E180" s="17" t="s">
        <v>89</v>
      </c>
      <c r="F180" s="215">
        <v>300</v>
      </c>
      <c r="G180" s="32"/>
      <c r="H180" s="33"/>
    </row>
    <row r="181" spans="1:8" s="1" customFormat="1" ht="16.9" customHeight="1">
      <c r="A181" s="32"/>
      <c r="B181" s="33"/>
      <c r="C181" s="214" t="s">
        <v>346</v>
      </c>
      <c r="D181" s="214" t="s">
        <v>1027</v>
      </c>
      <c r="E181" s="17" t="s">
        <v>89</v>
      </c>
      <c r="F181" s="215">
        <v>300</v>
      </c>
      <c r="G181" s="32"/>
      <c r="H181" s="33"/>
    </row>
    <row r="182" spans="1:8" s="1" customFormat="1" ht="16.9" customHeight="1">
      <c r="A182" s="32"/>
      <c r="B182" s="33"/>
      <c r="C182" s="214" t="s">
        <v>329</v>
      </c>
      <c r="D182" s="214" t="s">
        <v>330</v>
      </c>
      <c r="E182" s="17" t="s">
        <v>331</v>
      </c>
      <c r="F182" s="215">
        <v>6</v>
      </c>
      <c r="G182" s="32"/>
      <c r="H182" s="33"/>
    </row>
    <row r="183" spans="1:8" s="1" customFormat="1" ht="16.9" customHeight="1">
      <c r="A183" s="32"/>
      <c r="B183" s="33"/>
      <c r="C183" s="214" t="s">
        <v>341</v>
      </c>
      <c r="D183" s="214" t="s">
        <v>342</v>
      </c>
      <c r="E183" s="17" t="s">
        <v>290</v>
      </c>
      <c r="F183" s="215">
        <v>105</v>
      </c>
      <c r="G183" s="32"/>
      <c r="H183" s="33"/>
    </row>
    <row r="184" spans="1:8" s="1" customFormat="1" ht="26.45" customHeight="1">
      <c r="A184" s="32"/>
      <c r="B184" s="33"/>
      <c r="C184" s="209" t="s">
        <v>1028</v>
      </c>
      <c r="D184" s="209" t="s">
        <v>82</v>
      </c>
      <c r="E184" s="32"/>
      <c r="F184" s="32"/>
      <c r="G184" s="32"/>
      <c r="H184" s="33"/>
    </row>
    <row r="185" spans="1:8" s="1" customFormat="1" ht="16.9" customHeight="1">
      <c r="A185" s="32"/>
      <c r="B185" s="33"/>
      <c r="C185" s="210" t="s">
        <v>737</v>
      </c>
      <c r="D185" s="211" t="s">
        <v>738</v>
      </c>
      <c r="E185" s="212" t="s">
        <v>126</v>
      </c>
      <c r="F185" s="213">
        <v>344</v>
      </c>
      <c r="G185" s="32"/>
      <c r="H185" s="33"/>
    </row>
    <row r="186" spans="1:8" s="1" customFormat="1" ht="16.9" customHeight="1">
      <c r="A186" s="32"/>
      <c r="B186" s="33"/>
      <c r="C186" s="214" t="s">
        <v>3</v>
      </c>
      <c r="D186" s="214" t="s">
        <v>739</v>
      </c>
      <c r="E186" s="17" t="s">
        <v>3</v>
      </c>
      <c r="F186" s="215">
        <v>344</v>
      </c>
      <c r="G186" s="32"/>
      <c r="H186" s="33"/>
    </row>
    <row r="187" spans="1:8" s="1" customFormat="1" ht="16.9" customHeight="1">
      <c r="A187" s="32"/>
      <c r="B187" s="33"/>
      <c r="C187" s="216" t="s">
        <v>982</v>
      </c>
      <c r="D187" s="32"/>
      <c r="E187" s="32"/>
      <c r="F187" s="32"/>
      <c r="G187" s="32"/>
      <c r="H187" s="33"/>
    </row>
    <row r="188" spans="1:8" s="1" customFormat="1" ht="22.5">
      <c r="A188" s="32"/>
      <c r="B188" s="33"/>
      <c r="C188" s="214" t="s">
        <v>813</v>
      </c>
      <c r="D188" s="214" t="s">
        <v>1029</v>
      </c>
      <c r="E188" s="17" t="s">
        <v>126</v>
      </c>
      <c r="F188" s="215">
        <v>344</v>
      </c>
      <c r="G188" s="32"/>
      <c r="H188" s="33"/>
    </row>
    <row r="189" spans="1:8" s="1" customFormat="1" ht="16.9" customHeight="1">
      <c r="A189" s="32"/>
      <c r="B189" s="33"/>
      <c r="C189" s="214" t="s">
        <v>821</v>
      </c>
      <c r="D189" s="214" t="s">
        <v>822</v>
      </c>
      <c r="E189" s="17" t="s">
        <v>126</v>
      </c>
      <c r="F189" s="215">
        <v>344</v>
      </c>
      <c r="G189" s="32"/>
      <c r="H189" s="33"/>
    </row>
    <row r="190" spans="1:8" s="1" customFormat="1" ht="16.9" customHeight="1">
      <c r="A190" s="32"/>
      <c r="B190" s="33"/>
      <c r="C190" s="214" t="s">
        <v>845</v>
      </c>
      <c r="D190" s="214" t="s">
        <v>1030</v>
      </c>
      <c r="E190" s="17" t="s">
        <v>847</v>
      </c>
      <c r="F190" s="215">
        <v>0.344</v>
      </c>
      <c r="G190" s="32"/>
      <c r="H190" s="33"/>
    </row>
    <row r="191" spans="1:8" s="1" customFormat="1" ht="16.9" customHeight="1">
      <c r="A191" s="32"/>
      <c r="B191" s="33"/>
      <c r="C191" s="214" t="s">
        <v>883</v>
      </c>
      <c r="D191" s="214" t="s">
        <v>884</v>
      </c>
      <c r="E191" s="17" t="s">
        <v>126</v>
      </c>
      <c r="F191" s="215">
        <v>344</v>
      </c>
      <c r="G191" s="32"/>
      <c r="H191" s="33"/>
    </row>
    <row r="192" spans="1:8" s="1" customFormat="1" ht="16.9" customHeight="1">
      <c r="A192" s="32"/>
      <c r="B192" s="33"/>
      <c r="C192" s="210" t="s">
        <v>729</v>
      </c>
      <c r="D192" s="211" t="s">
        <v>730</v>
      </c>
      <c r="E192" s="212" t="s">
        <v>144</v>
      </c>
      <c r="F192" s="213">
        <v>9</v>
      </c>
      <c r="G192" s="32"/>
      <c r="H192" s="33"/>
    </row>
    <row r="193" spans="1:8" s="1" customFormat="1" ht="16.9" customHeight="1">
      <c r="A193" s="32"/>
      <c r="B193" s="33"/>
      <c r="C193" s="214" t="s">
        <v>3</v>
      </c>
      <c r="D193" s="214" t="s">
        <v>133</v>
      </c>
      <c r="E193" s="17" t="s">
        <v>3</v>
      </c>
      <c r="F193" s="215">
        <v>9</v>
      </c>
      <c r="G193" s="32"/>
      <c r="H193" s="33"/>
    </row>
    <row r="194" spans="1:8" s="1" customFormat="1" ht="16.9" customHeight="1">
      <c r="A194" s="32"/>
      <c r="B194" s="33"/>
      <c r="C194" s="216" t="s">
        <v>982</v>
      </c>
      <c r="D194" s="32"/>
      <c r="E194" s="32"/>
      <c r="F194" s="32"/>
      <c r="G194" s="32"/>
      <c r="H194" s="33"/>
    </row>
    <row r="195" spans="1:8" s="1" customFormat="1" ht="16.9" customHeight="1">
      <c r="A195" s="32"/>
      <c r="B195" s="33"/>
      <c r="C195" s="214" t="s">
        <v>758</v>
      </c>
      <c r="D195" s="214" t="s">
        <v>1031</v>
      </c>
      <c r="E195" s="17" t="s">
        <v>144</v>
      </c>
      <c r="F195" s="215">
        <v>45</v>
      </c>
      <c r="G195" s="32"/>
      <c r="H195" s="33"/>
    </row>
    <row r="196" spans="1:8" s="1" customFormat="1" ht="16.9" customHeight="1">
      <c r="A196" s="32"/>
      <c r="B196" s="33"/>
      <c r="C196" s="214" t="s">
        <v>786</v>
      </c>
      <c r="D196" s="214" t="s">
        <v>1032</v>
      </c>
      <c r="E196" s="17" t="s">
        <v>144</v>
      </c>
      <c r="F196" s="215">
        <v>9</v>
      </c>
      <c r="G196" s="32"/>
      <c r="H196" s="33"/>
    </row>
    <row r="197" spans="1:8" s="1" customFormat="1" ht="16.9" customHeight="1">
      <c r="A197" s="32"/>
      <c r="B197" s="33"/>
      <c r="C197" s="214" t="s">
        <v>806</v>
      </c>
      <c r="D197" s="214" t="s">
        <v>807</v>
      </c>
      <c r="E197" s="17" t="s">
        <v>144</v>
      </c>
      <c r="F197" s="215">
        <v>9</v>
      </c>
      <c r="G197" s="32"/>
      <c r="H197" s="33"/>
    </row>
    <row r="198" spans="1:8" s="1" customFormat="1" ht="22.5">
      <c r="A198" s="32"/>
      <c r="B198" s="33"/>
      <c r="C198" s="214" t="s">
        <v>851</v>
      </c>
      <c r="D198" s="214" t="s">
        <v>1033</v>
      </c>
      <c r="E198" s="17" t="s">
        <v>144</v>
      </c>
      <c r="F198" s="215">
        <v>9</v>
      </c>
      <c r="G198" s="32"/>
      <c r="H198" s="33"/>
    </row>
    <row r="199" spans="1:8" s="1" customFormat="1" ht="16.9" customHeight="1">
      <c r="A199" s="32"/>
      <c r="B199" s="33"/>
      <c r="C199" s="214" t="s">
        <v>906</v>
      </c>
      <c r="D199" s="214" t="s">
        <v>907</v>
      </c>
      <c r="E199" s="17" t="s">
        <v>144</v>
      </c>
      <c r="F199" s="215">
        <v>9</v>
      </c>
      <c r="G199" s="32"/>
      <c r="H199" s="33"/>
    </row>
    <row r="200" spans="1:8" s="1" customFormat="1" ht="16.9" customHeight="1">
      <c r="A200" s="32"/>
      <c r="B200" s="33"/>
      <c r="C200" s="214" t="s">
        <v>789</v>
      </c>
      <c r="D200" s="214" t="s">
        <v>790</v>
      </c>
      <c r="E200" s="17" t="s">
        <v>144</v>
      </c>
      <c r="F200" s="215">
        <v>9</v>
      </c>
      <c r="G200" s="32"/>
      <c r="H200" s="33"/>
    </row>
    <row r="201" spans="1:8" s="1" customFormat="1" ht="16.9" customHeight="1">
      <c r="A201" s="32"/>
      <c r="B201" s="33"/>
      <c r="C201" s="210" t="s">
        <v>731</v>
      </c>
      <c r="D201" s="211" t="s">
        <v>732</v>
      </c>
      <c r="E201" s="212" t="s">
        <v>144</v>
      </c>
      <c r="F201" s="213">
        <v>20</v>
      </c>
      <c r="G201" s="32"/>
      <c r="H201" s="33"/>
    </row>
    <row r="202" spans="1:8" s="1" customFormat="1" ht="16.9" customHeight="1">
      <c r="A202" s="32"/>
      <c r="B202" s="33"/>
      <c r="C202" s="214" t="s">
        <v>3</v>
      </c>
      <c r="D202" s="214" t="s">
        <v>130</v>
      </c>
      <c r="E202" s="17" t="s">
        <v>3</v>
      </c>
      <c r="F202" s="215">
        <v>20</v>
      </c>
      <c r="G202" s="32"/>
      <c r="H202" s="33"/>
    </row>
    <row r="203" spans="1:8" s="1" customFormat="1" ht="16.9" customHeight="1">
      <c r="A203" s="32"/>
      <c r="B203" s="33"/>
      <c r="C203" s="216" t="s">
        <v>982</v>
      </c>
      <c r="D203" s="32"/>
      <c r="E203" s="32"/>
      <c r="F203" s="32"/>
      <c r="G203" s="32"/>
      <c r="H203" s="33"/>
    </row>
    <row r="204" spans="1:8" s="1" customFormat="1" ht="16.9" customHeight="1">
      <c r="A204" s="32"/>
      <c r="B204" s="33"/>
      <c r="C204" s="214" t="s">
        <v>763</v>
      </c>
      <c r="D204" s="214" t="s">
        <v>1034</v>
      </c>
      <c r="E204" s="17" t="s">
        <v>144</v>
      </c>
      <c r="F204" s="215">
        <v>80</v>
      </c>
      <c r="G204" s="32"/>
      <c r="H204" s="33"/>
    </row>
    <row r="205" spans="1:8" s="1" customFormat="1" ht="22.5">
      <c r="A205" s="32"/>
      <c r="B205" s="33"/>
      <c r="C205" s="214" t="s">
        <v>768</v>
      </c>
      <c r="D205" s="214" t="s">
        <v>1035</v>
      </c>
      <c r="E205" s="17" t="s">
        <v>144</v>
      </c>
      <c r="F205" s="215">
        <v>20</v>
      </c>
      <c r="G205" s="32"/>
      <c r="H205" s="33"/>
    </row>
    <row r="206" spans="1:8" s="1" customFormat="1" ht="16.9" customHeight="1">
      <c r="A206" s="32"/>
      <c r="B206" s="33"/>
      <c r="C206" s="214" t="s">
        <v>771</v>
      </c>
      <c r="D206" s="214" t="s">
        <v>772</v>
      </c>
      <c r="E206" s="17" t="s">
        <v>144</v>
      </c>
      <c r="F206" s="215">
        <v>20</v>
      </c>
      <c r="G206" s="32"/>
      <c r="H206" s="33"/>
    </row>
    <row r="207" spans="1:8" s="1" customFormat="1" ht="16.9" customHeight="1">
      <c r="A207" s="32"/>
      <c r="B207" s="33"/>
      <c r="C207" s="210" t="s">
        <v>733</v>
      </c>
      <c r="D207" s="211" t="s">
        <v>734</v>
      </c>
      <c r="E207" s="212" t="s">
        <v>144</v>
      </c>
      <c r="F207" s="213">
        <v>9</v>
      </c>
      <c r="G207" s="32"/>
      <c r="H207" s="33"/>
    </row>
    <row r="208" spans="1:8" s="1" customFormat="1" ht="16.9" customHeight="1">
      <c r="A208" s="32"/>
      <c r="B208" s="33"/>
      <c r="C208" s="214" t="s">
        <v>3</v>
      </c>
      <c r="D208" s="214" t="s">
        <v>133</v>
      </c>
      <c r="E208" s="17" t="s">
        <v>3</v>
      </c>
      <c r="F208" s="215">
        <v>9</v>
      </c>
      <c r="G208" s="32"/>
      <c r="H208" s="33"/>
    </row>
    <row r="209" spans="1:8" s="1" customFormat="1" ht="16.9" customHeight="1">
      <c r="A209" s="32"/>
      <c r="B209" s="33"/>
      <c r="C209" s="216" t="s">
        <v>982</v>
      </c>
      <c r="D209" s="32"/>
      <c r="E209" s="32"/>
      <c r="F209" s="32"/>
      <c r="G209" s="32"/>
      <c r="H209" s="33"/>
    </row>
    <row r="210" spans="1:8" s="1" customFormat="1" ht="16.9" customHeight="1">
      <c r="A210" s="32"/>
      <c r="B210" s="33"/>
      <c r="C210" s="214" t="s">
        <v>775</v>
      </c>
      <c r="D210" s="214" t="s">
        <v>1036</v>
      </c>
      <c r="E210" s="17" t="s">
        <v>144</v>
      </c>
      <c r="F210" s="215">
        <v>9</v>
      </c>
      <c r="G210" s="32"/>
      <c r="H210" s="33"/>
    </row>
    <row r="211" spans="1:8" s="1" customFormat="1" ht="16.9" customHeight="1">
      <c r="A211" s="32"/>
      <c r="B211" s="33"/>
      <c r="C211" s="214" t="s">
        <v>898</v>
      </c>
      <c r="D211" s="214" t="s">
        <v>1037</v>
      </c>
      <c r="E211" s="17" t="s">
        <v>144</v>
      </c>
      <c r="F211" s="215">
        <v>9</v>
      </c>
      <c r="G211" s="32"/>
      <c r="H211" s="33"/>
    </row>
    <row r="212" spans="1:8" s="1" customFormat="1" ht="16.9" customHeight="1">
      <c r="A212" s="32"/>
      <c r="B212" s="33"/>
      <c r="C212" s="214" t="s">
        <v>901</v>
      </c>
      <c r="D212" s="214" t="s">
        <v>902</v>
      </c>
      <c r="E212" s="17" t="s">
        <v>144</v>
      </c>
      <c r="F212" s="215">
        <v>9</v>
      </c>
      <c r="G212" s="32"/>
      <c r="H212" s="33"/>
    </row>
    <row r="213" spans="1:8" s="1" customFormat="1" ht="16.9" customHeight="1">
      <c r="A213" s="32"/>
      <c r="B213" s="33"/>
      <c r="C213" s="214" t="s">
        <v>778</v>
      </c>
      <c r="D213" s="214" t="s">
        <v>779</v>
      </c>
      <c r="E213" s="17" t="s">
        <v>144</v>
      </c>
      <c r="F213" s="215">
        <v>9</v>
      </c>
      <c r="G213" s="32"/>
      <c r="H213" s="33"/>
    </row>
    <row r="214" spans="1:8" s="1" customFormat="1" ht="16.9" customHeight="1">
      <c r="A214" s="32"/>
      <c r="B214" s="33"/>
      <c r="C214" s="210" t="s">
        <v>735</v>
      </c>
      <c r="D214" s="211" t="s">
        <v>736</v>
      </c>
      <c r="E214" s="212" t="s">
        <v>144</v>
      </c>
      <c r="F214" s="213">
        <v>9</v>
      </c>
      <c r="G214" s="32"/>
      <c r="H214" s="33"/>
    </row>
    <row r="215" spans="1:8" s="1" customFormat="1" ht="16.9" customHeight="1">
      <c r="A215" s="32"/>
      <c r="B215" s="33"/>
      <c r="C215" s="214" t="s">
        <v>3</v>
      </c>
      <c r="D215" s="214" t="s">
        <v>133</v>
      </c>
      <c r="E215" s="17" t="s">
        <v>3</v>
      </c>
      <c r="F215" s="215">
        <v>9</v>
      </c>
      <c r="G215" s="32"/>
      <c r="H215" s="33"/>
    </row>
    <row r="216" spans="1:8" s="1" customFormat="1" ht="16.9" customHeight="1">
      <c r="A216" s="32"/>
      <c r="B216" s="33"/>
      <c r="C216" s="216" t="s">
        <v>982</v>
      </c>
      <c r="D216" s="32"/>
      <c r="E216" s="32"/>
      <c r="F216" s="32"/>
      <c r="G216" s="32"/>
      <c r="H216" s="33"/>
    </row>
    <row r="217" spans="1:8" s="1" customFormat="1" ht="16.9" customHeight="1">
      <c r="A217" s="32"/>
      <c r="B217" s="33"/>
      <c r="C217" s="214" t="s">
        <v>793</v>
      </c>
      <c r="D217" s="214" t="s">
        <v>1038</v>
      </c>
      <c r="E217" s="17" t="s">
        <v>144</v>
      </c>
      <c r="F217" s="215">
        <v>9</v>
      </c>
      <c r="G217" s="32"/>
      <c r="H217" s="33"/>
    </row>
    <row r="218" spans="1:8" s="1" customFormat="1" ht="16.9" customHeight="1">
      <c r="A218" s="32"/>
      <c r="B218" s="33"/>
      <c r="C218" s="210" t="s">
        <v>740</v>
      </c>
      <c r="D218" s="211" t="s">
        <v>741</v>
      </c>
      <c r="E218" s="212" t="s">
        <v>126</v>
      </c>
      <c r="F218" s="213">
        <v>90</v>
      </c>
      <c r="G218" s="32"/>
      <c r="H218" s="33"/>
    </row>
    <row r="219" spans="1:8" s="1" customFormat="1" ht="16.9" customHeight="1">
      <c r="A219" s="32"/>
      <c r="B219" s="33"/>
      <c r="C219" s="214" t="s">
        <v>3</v>
      </c>
      <c r="D219" s="214" t="s">
        <v>660</v>
      </c>
      <c r="E219" s="17" t="s">
        <v>3</v>
      </c>
      <c r="F219" s="215">
        <v>90</v>
      </c>
      <c r="G219" s="32"/>
      <c r="H219" s="33"/>
    </row>
    <row r="220" spans="1:8" s="1" customFormat="1" ht="16.9" customHeight="1">
      <c r="A220" s="32"/>
      <c r="B220" s="33"/>
      <c r="C220" s="216" t="s">
        <v>982</v>
      </c>
      <c r="D220" s="32"/>
      <c r="E220" s="32"/>
      <c r="F220" s="32"/>
      <c r="G220" s="32"/>
      <c r="H220" s="33"/>
    </row>
    <row r="221" spans="1:8" s="1" customFormat="1" ht="16.9" customHeight="1">
      <c r="A221" s="32"/>
      <c r="B221" s="33"/>
      <c r="C221" s="214" t="s">
        <v>827</v>
      </c>
      <c r="D221" s="214" t="s">
        <v>828</v>
      </c>
      <c r="E221" s="17" t="s">
        <v>126</v>
      </c>
      <c r="F221" s="215">
        <v>90</v>
      </c>
      <c r="G221" s="32"/>
      <c r="H221" s="33"/>
    </row>
    <row r="222" spans="1:8" s="1" customFormat="1" ht="16.9" customHeight="1">
      <c r="A222" s="32"/>
      <c r="B222" s="33"/>
      <c r="C222" s="210" t="s">
        <v>746</v>
      </c>
      <c r="D222" s="211" t="s">
        <v>747</v>
      </c>
      <c r="E222" s="212" t="s">
        <v>126</v>
      </c>
      <c r="F222" s="213">
        <v>260</v>
      </c>
      <c r="G222" s="32"/>
      <c r="H222" s="33"/>
    </row>
    <row r="223" spans="1:8" s="1" customFormat="1" ht="16.9" customHeight="1">
      <c r="A223" s="32"/>
      <c r="B223" s="33"/>
      <c r="C223" s="214" t="s">
        <v>3</v>
      </c>
      <c r="D223" s="214" t="s">
        <v>748</v>
      </c>
      <c r="E223" s="17" t="s">
        <v>3</v>
      </c>
      <c r="F223" s="215">
        <v>260</v>
      </c>
      <c r="G223" s="32"/>
      <c r="H223" s="33"/>
    </row>
    <row r="224" spans="1:8" s="1" customFormat="1" ht="16.9" customHeight="1">
      <c r="A224" s="32"/>
      <c r="B224" s="33"/>
      <c r="C224" s="216" t="s">
        <v>982</v>
      </c>
      <c r="D224" s="32"/>
      <c r="E224" s="32"/>
      <c r="F224" s="32"/>
      <c r="G224" s="32"/>
      <c r="H224" s="33"/>
    </row>
    <row r="225" spans="1:8" s="1" customFormat="1" ht="16.9" customHeight="1">
      <c r="A225" s="32"/>
      <c r="B225" s="33"/>
      <c r="C225" s="214" t="s">
        <v>861</v>
      </c>
      <c r="D225" s="214" t="s">
        <v>1039</v>
      </c>
      <c r="E225" s="17" t="s">
        <v>126</v>
      </c>
      <c r="F225" s="215">
        <v>260</v>
      </c>
      <c r="G225" s="32"/>
      <c r="H225" s="33"/>
    </row>
    <row r="226" spans="1:8" s="1" customFormat="1" ht="22.5">
      <c r="A226" s="32"/>
      <c r="B226" s="33"/>
      <c r="C226" s="214" t="s">
        <v>868</v>
      </c>
      <c r="D226" s="214" t="s">
        <v>1040</v>
      </c>
      <c r="E226" s="17" t="s">
        <v>126</v>
      </c>
      <c r="F226" s="215">
        <v>260</v>
      </c>
      <c r="G226" s="32"/>
      <c r="H226" s="33"/>
    </row>
    <row r="227" spans="1:8" s="1" customFormat="1" ht="16.9" customHeight="1">
      <c r="A227" s="32"/>
      <c r="B227" s="33"/>
      <c r="C227" s="214" t="s">
        <v>875</v>
      </c>
      <c r="D227" s="214" t="s">
        <v>1041</v>
      </c>
      <c r="E227" s="17" t="s">
        <v>126</v>
      </c>
      <c r="F227" s="215">
        <v>290</v>
      </c>
      <c r="G227" s="32"/>
      <c r="H227" s="33"/>
    </row>
    <row r="228" spans="1:8" s="1" customFormat="1" ht="16.9" customHeight="1">
      <c r="A228" s="32"/>
      <c r="B228" s="33"/>
      <c r="C228" s="214" t="s">
        <v>890</v>
      </c>
      <c r="D228" s="214" t="s">
        <v>1042</v>
      </c>
      <c r="E228" s="17" t="s">
        <v>126</v>
      </c>
      <c r="F228" s="215">
        <v>260</v>
      </c>
      <c r="G228" s="32"/>
      <c r="H228" s="33"/>
    </row>
    <row r="229" spans="1:8" s="1" customFormat="1" ht="16.9" customHeight="1">
      <c r="A229" s="32"/>
      <c r="B229" s="33"/>
      <c r="C229" s="214" t="s">
        <v>879</v>
      </c>
      <c r="D229" s="214" t="s">
        <v>880</v>
      </c>
      <c r="E229" s="17" t="s">
        <v>126</v>
      </c>
      <c r="F229" s="215">
        <v>290.87</v>
      </c>
      <c r="G229" s="32"/>
      <c r="H229" s="33"/>
    </row>
    <row r="230" spans="1:8" s="1" customFormat="1" ht="16.9" customHeight="1">
      <c r="A230" s="32"/>
      <c r="B230" s="33"/>
      <c r="C230" s="214" t="s">
        <v>310</v>
      </c>
      <c r="D230" s="214" t="s">
        <v>311</v>
      </c>
      <c r="E230" s="17" t="s">
        <v>290</v>
      </c>
      <c r="F230" s="215">
        <v>18.255</v>
      </c>
      <c r="G230" s="32"/>
      <c r="H230" s="33"/>
    </row>
    <row r="231" spans="1:8" s="1" customFormat="1" ht="16.9" customHeight="1">
      <c r="A231" s="32"/>
      <c r="B231" s="33"/>
      <c r="C231" s="210" t="s">
        <v>749</v>
      </c>
      <c r="D231" s="211" t="s">
        <v>750</v>
      </c>
      <c r="E231" s="212" t="s">
        <v>126</v>
      </c>
      <c r="F231" s="213">
        <v>30</v>
      </c>
      <c r="G231" s="32"/>
      <c r="H231" s="33"/>
    </row>
    <row r="232" spans="1:8" s="1" customFormat="1" ht="16.9" customHeight="1">
      <c r="A232" s="32"/>
      <c r="B232" s="33"/>
      <c r="C232" s="214" t="s">
        <v>3</v>
      </c>
      <c r="D232" s="214" t="s">
        <v>127</v>
      </c>
      <c r="E232" s="17" t="s">
        <v>3</v>
      </c>
      <c r="F232" s="215">
        <v>30</v>
      </c>
      <c r="G232" s="32"/>
      <c r="H232" s="33"/>
    </row>
    <row r="233" spans="1:8" s="1" customFormat="1" ht="16.9" customHeight="1">
      <c r="A233" s="32"/>
      <c r="B233" s="33"/>
      <c r="C233" s="216" t="s">
        <v>982</v>
      </c>
      <c r="D233" s="32"/>
      <c r="E233" s="32"/>
      <c r="F233" s="32"/>
      <c r="G233" s="32"/>
      <c r="H233" s="33"/>
    </row>
    <row r="234" spans="1:8" s="1" customFormat="1" ht="16.9" customHeight="1">
      <c r="A234" s="32"/>
      <c r="B234" s="33"/>
      <c r="C234" s="214" t="s">
        <v>854</v>
      </c>
      <c r="D234" s="214" t="s">
        <v>1043</v>
      </c>
      <c r="E234" s="17" t="s">
        <v>154</v>
      </c>
      <c r="F234" s="215">
        <v>2.4</v>
      </c>
      <c r="G234" s="32"/>
      <c r="H234" s="33"/>
    </row>
    <row r="235" spans="1:8" s="1" customFormat="1" ht="16.9" customHeight="1">
      <c r="A235" s="32"/>
      <c r="B235" s="33"/>
      <c r="C235" s="214" t="s">
        <v>865</v>
      </c>
      <c r="D235" s="214" t="s">
        <v>1044</v>
      </c>
      <c r="E235" s="17" t="s">
        <v>126</v>
      </c>
      <c r="F235" s="215">
        <v>30</v>
      </c>
      <c r="G235" s="32"/>
      <c r="H235" s="33"/>
    </row>
    <row r="236" spans="1:8" s="1" customFormat="1" ht="16.9" customHeight="1">
      <c r="A236" s="32"/>
      <c r="B236" s="33"/>
      <c r="C236" s="214" t="s">
        <v>875</v>
      </c>
      <c r="D236" s="214" t="s">
        <v>1041</v>
      </c>
      <c r="E236" s="17" t="s">
        <v>126</v>
      </c>
      <c r="F236" s="215">
        <v>290</v>
      </c>
      <c r="G236" s="32"/>
      <c r="H236" s="33"/>
    </row>
    <row r="237" spans="1:8" s="1" customFormat="1" ht="16.9" customHeight="1">
      <c r="A237" s="32"/>
      <c r="B237" s="33"/>
      <c r="C237" s="214" t="s">
        <v>893</v>
      </c>
      <c r="D237" s="214" t="s">
        <v>1045</v>
      </c>
      <c r="E237" s="17" t="s">
        <v>126</v>
      </c>
      <c r="F237" s="215">
        <v>30</v>
      </c>
      <c r="G237" s="32"/>
      <c r="H237" s="33"/>
    </row>
    <row r="238" spans="1:8" s="1" customFormat="1" ht="16.9" customHeight="1">
      <c r="A238" s="32"/>
      <c r="B238" s="33"/>
      <c r="C238" s="214" t="s">
        <v>879</v>
      </c>
      <c r="D238" s="214" t="s">
        <v>880</v>
      </c>
      <c r="E238" s="17" t="s">
        <v>126</v>
      </c>
      <c r="F238" s="215">
        <v>290.87</v>
      </c>
      <c r="G238" s="32"/>
      <c r="H238" s="33"/>
    </row>
    <row r="239" spans="1:8" s="1" customFormat="1" ht="16.9" customHeight="1">
      <c r="A239" s="32"/>
      <c r="B239" s="33"/>
      <c r="C239" s="210" t="s">
        <v>742</v>
      </c>
      <c r="D239" s="211" t="s">
        <v>743</v>
      </c>
      <c r="E239" s="212" t="s">
        <v>154</v>
      </c>
      <c r="F239" s="213">
        <v>8.64</v>
      </c>
      <c r="G239" s="32"/>
      <c r="H239" s="33"/>
    </row>
    <row r="240" spans="1:8" s="1" customFormat="1" ht="16.9" customHeight="1">
      <c r="A240" s="32"/>
      <c r="B240" s="33"/>
      <c r="C240" s="214" t="s">
        <v>3</v>
      </c>
      <c r="D240" s="214" t="s">
        <v>1046</v>
      </c>
      <c r="E240" s="17" t="s">
        <v>3</v>
      </c>
      <c r="F240" s="215">
        <v>8.64</v>
      </c>
      <c r="G240" s="32"/>
      <c r="H240" s="33"/>
    </row>
    <row r="241" spans="1:8" s="1" customFormat="1" ht="16.9" customHeight="1">
      <c r="A241" s="32"/>
      <c r="B241" s="33"/>
      <c r="C241" s="216" t="s">
        <v>982</v>
      </c>
      <c r="D241" s="32"/>
      <c r="E241" s="32"/>
      <c r="F241" s="32"/>
      <c r="G241" s="32"/>
      <c r="H241" s="33"/>
    </row>
    <row r="242" spans="1:8" s="1" customFormat="1" ht="16.9" customHeight="1">
      <c r="A242" s="32"/>
      <c r="B242" s="33"/>
      <c r="C242" s="214" t="s">
        <v>858</v>
      </c>
      <c r="D242" s="214" t="s">
        <v>1047</v>
      </c>
      <c r="E242" s="17" t="s">
        <v>154</v>
      </c>
      <c r="F242" s="215">
        <v>8.64</v>
      </c>
      <c r="G242" s="32"/>
      <c r="H242" s="33"/>
    </row>
    <row r="243" spans="1:8" s="1" customFormat="1" ht="7.35" customHeight="1">
      <c r="A243" s="32"/>
      <c r="B243" s="42"/>
      <c r="C243" s="43"/>
      <c r="D243" s="43"/>
      <c r="E243" s="43"/>
      <c r="F243" s="43"/>
      <c r="G243" s="43"/>
      <c r="H243" s="33"/>
    </row>
    <row r="244" spans="1:8" s="1" customFormat="1" ht="12">
      <c r="A244" s="32"/>
      <c r="B244" s="32"/>
      <c r="C244" s="32"/>
      <c r="D244" s="32"/>
      <c r="E244" s="32"/>
      <c r="F244" s="32"/>
      <c r="G244" s="32"/>
      <c r="H244" s="32"/>
    </row>
  </sheetData>
  <mergeCells count="2">
    <mergeCell ref="D5:F5"/>
    <mergeCell ref="D6:F6"/>
  </mergeCells>
  <printOptions/>
  <pageMargins left="0.7" right="0.7" top="0.7875" bottom="0.7875" header="0.3" footer="0.3"/>
  <pageSetup blackAndWhite="1" fitToHeight="100" fitToWidth="1" horizontalDpi="600" verticalDpi="600" orientation="portrait" paperSize="9" scale="81"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28125" defaultRowHeight="12"/>
  <cols>
    <col min="1" max="1" width="8.28125" style="217" customWidth="1"/>
    <col min="2" max="2" width="1.421875" style="217" customWidth="1"/>
    <col min="3" max="4" width="5.00390625" style="217" customWidth="1"/>
    <col min="5" max="5" width="11.7109375" style="217" customWidth="1"/>
    <col min="6" max="6" width="9.140625" style="217" customWidth="1"/>
    <col min="7" max="7" width="5.00390625" style="217" customWidth="1"/>
    <col min="8" max="8" width="77.8515625" style="217" customWidth="1"/>
    <col min="9" max="10" width="20.00390625" style="217" customWidth="1"/>
    <col min="11" max="11" width="1.421875" style="217" customWidth="1"/>
  </cols>
  <sheetData>
    <row r="1" ht="37.5" customHeight="1"/>
    <row r="2" spans="2:11" ht="7.5" customHeight="1">
      <c r="B2" s="218"/>
      <c r="C2" s="219"/>
      <c r="D2" s="219"/>
      <c r="E2" s="219"/>
      <c r="F2" s="219"/>
      <c r="G2" s="219"/>
      <c r="H2" s="219"/>
      <c r="I2" s="219"/>
      <c r="J2" s="219"/>
      <c r="K2" s="220"/>
    </row>
    <row r="3" spans="2:11" s="15" customFormat="1" ht="45" customHeight="1">
      <c r="B3" s="221"/>
      <c r="C3" s="338" t="s">
        <v>1048</v>
      </c>
      <c r="D3" s="338"/>
      <c r="E3" s="338"/>
      <c r="F3" s="338"/>
      <c r="G3" s="338"/>
      <c r="H3" s="338"/>
      <c r="I3" s="338"/>
      <c r="J3" s="338"/>
      <c r="K3" s="222"/>
    </row>
    <row r="4" spans="2:11" ht="25.5" customHeight="1">
      <c r="B4" s="223"/>
      <c r="C4" s="342" t="s">
        <v>1049</v>
      </c>
      <c r="D4" s="342"/>
      <c r="E4" s="342"/>
      <c r="F4" s="342"/>
      <c r="G4" s="342"/>
      <c r="H4" s="342"/>
      <c r="I4" s="342"/>
      <c r="J4" s="342"/>
      <c r="K4" s="224"/>
    </row>
    <row r="5" spans="2:11" ht="5.25" customHeight="1">
      <c r="B5" s="223"/>
      <c r="C5" s="225"/>
      <c r="D5" s="225"/>
      <c r="E5" s="225"/>
      <c r="F5" s="225"/>
      <c r="G5" s="225"/>
      <c r="H5" s="225"/>
      <c r="I5" s="225"/>
      <c r="J5" s="225"/>
      <c r="K5" s="224"/>
    </row>
    <row r="6" spans="2:11" ht="15" customHeight="1">
      <c r="B6" s="223"/>
      <c r="C6" s="343" t="s">
        <v>1050</v>
      </c>
      <c r="D6" s="343"/>
      <c r="E6" s="343"/>
      <c r="F6" s="343"/>
      <c r="G6" s="343"/>
      <c r="H6" s="343"/>
      <c r="I6" s="343"/>
      <c r="J6" s="343"/>
      <c r="K6" s="224"/>
    </row>
    <row r="7" spans="2:11" ht="15" customHeight="1">
      <c r="B7" s="227"/>
      <c r="C7" s="343" t="s">
        <v>1051</v>
      </c>
      <c r="D7" s="343"/>
      <c r="E7" s="343"/>
      <c r="F7" s="343"/>
      <c r="G7" s="343"/>
      <c r="H7" s="343"/>
      <c r="I7" s="343"/>
      <c r="J7" s="343"/>
      <c r="K7" s="224"/>
    </row>
    <row r="8" spans="2:11" ht="12.75" customHeight="1">
      <c r="B8" s="227"/>
      <c r="C8" s="226"/>
      <c r="D8" s="226"/>
      <c r="E8" s="226"/>
      <c r="F8" s="226"/>
      <c r="G8" s="226"/>
      <c r="H8" s="226"/>
      <c r="I8" s="226"/>
      <c r="J8" s="226"/>
      <c r="K8" s="224"/>
    </row>
    <row r="9" spans="2:11" ht="15" customHeight="1">
      <c r="B9" s="227"/>
      <c r="C9" s="343" t="s">
        <v>1052</v>
      </c>
      <c r="D9" s="343"/>
      <c r="E9" s="343"/>
      <c r="F9" s="343"/>
      <c r="G9" s="343"/>
      <c r="H9" s="343"/>
      <c r="I9" s="343"/>
      <c r="J9" s="343"/>
      <c r="K9" s="224"/>
    </row>
    <row r="10" spans="2:11" ht="15" customHeight="1">
      <c r="B10" s="227"/>
      <c r="C10" s="226"/>
      <c r="D10" s="343" t="s">
        <v>1053</v>
      </c>
      <c r="E10" s="343"/>
      <c r="F10" s="343"/>
      <c r="G10" s="343"/>
      <c r="H10" s="343"/>
      <c r="I10" s="343"/>
      <c r="J10" s="343"/>
      <c r="K10" s="224"/>
    </row>
    <row r="11" spans="2:11" ht="15" customHeight="1">
      <c r="B11" s="227"/>
      <c r="C11" s="228"/>
      <c r="D11" s="343" t="s">
        <v>1054</v>
      </c>
      <c r="E11" s="343"/>
      <c r="F11" s="343"/>
      <c r="G11" s="343"/>
      <c r="H11" s="343"/>
      <c r="I11" s="343"/>
      <c r="J11" s="343"/>
      <c r="K11" s="224"/>
    </row>
    <row r="12" spans="2:11" ht="15" customHeight="1">
      <c r="B12" s="227"/>
      <c r="C12" s="228"/>
      <c r="D12" s="226"/>
      <c r="E12" s="226"/>
      <c r="F12" s="226"/>
      <c r="G12" s="226"/>
      <c r="H12" s="226"/>
      <c r="I12" s="226"/>
      <c r="J12" s="226"/>
      <c r="K12" s="224"/>
    </row>
    <row r="13" spans="2:11" ht="15" customHeight="1">
      <c r="B13" s="227"/>
      <c r="C13" s="228"/>
      <c r="D13" s="229" t="s">
        <v>1055</v>
      </c>
      <c r="E13" s="226"/>
      <c r="F13" s="226"/>
      <c r="G13" s="226"/>
      <c r="H13" s="226"/>
      <c r="I13" s="226"/>
      <c r="J13" s="226"/>
      <c r="K13" s="224"/>
    </row>
    <row r="14" spans="2:11" ht="12.75" customHeight="1">
      <c r="B14" s="227"/>
      <c r="C14" s="228"/>
      <c r="D14" s="228"/>
      <c r="E14" s="228"/>
      <c r="F14" s="228"/>
      <c r="G14" s="228"/>
      <c r="H14" s="228"/>
      <c r="I14" s="228"/>
      <c r="J14" s="228"/>
      <c r="K14" s="224"/>
    </row>
    <row r="15" spans="2:11" ht="15" customHeight="1">
      <c r="B15" s="227"/>
      <c r="C15" s="228"/>
      <c r="D15" s="343" t="s">
        <v>1056</v>
      </c>
      <c r="E15" s="343"/>
      <c r="F15" s="343"/>
      <c r="G15" s="343"/>
      <c r="H15" s="343"/>
      <c r="I15" s="343"/>
      <c r="J15" s="343"/>
      <c r="K15" s="224"/>
    </row>
    <row r="16" spans="2:11" ht="15" customHeight="1">
      <c r="B16" s="227"/>
      <c r="C16" s="228"/>
      <c r="D16" s="343" t="s">
        <v>1057</v>
      </c>
      <c r="E16" s="343"/>
      <c r="F16" s="343"/>
      <c r="G16" s="343"/>
      <c r="H16" s="343"/>
      <c r="I16" s="343"/>
      <c r="J16" s="343"/>
      <c r="K16" s="224"/>
    </row>
    <row r="17" spans="2:11" ht="15" customHeight="1">
      <c r="B17" s="227"/>
      <c r="C17" s="228"/>
      <c r="D17" s="343" t="s">
        <v>1058</v>
      </c>
      <c r="E17" s="343"/>
      <c r="F17" s="343"/>
      <c r="G17" s="343"/>
      <c r="H17" s="343"/>
      <c r="I17" s="343"/>
      <c r="J17" s="343"/>
      <c r="K17" s="224"/>
    </row>
    <row r="18" spans="2:11" ht="15" customHeight="1">
      <c r="B18" s="227"/>
      <c r="C18" s="228"/>
      <c r="D18" s="228"/>
      <c r="E18" s="230" t="s">
        <v>1059</v>
      </c>
      <c r="F18" s="343" t="s">
        <v>1060</v>
      </c>
      <c r="G18" s="343"/>
      <c r="H18" s="343"/>
      <c r="I18" s="343"/>
      <c r="J18" s="343"/>
      <c r="K18" s="224"/>
    </row>
    <row r="19" spans="2:11" ht="15" customHeight="1">
      <c r="B19" s="227"/>
      <c r="C19" s="228"/>
      <c r="D19" s="228"/>
      <c r="E19" s="230" t="s">
        <v>77</v>
      </c>
      <c r="F19" s="343" t="s">
        <v>1061</v>
      </c>
      <c r="G19" s="343"/>
      <c r="H19" s="343"/>
      <c r="I19" s="343"/>
      <c r="J19" s="343"/>
      <c r="K19" s="224"/>
    </row>
    <row r="20" spans="2:11" ht="15" customHeight="1">
      <c r="B20" s="227"/>
      <c r="C20" s="228"/>
      <c r="D20" s="228"/>
      <c r="E20" s="230" t="s">
        <v>1062</v>
      </c>
      <c r="F20" s="343" t="s">
        <v>1063</v>
      </c>
      <c r="G20" s="343"/>
      <c r="H20" s="343"/>
      <c r="I20" s="343"/>
      <c r="J20" s="343"/>
      <c r="K20" s="224"/>
    </row>
    <row r="21" spans="2:11" ht="15" customHeight="1">
      <c r="B21" s="227"/>
      <c r="C21" s="228"/>
      <c r="D21" s="228"/>
      <c r="E21" s="230" t="s">
        <v>84</v>
      </c>
      <c r="F21" s="343" t="s">
        <v>1064</v>
      </c>
      <c r="G21" s="343"/>
      <c r="H21" s="343"/>
      <c r="I21" s="343"/>
      <c r="J21" s="343"/>
      <c r="K21" s="224"/>
    </row>
    <row r="22" spans="2:11" ht="15" customHeight="1">
      <c r="B22" s="227"/>
      <c r="C22" s="228"/>
      <c r="D22" s="228"/>
      <c r="E22" s="230" t="s">
        <v>1065</v>
      </c>
      <c r="F22" s="343" t="s">
        <v>1066</v>
      </c>
      <c r="G22" s="343"/>
      <c r="H22" s="343"/>
      <c r="I22" s="343"/>
      <c r="J22" s="343"/>
      <c r="K22" s="224"/>
    </row>
    <row r="23" spans="2:11" ht="15" customHeight="1">
      <c r="B23" s="227"/>
      <c r="C23" s="228"/>
      <c r="D23" s="228"/>
      <c r="E23" s="230" t="s">
        <v>1067</v>
      </c>
      <c r="F23" s="343" t="s">
        <v>1068</v>
      </c>
      <c r="G23" s="343"/>
      <c r="H23" s="343"/>
      <c r="I23" s="343"/>
      <c r="J23" s="343"/>
      <c r="K23" s="224"/>
    </row>
    <row r="24" spans="2:11" ht="12.75" customHeight="1">
      <c r="B24" s="227"/>
      <c r="C24" s="228"/>
      <c r="D24" s="228"/>
      <c r="E24" s="228"/>
      <c r="F24" s="228"/>
      <c r="G24" s="228"/>
      <c r="H24" s="228"/>
      <c r="I24" s="228"/>
      <c r="J24" s="228"/>
      <c r="K24" s="224"/>
    </row>
    <row r="25" spans="2:11" ht="15" customHeight="1">
      <c r="B25" s="227"/>
      <c r="C25" s="343" t="s">
        <v>1069</v>
      </c>
      <c r="D25" s="343"/>
      <c r="E25" s="343"/>
      <c r="F25" s="343"/>
      <c r="G25" s="343"/>
      <c r="H25" s="343"/>
      <c r="I25" s="343"/>
      <c r="J25" s="343"/>
      <c r="K25" s="224"/>
    </row>
    <row r="26" spans="2:11" ht="15" customHeight="1">
      <c r="B26" s="227"/>
      <c r="C26" s="343" t="s">
        <v>1070</v>
      </c>
      <c r="D26" s="343"/>
      <c r="E26" s="343"/>
      <c r="F26" s="343"/>
      <c r="G26" s="343"/>
      <c r="H26" s="343"/>
      <c r="I26" s="343"/>
      <c r="J26" s="343"/>
      <c r="K26" s="224"/>
    </row>
    <row r="27" spans="2:11" ht="15" customHeight="1">
      <c r="B27" s="227"/>
      <c r="C27" s="226"/>
      <c r="D27" s="343" t="s">
        <v>1071</v>
      </c>
      <c r="E27" s="343"/>
      <c r="F27" s="343"/>
      <c r="G27" s="343"/>
      <c r="H27" s="343"/>
      <c r="I27" s="343"/>
      <c r="J27" s="343"/>
      <c r="K27" s="224"/>
    </row>
    <row r="28" spans="2:11" ht="15" customHeight="1">
      <c r="B28" s="227"/>
      <c r="C28" s="228"/>
      <c r="D28" s="343" t="s">
        <v>1072</v>
      </c>
      <c r="E28" s="343"/>
      <c r="F28" s="343"/>
      <c r="G28" s="343"/>
      <c r="H28" s="343"/>
      <c r="I28" s="343"/>
      <c r="J28" s="343"/>
      <c r="K28" s="224"/>
    </row>
    <row r="29" spans="2:11" ht="12.75" customHeight="1">
      <c r="B29" s="227"/>
      <c r="C29" s="228"/>
      <c r="D29" s="228"/>
      <c r="E29" s="228"/>
      <c r="F29" s="228"/>
      <c r="G29" s="228"/>
      <c r="H29" s="228"/>
      <c r="I29" s="228"/>
      <c r="J29" s="228"/>
      <c r="K29" s="224"/>
    </row>
    <row r="30" spans="2:11" ht="15" customHeight="1">
      <c r="B30" s="227"/>
      <c r="C30" s="228"/>
      <c r="D30" s="343" t="s">
        <v>1073</v>
      </c>
      <c r="E30" s="343"/>
      <c r="F30" s="343"/>
      <c r="G30" s="343"/>
      <c r="H30" s="343"/>
      <c r="I30" s="343"/>
      <c r="J30" s="343"/>
      <c r="K30" s="224"/>
    </row>
    <row r="31" spans="2:11" ht="15" customHeight="1">
      <c r="B31" s="227"/>
      <c r="C31" s="228"/>
      <c r="D31" s="343" t="s">
        <v>1074</v>
      </c>
      <c r="E31" s="343"/>
      <c r="F31" s="343"/>
      <c r="G31" s="343"/>
      <c r="H31" s="343"/>
      <c r="I31" s="343"/>
      <c r="J31" s="343"/>
      <c r="K31" s="224"/>
    </row>
    <row r="32" spans="2:11" ht="12.75" customHeight="1">
      <c r="B32" s="227"/>
      <c r="C32" s="228"/>
      <c r="D32" s="228"/>
      <c r="E32" s="228"/>
      <c r="F32" s="228"/>
      <c r="G32" s="228"/>
      <c r="H32" s="228"/>
      <c r="I32" s="228"/>
      <c r="J32" s="228"/>
      <c r="K32" s="224"/>
    </row>
    <row r="33" spans="2:11" ht="15" customHeight="1">
      <c r="B33" s="227"/>
      <c r="C33" s="228"/>
      <c r="D33" s="343" t="s">
        <v>1075</v>
      </c>
      <c r="E33" s="343"/>
      <c r="F33" s="343"/>
      <c r="G33" s="343"/>
      <c r="H33" s="343"/>
      <c r="I33" s="343"/>
      <c r="J33" s="343"/>
      <c r="K33" s="224"/>
    </row>
    <row r="34" spans="2:11" ht="15" customHeight="1">
      <c r="B34" s="227"/>
      <c r="C34" s="228"/>
      <c r="D34" s="343" t="s">
        <v>1076</v>
      </c>
      <c r="E34" s="343"/>
      <c r="F34" s="343"/>
      <c r="G34" s="343"/>
      <c r="H34" s="343"/>
      <c r="I34" s="343"/>
      <c r="J34" s="343"/>
      <c r="K34" s="224"/>
    </row>
    <row r="35" spans="2:11" ht="15" customHeight="1">
      <c r="B35" s="227"/>
      <c r="C35" s="228"/>
      <c r="D35" s="343" t="s">
        <v>1077</v>
      </c>
      <c r="E35" s="343"/>
      <c r="F35" s="343"/>
      <c r="G35" s="343"/>
      <c r="H35" s="343"/>
      <c r="I35" s="343"/>
      <c r="J35" s="343"/>
      <c r="K35" s="224"/>
    </row>
    <row r="36" spans="2:11" ht="15" customHeight="1">
      <c r="B36" s="227"/>
      <c r="C36" s="228"/>
      <c r="D36" s="226"/>
      <c r="E36" s="229" t="s">
        <v>186</v>
      </c>
      <c r="F36" s="226"/>
      <c r="G36" s="343" t="s">
        <v>1078</v>
      </c>
      <c r="H36" s="343"/>
      <c r="I36" s="343"/>
      <c r="J36" s="343"/>
      <c r="K36" s="224"/>
    </row>
    <row r="37" spans="2:11" ht="30.75" customHeight="1">
      <c r="B37" s="227"/>
      <c r="C37" s="228"/>
      <c r="D37" s="226"/>
      <c r="E37" s="229" t="s">
        <v>1079</v>
      </c>
      <c r="F37" s="226"/>
      <c r="G37" s="343" t="s">
        <v>1080</v>
      </c>
      <c r="H37" s="343"/>
      <c r="I37" s="343"/>
      <c r="J37" s="343"/>
      <c r="K37" s="224"/>
    </row>
    <row r="38" spans="2:11" ht="15" customHeight="1">
      <c r="B38" s="227"/>
      <c r="C38" s="228"/>
      <c r="D38" s="226"/>
      <c r="E38" s="229" t="s">
        <v>51</v>
      </c>
      <c r="F38" s="226"/>
      <c r="G38" s="343" t="s">
        <v>1081</v>
      </c>
      <c r="H38" s="343"/>
      <c r="I38" s="343"/>
      <c r="J38" s="343"/>
      <c r="K38" s="224"/>
    </row>
    <row r="39" spans="2:11" ht="15" customHeight="1">
      <c r="B39" s="227"/>
      <c r="C39" s="228"/>
      <c r="D39" s="226"/>
      <c r="E39" s="229" t="s">
        <v>52</v>
      </c>
      <c r="F39" s="226"/>
      <c r="G39" s="343" t="s">
        <v>1082</v>
      </c>
      <c r="H39" s="343"/>
      <c r="I39" s="343"/>
      <c r="J39" s="343"/>
      <c r="K39" s="224"/>
    </row>
    <row r="40" spans="2:11" ht="15" customHeight="1">
      <c r="B40" s="227"/>
      <c r="C40" s="228"/>
      <c r="D40" s="226"/>
      <c r="E40" s="229" t="s">
        <v>187</v>
      </c>
      <c r="F40" s="226"/>
      <c r="G40" s="343" t="s">
        <v>1083</v>
      </c>
      <c r="H40" s="343"/>
      <c r="I40" s="343"/>
      <c r="J40" s="343"/>
      <c r="K40" s="224"/>
    </row>
    <row r="41" spans="2:11" ht="15" customHeight="1">
      <c r="B41" s="227"/>
      <c r="C41" s="228"/>
      <c r="D41" s="226"/>
      <c r="E41" s="229" t="s">
        <v>188</v>
      </c>
      <c r="F41" s="226"/>
      <c r="G41" s="343" t="s">
        <v>1084</v>
      </c>
      <c r="H41" s="343"/>
      <c r="I41" s="343"/>
      <c r="J41" s="343"/>
      <c r="K41" s="224"/>
    </row>
    <row r="42" spans="2:11" ht="15" customHeight="1">
      <c r="B42" s="227"/>
      <c r="C42" s="228"/>
      <c r="D42" s="226"/>
      <c r="E42" s="229" t="s">
        <v>1085</v>
      </c>
      <c r="F42" s="226"/>
      <c r="G42" s="343" t="s">
        <v>1086</v>
      </c>
      <c r="H42" s="343"/>
      <c r="I42" s="343"/>
      <c r="J42" s="343"/>
      <c r="K42" s="224"/>
    </row>
    <row r="43" spans="2:11" ht="15" customHeight="1">
      <c r="B43" s="227"/>
      <c r="C43" s="228"/>
      <c r="D43" s="226"/>
      <c r="E43" s="229"/>
      <c r="F43" s="226"/>
      <c r="G43" s="343" t="s">
        <v>1087</v>
      </c>
      <c r="H43" s="343"/>
      <c r="I43" s="343"/>
      <c r="J43" s="343"/>
      <c r="K43" s="224"/>
    </row>
    <row r="44" spans="2:11" ht="15" customHeight="1">
      <c r="B44" s="227"/>
      <c r="C44" s="228"/>
      <c r="D44" s="226"/>
      <c r="E44" s="229" t="s">
        <v>1088</v>
      </c>
      <c r="F44" s="226"/>
      <c r="G44" s="343" t="s">
        <v>1089</v>
      </c>
      <c r="H44" s="343"/>
      <c r="I44" s="343"/>
      <c r="J44" s="343"/>
      <c r="K44" s="224"/>
    </row>
    <row r="45" spans="2:11" ht="15" customHeight="1">
      <c r="B45" s="227"/>
      <c r="C45" s="228"/>
      <c r="D45" s="226"/>
      <c r="E45" s="229" t="s">
        <v>190</v>
      </c>
      <c r="F45" s="226"/>
      <c r="G45" s="343" t="s">
        <v>1090</v>
      </c>
      <c r="H45" s="343"/>
      <c r="I45" s="343"/>
      <c r="J45" s="343"/>
      <c r="K45" s="224"/>
    </row>
    <row r="46" spans="2:11" ht="12.75" customHeight="1">
      <c r="B46" s="227"/>
      <c r="C46" s="228"/>
      <c r="D46" s="226"/>
      <c r="E46" s="226"/>
      <c r="F46" s="226"/>
      <c r="G46" s="226"/>
      <c r="H46" s="226"/>
      <c r="I46" s="226"/>
      <c r="J46" s="226"/>
      <c r="K46" s="224"/>
    </row>
    <row r="47" spans="2:11" ht="15" customHeight="1">
      <c r="B47" s="227"/>
      <c r="C47" s="228"/>
      <c r="D47" s="343" t="s">
        <v>1091</v>
      </c>
      <c r="E47" s="343"/>
      <c r="F47" s="343"/>
      <c r="G47" s="343"/>
      <c r="H47" s="343"/>
      <c r="I47" s="343"/>
      <c r="J47" s="343"/>
      <c r="K47" s="224"/>
    </row>
    <row r="48" spans="2:11" ht="15" customHeight="1">
      <c r="B48" s="227"/>
      <c r="C48" s="228"/>
      <c r="D48" s="228"/>
      <c r="E48" s="343" t="s">
        <v>1092</v>
      </c>
      <c r="F48" s="343"/>
      <c r="G48" s="343"/>
      <c r="H48" s="343"/>
      <c r="I48" s="343"/>
      <c r="J48" s="343"/>
      <c r="K48" s="224"/>
    </row>
    <row r="49" spans="2:11" ht="15" customHeight="1">
      <c r="B49" s="227"/>
      <c r="C49" s="228"/>
      <c r="D49" s="228"/>
      <c r="E49" s="343" t="s">
        <v>1093</v>
      </c>
      <c r="F49" s="343"/>
      <c r="G49" s="343"/>
      <c r="H49" s="343"/>
      <c r="I49" s="343"/>
      <c r="J49" s="343"/>
      <c r="K49" s="224"/>
    </row>
    <row r="50" spans="2:11" ht="15" customHeight="1">
      <c r="B50" s="227"/>
      <c r="C50" s="228"/>
      <c r="D50" s="228"/>
      <c r="E50" s="343" t="s">
        <v>1094</v>
      </c>
      <c r="F50" s="343"/>
      <c r="G50" s="343"/>
      <c r="H50" s="343"/>
      <c r="I50" s="343"/>
      <c r="J50" s="343"/>
      <c r="K50" s="224"/>
    </row>
    <row r="51" spans="2:11" ht="15" customHeight="1">
      <c r="B51" s="227"/>
      <c r="C51" s="228"/>
      <c r="D51" s="343" t="s">
        <v>1095</v>
      </c>
      <c r="E51" s="343"/>
      <c r="F51" s="343"/>
      <c r="G51" s="343"/>
      <c r="H51" s="343"/>
      <c r="I51" s="343"/>
      <c r="J51" s="343"/>
      <c r="K51" s="224"/>
    </row>
    <row r="52" spans="2:11" ht="25.5" customHeight="1">
      <c r="B52" s="223"/>
      <c r="C52" s="342" t="s">
        <v>1096</v>
      </c>
      <c r="D52" s="342"/>
      <c r="E52" s="342"/>
      <c r="F52" s="342"/>
      <c r="G52" s="342"/>
      <c r="H52" s="342"/>
      <c r="I52" s="342"/>
      <c r="J52" s="342"/>
      <c r="K52" s="224"/>
    </row>
    <row r="53" spans="2:11" ht="5.25" customHeight="1">
      <c r="B53" s="223"/>
      <c r="C53" s="225"/>
      <c r="D53" s="225"/>
      <c r="E53" s="225"/>
      <c r="F53" s="225"/>
      <c r="G53" s="225"/>
      <c r="H53" s="225"/>
      <c r="I53" s="225"/>
      <c r="J53" s="225"/>
      <c r="K53" s="224"/>
    </row>
    <row r="54" spans="2:11" ht="15" customHeight="1">
      <c r="B54" s="223"/>
      <c r="C54" s="343" t="s">
        <v>1097</v>
      </c>
      <c r="D54" s="343"/>
      <c r="E54" s="343"/>
      <c r="F54" s="343"/>
      <c r="G54" s="343"/>
      <c r="H54" s="343"/>
      <c r="I54" s="343"/>
      <c r="J54" s="343"/>
      <c r="K54" s="224"/>
    </row>
    <row r="55" spans="2:11" ht="15" customHeight="1">
      <c r="B55" s="223"/>
      <c r="C55" s="343" t="s">
        <v>1098</v>
      </c>
      <c r="D55" s="343"/>
      <c r="E55" s="343"/>
      <c r="F55" s="343"/>
      <c r="G55" s="343"/>
      <c r="H55" s="343"/>
      <c r="I55" s="343"/>
      <c r="J55" s="343"/>
      <c r="K55" s="224"/>
    </row>
    <row r="56" spans="2:11" ht="12.75" customHeight="1">
      <c r="B56" s="223"/>
      <c r="C56" s="226"/>
      <c r="D56" s="226"/>
      <c r="E56" s="226"/>
      <c r="F56" s="226"/>
      <c r="G56" s="226"/>
      <c r="H56" s="226"/>
      <c r="I56" s="226"/>
      <c r="J56" s="226"/>
      <c r="K56" s="224"/>
    </row>
    <row r="57" spans="2:11" ht="15" customHeight="1">
      <c r="B57" s="223"/>
      <c r="C57" s="343" t="s">
        <v>1099</v>
      </c>
      <c r="D57" s="343"/>
      <c r="E57" s="343"/>
      <c r="F57" s="343"/>
      <c r="G57" s="343"/>
      <c r="H57" s="343"/>
      <c r="I57" s="343"/>
      <c r="J57" s="343"/>
      <c r="K57" s="224"/>
    </row>
    <row r="58" spans="2:11" ht="15" customHeight="1">
      <c r="B58" s="223"/>
      <c r="C58" s="228"/>
      <c r="D58" s="343" t="s">
        <v>1100</v>
      </c>
      <c r="E58" s="343"/>
      <c r="F58" s="343"/>
      <c r="G58" s="343"/>
      <c r="H58" s="343"/>
      <c r="I58" s="343"/>
      <c r="J58" s="343"/>
      <c r="K58" s="224"/>
    </row>
    <row r="59" spans="2:11" ht="15" customHeight="1">
      <c r="B59" s="223"/>
      <c r="C59" s="228"/>
      <c r="D59" s="343" t="s">
        <v>1101</v>
      </c>
      <c r="E59" s="343"/>
      <c r="F59" s="343"/>
      <c r="G59" s="343"/>
      <c r="H59" s="343"/>
      <c r="I59" s="343"/>
      <c r="J59" s="343"/>
      <c r="K59" s="224"/>
    </row>
    <row r="60" spans="2:11" ht="15" customHeight="1">
      <c r="B60" s="223"/>
      <c r="C60" s="228"/>
      <c r="D60" s="343" t="s">
        <v>1102</v>
      </c>
      <c r="E60" s="343"/>
      <c r="F60" s="343"/>
      <c r="G60" s="343"/>
      <c r="H60" s="343"/>
      <c r="I60" s="343"/>
      <c r="J60" s="343"/>
      <c r="K60" s="224"/>
    </row>
    <row r="61" spans="2:11" ht="15" customHeight="1">
      <c r="B61" s="223"/>
      <c r="C61" s="228"/>
      <c r="D61" s="343" t="s">
        <v>1103</v>
      </c>
      <c r="E61" s="343"/>
      <c r="F61" s="343"/>
      <c r="G61" s="343"/>
      <c r="H61" s="343"/>
      <c r="I61" s="343"/>
      <c r="J61" s="343"/>
      <c r="K61" s="224"/>
    </row>
    <row r="62" spans="2:11" ht="15" customHeight="1">
      <c r="B62" s="223"/>
      <c r="C62" s="228"/>
      <c r="D62" s="344" t="s">
        <v>1104</v>
      </c>
      <c r="E62" s="344"/>
      <c r="F62" s="344"/>
      <c r="G62" s="344"/>
      <c r="H62" s="344"/>
      <c r="I62" s="344"/>
      <c r="J62" s="344"/>
      <c r="K62" s="224"/>
    </row>
    <row r="63" spans="2:11" ht="15" customHeight="1">
      <c r="B63" s="223"/>
      <c r="C63" s="228"/>
      <c r="D63" s="343" t="s">
        <v>1105</v>
      </c>
      <c r="E63" s="343"/>
      <c r="F63" s="343"/>
      <c r="G63" s="343"/>
      <c r="H63" s="343"/>
      <c r="I63" s="343"/>
      <c r="J63" s="343"/>
      <c r="K63" s="224"/>
    </row>
    <row r="64" spans="2:11" ht="12.75" customHeight="1">
      <c r="B64" s="223"/>
      <c r="C64" s="228"/>
      <c r="D64" s="228"/>
      <c r="E64" s="231"/>
      <c r="F64" s="228"/>
      <c r="G64" s="228"/>
      <c r="H64" s="228"/>
      <c r="I64" s="228"/>
      <c r="J64" s="228"/>
      <c r="K64" s="224"/>
    </row>
    <row r="65" spans="2:11" ht="15" customHeight="1">
      <c r="B65" s="223"/>
      <c r="C65" s="228"/>
      <c r="D65" s="343" t="s">
        <v>1106</v>
      </c>
      <c r="E65" s="343"/>
      <c r="F65" s="343"/>
      <c r="G65" s="343"/>
      <c r="H65" s="343"/>
      <c r="I65" s="343"/>
      <c r="J65" s="343"/>
      <c r="K65" s="224"/>
    </row>
    <row r="66" spans="2:11" ht="15" customHeight="1">
      <c r="B66" s="223"/>
      <c r="C66" s="228"/>
      <c r="D66" s="344" t="s">
        <v>1107</v>
      </c>
      <c r="E66" s="344"/>
      <c r="F66" s="344"/>
      <c r="G66" s="344"/>
      <c r="H66" s="344"/>
      <c r="I66" s="344"/>
      <c r="J66" s="344"/>
      <c r="K66" s="224"/>
    </row>
    <row r="67" spans="2:11" ht="15" customHeight="1">
      <c r="B67" s="223"/>
      <c r="C67" s="228"/>
      <c r="D67" s="343" t="s">
        <v>1108</v>
      </c>
      <c r="E67" s="343"/>
      <c r="F67" s="343"/>
      <c r="G67" s="343"/>
      <c r="H67" s="343"/>
      <c r="I67" s="343"/>
      <c r="J67" s="343"/>
      <c r="K67" s="224"/>
    </row>
    <row r="68" spans="2:11" ht="15" customHeight="1">
      <c r="B68" s="223"/>
      <c r="C68" s="228"/>
      <c r="D68" s="343" t="s">
        <v>1109</v>
      </c>
      <c r="E68" s="343"/>
      <c r="F68" s="343"/>
      <c r="G68" s="343"/>
      <c r="H68" s="343"/>
      <c r="I68" s="343"/>
      <c r="J68" s="343"/>
      <c r="K68" s="224"/>
    </row>
    <row r="69" spans="2:11" ht="15" customHeight="1">
      <c r="B69" s="223"/>
      <c r="C69" s="228"/>
      <c r="D69" s="343" t="s">
        <v>1110</v>
      </c>
      <c r="E69" s="343"/>
      <c r="F69" s="343"/>
      <c r="G69" s="343"/>
      <c r="H69" s="343"/>
      <c r="I69" s="343"/>
      <c r="J69" s="343"/>
      <c r="K69" s="224"/>
    </row>
    <row r="70" spans="2:11" ht="15" customHeight="1">
      <c r="B70" s="223"/>
      <c r="C70" s="228"/>
      <c r="D70" s="343" t="s">
        <v>1111</v>
      </c>
      <c r="E70" s="343"/>
      <c r="F70" s="343"/>
      <c r="G70" s="343"/>
      <c r="H70" s="343"/>
      <c r="I70" s="343"/>
      <c r="J70" s="343"/>
      <c r="K70" s="224"/>
    </row>
    <row r="71" spans="2:11" ht="12.75" customHeight="1">
      <c r="B71" s="232"/>
      <c r="C71" s="233"/>
      <c r="D71" s="233"/>
      <c r="E71" s="233"/>
      <c r="F71" s="233"/>
      <c r="G71" s="233"/>
      <c r="H71" s="233"/>
      <c r="I71" s="233"/>
      <c r="J71" s="233"/>
      <c r="K71" s="234"/>
    </row>
    <row r="72" spans="2:11" ht="18.75" customHeight="1">
      <c r="B72" s="235"/>
      <c r="C72" s="235"/>
      <c r="D72" s="235"/>
      <c r="E72" s="235"/>
      <c r="F72" s="235"/>
      <c r="G72" s="235"/>
      <c r="H72" s="235"/>
      <c r="I72" s="235"/>
      <c r="J72" s="235"/>
      <c r="K72" s="236"/>
    </row>
    <row r="73" spans="2:11" ht="18.75" customHeight="1">
      <c r="B73" s="236"/>
      <c r="C73" s="236"/>
      <c r="D73" s="236"/>
      <c r="E73" s="236"/>
      <c r="F73" s="236"/>
      <c r="G73" s="236"/>
      <c r="H73" s="236"/>
      <c r="I73" s="236"/>
      <c r="J73" s="236"/>
      <c r="K73" s="236"/>
    </row>
    <row r="74" spans="2:11" ht="7.5" customHeight="1">
      <c r="B74" s="237"/>
      <c r="C74" s="238"/>
      <c r="D74" s="238"/>
      <c r="E74" s="238"/>
      <c r="F74" s="238"/>
      <c r="G74" s="238"/>
      <c r="H74" s="238"/>
      <c r="I74" s="238"/>
      <c r="J74" s="238"/>
      <c r="K74" s="239"/>
    </row>
    <row r="75" spans="2:11" ht="45" customHeight="1">
      <c r="B75" s="240"/>
      <c r="C75" s="337" t="s">
        <v>1112</v>
      </c>
      <c r="D75" s="337"/>
      <c r="E75" s="337"/>
      <c r="F75" s="337"/>
      <c r="G75" s="337"/>
      <c r="H75" s="337"/>
      <c r="I75" s="337"/>
      <c r="J75" s="337"/>
      <c r="K75" s="241"/>
    </row>
    <row r="76" spans="2:11" ht="17.25" customHeight="1">
      <c r="B76" s="240"/>
      <c r="C76" s="242" t="s">
        <v>1113</v>
      </c>
      <c r="D76" s="242"/>
      <c r="E76" s="242"/>
      <c r="F76" s="242" t="s">
        <v>1114</v>
      </c>
      <c r="G76" s="243"/>
      <c r="H76" s="242" t="s">
        <v>52</v>
      </c>
      <c r="I76" s="242" t="s">
        <v>55</v>
      </c>
      <c r="J76" s="242" t="s">
        <v>1115</v>
      </c>
      <c r="K76" s="241"/>
    </row>
    <row r="77" spans="2:11" ht="17.25" customHeight="1">
      <c r="B77" s="240"/>
      <c r="C77" s="244" t="s">
        <v>1116</v>
      </c>
      <c r="D77" s="244"/>
      <c r="E77" s="244"/>
      <c r="F77" s="245" t="s">
        <v>1117</v>
      </c>
      <c r="G77" s="246"/>
      <c r="H77" s="244"/>
      <c r="I77" s="244"/>
      <c r="J77" s="244" t="s">
        <v>1118</v>
      </c>
      <c r="K77" s="241"/>
    </row>
    <row r="78" spans="2:11" ht="5.25" customHeight="1">
      <c r="B78" s="240"/>
      <c r="C78" s="247"/>
      <c r="D78" s="247"/>
      <c r="E78" s="247"/>
      <c r="F78" s="247"/>
      <c r="G78" s="248"/>
      <c r="H78" s="247"/>
      <c r="I78" s="247"/>
      <c r="J78" s="247"/>
      <c r="K78" s="241"/>
    </row>
    <row r="79" spans="2:11" ht="15" customHeight="1">
      <c r="B79" s="240"/>
      <c r="C79" s="229" t="s">
        <v>51</v>
      </c>
      <c r="D79" s="247"/>
      <c r="E79" s="247"/>
      <c r="F79" s="249" t="s">
        <v>1119</v>
      </c>
      <c r="G79" s="248"/>
      <c r="H79" s="229" t="s">
        <v>1120</v>
      </c>
      <c r="I79" s="229" t="s">
        <v>1121</v>
      </c>
      <c r="J79" s="229">
        <v>20</v>
      </c>
      <c r="K79" s="241"/>
    </row>
    <row r="80" spans="2:11" ht="15" customHeight="1">
      <c r="B80" s="240"/>
      <c r="C80" s="229" t="s">
        <v>1122</v>
      </c>
      <c r="D80" s="229"/>
      <c r="E80" s="229"/>
      <c r="F80" s="249" t="s">
        <v>1119</v>
      </c>
      <c r="G80" s="248"/>
      <c r="H80" s="229" t="s">
        <v>1123</v>
      </c>
      <c r="I80" s="229" t="s">
        <v>1121</v>
      </c>
      <c r="J80" s="229">
        <v>120</v>
      </c>
      <c r="K80" s="241"/>
    </row>
    <row r="81" spans="2:11" ht="15" customHeight="1">
      <c r="B81" s="250"/>
      <c r="C81" s="229" t="s">
        <v>1124</v>
      </c>
      <c r="D81" s="229"/>
      <c r="E81" s="229"/>
      <c r="F81" s="249" t="s">
        <v>1125</v>
      </c>
      <c r="G81" s="248"/>
      <c r="H81" s="229" t="s">
        <v>1126</v>
      </c>
      <c r="I81" s="229" t="s">
        <v>1121</v>
      </c>
      <c r="J81" s="229">
        <v>50</v>
      </c>
      <c r="K81" s="241"/>
    </row>
    <row r="82" spans="2:11" ht="15" customHeight="1">
      <c r="B82" s="250"/>
      <c r="C82" s="229" t="s">
        <v>1127</v>
      </c>
      <c r="D82" s="229"/>
      <c r="E82" s="229"/>
      <c r="F82" s="249" t="s">
        <v>1119</v>
      </c>
      <c r="G82" s="248"/>
      <c r="H82" s="229" t="s">
        <v>1128</v>
      </c>
      <c r="I82" s="229" t="s">
        <v>1129</v>
      </c>
      <c r="J82" s="229"/>
      <c r="K82" s="241"/>
    </row>
    <row r="83" spans="2:11" ht="15" customHeight="1">
      <c r="B83" s="250"/>
      <c r="C83" s="251" t="s">
        <v>1130</v>
      </c>
      <c r="D83" s="251"/>
      <c r="E83" s="251"/>
      <c r="F83" s="252" t="s">
        <v>1125</v>
      </c>
      <c r="G83" s="251"/>
      <c r="H83" s="251" t="s">
        <v>1131</v>
      </c>
      <c r="I83" s="251" t="s">
        <v>1121</v>
      </c>
      <c r="J83" s="251">
        <v>15</v>
      </c>
      <c r="K83" s="241"/>
    </row>
    <row r="84" spans="2:11" ht="15" customHeight="1">
      <c r="B84" s="250"/>
      <c r="C84" s="251" t="s">
        <v>1132</v>
      </c>
      <c r="D84" s="251"/>
      <c r="E84" s="251"/>
      <c r="F84" s="252" t="s">
        <v>1125</v>
      </c>
      <c r="G84" s="251"/>
      <c r="H84" s="251" t="s">
        <v>1133</v>
      </c>
      <c r="I84" s="251" t="s">
        <v>1121</v>
      </c>
      <c r="J84" s="251">
        <v>15</v>
      </c>
      <c r="K84" s="241"/>
    </row>
    <row r="85" spans="2:11" ht="15" customHeight="1">
      <c r="B85" s="250"/>
      <c r="C85" s="251" t="s">
        <v>1134</v>
      </c>
      <c r="D85" s="251"/>
      <c r="E85" s="251"/>
      <c r="F85" s="252" t="s">
        <v>1125</v>
      </c>
      <c r="G85" s="251"/>
      <c r="H85" s="251" t="s">
        <v>1135</v>
      </c>
      <c r="I85" s="251" t="s">
        <v>1121</v>
      </c>
      <c r="J85" s="251">
        <v>20</v>
      </c>
      <c r="K85" s="241"/>
    </row>
    <row r="86" spans="2:11" ht="15" customHeight="1">
      <c r="B86" s="250"/>
      <c r="C86" s="251" t="s">
        <v>1136</v>
      </c>
      <c r="D86" s="251"/>
      <c r="E86" s="251"/>
      <c r="F86" s="252" t="s">
        <v>1125</v>
      </c>
      <c r="G86" s="251"/>
      <c r="H86" s="251" t="s">
        <v>1137</v>
      </c>
      <c r="I86" s="251" t="s">
        <v>1121</v>
      </c>
      <c r="J86" s="251">
        <v>20</v>
      </c>
      <c r="K86" s="241"/>
    </row>
    <row r="87" spans="2:11" ht="15" customHeight="1">
      <c r="B87" s="250"/>
      <c r="C87" s="229" t="s">
        <v>1138</v>
      </c>
      <c r="D87" s="229"/>
      <c r="E87" s="229"/>
      <c r="F87" s="249" t="s">
        <v>1125</v>
      </c>
      <c r="G87" s="248"/>
      <c r="H87" s="229" t="s">
        <v>1139</v>
      </c>
      <c r="I87" s="229" t="s">
        <v>1121</v>
      </c>
      <c r="J87" s="229">
        <v>50</v>
      </c>
      <c r="K87" s="241"/>
    </row>
    <row r="88" spans="2:11" ht="15" customHeight="1">
      <c r="B88" s="250"/>
      <c r="C88" s="229" t="s">
        <v>1140</v>
      </c>
      <c r="D88" s="229"/>
      <c r="E88" s="229"/>
      <c r="F88" s="249" t="s">
        <v>1125</v>
      </c>
      <c r="G88" s="248"/>
      <c r="H88" s="229" t="s">
        <v>1141</v>
      </c>
      <c r="I88" s="229" t="s">
        <v>1121</v>
      </c>
      <c r="J88" s="229">
        <v>20</v>
      </c>
      <c r="K88" s="241"/>
    </row>
    <row r="89" spans="2:11" ht="15" customHeight="1">
      <c r="B89" s="250"/>
      <c r="C89" s="229" t="s">
        <v>1142</v>
      </c>
      <c r="D89" s="229"/>
      <c r="E89" s="229"/>
      <c r="F89" s="249" t="s">
        <v>1125</v>
      </c>
      <c r="G89" s="248"/>
      <c r="H89" s="229" t="s">
        <v>1143</v>
      </c>
      <c r="I89" s="229" t="s">
        <v>1121</v>
      </c>
      <c r="J89" s="229">
        <v>20</v>
      </c>
      <c r="K89" s="241"/>
    </row>
    <row r="90" spans="2:11" ht="15" customHeight="1">
      <c r="B90" s="250"/>
      <c r="C90" s="229" t="s">
        <v>1144</v>
      </c>
      <c r="D90" s="229"/>
      <c r="E90" s="229"/>
      <c r="F90" s="249" t="s">
        <v>1125</v>
      </c>
      <c r="G90" s="248"/>
      <c r="H90" s="229" t="s">
        <v>1145</v>
      </c>
      <c r="I90" s="229" t="s">
        <v>1121</v>
      </c>
      <c r="J90" s="229">
        <v>50</v>
      </c>
      <c r="K90" s="241"/>
    </row>
    <row r="91" spans="2:11" ht="15" customHeight="1">
      <c r="B91" s="250"/>
      <c r="C91" s="229" t="s">
        <v>1146</v>
      </c>
      <c r="D91" s="229"/>
      <c r="E91" s="229"/>
      <c r="F91" s="249" t="s">
        <v>1125</v>
      </c>
      <c r="G91" s="248"/>
      <c r="H91" s="229" t="s">
        <v>1146</v>
      </c>
      <c r="I91" s="229" t="s">
        <v>1121</v>
      </c>
      <c r="J91" s="229">
        <v>50</v>
      </c>
      <c r="K91" s="241"/>
    </row>
    <row r="92" spans="2:11" ht="15" customHeight="1">
      <c r="B92" s="250"/>
      <c r="C92" s="229" t="s">
        <v>1147</v>
      </c>
      <c r="D92" s="229"/>
      <c r="E92" s="229"/>
      <c r="F92" s="249" t="s">
        <v>1125</v>
      </c>
      <c r="G92" s="248"/>
      <c r="H92" s="229" t="s">
        <v>1148</v>
      </c>
      <c r="I92" s="229" t="s">
        <v>1121</v>
      </c>
      <c r="J92" s="229">
        <v>255</v>
      </c>
      <c r="K92" s="241"/>
    </row>
    <row r="93" spans="2:11" ht="15" customHeight="1">
      <c r="B93" s="250"/>
      <c r="C93" s="229" t="s">
        <v>1149</v>
      </c>
      <c r="D93" s="229"/>
      <c r="E93" s="229"/>
      <c r="F93" s="249" t="s">
        <v>1119</v>
      </c>
      <c r="G93" s="248"/>
      <c r="H93" s="229" t="s">
        <v>1150</v>
      </c>
      <c r="I93" s="229" t="s">
        <v>1151</v>
      </c>
      <c r="J93" s="229"/>
      <c r="K93" s="241"/>
    </row>
    <row r="94" spans="2:11" ht="15" customHeight="1">
      <c r="B94" s="250"/>
      <c r="C94" s="229" t="s">
        <v>1152</v>
      </c>
      <c r="D94" s="229"/>
      <c r="E94" s="229"/>
      <c r="F94" s="249" t="s">
        <v>1119</v>
      </c>
      <c r="G94" s="248"/>
      <c r="H94" s="229" t="s">
        <v>1153</v>
      </c>
      <c r="I94" s="229" t="s">
        <v>1154</v>
      </c>
      <c r="J94" s="229"/>
      <c r="K94" s="241"/>
    </row>
    <row r="95" spans="2:11" ht="15" customHeight="1">
      <c r="B95" s="250"/>
      <c r="C95" s="229" t="s">
        <v>1155</v>
      </c>
      <c r="D95" s="229"/>
      <c r="E95" s="229"/>
      <c r="F95" s="249" t="s">
        <v>1119</v>
      </c>
      <c r="G95" s="248"/>
      <c r="H95" s="229" t="s">
        <v>1155</v>
      </c>
      <c r="I95" s="229" t="s">
        <v>1154</v>
      </c>
      <c r="J95" s="229"/>
      <c r="K95" s="241"/>
    </row>
    <row r="96" spans="2:11" ht="15" customHeight="1">
      <c r="B96" s="250"/>
      <c r="C96" s="229" t="s">
        <v>36</v>
      </c>
      <c r="D96" s="229"/>
      <c r="E96" s="229"/>
      <c r="F96" s="249" t="s">
        <v>1119</v>
      </c>
      <c r="G96" s="248"/>
      <c r="H96" s="229" t="s">
        <v>1156</v>
      </c>
      <c r="I96" s="229" t="s">
        <v>1154</v>
      </c>
      <c r="J96" s="229"/>
      <c r="K96" s="241"/>
    </row>
    <row r="97" spans="2:11" ht="15" customHeight="1">
      <c r="B97" s="250"/>
      <c r="C97" s="229" t="s">
        <v>46</v>
      </c>
      <c r="D97" s="229"/>
      <c r="E97" s="229"/>
      <c r="F97" s="249" t="s">
        <v>1119</v>
      </c>
      <c r="G97" s="248"/>
      <c r="H97" s="229" t="s">
        <v>1157</v>
      </c>
      <c r="I97" s="229" t="s">
        <v>1154</v>
      </c>
      <c r="J97" s="229"/>
      <c r="K97" s="241"/>
    </row>
    <row r="98" spans="2:11" ht="15" customHeight="1">
      <c r="B98" s="253"/>
      <c r="C98" s="254"/>
      <c r="D98" s="254"/>
      <c r="E98" s="254"/>
      <c r="F98" s="254"/>
      <c r="G98" s="254"/>
      <c r="H98" s="254"/>
      <c r="I98" s="254"/>
      <c r="J98" s="254"/>
      <c r="K98" s="255"/>
    </row>
    <row r="99" spans="2:11" ht="18.75" customHeight="1">
      <c r="B99" s="256"/>
      <c r="C99" s="257"/>
      <c r="D99" s="257"/>
      <c r="E99" s="257"/>
      <c r="F99" s="257"/>
      <c r="G99" s="257"/>
      <c r="H99" s="257"/>
      <c r="I99" s="257"/>
      <c r="J99" s="257"/>
      <c r="K99" s="256"/>
    </row>
    <row r="100" spans="2:11" ht="18.75" customHeight="1">
      <c r="B100" s="236"/>
      <c r="C100" s="236"/>
      <c r="D100" s="236"/>
      <c r="E100" s="236"/>
      <c r="F100" s="236"/>
      <c r="G100" s="236"/>
      <c r="H100" s="236"/>
      <c r="I100" s="236"/>
      <c r="J100" s="236"/>
      <c r="K100" s="236"/>
    </row>
    <row r="101" spans="2:11" ht="7.5" customHeight="1">
      <c r="B101" s="237"/>
      <c r="C101" s="238"/>
      <c r="D101" s="238"/>
      <c r="E101" s="238"/>
      <c r="F101" s="238"/>
      <c r="G101" s="238"/>
      <c r="H101" s="238"/>
      <c r="I101" s="238"/>
      <c r="J101" s="238"/>
      <c r="K101" s="239"/>
    </row>
    <row r="102" spans="2:11" ht="45" customHeight="1">
      <c r="B102" s="240"/>
      <c r="C102" s="337" t="s">
        <v>1158</v>
      </c>
      <c r="D102" s="337"/>
      <c r="E102" s="337"/>
      <c r="F102" s="337"/>
      <c r="G102" s="337"/>
      <c r="H102" s="337"/>
      <c r="I102" s="337"/>
      <c r="J102" s="337"/>
      <c r="K102" s="241"/>
    </row>
    <row r="103" spans="2:11" ht="17.25" customHeight="1">
      <c r="B103" s="240"/>
      <c r="C103" s="242" t="s">
        <v>1113</v>
      </c>
      <c r="D103" s="242"/>
      <c r="E103" s="242"/>
      <c r="F103" s="242" t="s">
        <v>1114</v>
      </c>
      <c r="G103" s="243"/>
      <c r="H103" s="242" t="s">
        <v>52</v>
      </c>
      <c r="I103" s="242" t="s">
        <v>55</v>
      </c>
      <c r="J103" s="242" t="s">
        <v>1115</v>
      </c>
      <c r="K103" s="241"/>
    </row>
    <row r="104" spans="2:11" ht="17.25" customHeight="1">
      <c r="B104" s="240"/>
      <c r="C104" s="244" t="s">
        <v>1116</v>
      </c>
      <c r="D104" s="244"/>
      <c r="E104" s="244"/>
      <c r="F104" s="245" t="s">
        <v>1117</v>
      </c>
      <c r="G104" s="246"/>
      <c r="H104" s="244"/>
      <c r="I104" s="244"/>
      <c r="J104" s="244" t="s">
        <v>1118</v>
      </c>
      <c r="K104" s="241"/>
    </row>
    <row r="105" spans="2:11" ht="5.25" customHeight="1">
      <c r="B105" s="240"/>
      <c r="C105" s="242"/>
      <c r="D105" s="242"/>
      <c r="E105" s="242"/>
      <c r="F105" s="242"/>
      <c r="G105" s="258"/>
      <c r="H105" s="242"/>
      <c r="I105" s="242"/>
      <c r="J105" s="242"/>
      <c r="K105" s="241"/>
    </row>
    <row r="106" spans="2:11" ht="15" customHeight="1">
      <c r="B106" s="240"/>
      <c r="C106" s="229" t="s">
        <v>51</v>
      </c>
      <c r="D106" s="247"/>
      <c r="E106" s="247"/>
      <c r="F106" s="249" t="s">
        <v>1119</v>
      </c>
      <c r="G106" s="258"/>
      <c r="H106" s="229" t="s">
        <v>1159</v>
      </c>
      <c r="I106" s="229" t="s">
        <v>1121</v>
      </c>
      <c r="J106" s="229">
        <v>20</v>
      </c>
      <c r="K106" s="241"/>
    </row>
    <row r="107" spans="2:11" ht="15" customHeight="1">
      <c r="B107" s="240"/>
      <c r="C107" s="229" t="s">
        <v>1122</v>
      </c>
      <c r="D107" s="229"/>
      <c r="E107" s="229"/>
      <c r="F107" s="249" t="s">
        <v>1119</v>
      </c>
      <c r="G107" s="229"/>
      <c r="H107" s="229" t="s">
        <v>1159</v>
      </c>
      <c r="I107" s="229" t="s">
        <v>1121</v>
      </c>
      <c r="J107" s="229">
        <v>120</v>
      </c>
      <c r="K107" s="241"/>
    </row>
    <row r="108" spans="2:11" ht="15" customHeight="1">
      <c r="B108" s="250"/>
      <c r="C108" s="229" t="s">
        <v>1124</v>
      </c>
      <c r="D108" s="229"/>
      <c r="E108" s="229"/>
      <c r="F108" s="249" t="s">
        <v>1125</v>
      </c>
      <c r="G108" s="229"/>
      <c r="H108" s="229" t="s">
        <v>1159</v>
      </c>
      <c r="I108" s="229" t="s">
        <v>1121</v>
      </c>
      <c r="J108" s="229">
        <v>50</v>
      </c>
      <c r="K108" s="241"/>
    </row>
    <row r="109" spans="2:11" ht="15" customHeight="1">
      <c r="B109" s="250"/>
      <c r="C109" s="229" t="s">
        <v>1127</v>
      </c>
      <c r="D109" s="229"/>
      <c r="E109" s="229"/>
      <c r="F109" s="249" t="s">
        <v>1119</v>
      </c>
      <c r="G109" s="229"/>
      <c r="H109" s="229" t="s">
        <v>1159</v>
      </c>
      <c r="I109" s="229" t="s">
        <v>1129</v>
      </c>
      <c r="J109" s="229"/>
      <c r="K109" s="241"/>
    </row>
    <row r="110" spans="2:11" ht="15" customHeight="1">
      <c r="B110" s="250"/>
      <c r="C110" s="229" t="s">
        <v>1138</v>
      </c>
      <c r="D110" s="229"/>
      <c r="E110" s="229"/>
      <c r="F110" s="249" t="s">
        <v>1125</v>
      </c>
      <c r="G110" s="229"/>
      <c r="H110" s="229" t="s">
        <v>1159</v>
      </c>
      <c r="I110" s="229" t="s">
        <v>1121</v>
      </c>
      <c r="J110" s="229">
        <v>50</v>
      </c>
      <c r="K110" s="241"/>
    </row>
    <row r="111" spans="2:11" ht="15" customHeight="1">
      <c r="B111" s="250"/>
      <c r="C111" s="229" t="s">
        <v>1146</v>
      </c>
      <c r="D111" s="229"/>
      <c r="E111" s="229"/>
      <c r="F111" s="249" t="s">
        <v>1125</v>
      </c>
      <c r="G111" s="229"/>
      <c r="H111" s="229" t="s">
        <v>1159</v>
      </c>
      <c r="I111" s="229" t="s">
        <v>1121</v>
      </c>
      <c r="J111" s="229">
        <v>50</v>
      </c>
      <c r="K111" s="241"/>
    </row>
    <row r="112" spans="2:11" ht="15" customHeight="1">
      <c r="B112" s="250"/>
      <c r="C112" s="229" t="s">
        <v>1144</v>
      </c>
      <c r="D112" s="229"/>
      <c r="E112" s="229"/>
      <c r="F112" s="249" t="s">
        <v>1125</v>
      </c>
      <c r="G112" s="229"/>
      <c r="H112" s="229" t="s">
        <v>1159</v>
      </c>
      <c r="I112" s="229" t="s">
        <v>1121</v>
      </c>
      <c r="J112" s="229">
        <v>50</v>
      </c>
      <c r="K112" s="241"/>
    </row>
    <row r="113" spans="2:11" ht="15" customHeight="1">
      <c r="B113" s="250"/>
      <c r="C113" s="229" t="s">
        <v>51</v>
      </c>
      <c r="D113" s="229"/>
      <c r="E113" s="229"/>
      <c r="F113" s="249" t="s">
        <v>1119</v>
      </c>
      <c r="G113" s="229"/>
      <c r="H113" s="229" t="s">
        <v>1160</v>
      </c>
      <c r="I113" s="229" t="s">
        <v>1121</v>
      </c>
      <c r="J113" s="229">
        <v>20</v>
      </c>
      <c r="K113" s="241"/>
    </row>
    <row r="114" spans="2:11" ht="15" customHeight="1">
      <c r="B114" s="250"/>
      <c r="C114" s="229" t="s">
        <v>1161</v>
      </c>
      <c r="D114" s="229"/>
      <c r="E114" s="229"/>
      <c r="F114" s="249" t="s">
        <v>1119</v>
      </c>
      <c r="G114" s="229"/>
      <c r="H114" s="229" t="s">
        <v>1162</v>
      </c>
      <c r="I114" s="229" t="s">
        <v>1121</v>
      </c>
      <c r="J114" s="229">
        <v>120</v>
      </c>
      <c r="K114" s="241"/>
    </row>
    <row r="115" spans="2:11" ht="15" customHeight="1">
      <c r="B115" s="250"/>
      <c r="C115" s="229" t="s">
        <v>36</v>
      </c>
      <c r="D115" s="229"/>
      <c r="E115" s="229"/>
      <c r="F115" s="249" t="s">
        <v>1119</v>
      </c>
      <c r="G115" s="229"/>
      <c r="H115" s="229" t="s">
        <v>1163</v>
      </c>
      <c r="I115" s="229" t="s">
        <v>1154</v>
      </c>
      <c r="J115" s="229"/>
      <c r="K115" s="241"/>
    </row>
    <row r="116" spans="2:11" ht="15" customHeight="1">
      <c r="B116" s="250"/>
      <c r="C116" s="229" t="s">
        <v>46</v>
      </c>
      <c r="D116" s="229"/>
      <c r="E116" s="229"/>
      <c r="F116" s="249" t="s">
        <v>1119</v>
      </c>
      <c r="G116" s="229"/>
      <c r="H116" s="229" t="s">
        <v>1164</v>
      </c>
      <c r="I116" s="229" t="s">
        <v>1154</v>
      </c>
      <c r="J116" s="229"/>
      <c r="K116" s="241"/>
    </row>
    <row r="117" spans="2:11" ht="15" customHeight="1">
      <c r="B117" s="250"/>
      <c r="C117" s="229" t="s">
        <v>55</v>
      </c>
      <c r="D117" s="229"/>
      <c r="E117" s="229"/>
      <c r="F117" s="249" t="s">
        <v>1119</v>
      </c>
      <c r="G117" s="229"/>
      <c r="H117" s="229" t="s">
        <v>1165</v>
      </c>
      <c r="I117" s="229" t="s">
        <v>1166</v>
      </c>
      <c r="J117" s="229"/>
      <c r="K117" s="241"/>
    </row>
    <row r="118" spans="2:11" ht="15" customHeight="1">
      <c r="B118" s="253"/>
      <c r="C118" s="259"/>
      <c r="D118" s="259"/>
      <c r="E118" s="259"/>
      <c r="F118" s="259"/>
      <c r="G118" s="259"/>
      <c r="H118" s="259"/>
      <c r="I118" s="259"/>
      <c r="J118" s="259"/>
      <c r="K118" s="255"/>
    </row>
    <row r="119" spans="2:11" ht="18.75" customHeight="1">
      <c r="B119" s="260"/>
      <c r="C119" s="226"/>
      <c r="D119" s="226"/>
      <c r="E119" s="226"/>
      <c r="F119" s="261"/>
      <c r="G119" s="226"/>
      <c r="H119" s="226"/>
      <c r="I119" s="226"/>
      <c r="J119" s="226"/>
      <c r="K119" s="260"/>
    </row>
    <row r="120" spans="2:11" ht="18.75" customHeight="1">
      <c r="B120" s="236"/>
      <c r="C120" s="236"/>
      <c r="D120" s="236"/>
      <c r="E120" s="236"/>
      <c r="F120" s="236"/>
      <c r="G120" s="236"/>
      <c r="H120" s="236"/>
      <c r="I120" s="236"/>
      <c r="J120" s="236"/>
      <c r="K120" s="236"/>
    </row>
    <row r="121" spans="2:11" ht="7.5" customHeight="1">
      <c r="B121" s="262"/>
      <c r="C121" s="263"/>
      <c r="D121" s="263"/>
      <c r="E121" s="263"/>
      <c r="F121" s="263"/>
      <c r="G121" s="263"/>
      <c r="H121" s="263"/>
      <c r="I121" s="263"/>
      <c r="J121" s="263"/>
      <c r="K121" s="264"/>
    </row>
    <row r="122" spans="2:11" ht="45" customHeight="1">
      <c r="B122" s="265"/>
      <c r="C122" s="338" t="s">
        <v>1167</v>
      </c>
      <c r="D122" s="338"/>
      <c r="E122" s="338"/>
      <c r="F122" s="338"/>
      <c r="G122" s="338"/>
      <c r="H122" s="338"/>
      <c r="I122" s="338"/>
      <c r="J122" s="338"/>
      <c r="K122" s="266"/>
    </row>
    <row r="123" spans="2:11" ht="17.25" customHeight="1">
      <c r="B123" s="267"/>
      <c r="C123" s="242" t="s">
        <v>1113</v>
      </c>
      <c r="D123" s="242"/>
      <c r="E123" s="242"/>
      <c r="F123" s="242" t="s">
        <v>1114</v>
      </c>
      <c r="G123" s="243"/>
      <c r="H123" s="242" t="s">
        <v>52</v>
      </c>
      <c r="I123" s="242" t="s">
        <v>55</v>
      </c>
      <c r="J123" s="242" t="s">
        <v>1115</v>
      </c>
      <c r="K123" s="268"/>
    </row>
    <row r="124" spans="2:11" ht="17.25" customHeight="1">
      <c r="B124" s="267"/>
      <c r="C124" s="244" t="s">
        <v>1116</v>
      </c>
      <c r="D124" s="244"/>
      <c r="E124" s="244"/>
      <c r="F124" s="245" t="s">
        <v>1117</v>
      </c>
      <c r="G124" s="246"/>
      <c r="H124" s="244"/>
      <c r="I124" s="244"/>
      <c r="J124" s="244" t="s">
        <v>1118</v>
      </c>
      <c r="K124" s="268"/>
    </row>
    <row r="125" spans="2:11" ht="5.25" customHeight="1">
      <c r="B125" s="269"/>
      <c r="C125" s="247"/>
      <c r="D125" s="247"/>
      <c r="E125" s="247"/>
      <c r="F125" s="247"/>
      <c r="G125" s="229"/>
      <c r="H125" s="247"/>
      <c r="I125" s="247"/>
      <c r="J125" s="247"/>
      <c r="K125" s="270"/>
    </row>
    <row r="126" spans="2:11" ht="15" customHeight="1">
      <c r="B126" s="269"/>
      <c r="C126" s="229" t="s">
        <v>1122</v>
      </c>
      <c r="D126" s="247"/>
      <c r="E126" s="247"/>
      <c r="F126" s="249" t="s">
        <v>1119</v>
      </c>
      <c r="G126" s="229"/>
      <c r="H126" s="229" t="s">
        <v>1159</v>
      </c>
      <c r="I126" s="229" t="s">
        <v>1121</v>
      </c>
      <c r="J126" s="229">
        <v>120</v>
      </c>
      <c r="K126" s="271"/>
    </row>
    <row r="127" spans="2:11" ht="15" customHeight="1">
      <c r="B127" s="269"/>
      <c r="C127" s="229" t="s">
        <v>1168</v>
      </c>
      <c r="D127" s="229"/>
      <c r="E127" s="229"/>
      <c r="F127" s="249" t="s">
        <v>1119</v>
      </c>
      <c r="G127" s="229"/>
      <c r="H127" s="229" t="s">
        <v>1169</v>
      </c>
      <c r="I127" s="229" t="s">
        <v>1121</v>
      </c>
      <c r="J127" s="229" t="s">
        <v>1170</v>
      </c>
      <c r="K127" s="271"/>
    </row>
    <row r="128" spans="2:11" ht="15" customHeight="1">
      <c r="B128" s="269"/>
      <c r="C128" s="229" t="s">
        <v>1067</v>
      </c>
      <c r="D128" s="229"/>
      <c r="E128" s="229"/>
      <c r="F128" s="249" t="s">
        <v>1119</v>
      </c>
      <c r="G128" s="229"/>
      <c r="H128" s="229" t="s">
        <v>1171</v>
      </c>
      <c r="I128" s="229" t="s">
        <v>1121</v>
      </c>
      <c r="J128" s="229" t="s">
        <v>1170</v>
      </c>
      <c r="K128" s="271"/>
    </row>
    <row r="129" spans="2:11" ht="15" customHeight="1">
      <c r="B129" s="269"/>
      <c r="C129" s="229" t="s">
        <v>1130</v>
      </c>
      <c r="D129" s="229"/>
      <c r="E129" s="229"/>
      <c r="F129" s="249" t="s">
        <v>1125</v>
      </c>
      <c r="G129" s="229"/>
      <c r="H129" s="229" t="s">
        <v>1131</v>
      </c>
      <c r="I129" s="229" t="s">
        <v>1121</v>
      </c>
      <c r="J129" s="229">
        <v>15</v>
      </c>
      <c r="K129" s="271"/>
    </row>
    <row r="130" spans="2:11" ht="15" customHeight="1">
      <c r="B130" s="269"/>
      <c r="C130" s="251" t="s">
        <v>1132</v>
      </c>
      <c r="D130" s="251"/>
      <c r="E130" s="251"/>
      <c r="F130" s="252" t="s">
        <v>1125</v>
      </c>
      <c r="G130" s="251"/>
      <c r="H130" s="251" t="s">
        <v>1133</v>
      </c>
      <c r="I130" s="251" t="s">
        <v>1121</v>
      </c>
      <c r="J130" s="251">
        <v>15</v>
      </c>
      <c r="K130" s="271"/>
    </row>
    <row r="131" spans="2:11" ht="15" customHeight="1">
      <c r="B131" s="269"/>
      <c r="C131" s="251" t="s">
        <v>1134</v>
      </c>
      <c r="D131" s="251"/>
      <c r="E131" s="251"/>
      <c r="F131" s="252" t="s">
        <v>1125</v>
      </c>
      <c r="G131" s="251"/>
      <c r="H131" s="251" t="s">
        <v>1135</v>
      </c>
      <c r="I131" s="251" t="s">
        <v>1121</v>
      </c>
      <c r="J131" s="251">
        <v>20</v>
      </c>
      <c r="K131" s="271"/>
    </row>
    <row r="132" spans="2:11" ht="15" customHeight="1">
      <c r="B132" s="269"/>
      <c r="C132" s="251" t="s">
        <v>1136</v>
      </c>
      <c r="D132" s="251"/>
      <c r="E132" s="251"/>
      <c r="F132" s="252" t="s">
        <v>1125</v>
      </c>
      <c r="G132" s="251"/>
      <c r="H132" s="251" t="s">
        <v>1137</v>
      </c>
      <c r="I132" s="251" t="s">
        <v>1121</v>
      </c>
      <c r="J132" s="251">
        <v>20</v>
      </c>
      <c r="K132" s="271"/>
    </row>
    <row r="133" spans="2:11" ht="15" customHeight="1">
      <c r="B133" s="269"/>
      <c r="C133" s="229" t="s">
        <v>1124</v>
      </c>
      <c r="D133" s="229"/>
      <c r="E133" s="229"/>
      <c r="F133" s="249" t="s">
        <v>1125</v>
      </c>
      <c r="G133" s="229"/>
      <c r="H133" s="229" t="s">
        <v>1159</v>
      </c>
      <c r="I133" s="229" t="s">
        <v>1121</v>
      </c>
      <c r="J133" s="229">
        <v>50</v>
      </c>
      <c r="K133" s="271"/>
    </row>
    <row r="134" spans="2:11" ht="15" customHeight="1">
      <c r="B134" s="269"/>
      <c r="C134" s="229" t="s">
        <v>1138</v>
      </c>
      <c r="D134" s="229"/>
      <c r="E134" s="229"/>
      <c r="F134" s="249" t="s">
        <v>1125</v>
      </c>
      <c r="G134" s="229"/>
      <c r="H134" s="229" t="s">
        <v>1159</v>
      </c>
      <c r="I134" s="229" t="s">
        <v>1121</v>
      </c>
      <c r="J134" s="229">
        <v>50</v>
      </c>
      <c r="K134" s="271"/>
    </row>
    <row r="135" spans="2:11" ht="15" customHeight="1">
      <c r="B135" s="269"/>
      <c r="C135" s="229" t="s">
        <v>1144</v>
      </c>
      <c r="D135" s="229"/>
      <c r="E135" s="229"/>
      <c r="F135" s="249" t="s">
        <v>1125</v>
      </c>
      <c r="G135" s="229"/>
      <c r="H135" s="229" t="s">
        <v>1159</v>
      </c>
      <c r="I135" s="229" t="s">
        <v>1121</v>
      </c>
      <c r="J135" s="229">
        <v>50</v>
      </c>
      <c r="K135" s="271"/>
    </row>
    <row r="136" spans="2:11" ht="15" customHeight="1">
      <c r="B136" s="269"/>
      <c r="C136" s="229" t="s">
        <v>1146</v>
      </c>
      <c r="D136" s="229"/>
      <c r="E136" s="229"/>
      <c r="F136" s="249" t="s">
        <v>1125</v>
      </c>
      <c r="G136" s="229"/>
      <c r="H136" s="229" t="s">
        <v>1159</v>
      </c>
      <c r="I136" s="229" t="s">
        <v>1121</v>
      </c>
      <c r="J136" s="229">
        <v>50</v>
      </c>
      <c r="K136" s="271"/>
    </row>
    <row r="137" spans="2:11" ht="15" customHeight="1">
      <c r="B137" s="269"/>
      <c r="C137" s="229" t="s">
        <v>1147</v>
      </c>
      <c r="D137" s="229"/>
      <c r="E137" s="229"/>
      <c r="F137" s="249" t="s">
        <v>1125</v>
      </c>
      <c r="G137" s="229"/>
      <c r="H137" s="229" t="s">
        <v>1172</v>
      </c>
      <c r="I137" s="229" t="s">
        <v>1121</v>
      </c>
      <c r="J137" s="229">
        <v>255</v>
      </c>
      <c r="K137" s="271"/>
    </row>
    <row r="138" spans="2:11" ht="15" customHeight="1">
      <c r="B138" s="269"/>
      <c r="C138" s="229" t="s">
        <v>1149</v>
      </c>
      <c r="D138" s="229"/>
      <c r="E138" s="229"/>
      <c r="F138" s="249" t="s">
        <v>1119</v>
      </c>
      <c r="G138" s="229"/>
      <c r="H138" s="229" t="s">
        <v>1173</v>
      </c>
      <c r="I138" s="229" t="s">
        <v>1151</v>
      </c>
      <c r="J138" s="229"/>
      <c r="K138" s="271"/>
    </row>
    <row r="139" spans="2:11" ht="15" customHeight="1">
      <c r="B139" s="269"/>
      <c r="C139" s="229" t="s">
        <v>1152</v>
      </c>
      <c r="D139" s="229"/>
      <c r="E139" s="229"/>
      <c r="F139" s="249" t="s">
        <v>1119</v>
      </c>
      <c r="G139" s="229"/>
      <c r="H139" s="229" t="s">
        <v>1174</v>
      </c>
      <c r="I139" s="229" t="s">
        <v>1154</v>
      </c>
      <c r="J139" s="229"/>
      <c r="K139" s="271"/>
    </row>
    <row r="140" spans="2:11" ht="15" customHeight="1">
      <c r="B140" s="269"/>
      <c r="C140" s="229" t="s">
        <v>1155</v>
      </c>
      <c r="D140" s="229"/>
      <c r="E140" s="229"/>
      <c r="F140" s="249" t="s">
        <v>1119</v>
      </c>
      <c r="G140" s="229"/>
      <c r="H140" s="229" t="s">
        <v>1155</v>
      </c>
      <c r="I140" s="229" t="s">
        <v>1154</v>
      </c>
      <c r="J140" s="229"/>
      <c r="K140" s="271"/>
    </row>
    <row r="141" spans="2:11" ht="15" customHeight="1">
      <c r="B141" s="269"/>
      <c r="C141" s="229" t="s">
        <v>36</v>
      </c>
      <c r="D141" s="229"/>
      <c r="E141" s="229"/>
      <c r="F141" s="249" t="s">
        <v>1119</v>
      </c>
      <c r="G141" s="229"/>
      <c r="H141" s="229" t="s">
        <v>1175</v>
      </c>
      <c r="I141" s="229" t="s">
        <v>1154</v>
      </c>
      <c r="J141" s="229"/>
      <c r="K141" s="271"/>
    </row>
    <row r="142" spans="2:11" ht="15" customHeight="1">
      <c r="B142" s="269"/>
      <c r="C142" s="229" t="s">
        <v>1176</v>
      </c>
      <c r="D142" s="229"/>
      <c r="E142" s="229"/>
      <c r="F142" s="249" t="s">
        <v>1119</v>
      </c>
      <c r="G142" s="229"/>
      <c r="H142" s="229" t="s">
        <v>1177</v>
      </c>
      <c r="I142" s="229" t="s">
        <v>1154</v>
      </c>
      <c r="J142" s="229"/>
      <c r="K142" s="271"/>
    </row>
    <row r="143" spans="2:11" ht="15" customHeight="1">
      <c r="B143" s="272"/>
      <c r="C143" s="273"/>
      <c r="D143" s="273"/>
      <c r="E143" s="273"/>
      <c r="F143" s="273"/>
      <c r="G143" s="273"/>
      <c r="H143" s="273"/>
      <c r="I143" s="273"/>
      <c r="J143" s="273"/>
      <c r="K143" s="274"/>
    </row>
    <row r="144" spans="2:11" ht="18.75" customHeight="1">
      <c r="B144" s="226"/>
      <c r="C144" s="226"/>
      <c r="D144" s="226"/>
      <c r="E144" s="226"/>
      <c r="F144" s="261"/>
      <c r="G144" s="226"/>
      <c r="H144" s="226"/>
      <c r="I144" s="226"/>
      <c r="J144" s="226"/>
      <c r="K144" s="226"/>
    </row>
    <row r="145" spans="2:11" ht="18.75" customHeight="1">
      <c r="B145" s="236"/>
      <c r="C145" s="236"/>
      <c r="D145" s="236"/>
      <c r="E145" s="236"/>
      <c r="F145" s="236"/>
      <c r="G145" s="236"/>
      <c r="H145" s="236"/>
      <c r="I145" s="236"/>
      <c r="J145" s="236"/>
      <c r="K145" s="236"/>
    </row>
    <row r="146" spans="2:11" ht="7.5" customHeight="1">
      <c r="B146" s="237"/>
      <c r="C146" s="238"/>
      <c r="D146" s="238"/>
      <c r="E146" s="238"/>
      <c r="F146" s="238"/>
      <c r="G146" s="238"/>
      <c r="H146" s="238"/>
      <c r="I146" s="238"/>
      <c r="J146" s="238"/>
      <c r="K146" s="239"/>
    </row>
    <row r="147" spans="2:11" ht="45" customHeight="1">
      <c r="B147" s="240"/>
      <c r="C147" s="337" t="s">
        <v>1178</v>
      </c>
      <c r="D147" s="337"/>
      <c r="E147" s="337"/>
      <c r="F147" s="337"/>
      <c r="G147" s="337"/>
      <c r="H147" s="337"/>
      <c r="I147" s="337"/>
      <c r="J147" s="337"/>
      <c r="K147" s="241"/>
    </row>
    <row r="148" spans="2:11" ht="17.25" customHeight="1">
      <c r="B148" s="240"/>
      <c r="C148" s="242" t="s">
        <v>1113</v>
      </c>
      <c r="D148" s="242"/>
      <c r="E148" s="242"/>
      <c r="F148" s="242" t="s">
        <v>1114</v>
      </c>
      <c r="G148" s="243"/>
      <c r="H148" s="242" t="s">
        <v>52</v>
      </c>
      <c r="I148" s="242" t="s">
        <v>55</v>
      </c>
      <c r="J148" s="242" t="s">
        <v>1115</v>
      </c>
      <c r="K148" s="241"/>
    </row>
    <row r="149" spans="2:11" ht="17.25" customHeight="1">
      <c r="B149" s="240"/>
      <c r="C149" s="244" t="s">
        <v>1116</v>
      </c>
      <c r="D149" s="244"/>
      <c r="E149" s="244"/>
      <c r="F149" s="245" t="s">
        <v>1117</v>
      </c>
      <c r="G149" s="246"/>
      <c r="H149" s="244"/>
      <c r="I149" s="244"/>
      <c r="J149" s="244" t="s">
        <v>1118</v>
      </c>
      <c r="K149" s="241"/>
    </row>
    <row r="150" spans="2:11" ht="5.25" customHeight="1">
      <c r="B150" s="250"/>
      <c r="C150" s="247"/>
      <c r="D150" s="247"/>
      <c r="E150" s="247"/>
      <c r="F150" s="247"/>
      <c r="G150" s="248"/>
      <c r="H150" s="247"/>
      <c r="I150" s="247"/>
      <c r="J150" s="247"/>
      <c r="K150" s="271"/>
    </row>
    <row r="151" spans="2:11" ht="15" customHeight="1">
      <c r="B151" s="250"/>
      <c r="C151" s="275" t="s">
        <v>1122</v>
      </c>
      <c r="D151" s="229"/>
      <c r="E151" s="229"/>
      <c r="F151" s="276" t="s">
        <v>1119</v>
      </c>
      <c r="G151" s="229"/>
      <c r="H151" s="275" t="s">
        <v>1159</v>
      </c>
      <c r="I151" s="275" t="s">
        <v>1121</v>
      </c>
      <c r="J151" s="275">
        <v>120</v>
      </c>
      <c r="K151" s="271"/>
    </row>
    <row r="152" spans="2:11" ht="15" customHeight="1">
      <c r="B152" s="250"/>
      <c r="C152" s="275" t="s">
        <v>1168</v>
      </c>
      <c r="D152" s="229"/>
      <c r="E152" s="229"/>
      <c r="F152" s="276" t="s">
        <v>1119</v>
      </c>
      <c r="G152" s="229"/>
      <c r="H152" s="275" t="s">
        <v>1179</v>
      </c>
      <c r="I152" s="275" t="s">
        <v>1121</v>
      </c>
      <c r="J152" s="275" t="s">
        <v>1170</v>
      </c>
      <c r="K152" s="271"/>
    </row>
    <row r="153" spans="2:11" ht="15" customHeight="1">
      <c r="B153" s="250"/>
      <c r="C153" s="275" t="s">
        <v>1067</v>
      </c>
      <c r="D153" s="229"/>
      <c r="E153" s="229"/>
      <c r="F153" s="276" t="s">
        <v>1119</v>
      </c>
      <c r="G153" s="229"/>
      <c r="H153" s="275" t="s">
        <v>1180</v>
      </c>
      <c r="I153" s="275" t="s">
        <v>1121</v>
      </c>
      <c r="J153" s="275" t="s">
        <v>1170</v>
      </c>
      <c r="K153" s="271"/>
    </row>
    <row r="154" spans="2:11" ht="15" customHeight="1">
      <c r="B154" s="250"/>
      <c r="C154" s="275" t="s">
        <v>1124</v>
      </c>
      <c r="D154" s="229"/>
      <c r="E154" s="229"/>
      <c r="F154" s="276" t="s">
        <v>1125</v>
      </c>
      <c r="G154" s="229"/>
      <c r="H154" s="275" t="s">
        <v>1159</v>
      </c>
      <c r="I154" s="275" t="s">
        <v>1121</v>
      </c>
      <c r="J154" s="275">
        <v>50</v>
      </c>
      <c r="K154" s="271"/>
    </row>
    <row r="155" spans="2:11" ht="15" customHeight="1">
      <c r="B155" s="250"/>
      <c r="C155" s="275" t="s">
        <v>1127</v>
      </c>
      <c r="D155" s="229"/>
      <c r="E155" s="229"/>
      <c r="F155" s="276" t="s">
        <v>1119</v>
      </c>
      <c r="G155" s="229"/>
      <c r="H155" s="275" t="s">
        <v>1159</v>
      </c>
      <c r="I155" s="275" t="s">
        <v>1129</v>
      </c>
      <c r="J155" s="275"/>
      <c r="K155" s="271"/>
    </row>
    <row r="156" spans="2:11" ht="15" customHeight="1">
      <c r="B156" s="250"/>
      <c r="C156" s="275" t="s">
        <v>1138</v>
      </c>
      <c r="D156" s="229"/>
      <c r="E156" s="229"/>
      <c r="F156" s="276" t="s">
        <v>1125</v>
      </c>
      <c r="G156" s="229"/>
      <c r="H156" s="275" t="s">
        <v>1159</v>
      </c>
      <c r="I156" s="275" t="s">
        <v>1121</v>
      </c>
      <c r="J156" s="275">
        <v>50</v>
      </c>
      <c r="K156" s="271"/>
    </row>
    <row r="157" spans="2:11" ht="15" customHeight="1">
      <c r="B157" s="250"/>
      <c r="C157" s="275" t="s">
        <v>1146</v>
      </c>
      <c r="D157" s="229"/>
      <c r="E157" s="229"/>
      <c r="F157" s="276" t="s">
        <v>1125</v>
      </c>
      <c r="G157" s="229"/>
      <c r="H157" s="275" t="s">
        <v>1159</v>
      </c>
      <c r="I157" s="275" t="s">
        <v>1121</v>
      </c>
      <c r="J157" s="275">
        <v>50</v>
      </c>
      <c r="K157" s="271"/>
    </row>
    <row r="158" spans="2:11" ht="15" customHeight="1">
      <c r="B158" s="250"/>
      <c r="C158" s="275" t="s">
        <v>1144</v>
      </c>
      <c r="D158" s="229"/>
      <c r="E158" s="229"/>
      <c r="F158" s="276" t="s">
        <v>1125</v>
      </c>
      <c r="G158" s="229"/>
      <c r="H158" s="275" t="s">
        <v>1159</v>
      </c>
      <c r="I158" s="275" t="s">
        <v>1121</v>
      </c>
      <c r="J158" s="275">
        <v>50</v>
      </c>
      <c r="K158" s="271"/>
    </row>
    <row r="159" spans="2:11" ht="15" customHeight="1">
      <c r="B159" s="250"/>
      <c r="C159" s="275" t="s">
        <v>170</v>
      </c>
      <c r="D159" s="229"/>
      <c r="E159" s="229"/>
      <c r="F159" s="276" t="s">
        <v>1119</v>
      </c>
      <c r="G159" s="229"/>
      <c r="H159" s="275" t="s">
        <v>1181</v>
      </c>
      <c r="I159" s="275" t="s">
        <v>1121</v>
      </c>
      <c r="J159" s="275" t="s">
        <v>1182</v>
      </c>
      <c r="K159" s="271"/>
    </row>
    <row r="160" spans="2:11" ht="15" customHeight="1">
      <c r="B160" s="250"/>
      <c r="C160" s="275" t="s">
        <v>1183</v>
      </c>
      <c r="D160" s="229"/>
      <c r="E160" s="229"/>
      <c r="F160" s="276" t="s">
        <v>1119</v>
      </c>
      <c r="G160" s="229"/>
      <c r="H160" s="275" t="s">
        <v>1184</v>
      </c>
      <c r="I160" s="275" t="s">
        <v>1154</v>
      </c>
      <c r="J160" s="275"/>
      <c r="K160" s="271"/>
    </row>
    <row r="161" spans="2:11" ht="15" customHeight="1">
      <c r="B161" s="277"/>
      <c r="C161" s="259"/>
      <c r="D161" s="259"/>
      <c r="E161" s="259"/>
      <c r="F161" s="259"/>
      <c r="G161" s="259"/>
      <c r="H161" s="259"/>
      <c r="I161" s="259"/>
      <c r="J161" s="259"/>
      <c r="K161" s="278"/>
    </row>
    <row r="162" spans="2:11" ht="18.75" customHeight="1">
      <c r="B162" s="226"/>
      <c r="C162" s="229"/>
      <c r="D162" s="229"/>
      <c r="E162" s="229"/>
      <c r="F162" s="249"/>
      <c r="G162" s="229"/>
      <c r="H162" s="229"/>
      <c r="I162" s="229"/>
      <c r="J162" s="229"/>
      <c r="K162" s="226"/>
    </row>
    <row r="163" spans="2:11" ht="18.75" customHeight="1">
      <c r="B163" s="236"/>
      <c r="C163" s="236"/>
      <c r="D163" s="236"/>
      <c r="E163" s="236"/>
      <c r="F163" s="236"/>
      <c r="G163" s="236"/>
      <c r="H163" s="236"/>
      <c r="I163" s="236"/>
      <c r="J163" s="236"/>
      <c r="K163" s="236"/>
    </row>
    <row r="164" spans="2:11" ht="7.5" customHeight="1">
      <c r="B164" s="218"/>
      <c r="C164" s="219"/>
      <c r="D164" s="219"/>
      <c r="E164" s="219"/>
      <c r="F164" s="219"/>
      <c r="G164" s="219"/>
      <c r="H164" s="219"/>
      <c r="I164" s="219"/>
      <c r="J164" s="219"/>
      <c r="K164" s="220"/>
    </row>
    <row r="165" spans="2:11" ht="45" customHeight="1">
      <c r="B165" s="221"/>
      <c r="C165" s="338" t="s">
        <v>1185</v>
      </c>
      <c r="D165" s="338"/>
      <c r="E165" s="338"/>
      <c r="F165" s="338"/>
      <c r="G165" s="338"/>
      <c r="H165" s="338"/>
      <c r="I165" s="338"/>
      <c r="J165" s="338"/>
      <c r="K165" s="222"/>
    </row>
    <row r="166" spans="2:11" ht="17.25" customHeight="1">
      <c r="B166" s="221"/>
      <c r="C166" s="242" t="s">
        <v>1113</v>
      </c>
      <c r="D166" s="242"/>
      <c r="E166" s="242"/>
      <c r="F166" s="242" t="s">
        <v>1114</v>
      </c>
      <c r="G166" s="279"/>
      <c r="H166" s="280" t="s">
        <v>52</v>
      </c>
      <c r="I166" s="280" t="s">
        <v>55</v>
      </c>
      <c r="J166" s="242" t="s">
        <v>1115</v>
      </c>
      <c r="K166" s="222"/>
    </row>
    <row r="167" spans="2:11" ht="17.25" customHeight="1">
      <c r="B167" s="223"/>
      <c r="C167" s="244" t="s">
        <v>1116</v>
      </c>
      <c r="D167" s="244"/>
      <c r="E167" s="244"/>
      <c r="F167" s="245" t="s">
        <v>1117</v>
      </c>
      <c r="G167" s="281"/>
      <c r="H167" s="282"/>
      <c r="I167" s="282"/>
      <c r="J167" s="244" t="s">
        <v>1118</v>
      </c>
      <c r="K167" s="224"/>
    </row>
    <row r="168" spans="2:11" ht="5.25" customHeight="1">
      <c r="B168" s="250"/>
      <c r="C168" s="247"/>
      <c r="D168" s="247"/>
      <c r="E168" s="247"/>
      <c r="F168" s="247"/>
      <c r="G168" s="248"/>
      <c r="H168" s="247"/>
      <c r="I168" s="247"/>
      <c r="J168" s="247"/>
      <c r="K168" s="271"/>
    </row>
    <row r="169" spans="2:11" ht="15" customHeight="1">
      <c r="B169" s="250"/>
      <c r="C169" s="229" t="s">
        <v>1122</v>
      </c>
      <c r="D169" s="229"/>
      <c r="E169" s="229"/>
      <c r="F169" s="249" t="s">
        <v>1119</v>
      </c>
      <c r="G169" s="229"/>
      <c r="H169" s="229" t="s">
        <v>1159</v>
      </c>
      <c r="I169" s="229" t="s">
        <v>1121</v>
      </c>
      <c r="J169" s="229">
        <v>120</v>
      </c>
      <c r="K169" s="271"/>
    </row>
    <row r="170" spans="2:11" ht="15" customHeight="1">
      <c r="B170" s="250"/>
      <c r="C170" s="229" t="s">
        <v>1168</v>
      </c>
      <c r="D170" s="229"/>
      <c r="E170" s="229"/>
      <c r="F170" s="249" t="s">
        <v>1119</v>
      </c>
      <c r="G170" s="229"/>
      <c r="H170" s="229" t="s">
        <v>1169</v>
      </c>
      <c r="I170" s="229" t="s">
        <v>1121</v>
      </c>
      <c r="J170" s="229" t="s">
        <v>1170</v>
      </c>
      <c r="K170" s="271"/>
    </row>
    <row r="171" spans="2:11" ht="15" customHeight="1">
      <c r="B171" s="250"/>
      <c r="C171" s="229" t="s">
        <v>1067</v>
      </c>
      <c r="D171" s="229"/>
      <c r="E171" s="229"/>
      <c r="F171" s="249" t="s">
        <v>1119</v>
      </c>
      <c r="G171" s="229"/>
      <c r="H171" s="229" t="s">
        <v>1186</v>
      </c>
      <c r="I171" s="229" t="s">
        <v>1121</v>
      </c>
      <c r="J171" s="229" t="s">
        <v>1170</v>
      </c>
      <c r="K171" s="271"/>
    </row>
    <row r="172" spans="2:11" ht="15" customHeight="1">
      <c r="B172" s="250"/>
      <c r="C172" s="229" t="s">
        <v>1124</v>
      </c>
      <c r="D172" s="229"/>
      <c r="E172" s="229"/>
      <c r="F172" s="249" t="s">
        <v>1125</v>
      </c>
      <c r="G172" s="229"/>
      <c r="H172" s="229" t="s">
        <v>1186</v>
      </c>
      <c r="I172" s="229" t="s">
        <v>1121</v>
      </c>
      <c r="J172" s="229">
        <v>50</v>
      </c>
      <c r="K172" s="271"/>
    </row>
    <row r="173" spans="2:11" ht="15" customHeight="1">
      <c r="B173" s="250"/>
      <c r="C173" s="229" t="s">
        <v>1127</v>
      </c>
      <c r="D173" s="229"/>
      <c r="E173" s="229"/>
      <c r="F173" s="249" t="s">
        <v>1119</v>
      </c>
      <c r="G173" s="229"/>
      <c r="H173" s="229" t="s">
        <v>1186</v>
      </c>
      <c r="I173" s="229" t="s">
        <v>1129</v>
      </c>
      <c r="J173" s="229"/>
      <c r="K173" s="271"/>
    </row>
    <row r="174" spans="2:11" ht="15" customHeight="1">
      <c r="B174" s="250"/>
      <c r="C174" s="229" t="s">
        <v>1138</v>
      </c>
      <c r="D174" s="229"/>
      <c r="E174" s="229"/>
      <c r="F174" s="249" t="s">
        <v>1125</v>
      </c>
      <c r="G174" s="229"/>
      <c r="H174" s="229" t="s">
        <v>1186</v>
      </c>
      <c r="I174" s="229" t="s">
        <v>1121</v>
      </c>
      <c r="J174" s="229">
        <v>50</v>
      </c>
      <c r="K174" s="271"/>
    </row>
    <row r="175" spans="2:11" ht="15" customHeight="1">
      <c r="B175" s="250"/>
      <c r="C175" s="229" t="s">
        <v>1146</v>
      </c>
      <c r="D175" s="229"/>
      <c r="E175" s="229"/>
      <c r="F175" s="249" t="s">
        <v>1125</v>
      </c>
      <c r="G175" s="229"/>
      <c r="H175" s="229" t="s">
        <v>1186</v>
      </c>
      <c r="I175" s="229" t="s">
        <v>1121</v>
      </c>
      <c r="J175" s="229">
        <v>50</v>
      </c>
      <c r="K175" s="271"/>
    </row>
    <row r="176" spans="2:11" ht="15" customHeight="1">
      <c r="B176" s="250"/>
      <c r="C176" s="229" t="s">
        <v>1144</v>
      </c>
      <c r="D176" s="229"/>
      <c r="E176" s="229"/>
      <c r="F176" s="249" t="s">
        <v>1125</v>
      </c>
      <c r="G176" s="229"/>
      <c r="H176" s="229" t="s">
        <v>1186</v>
      </c>
      <c r="I176" s="229" t="s">
        <v>1121</v>
      </c>
      <c r="J176" s="229">
        <v>50</v>
      </c>
      <c r="K176" s="271"/>
    </row>
    <row r="177" spans="2:11" ht="15" customHeight="1">
      <c r="B177" s="250"/>
      <c r="C177" s="229" t="s">
        <v>186</v>
      </c>
      <c r="D177" s="229"/>
      <c r="E177" s="229"/>
      <c r="F177" s="249" t="s">
        <v>1119</v>
      </c>
      <c r="G177" s="229"/>
      <c r="H177" s="229" t="s">
        <v>1187</v>
      </c>
      <c r="I177" s="229" t="s">
        <v>1188</v>
      </c>
      <c r="J177" s="229"/>
      <c r="K177" s="271"/>
    </row>
    <row r="178" spans="2:11" ht="15" customHeight="1">
      <c r="B178" s="250"/>
      <c r="C178" s="229" t="s">
        <v>55</v>
      </c>
      <c r="D178" s="229"/>
      <c r="E178" s="229"/>
      <c r="F178" s="249" t="s">
        <v>1119</v>
      </c>
      <c r="G178" s="229"/>
      <c r="H178" s="229" t="s">
        <v>1189</v>
      </c>
      <c r="I178" s="229" t="s">
        <v>1190</v>
      </c>
      <c r="J178" s="229">
        <v>1</v>
      </c>
      <c r="K178" s="271"/>
    </row>
    <row r="179" spans="2:11" ht="15" customHeight="1">
      <c r="B179" s="250"/>
      <c r="C179" s="229" t="s">
        <v>51</v>
      </c>
      <c r="D179" s="229"/>
      <c r="E179" s="229"/>
      <c r="F179" s="249" t="s">
        <v>1119</v>
      </c>
      <c r="G179" s="229"/>
      <c r="H179" s="229" t="s">
        <v>1191</v>
      </c>
      <c r="I179" s="229" t="s">
        <v>1121</v>
      </c>
      <c r="J179" s="229">
        <v>20</v>
      </c>
      <c r="K179" s="271"/>
    </row>
    <row r="180" spans="2:11" ht="15" customHeight="1">
      <c r="B180" s="250"/>
      <c r="C180" s="229" t="s">
        <v>52</v>
      </c>
      <c r="D180" s="229"/>
      <c r="E180" s="229"/>
      <c r="F180" s="249" t="s">
        <v>1119</v>
      </c>
      <c r="G180" s="229"/>
      <c r="H180" s="229" t="s">
        <v>1192</v>
      </c>
      <c r="I180" s="229" t="s">
        <v>1121</v>
      </c>
      <c r="J180" s="229">
        <v>255</v>
      </c>
      <c r="K180" s="271"/>
    </row>
    <row r="181" spans="2:11" ht="15" customHeight="1">
      <c r="B181" s="250"/>
      <c r="C181" s="229" t="s">
        <v>187</v>
      </c>
      <c r="D181" s="229"/>
      <c r="E181" s="229"/>
      <c r="F181" s="249" t="s">
        <v>1119</v>
      </c>
      <c r="G181" s="229"/>
      <c r="H181" s="229" t="s">
        <v>1083</v>
      </c>
      <c r="I181" s="229" t="s">
        <v>1121</v>
      </c>
      <c r="J181" s="229">
        <v>10</v>
      </c>
      <c r="K181" s="271"/>
    </row>
    <row r="182" spans="2:11" ht="15" customHeight="1">
      <c r="B182" s="250"/>
      <c r="C182" s="229" t="s">
        <v>188</v>
      </c>
      <c r="D182" s="229"/>
      <c r="E182" s="229"/>
      <c r="F182" s="249" t="s">
        <v>1119</v>
      </c>
      <c r="G182" s="229"/>
      <c r="H182" s="229" t="s">
        <v>1193</v>
      </c>
      <c r="I182" s="229" t="s">
        <v>1154</v>
      </c>
      <c r="J182" s="229"/>
      <c r="K182" s="271"/>
    </row>
    <row r="183" spans="2:11" ht="15" customHeight="1">
      <c r="B183" s="250"/>
      <c r="C183" s="229" t="s">
        <v>1194</v>
      </c>
      <c r="D183" s="229"/>
      <c r="E183" s="229"/>
      <c r="F183" s="249" t="s">
        <v>1119</v>
      </c>
      <c r="G183" s="229"/>
      <c r="H183" s="229" t="s">
        <v>1195</v>
      </c>
      <c r="I183" s="229" t="s">
        <v>1154</v>
      </c>
      <c r="J183" s="229"/>
      <c r="K183" s="271"/>
    </row>
    <row r="184" spans="2:11" ht="15" customHeight="1">
      <c r="B184" s="250"/>
      <c r="C184" s="229" t="s">
        <v>1183</v>
      </c>
      <c r="D184" s="229"/>
      <c r="E184" s="229"/>
      <c r="F184" s="249" t="s">
        <v>1119</v>
      </c>
      <c r="G184" s="229"/>
      <c r="H184" s="229" t="s">
        <v>1196</v>
      </c>
      <c r="I184" s="229" t="s">
        <v>1154</v>
      </c>
      <c r="J184" s="229"/>
      <c r="K184" s="271"/>
    </row>
    <row r="185" spans="2:11" ht="15" customHeight="1">
      <c r="B185" s="250"/>
      <c r="C185" s="229" t="s">
        <v>190</v>
      </c>
      <c r="D185" s="229"/>
      <c r="E185" s="229"/>
      <c r="F185" s="249" t="s">
        <v>1125</v>
      </c>
      <c r="G185" s="229"/>
      <c r="H185" s="229" t="s">
        <v>1197</v>
      </c>
      <c r="I185" s="229" t="s">
        <v>1121</v>
      </c>
      <c r="J185" s="229">
        <v>50</v>
      </c>
      <c r="K185" s="271"/>
    </row>
    <row r="186" spans="2:11" ht="15" customHeight="1">
      <c r="B186" s="250"/>
      <c r="C186" s="229" t="s">
        <v>1198</v>
      </c>
      <c r="D186" s="229"/>
      <c r="E186" s="229"/>
      <c r="F186" s="249" t="s">
        <v>1125</v>
      </c>
      <c r="G186" s="229"/>
      <c r="H186" s="229" t="s">
        <v>1199</v>
      </c>
      <c r="I186" s="229" t="s">
        <v>1200</v>
      </c>
      <c r="J186" s="229"/>
      <c r="K186" s="271"/>
    </row>
    <row r="187" spans="2:11" ht="15" customHeight="1">
      <c r="B187" s="250"/>
      <c r="C187" s="229" t="s">
        <v>1201</v>
      </c>
      <c r="D187" s="229"/>
      <c r="E187" s="229"/>
      <c r="F187" s="249" t="s">
        <v>1125</v>
      </c>
      <c r="G187" s="229"/>
      <c r="H187" s="229" t="s">
        <v>1202</v>
      </c>
      <c r="I187" s="229" t="s">
        <v>1200</v>
      </c>
      <c r="J187" s="229"/>
      <c r="K187" s="271"/>
    </row>
    <row r="188" spans="2:11" ht="15" customHeight="1">
      <c r="B188" s="250"/>
      <c r="C188" s="229" t="s">
        <v>1203</v>
      </c>
      <c r="D188" s="229"/>
      <c r="E188" s="229"/>
      <c r="F188" s="249" t="s">
        <v>1125</v>
      </c>
      <c r="G188" s="229"/>
      <c r="H188" s="229" t="s">
        <v>1204</v>
      </c>
      <c r="I188" s="229" t="s">
        <v>1200</v>
      </c>
      <c r="J188" s="229"/>
      <c r="K188" s="271"/>
    </row>
    <row r="189" spans="2:11" ht="15" customHeight="1">
      <c r="B189" s="250"/>
      <c r="C189" s="283" t="s">
        <v>1205</v>
      </c>
      <c r="D189" s="229"/>
      <c r="E189" s="229"/>
      <c r="F189" s="249" t="s">
        <v>1125</v>
      </c>
      <c r="G189" s="229"/>
      <c r="H189" s="229" t="s">
        <v>1206</v>
      </c>
      <c r="I189" s="229" t="s">
        <v>1207</v>
      </c>
      <c r="J189" s="284" t="s">
        <v>1208</v>
      </c>
      <c r="K189" s="271"/>
    </row>
    <row r="190" spans="2:11" ht="15" customHeight="1">
      <c r="B190" s="250"/>
      <c r="C190" s="235" t="s">
        <v>40</v>
      </c>
      <c r="D190" s="229"/>
      <c r="E190" s="229"/>
      <c r="F190" s="249" t="s">
        <v>1119</v>
      </c>
      <c r="G190" s="229"/>
      <c r="H190" s="226" t="s">
        <v>1209</v>
      </c>
      <c r="I190" s="229" t="s">
        <v>1210</v>
      </c>
      <c r="J190" s="229"/>
      <c r="K190" s="271"/>
    </row>
    <row r="191" spans="2:11" ht="15" customHeight="1">
      <c r="B191" s="250"/>
      <c r="C191" s="235" t="s">
        <v>1211</v>
      </c>
      <c r="D191" s="229"/>
      <c r="E191" s="229"/>
      <c r="F191" s="249" t="s">
        <v>1119</v>
      </c>
      <c r="G191" s="229"/>
      <c r="H191" s="229" t="s">
        <v>1212</v>
      </c>
      <c r="I191" s="229" t="s">
        <v>1154</v>
      </c>
      <c r="J191" s="229"/>
      <c r="K191" s="271"/>
    </row>
    <row r="192" spans="2:11" ht="15" customHeight="1">
      <c r="B192" s="250"/>
      <c r="C192" s="235" t="s">
        <v>1213</v>
      </c>
      <c r="D192" s="229"/>
      <c r="E192" s="229"/>
      <c r="F192" s="249" t="s">
        <v>1119</v>
      </c>
      <c r="G192" s="229"/>
      <c r="H192" s="229" t="s">
        <v>1214</v>
      </c>
      <c r="I192" s="229" t="s">
        <v>1154</v>
      </c>
      <c r="J192" s="229"/>
      <c r="K192" s="271"/>
    </row>
    <row r="193" spans="2:11" ht="15" customHeight="1">
      <c r="B193" s="250"/>
      <c r="C193" s="235" t="s">
        <v>925</v>
      </c>
      <c r="D193" s="229"/>
      <c r="E193" s="229"/>
      <c r="F193" s="249" t="s">
        <v>1125</v>
      </c>
      <c r="G193" s="229"/>
      <c r="H193" s="229" t="s">
        <v>1215</v>
      </c>
      <c r="I193" s="229" t="s">
        <v>1154</v>
      </c>
      <c r="J193" s="229"/>
      <c r="K193" s="271"/>
    </row>
    <row r="194" spans="2:11" ht="15" customHeight="1">
      <c r="B194" s="277"/>
      <c r="C194" s="285"/>
      <c r="D194" s="259"/>
      <c r="E194" s="259"/>
      <c r="F194" s="259"/>
      <c r="G194" s="259"/>
      <c r="H194" s="259"/>
      <c r="I194" s="259"/>
      <c r="J194" s="259"/>
      <c r="K194" s="278"/>
    </row>
    <row r="195" spans="2:11" ht="18.75" customHeight="1">
      <c r="B195" s="226"/>
      <c r="C195" s="229"/>
      <c r="D195" s="229"/>
      <c r="E195" s="229"/>
      <c r="F195" s="249"/>
      <c r="G195" s="229"/>
      <c r="H195" s="229"/>
      <c r="I195" s="229"/>
      <c r="J195" s="229"/>
      <c r="K195" s="226"/>
    </row>
    <row r="196" spans="2:11" ht="18.75" customHeight="1">
      <c r="B196" s="226"/>
      <c r="C196" s="229"/>
      <c r="D196" s="229"/>
      <c r="E196" s="229"/>
      <c r="F196" s="249"/>
      <c r="G196" s="229"/>
      <c r="H196" s="229"/>
      <c r="I196" s="229"/>
      <c r="J196" s="229"/>
      <c r="K196" s="226"/>
    </row>
    <row r="197" spans="2:11" ht="18.75" customHeight="1">
      <c r="B197" s="236"/>
      <c r="C197" s="236"/>
      <c r="D197" s="236"/>
      <c r="E197" s="236"/>
      <c r="F197" s="236"/>
      <c r="G197" s="236"/>
      <c r="H197" s="236"/>
      <c r="I197" s="236"/>
      <c r="J197" s="236"/>
      <c r="K197" s="236"/>
    </row>
    <row r="198" spans="2:11" ht="13.5">
      <c r="B198" s="218"/>
      <c r="C198" s="219"/>
      <c r="D198" s="219"/>
      <c r="E198" s="219"/>
      <c r="F198" s="219"/>
      <c r="G198" s="219"/>
      <c r="H198" s="219"/>
      <c r="I198" s="219"/>
      <c r="J198" s="219"/>
      <c r="K198" s="220"/>
    </row>
    <row r="199" spans="2:11" ht="21">
      <c r="B199" s="221"/>
      <c r="C199" s="338" t="s">
        <v>1216</v>
      </c>
      <c r="D199" s="338"/>
      <c r="E199" s="338"/>
      <c r="F199" s="338"/>
      <c r="G199" s="338"/>
      <c r="H199" s="338"/>
      <c r="I199" s="338"/>
      <c r="J199" s="338"/>
      <c r="K199" s="222"/>
    </row>
    <row r="200" spans="2:11" ht="25.5" customHeight="1">
      <c r="B200" s="221"/>
      <c r="C200" s="286" t="s">
        <v>1217</v>
      </c>
      <c r="D200" s="286"/>
      <c r="E200" s="286"/>
      <c r="F200" s="286" t="s">
        <v>1218</v>
      </c>
      <c r="G200" s="287"/>
      <c r="H200" s="339" t="s">
        <v>1219</v>
      </c>
      <c r="I200" s="339"/>
      <c r="J200" s="339"/>
      <c r="K200" s="222"/>
    </row>
    <row r="201" spans="2:11" ht="5.25" customHeight="1">
      <c r="B201" s="250"/>
      <c r="C201" s="247"/>
      <c r="D201" s="247"/>
      <c r="E201" s="247"/>
      <c r="F201" s="247"/>
      <c r="G201" s="229"/>
      <c r="H201" s="247"/>
      <c r="I201" s="247"/>
      <c r="J201" s="247"/>
      <c r="K201" s="271"/>
    </row>
    <row r="202" spans="2:11" ht="15" customHeight="1">
      <c r="B202" s="250"/>
      <c r="C202" s="229" t="s">
        <v>1210</v>
      </c>
      <c r="D202" s="229"/>
      <c r="E202" s="229"/>
      <c r="F202" s="249" t="s">
        <v>41</v>
      </c>
      <c r="G202" s="229"/>
      <c r="H202" s="340" t="s">
        <v>1220</v>
      </c>
      <c r="I202" s="340"/>
      <c r="J202" s="340"/>
      <c r="K202" s="271"/>
    </row>
    <row r="203" spans="2:11" ht="15" customHeight="1">
      <c r="B203" s="250"/>
      <c r="C203" s="256"/>
      <c r="D203" s="229"/>
      <c r="E203" s="229"/>
      <c r="F203" s="249" t="s">
        <v>42</v>
      </c>
      <c r="G203" s="229"/>
      <c r="H203" s="340" t="s">
        <v>1221</v>
      </c>
      <c r="I203" s="340"/>
      <c r="J203" s="340"/>
      <c r="K203" s="271"/>
    </row>
    <row r="204" spans="2:11" ht="15" customHeight="1">
      <c r="B204" s="250"/>
      <c r="C204" s="256"/>
      <c r="D204" s="229"/>
      <c r="E204" s="229"/>
      <c r="F204" s="249" t="s">
        <v>45</v>
      </c>
      <c r="G204" s="229"/>
      <c r="H204" s="340" t="s">
        <v>1222</v>
      </c>
      <c r="I204" s="340"/>
      <c r="J204" s="340"/>
      <c r="K204" s="271"/>
    </row>
    <row r="205" spans="2:11" ht="15" customHeight="1">
      <c r="B205" s="250"/>
      <c r="C205" s="229"/>
      <c r="D205" s="229"/>
      <c r="E205" s="229"/>
      <c r="F205" s="249" t="s">
        <v>43</v>
      </c>
      <c r="G205" s="229"/>
      <c r="H205" s="340" t="s">
        <v>1223</v>
      </c>
      <c r="I205" s="340"/>
      <c r="J205" s="340"/>
      <c r="K205" s="271"/>
    </row>
    <row r="206" spans="2:11" ht="15" customHeight="1">
      <c r="B206" s="250"/>
      <c r="C206" s="229"/>
      <c r="D206" s="229"/>
      <c r="E206" s="229"/>
      <c r="F206" s="249" t="s">
        <v>44</v>
      </c>
      <c r="G206" s="229"/>
      <c r="H206" s="340" t="s">
        <v>1224</v>
      </c>
      <c r="I206" s="340"/>
      <c r="J206" s="340"/>
      <c r="K206" s="271"/>
    </row>
    <row r="207" spans="2:11" ht="15" customHeight="1">
      <c r="B207" s="250"/>
      <c r="C207" s="229"/>
      <c r="D207" s="229"/>
      <c r="E207" s="229"/>
      <c r="F207" s="249"/>
      <c r="G207" s="229"/>
      <c r="H207" s="229"/>
      <c r="I207" s="229"/>
      <c r="J207" s="229"/>
      <c r="K207" s="271"/>
    </row>
    <row r="208" spans="2:11" ht="15" customHeight="1">
      <c r="B208" s="250"/>
      <c r="C208" s="229" t="s">
        <v>1166</v>
      </c>
      <c r="D208" s="229"/>
      <c r="E208" s="229"/>
      <c r="F208" s="249" t="s">
        <v>1059</v>
      </c>
      <c r="G208" s="229"/>
      <c r="H208" s="340" t="s">
        <v>1225</v>
      </c>
      <c r="I208" s="340"/>
      <c r="J208" s="340"/>
      <c r="K208" s="271"/>
    </row>
    <row r="209" spans="2:11" ht="15" customHeight="1">
      <c r="B209" s="250"/>
      <c r="C209" s="256"/>
      <c r="D209" s="229"/>
      <c r="E209" s="229"/>
      <c r="F209" s="249" t="s">
        <v>1062</v>
      </c>
      <c r="G209" s="229"/>
      <c r="H209" s="340" t="s">
        <v>1063</v>
      </c>
      <c r="I209" s="340"/>
      <c r="J209" s="340"/>
      <c r="K209" s="271"/>
    </row>
    <row r="210" spans="2:11" ht="15" customHeight="1">
      <c r="B210" s="250"/>
      <c r="C210" s="229"/>
      <c r="D210" s="229"/>
      <c r="E210" s="229"/>
      <c r="F210" s="249" t="s">
        <v>77</v>
      </c>
      <c r="G210" s="229"/>
      <c r="H210" s="340" t="s">
        <v>1226</v>
      </c>
      <c r="I210" s="340"/>
      <c r="J210" s="340"/>
      <c r="K210" s="271"/>
    </row>
    <row r="211" spans="2:11" ht="15" customHeight="1">
      <c r="B211" s="288"/>
      <c r="C211" s="256"/>
      <c r="D211" s="256"/>
      <c r="E211" s="256"/>
      <c r="F211" s="249" t="s">
        <v>84</v>
      </c>
      <c r="G211" s="235"/>
      <c r="H211" s="341" t="s">
        <v>1064</v>
      </c>
      <c r="I211" s="341"/>
      <c r="J211" s="341"/>
      <c r="K211" s="289"/>
    </row>
    <row r="212" spans="2:11" ht="15" customHeight="1">
      <c r="B212" s="288"/>
      <c r="C212" s="256"/>
      <c r="D212" s="256"/>
      <c r="E212" s="256"/>
      <c r="F212" s="249" t="s">
        <v>1065</v>
      </c>
      <c r="G212" s="235"/>
      <c r="H212" s="341" t="s">
        <v>1227</v>
      </c>
      <c r="I212" s="341"/>
      <c r="J212" s="341"/>
      <c r="K212" s="289"/>
    </row>
    <row r="213" spans="2:11" ht="15" customHeight="1">
      <c r="B213" s="288"/>
      <c r="C213" s="256"/>
      <c r="D213" s="256"/>
      <c r="E213" s="256"/>
      <c r="F213" s="290"/>
      <c r="G213" s="235"/>
      <c r="H213" s="291"/>
      <c r="I213" s="291"/>
      <c r="J213" s="291"/>
      <c r="K213" s="289"/>
    </row>
    <row r="214" spans="2:11" ht="15" customHeight="1">
      <c r="B214" s="288"/>
      <c r="C214" s="229" t="s">
        <v>1190</v>
      </c>
      <c r="D214" s="256"/>
      <c r="E214" s="256"/>
      <c r="F214" s="249">
        <v>1</v>
      </c>
      <c r="G214" s="235"/>
      <c r="H214" s="341" t="s">
        <v>1228</v>
      </c>
      <c r="I214" s="341"/>
      <c r="J214" s="341"/>
      <c r="K214" s="289"/>
    </row>
    <row r="215" spans="2:11" ht="15" customHeight="1">
      <c r="B215" s="288"/>
      <c r="C215" s="256"/>
      <c r="D215" s="256"/>
      <c r="E215" s="256"/>
      <c r="F215" s="249">
        <v>2</v>
      </c>
      <c r="G215" s="235"/>
      <c r="H215" s="341" t="s">
        <v>1229</v>
      </c>
      <c r="I215" s="341"/>
      <c r="J215" s="341"/>
      <c r="K215" s="289"/>
    </row>
    <row r="216" spans="2:11" ht="15" customHeight="1">
      <c r="B216" s="288"/>
      <c r="C216" s="256"/>
      <c r="D216" s="256"/>
      <c r="E216" s="256"/>
      <c r="F216" s="249">
        <v>3</v>
      </c>
      <c r="G216" s="235"/>
      <c r="H216" s="341" t="s">
        <v>1230</v>
      </c>
      <c r="I216" s="341"/>
      <c r="J216" s="341"/>
      <c r="K216" s="289"/>
    </row>
    <row r="217" spans="2:11" ht="15" customHeight="1">
      <c r="B217" s="288"/>
      <c r="C217" s="256"/>
      <c r="D217" s="256"/>
      <c r="E217" s="256"/>
      <c r="F217" s="249">
        <v>4</v>
      </c>
      <c r="G217" s="235"/>
      <c r="H217" s="341" t="s">
        <v>1231</v>
      </c>
      <c r="I217" s="341"/>
      <c r="J217" s="341"/>
      <c r="K217" s="289"/>
    </row>
    <row r="218" spans="2:11" ht="12.75" customHeight="1">
      <c r="B218" s="292"/>
      <c r="C218" s="293"/>
      <c r="D218" s="293"/>
      <c r="E218" s="293"/>
      <c r="F218" s="293"/>
      <c r="G218" s="293"/>
      <c r="H218" s="293"/>
      <c r="I218" s="293"/>
      <c r="J218" s="293"/>
      <c r="K218" s="294"/>
    </row>
  </sheetData>
  <mergeCells count="77">
    <mergeCell ref="C75:J75"/>
    <mergeCell ref="E50:J50"/>
    <mergeCell ref="D51:J51"/>
    <mergeCell ref="C52:J52"/>
    <mergeCell ref="C54:J54"/>
    <mergeCell ref="C55:J55"/>
    <mergeCell ref="D66:J66"/>
    <mergeCell ref="D67:J67"/>
    <mergeCell ref="D68:J68"/>
    <mergeCell ref="D69:J69"/>
    <mergeCell ref="D70:J70"/>
    <mergeCell ref="D60:J60"/>
    <mergeCell ref="D61:J61"/>
    <mergeCell ref="D62:J62"/>
    <mergeCell ref="D63:J63"/>
    <mergeCell ref="D65:J65"/>
    <mergeCell ref="E48:J48"/>
    <mergeCell ref="E49:J49"/>
    <mergeCell ref="C57:J57"/>
    <mergeCell ref="D58:J58"/>
    <mergeCell ref="D59:J59"/>
    <mergeCell ref="G41:J41"/>
    <mergeCell ref="G42:J42"/>
    <mergeCell ref="G43:J43"/>
    <mergeCell ref="G44:J44"/>
    <mergeCell ref="D47:J47"/>
    <mergeCell ref="G45:J45"/>
    <mergeCell ref="G36:J36"/>
    <mergeCell ref="G37:J37"/>
    <mergeCell ref="G38:J38"/>
    <mergeCell ref="G39:J39"/>
    <mergeCell ref="G40:J40"/>
    <mergeCell ref="D30:J30"/>
    <mergeCell ref="D31:J31"/>
    <mergeCell ref="D33:J33"/>
    <mergeCell ref="D34:J34"/>
    <mergeCell ref="D35:J35"/>
    <mergeCell ref="F23:J23"/>
    <mergeCell ref="C25:J25"/>
    <mergeCell ref="C26:J26"/>
    <mergeCell ref="D27:J27"/>
    <mergeCell ref="D28:J28"/>
    <mergeCell ref="F18:J18"/>
    <mergeCell ref="F19:J19"/>
    <mergeCell ref="F20:J20"/>
    <mergeCell ref="F21:J21"/>
    <mergeCell ref="F22:J22"/>
    <mergeCell ref="D10:J10"/>
    <mergeCell ref="D11:J11"/>
    <mergeCell ref="D15:J15"/>
    <mergeCell ref="D16:J16"/>
    <mergeCell ref="D17:J17"/>
    <mergeCell ref="C3:J3"/>
    <mergeCell ref="C4:J4"/>
    <mergeCell ref="C6:J6"/>
    <mergeCell ref="C7:J7"/>
    <mergeCell ref="C9:J9"/>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VLADIMÍR\Plhak</dc:creator>
  <cp:keywords/>
  <dc:description/>
  <cp:lastModifiedBy>Svobodová Blanka Ing.</cp:lastModifiedBy>
  <cp:lastPrinted>2020-06-17T09:58:16Z</cp:lastPrinted>
  <dcterms:created xsi:type="dcterms:W3CDTF">2020-06-16T09:18:14Z</dcterms:created>
  <dcterms:modified xsi:type="dcterms:W3CDTF">2020-07-21T07:42:19Z</dcterms:modified>
  <cp:category/>
  <cp:version/>
  <cp:contentType/>
  <cp:contentStatus/>
</cp:coreProperties>
</file>