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20" windowWidth="15330" windowHeight="4080"/>
  </bookViews>
  <sheets>
    <sheet name="Nabídková cena" sheetId="1" r:id="rId1"/>
  </sheets>
  <definedNames>
    <definedName name="_xlnm.Print_Area" localSheetId="0">'Nabídková cena'!$A$1:$I$692</definedName>
    <definedName name="Z_794F697B_6EBC_4075_A7FA_02BE0A49C254_.wvu.Cols" localSheetId="0" hidden="1">'Nabídková cena'!$G:$G</definedName>
  </definedNames>
  <calcPr calcId="145621"/>
  <customWorkbookViews>
    <customWorkbookView name="markova - vlastní zobrazení" guid="{794F697B-6EBC-4075-A7FA-02BE0A49C254}" mergeInterval="0" personalView="1" maximized="1" windowWidth="1276" windowHeight="844" activeSheetId="1" showStatusbar="0"/>
  </customWorkbookViews>
</workbook>
</file>

<file path=xl/calcChain.xml><?xml version="1.0" encoding="utf-8"?>
<calcChain xmlns="http://schemas.openxmlformats.org/spreadsheetml/2006/main">
  <c r="C139" i="1" l="1"/>
  <c r="D139" i="1"/>
  <c r="D32" i="1"/>
  <c r="H28" i="1" s="1"/>
  <c r="I655" i="1" l="1"/>
  <c r="I652" i="1"/>
  <c r="H652" i="1"/>
  <c r="I649" i="1"/>
  <c r="H649" i="1"/>
  <c r="I646" i="1"/>
  <c r="H646" i="1"/>
  <c r="I643" i="1"/>
  <c r="H643" i="1"/>
  <c r="I640" i="1"/>
  <c r="H640" i="1"/>
  <c r="I637" i="1"/>
  <c r="H637" i="1"/>
  <c r="I634" i="1"/>
  <c r="H634" i="1"/>
  <c r="I631" i="1"/>
  <c r="H631" i="1"/>
  <c r="I628" i="1"/>
  <c r="H628" i="1"/>
  <c r="I625" i="1"/>
  <c r="H625" i="1"/>
  <c r="I622" i="1"/>
  <c r="H622" i="1"/>
  <c r="I619" i="1"/>
  <c r="H619" i="1"/>
  <c r="I616" i="1"/>
  <c r="H616" i="1"/>
  <c r="I613" i="1"/>
  <c r="H613" i="1"/>
  <c r="I610" i="1"/>
  <c r="H610" i="1"/>
  <c r="I607" i="1"/>
  <c r="H607" i="1"/>
  <c r="I604" i="1"/>
  <c r="H604" i="1"/>
  <c r="I598" i="1"/>
  <c r="H598" i="1"/>
  <c r="I492" i="1"/>
  <c r="I321" i="1"/>
  <c r="I317" i="1"/>
  <c r="H321" i="1"/>
  <c r="H317" i="1"/>
  <c r="I337" i="1"/>
  <c r="I333" i="1"/>
  <c r="H337" i="1"/>
  <c r="H333" i="1"/>
  <c r="I252" i="1"/>
  <c r="I247" i="1"/>
  <c r="I242" i="1"/>
  <c r="I237" i="1"/>
  <c r="I232" i="1"/>
  <c r="I227" i="1"/>
  <c r="H252" i="1"/>
  <c r="H247" i="1"/>
  <c r="H242" i="1"/>
  <c r="H237" i="1"/>
  <c r="H232" i="1"/>
  <c r="H227" i="1"/>
  <c r="D181" i="1"/>
  <c r="I33" i="1"/>
  <c r="H33" i="1"/>
  <c r="I191" i="1" l="1"/>
  <c r="I190" i="1"/>
  <c r="H191" i="1"/>
  <c r="H190" i="1"/>
  <c r="H550" i="1" l="1"/>
  <c r="F550" i="1"/>
  <c r="I208" i="1" l="1"/>
  <c r="I207" i="1"/>
  <c r="I206" i="1"/>
  <c r="D575" i="1" l="1"/>
  <c r="I574" i="1" s="1"/>
  <c r="C575" i="1"/>
  <c r="H574" i="1" s="1"/>
  <c r="D567" i="1"/>
  <c r="I566" i="1" s="1"/>
  <c r="C567" i="1"/>
  <c r="H566" i="1" s="1"/>
  <c r="D559" i="1"/>
  <c r="I557" i="1" s="1"/>
  <c r="C559" i="1"/>
  <c r="G557" i="1" s="1"/>
  <c r="H557" i="1" l="1"/>
  <c r="D690" i="1" s="1"/>
  <c r="F690" i="1"/>
  <c r="G574" i="1"/>
  <c r="G566" i="1"/>
  <c r="H460" i="1"/>
  <c r="H462" i="1" s="1"/>
  <c r="F460" i="1"/>
  <c r="F462" i="1" s="1"/>
  <c r="I451" i="1"/>
  <c r="H451" i="1"/>
  <c r="I447" i="1"/>
  <c r="H447" i="1"/>
  <c r="I446" i="1"/>
  <c r="H446" i="1"/>
  <c r="F437" i="1"/>
  <c r="I435" i="1" s="1"/>
  <c r="E437" i="1"/>
  <c r="F419" i="1"/>
  <c r="I417" i="1" s="1"/>
  <c r="E419" i="1"/>
  <c r="H417" i="1" s="1"/>
  <c r="F413" i="1"/>
  <c r="I411" i="1" s="1"/>
  <c r="E413" i="1"/>
  <c r="H411" i="1" s="1"/>
  <c r="F410" i="1"/>
  <c r="I408" i="1" s="1"/>
  <c r="E410" i="1"/>
  <c r="F407" i="1"/>
  <c r="I405" i="1" s="1"/>
  <c r="E407" i="1"/>
  <c r="H405" i="1" s="1"/>
  <c r="F404" i="1"/>
  <c r="I402" i="1" s="1"/>
  <c r="E404" i="1"/>
  <c r="H402" i="1" s="1"/>
  <c r="G435" i="1" l="1"/>
  <c r="H435" i="1"/>
  <c r="G408" i="1"/>
  <c r="H408" i="1"/>
  <c r="G405" i="1"/>
  <c r="G411" i="1"/>
  <c r="G417" i="1"/>
  <c r="G402" i="1"/>
  <c r="E301" i="1"/>
  <c r="I297" i="1" s="1"/>
  <c r="D301" i="1"/>
  <c r="G297" i="1" s="1"/>
  <c r="E316" i="1"/>
  <c r="I313" i="1" s="1"/>
  <c r="D316" i="1"/>
  <c r="H313" i="1" s="1"/>
  <c r="E246" i="1"/>
  <c r="D246" i="1"/>
  <c r="E266" i="1"/>
  <c r="I262" i="1" s="1"/>
  <c r="D266" i="1"/>
  <c r="H262" i="1" s="1"/>
  <c r="E241" i="1"/>
  <c r="D241" i="1"/>
  <c r="H208" i="1"/>
  <c r="H207" i="1"/>
  <c r="H206" i="1"/>
  <c r="H209" i="1" s="1"/>
  <c r="G206" i="1"/>
  <c r="D201" i="1"/>
  <c r="I199" i="1" s="1"/>
  <c r="C201" i="1"/>
  <c r="G199" i="1" s="1"/>
  <c r="G191" i="1"/>
  <c r="G192" i="1" s="1"/>
  <c r="E81" i="1"/>
  <c r="I78" i="1" s="1"/>
  <c r="D81" i="1"/>
  <c r="H78" i="1" s="1"/>
  <c r="E77" i="1"/>
  <c r="I73" i="1" s="1"/>
  <c r="D77" i="1"/>
  <c r="H73" i="1" s="1"/>
  <c r="D85" i="1"/>
  <c r="H82" i="1" s="1"/>
  <c r="E85" i="1"/>
  <c r="I82" i="1" s="1"/>
  <c r="E62" i="1"/>
  <c r="I58" i="1" s="1"/>
  <c r="D62" i="1"/>
  <c r="H58" i="1" s="1"/>
  <c r="H125" i="1"/>
  <c r="F125" i="1"/>
  <c r="E72" i="1"/>
  <c r="I68" i="1" s="1"/>
  <c r="D72" i="1"/>
  <c r="H68" i="1" s="1"/>
  <c r="E67" i="1"/>
  <c r="I63" i="1" s="1"/>
  <c r="D67" i="1"/>
  <c r="H63" i="1" s="1"/>
  <c r="E57" i="1"/>
  <c r="I53" i="1" s="1"/>
  <c r="D57" i="1"/>
  <c r="G53" i="1" s="1"/>
  <c r="E52" i="1"/>
  <c r="I48" i="1" s="1"/>
  <c r="D52" i="1"/>
  <c r="H48" i="1" s="1"/>
  <c r="E47" i="1"/>
  <c r="I43" i="1" s="1"/>
  <c r="D47" i="1"/>
  <c r="G43" i="1" s="1"/>
  <c r="D151" i="1"/>
  <c r="H148" i="1" s="1"/>
  <c r="C151" i="1"/>
  <c r="F148" i="1" s="1"/>
  <c r="I382" i="1"/>
  <c r="H106" i="1"/>
  <c r="E32" i="1"/>
  <c r="I28" i="1" s="1"/>
  <c r="I106" i="1" s="1"/>
  <c r="D37" i="1"/>
  <c r="G33" i="1" s="1"/>
  <c r="E37" i="1"/>
  <c r="D42" i="1"/>
  <c r="H38" i="1" s="1"/>
  <c r="E42" i="1"/>
  <c r="I38" i="1" s="1"/>
  <c r="D90" i="1"/>
  <c r="H86" i="1" s="1"/>
  <c r="E90" i="1"/>
  <c r="I86" i="1" s="1"/>
  <c r="D95" i="1"/>
  <c r="H91" i="1" s="1"/>
  <c r="E95" i="1"/>
  <c r="I91" i="1" s="1"/>
  <c r="D100" i="1"/>
  <c r="H96" i="1" s="1"/>
  <c r="E100" i="1"/>
  <c r="I96" i="1" s="1"/>
  <c r="D105" i="1"/>
  <c r="H101" i="1" s="1"/>
  <c r="E105" i="1"/>
  <c r="I101" i="1" s="1"/>
  <c r="G114" i="1"/>
  <c r="H114" i="1"/>
  <c r="I114" i="1"/>
  <c r="G115" i="1"/>
  <c r="H115" i="1"/>
  <c r="I115" i="1"/>
  <c r="C135" i="1"/>
  <c r="F132" i="1" s="1"/>
  <c r="D135" i="1"/>
  <c r="H132" i="1" s="1"/>
  <c r="F136" i="1"/>
  <c r="H136" i="1"/>
  <c r="C143" i="1"/>
  <c r="F140" i="1" s="1"/>
  <c r="D143" i="1"/>
  <c r="H140" i="1" s="1"/>
  <c r="C147" i="1"/>
  <c r="F144" i="1" s="1"/>
  <c r="D147" i="1"/>
  <c r="H144" i="1" s="1"/>
  <c r="C155" i="1"/>
  <c r="F152" i="1" s="1"/>
  <c r="D155" i="1"/>
  <c r="H152" i="1" s="1"/>
  <c r="H168" i="1"/>
  <c r="I168" i="1"/>
  <c r="G169" i="1"/>
  <c r="H169" i="1"/>
  <c r="I169" i="1"/>
  <c r="G170" i="1"/>
  <c r="H170" i="1"/>
  <c r="I170" i="1"/>
  <c r="H171" i="1"/>
  <c r="I171" i="1"/>
  <c r="C181" i="1"/>
  <c r="G179" i="1" s="1"/>
  <c r="I179" i="1"/>
  <c r="D226" i="1"/>
  <c r="H222" i="1" s="1"/>
  <c r="E226" i="1"/>
  <c r="I222" i="1" s="1"/>
  <c r="D231" i="1"/>
  <c r="G227" i="1" s="1"/>
  <c r="E231" i="1"/>
  <c r="D236" i="1"/>
  <c r="E236" i="1"/>
  <c r="D251" i="1"/>
  <c r="E251" i="1"/>
  <c r="D256" i="1"/>
  <c r="E256" i="1"/>
  <c r="D261" i="1"/>
  <c r="H257" i="1" s="1"/>
  <c r="E261" i="1"/>
  <c r="I257" i="1" s="1"/>
  <c r="D271" i="1"/>
  <c r="G267" i="1" s="1"/>
  <c r="E271" i="1"/>
  <c r="I267" i="1" s="1"/>
  <c r="D276" i="1"/>
  <c r="H272" i="1" s="1"/>
  <c r="E276" i="1"/>
  <c r="I272" i="1" s="1"/>
  <c r="D281" i="1"/>
  <c r="H277" i="1" s="1"/>
  <c r="E281" i="1"/>
  <c r="I277" i="1" s="1"/>
  <c r="D286" i="1"/>
  <c r="H282" i="1" s="1"/>
  <c r="E286" i="1"/>
  <c r="I282" i="1" s="1"/>
  <c r="D291" i="1"/>
  <c r="G287" i="1" s="1"/>
  <c r="E291" i="1"/>
  <c r="I287" i="1" s="1"/>
  <c r="D296" i="1"/>
  <c r="H292" i="1" s="1"/>
  <c r="E296" i="1"/>
  <c r="I292" i="1" s="1"/>
  <c r="D320" i="1"/>
  <c r="E320" i="1"/>
  <c r="D324" i="1"/>
  <c r="G321" i="1" s="1"/>
  <c r="E324" i="1"/>
  <c r="D328" i="1"/>
  <c r="H325" i="1" s="1"/>
  <c r="E328" i="1"/>
  <c r="I325" i="1" s="1"/>
  <c r="D332" i="1"/>
  <c r="H329" i="1" s="1"/>
  <c r="E332" i="1"/>
  <c r="I329" i="1" s="1"/>
  <c r="D336" i="1"/>
  <c r="E336" i="1"/>
  <c r="D340" i="1"/>
  <c r="E340" i="1"/>
  <c r="D344" i="1"/>
  <c r="H341" i="1" s="1"/>
  <c r="E344" i="1"/>
  <c r="I341" i="1" s="1"/>
  <c r="D348" i="1"/>
  <c r="H345" i="1" s="1"/>
  <c r="E348" i="1"/>
  <c r="I345" i="1" s="1"/>
  <c r="D352" i="1"/>
  <c r="H349" i="1" s="1"/>
  <c r="E352" i="1"/>
  <c r="I349" i="1" s="1"/>
  <c r="D356" i="1"/>
  <c r="H353" i="1" s="1"/>
  <c r="E356" i="1"/>
  <c r="I353" i="1" s="1"/>
  <c r="D360" i="1"/>
  <c r="G357" i="1" s="1"/>
  <c r="E360" i="1"/>
  <c r="I357" i="1" s="1"/>
  <c r="F372" i="1"/>
  <c r="H372" i="1"/>
  <c r="F373" i="1"/>
  <c r="H373" i="1"/>
  <c r="H382" i="1"/>
  <c r="H389" i="1"/>
  <c r="I389" i="1"/>
  <c r="I392" i="1" s="1"/>
  <c r="H390" i="1"/>
  <c r="I390" i="1"/>
  <c r="H391" i="1"/>
  <c r="I391" i="1"/>
  <c r="E425" i="1"/>
  <c r="F425" i="1"/>
  <c r="I423" i="1" s="1"/>
  <c r="E428" i="1"/>
  <c r="F428" i="1"/>
  <c r="I426" i="1" s="1"/>
  <c r="E431" i="1"/>
  <c r="H429" i="1" s="1"/>
  <c r="F431" i="1"/>
  <c r="I429" i="1" s="1"/>
  <c r="E434" i="1"/>
  <c r="H432" i="1" s="1"/>
  <c r="F434" i="1"/>
  <c r="I432" i="1" s="1"/>
  <c r="E416" i="1"/>
  <c r="F416" i="1"/>
  <c r="I414" i="1" s="1"/>
  <c r="E422" i="1"/>
  <c r="F422" i="1"/>
  <c r="I420" i="1" s="1"/>
  <c r="G448" i="1"/>
  <c r="H448" i="1"/>
  <c r="I448" i="1"/>
  <c r="G449" i="1"/>
  <c r="H449" i="1"/>
  <c r="I449" i="1"/>
  <c r="G450" i="1"/>
  <c r="H450" i="1"/>
  <c r="I450" i="1"/>
  <c r="G452" i="1"/>
  <c r="H452" i="1"/>
  <c r="I452" i="1"/>
  <c r="D475" i="1"/>
  <c r="E475" i="1"/>
  <c r="I472" i="1" s="1"/>
  <c r="D479" i="1"/>
  <c r="E479" i="1"/>
  <c r="I476" i="1" s="1"/>
  <c r="D483" i="1"/>
  <c r="H480" i="1" s="1"/>
  <c r="E483" i="1"/>
  <c r="I480" i="1" s="1"/>
  <c r="D487" i="1"/>
  <c r="E487" i="1"/>
  <c r="I484" i="1" s="1"/>
  <c r="D491" i="1"/>
  <c r="H488" i="1" s="1"/>
  <c r="E491" i="1"/>
  <c r="I488" i="1" s="1"/>
  <c r="D495" i="1"/>
  <c r="H492" i="1" s="1"/>
  <c r="E495" i="1"/>
  <c r="D499" i="1"/>
  <c r="H496" i="1" s="1"/>
  <c r="E499" i="1"/>
  <c r="I496" i="1" s="1"/>
  <c r="D503" i="1"/>
  <c r="H500" i="1" s="1"/>
  <c r="E503" i="1"/>
  <c r="I500" i="1" s="1"/>
  <c r="D507" i="1"/>
  <c r="H504" i="1" s="1"/>
  <c r="E507" i="1"/>
  <c r="I504" i="1" s="1"/>
  <c r="D511" i="1"/>
  <c r="E511" i="1"/>
  <c r="I508" i="1" s="1"/>
  <c r="D515" i="1"/>
  <c r="H512" i="1" s="1"/>
  <c r="E515" i="1"/>
  <c r="I512" i="1" s="1"/>
  <c r="D519" i="1"/>
  <c r="H516" i="1" s="1"/>
  <c r="E519" i="1"/>
  <c r="I516" i="1" s="1"/>
  <c r="D523" i="1"/>
  <c r="E523" i="1"/>
  <c r="I520" i="1" s="1"/>
  <c r="D527" i="1"/>
  <c r="H524" i="1" s="1"/>
  <c r="E527" i="1"/>
  <c r="I524" i="1" s="1"/>
  <c r="D531" i="1"/>
  <c r="H528" i="1" s="1"/>
  <c r="E531" i="1"/>
  <c r="I528" i="1" s="1"/>
  <c r="F541" i="1"/>
  <c r="H541" i="1"/>
  <c r="G585" i="1"/>
  <c r="H585" i="1"/>
  <c r="I585" i="1"/>
  <c r="D594" i="1"/>
  <c r="G592" i="1" s="1"/>
  <c r="E594" i="1"/>
  <c r="I592" i="1" s="1"/>
  <c r="D597" i="1"/>
  <c r="H595" i="1" s="1"/>
  <c r="E597" i="1"/>
  <c r="I595" i="1" s="1"/>
  <c r="D600" i="1"/>
  <c r="G598" i="1" s="1"/>
  <c r="E600" i="1"/>
  <c r="D603" i="1"/>
  <c r="H601" i="1" s="1"/>
  <c r="E603" i="1"/>
  <c r="I601" i="1" s="1"/>
  <c r="D606" i="1"/>
  <c r="E606" i="1"/>
  <c r="D609" i="1"/>
  <c r="G607" i="1" s="1"/>
  <c r="E609" i="1"/>
  <c r="D612" i="1"/>
  <c r="G610" i="1" s="1"/>
  <c r="E612" i="1"/>
  <c r="D615" i="1"/>
  <c r="G613" i="1" s="1"/>
  <c r="E615" i="1"/>
  <c r="D618" i="1"/>
  <c r="E618" i="1"/>
  <c r="D621" i="1"/>
  <c r="G619" i="1" s="1"/>
  <c r="E621" i="1"/>
  <c r="D624" i="1"/>
  <c r="E624" i="1"/>
  <c r="D627" i="1"/>
  <c r="E627" i="1"/>
  <c r="D630" i="1"/>
  <c r="G628" i="1" s="1"/>
  <c r="E630" i="1"/>
  <c r="D633" i="1"/>
  <c r="G631" i="1" s="1"/>
  <c r="E633" i="1"/>
  <c r="D636" i="1"/>
  <c r="E636" i="1"/>
  <c r="D639" i="1"/>
  <c r="E639" i="1"/>
  <c r="D642" i="1"/>
  <c r="E642" i="1"/>
  <c r="D645" i="1"/>
  <c r="E645" i="1"/>
  <c r="D648" i="1"/>
  <c r="E648" i="1"/>
  <c r="D651" i="1"/>
  <c r="E651" i="1"/>
  <c r="D654" i="1"/>
  <c r="E654" i="1"/>
  <c r="D657" i="1"/>
  <c r="H655" i="1" s="1"/>
  <c r="E657" i="1"/>
  <c r="G101" i="1"/>
  <c r="G96" i="1"/>
  <c r="G91" i="1"/>
  <c r="G38" i="1"/>
  <c r="G86" i="1"/>
  <c r="G242" i="1"/>
  <c r="G262" i="1"/>
  <c r="G237" i="1"/>
  <c r="G73" i="1"/>
  <c r="G48" i="1"/>
  <c r="H172" i="1"/>
  <c r="G63" i="1"/>
  <c r="G426" i="1" l="1"/>
  <c r="H426" i="1"/>
  <c r="G423" i="1"/>
  <c r="H423" i="1"/>
  <c r="G420" i="1"/>
  <c r="H420" i="1"/>
  <c r="G414" i="1"/>
  <c r="H414" i="1"/>
  <c r="H116" i="1"/>
  <c r="I192" i="1"/>
  <c r="G634" i="1"/>
  <c r="G622" i="1"/>
  <c r="I172" i="1"/>
  <c r="F685" i="1" s="1"/>
  <c r="G640" i="1"/>
  <c r="I116" i="1"/>
  <c r="G337" i="1"/>
  <c r="G172" i="1"/>
  <c r="H53" i="1"/>
  <c r="G68" i="1"/>
  <c r="G58" i="1"/>
  <c r="G272" i="1"/>
  <c r="G257" i="1"/>
  <c r="G313" i="1"/>
  <c r="H43" i="1"/>
  <c r="H199" i="1"/>
  <c r="G282" i="1"/>
  <c r="G292" i="1"/>
  <c r="G28" i="1"/>
  <c r="H179" i="1"/>
  <c r="D685" i="1" s="1"/>
  <c r="H192" i="1"/>
  <c r="G353" i="1"/>
  <c r="G496" i="1"/>
  <c r="I209" i="1"/>
  <c r="G508" i="1"/>
  <c r="H508" i="1"/>
  <c r="G484" i="1"/>
  <c r="H484" i="1"/>
  <c r="G476" i="1"/>
  <c r="H476" i="1"/>
  <c r="G520" i="1"/>
  <c r="H520" i="1"/>
  <c r="G472" i="1"/>
  <c r="G532" i="1" s="1"/>
  <c r="H472" i="1"/>
  <c r="G655" i="1"/>
  <c r="H375" i="1"/>
  <c r="F375" i="1"/>
  <c r="G232" i="1"/>
  <c r="G252" i="1"/>
  <c r="I453" i="1"/>
  <c r="G595" i="1"/>
  <c r="H453" i="1"/>
  <c r="I438" i="1"/>
  <c r="G453" i="1"/>
  <c r="G341" i="1"/>
  <c r="G333" i="1"/>
  <c r="H357" i="1"/>
  <c r="H361" i="1" s="1"/>
  <c r="G637" i="1"/>
  <c r="G601" i="1"/>
  <c r="G277" i="1"/>
  <c r="I361" i="1"/>
  <c r="I302" i="1"/>
  <c r="G652" i="1"/>
  <c r="G616" i="1"/>
  <c r="H592" i="1"/>
  <c r="G643" i="1"/>
  <c r="G646" i="1"/>
  <c r="G432" i="1"/>
  <c r="G116" i="1"/>
  <c r="G625" i="1"/>
  <c r="G649" i="1"/>
  <c r="G604" i="1"/>
  <c r="I658" i="1"/>
  <c r="F691" i="1" s="1"/>
  <c r="G222" i="1"/>
  <c r="H392" i="1"/>
  <c r="H297" i="1"/>
  <c r="F156" i="1"/>
  <c r="I532" i="1"/>
  <c r="F689" i="1" s="1"/>
  <c r="H156" i="1"/>
  <c r="G317" i="1"/>
  <c r="G247" i="1"/>
  <c r="H267" i="1"/>
  <c r="G429" i="1"/>
  <c r="G325" i="1"/>
  <c r="H287" i="1"/>
  <c r="F684" i="1" l="1"/>
  <c r="D684" i="1"/>
  <c r="F686" i="1"/>
  <c r="D686" i="1"/>
  <c r="F687" i="1"/>
  <c r="F688" i="1"/>
  <c r="G106" i="1"/>
  <c r="H438" i="1"/>
  <c r="D688" i="1" s="1"/>
  <c r="G302" i="1"/>
  <c r="G361" i="1" s="1"/>
  <c r="H302" i="1"/>
  <c r="D687" i="1" s="1"/>
  <c r="G658" i="1"/>
  <c r="H658" i="1"/>
  <c r="D691" i="1" s="1"/>
  <c r="H532" i="1"/>
  <c r="D689" i="1" s="1"/>
  <c r="F692" i="1" l="1"/>
  <c r="D692" i="1"/>
</calcChain>
</file>

<file path=xl/sharedStrings.xml><?xml version="1.0" encoding="utf-8"?>
<sst xmlns="http://schemas.openxmlformats.org/spreadsheetml/2006/main" count="888" uniqueCount="240">
  <si>
    <t>typ nádoby</t>
  </si>
  <si>
    <t>četnost svozu</t>
  </si>
  <si>
    <t>1x týdně</t>
  </si>
  <si>
    <t>1x za 14 dní</t>
  </si>
  <si>
    <t>2x týdně</t>
  </si>
  <si>
    <t>3x týdně</t>
  </si>
  <si>
    <r>
      <t xml:space="preserve">a) </t>
    </r>
    <r>
      <rPr>
        <b/>
        <u/>
        <sz val="12"/>
        <rFont val="Times New Roman"/>
        <family val="1"/>
      </rPr>
      <t>Sběr, svoz a odstranění směsného komunálního odpadu ze svozových nádob (tzn. popelnic a kontejnerů)</t>
    </r>
  </si>
  <si>
    <t>typ kontejneru</t>
  </si>
  <si>
    <t>3x  týdně</t>
  </si>
  <si>
    <t>5x týdně</t>
  </si>
  <si>
    <t>Poznámka:</t>
  </si>
  <si>
    <t>1x měsíčně</t>
  </si>
  <si>
    <t>celková cena bez DPH za období plnění při uvedeném počtu nádob</t>
  </si>
  <si>
    <t>celková cena za období plnění zakázky</t>
  </si>
  <si>
    <t xml:space="preserve">Pokyny ke zpracování cenové nabídky, která bude předmětem hodnocení: </t>
  </si>
  <si>
    <t>typ nádob</t>
  </si>
  <si>
    <t>četnost svozu nádob</t>
  </si>
  <si>
    <r>
      <t>12 - 14 m</t>
    </r>
    <r>
      <rPr>
        <vertAlign val="superscript"/>
        <sz val="10"/>
        <rFont val="Arial CE"/>
        <family val="2"/>
        <charset val="238"/>
      </rPr>
      <t>3</t>
    </r>
  </si>
  <si>
    <t>celková cena bez DPH za období plnění při dané četnosti svozu a počtu ks kontejnerů</t>
  </si>
  <si>
    <t>k zadávací dokumentaci pro veřejnou zakázku:</t>
  </si>
  <si>
    <t xml:space="preserve">Způsob zpracování nabídkové ceny za plnění předmětu veřejné zakázky </t>
  </si>
  <si>
    <t>- vyplněna musí být všechna takto označená políčka a to dle pokynů nad a přímo v tabulkách</t>
  </si>
  <si>
    <t>částka bez DPH</t>
  </si>
  <si>
    <t>CELKOVÁ NABÍDKOVÁ CENA</t>
  </si>
  <si>
    <t>celková cena bez DPH za období plnění při uvedeném počtu a četnosti svozu nádob</t>
  </si>
  <si>
    <t>celková cena bez DPH za období plnění při uvedeném počtu a četnosti svozu košů</t>
  </si>
  <si>
    <t>6x týdně</t>
  </si>
  <si>
    <t>katalogové číslo odpadu</t>
  </si>
  <si>
    <t>kategorie odpadu</t>
  </si>
  <si>
    <t>celková cena bez DPH za období plnění při daném množství tun</t>
  </si>
  <si>
    <t>N</t>
  </si>
  <si>
    <t>16 01 03</t>
  </si>
  <si>
    <t>O</t>
  </si>
  <si>
    <t>O/N</t>
  </si>
  <si>
    <t>typ A</t>
  </si>
  <si>
    <t>typ B</t>
  </si>
  <si>
    <t>typ C</t>
  </si>
  <si>
    <t>typ D</t>
  </si>
  <si>
    <t>Pronájem nádoby</t>
  </si>
  <si>
    <t>Poplatek za uložení odpadu</t>
  </si>
  <si>
    <t>Odstranění odpadu</t>
  </si>
  <si>
    <t>Svoz odpadu</t>
  </si>
  <si>
    <t>Celkem</t>
  </si>
  <si>
    <t>celková cena včetně DPH za období plnění při uvedeném počtu a četnosti svozu nádob</t>
  </si>
  <si>
    <t>celková cena za období plnění při uvedeném počtu a četnosti svozu nádob</t>
  </si>
  <si>
    <t>bez DPH</t>
  </si>
  <si>
    <t>včetně DPH</t>
  </si>
  <si>
    <t xml:space="preserve">paušální cena za 1 vývoz 1 ks kontejneru </t>
  </si>
  <si>
    <t>celková cena bez DPH za období plnění při množství odpadů obdobném jako v roce 2009</t>
  </si>
  <si>
    <t>Položka</t>
  </si>
  <si>
    <t>cena bez DPH</t>
  </si>
  <si>
    <t>cena včetně DPH</t>
  </si>
  <si>
    <t>celková cena za období plnění zakázky bez DPH</t>
  </si>
  <si>
    <t>cena za 1 tunu odpadu</t>
  </si>
  <si>
    <t>Cena za 1 svoz nádoby</t>
  </si>
  <si>
    <t xml:space="preserve">předpokládaný roční objem odpadu v tunách  </t>
  </si>
  <si>
    <t>3 x týdně</t>
  </si>
  <si>
    <t xml:space="preserve"> celková cena za období plnění při uvedeném počtu nádob</t>
  </si>
  <si>
    <t>celková cena  za období plnění při dané četnosti svozu a počtu ks kontejnerů</t>
  </si>
  <si>
    <t>celková cena za období plnění zakázky včetně DPH</t>
  </si>
  <si>
    <t>celková cena včetně DPH za období plnění při daném množství tun</t>
  </si>
  <si>
    <t>svoz odpadu</t>
  </si>
  <si>
    <t>celková cena včetně DPH za období plnění při dané četnosti svozu a počtu ks kontehnerů</t>
  </si>
  <si>
    <t>Předpokládaný počet mimořádných svozů / rok</t>
  </si>
  <si>
    <t>celková cena za období plnění při uvedeném počtu mimořádných svozů košů dle typu</t>
  </si>
  <si>
    <t>Dovoz a odvoz stojanů na pytle</t>
  </si>
  <si>
    <t>Prodej pytlů včetně likvidace odpadu</t>
  </si>
  <si>
    <t>Pronájem stojanů na pytle</t>
  </si>
  <si>
    <t>1 ks stojanu</t>
  </si>
  <si>
    <t>1 ks</t>
  </si>
  <si>
    <t>1 ks /den</t>
  </si>
  <si>
    <t>Jednorázový přesun odpadkových košů</t>
  </si>
  <si>
    <t>1 hod.</t>
  </si>
  <si>
    <t>předpokládaný počet mimořádných svozů / rok</t>
  </si>
  <si>
    <t>celková cena za období plnění při uvedeném počtu mimořádných svozů</t>
  </si>
  <si>
    <r>
      <t>20 m</t>
    </r>
    <r>
      <rPr>
        <vertAlign val="superscript"/>
        <sz val="10"/>
        <rFont val="Arial CE"/>
        <charset val="238"/>
      </rPr>
      <t>3</t>
    </r>
  </si>
  <si>
    <t xml:space="preserve">celková cena bez DPH za období plnění při daném množství odpadů </t>
  </si>
  <si>
    <t xml:space="preserve">celková cena včetně DPH za období plnění při daném množství odpadů </t>
  </si>
  <si>
    <t xml:space="preserve">120 litrů </t>
  </si>
  <si>
    <t>240 litrů</t>
  </si>
  <si>
    <t>660 litrů</t>
  </si>
  <si>
    <t xml:space="preserve">770 litrů </t>
  </si>
  <si>
    <t xml:space="preserve">1.100 litrů </t>
  </si>
  <si>
    <t>celková cena včetně DPH za období plnění při uvedeném počtu a četnosti svozu</t>
  </si>
  <si>
    <t>celková cena bez DPH za období plnění při uvedeném počtu a četnosti svozu</t>
  </si>
  <si>
    <t>počet nádob</t>
  </si>
  <si>
    <t xml:space="preserve">počet nádob </t>
  </si>
  <si>
    <t>počet vývozů za celé období plnění při dané četnosti svozu</t>
  </si>
  <si>
    <t xml:space="preserve">množství odpadu v tunách za rok </t>
  </si>
  <si>
    <t>počet ks</t>
  </si>
  <si>
    <t>celková cena bez DPH za období plnění při daném objemu</t>
  </si>
  <si>
    <t>celková cena včetně DPH za období plnění při daném objemu</t>
  </si>
  <si>
    <t>1.100 litrů</t>
  </si>
  <si>
    <t>120 litrů</t>
  </si>
  <si>
    <t>770 litrů</t>
  </si>
  <si>
    <r>
      <t>1,1 m</t>
    </r>
    <r>
      <rPr>
        <b/>
        <vertAlign val="superscript"/>
        <sz val="10"/>
        <rFont val="Arial CE"/>
        <charset val="238"/>
      </rPr>
      <t xml:space="preserve">3 </t>
    </r>
    <r>
      <rPr>
        <b/>
        <sz val="10"/>
        <rFont val="Arial CE"/>
        <charset val="238"/>
      </rPr>
      <t xml:space="preserve">                     se spodním výsypem</t>
    </r>
  </si>
  <si>
    <t>celková cena za období plnění při daném množství odpadu</t>
  </si>
  <si>
    <t>paušální příplatek za 1 ks nádoby / rok</t>
  </si>
  <si>
    <t>celková cena včetně DPH za období plnění při uvedeném počtu nádob</t>
  </si>
  <si>
    <t xml:space="preserve">Položka </t>
  </si>
  <si>
    <t>Počet ks</t>
  </si>
  <si>
    <t>cena za odstranění 1 t odpadu kat.č. 20 03 01</t>
  </si>
  <si>
    <t>cena za vývoz 1 ks koše za rok</t>
  </si>
  <si>
    <t>celková cena za období plnění při uvedeném počtu, typu a četnosti svozu košů</t>
  </si>
  <si>
    <t>celková cena za období plnění při uvedeném objemu prací</t>
  </si>
  <si>
    <t>cena za svoz 1 ks nádoby na libovolnou komoditu (papír, sklo, plasty + nápojový karton) za rok</t>
  </si>
  <si>
    <t>Jednotlivé činnosti / celková cena za období plnění 5 let</t>
  </si>
  <si>
    <t>Pronájem popelnicového zámku</t>
  </si>
  <si>
    <t>předpokládaný počet instalovaných zámků</t>
  </si>
  <si>
    <t>Cena za 1 ks popelnicového zámku za rok</t>
  </si>
  <si>
    <t>celková cena bez DPH za období plnění při uvedeném počtu zámků</t>
  </si>
  <si>
    <t>celková cena včetně DPH za období plnění při uvedeném počtu zámků</t>
  </si>
  <si>
    <t>- takto označená šedá políčka (ani žádná jiná) nevyplňujte, obsahují předdefinované vzorce, dle kterých se výsledek automaticky dopočítá. Nabídka musí být předložena včetně vyplněných, tzn. automaticky dopočítaných, všech těchto polí.</t>
  </si>
  <si>
    <t>Nabídková cena - položkový rozpočet</t>
  </si>
  <si>
    <r>
      <rPr>
        <sz val="10"/>
        <rFont val="Symbol"/>
        <family val="1"/>
        <charset val="2"/>
      </rPr>
      <t>··</t>
    </r>
    <r>
      <rPr>
        <sz val="10"/>
        <rFont val="Arial CE"/>
        <charset val="238"/>
      </rPr>
      <t xml:space="preserve"> svoz nádob v této četnosti je předpokládán pouze cca v období od 1.12. do 28.2., proto je automatický propočet celkové ceny za období plnění pro účely hodnocení nastaven pouze za svoz v tomto období roku</t>
    </r>
  </si>
  <si>
    <t xml:space="preserve"> včetně DPH</t>
  </si>
  <si>
    <t>SOUHRNNÝ PŘEHLED CELKOVÝCH CEN v členění dle jednotlivých činností při daném objemu prací za období plnění zakázky 5 let</t>
  </si>
  <si>
    <t>Přehled sazeb DPH dle legislativy platné a účinné ke dni podání nabídek</t>
  </si>
  <si>
    <t>Typ služby</t>
  </si>
  <si>
    <t>Sazba DPH</t>
  </si>
  <si>
    <t>Vynáška nádob</t>
  </si>
  <si>
    <t>Vybavení nádob popelnicovými zámky - pronájem zámků</t>
  </si>
  <si>
    <t>Správa a provozování sběrného dvora</t>
  </si>
  <si>
    <t>Poplatek za uložení odpadu na skládce</t>
  </si>
  <si>
    <t>nádoby o objemu: 660, 770, 800 a 1.100 litrů</t>
  </si>
  <si>
    <t>nádoby o objemu: 120 a 240  litrů</t>
  </si>
  <si>
    <t xml:space="preserve">800 litrů </t>
  </si>
  <si>
    <r>
      <t>a</t>
    </r>
    <r>
      <rPr>
        <b/>
        <vertAlign val="subscript"/>
        <sz val="10"/>
        <rFont val="Arial CE"/>
        <charset val="238"/>
      </rPr>
      <t>3</t>
    </r>
    <r>
      <rPr>
        <b/>
        <sz val="10"/>
        <rFont val="Arial CE"/>
        <charset val="238"/>
      </rPr>
      <t xml:space="preserve">) Mimořádný svoz nádob na SKO </t>
    </r>
    <r>
      <rPr>
        <sz val="10"/>
        <rFont val="Arial CE"/>
        <charset val="238"/>
      </rPr>
      <t>- naceněn bude mimořádný svoz nádob mimo schválený harmonogram svozu, včetně zajištění úklidu stanoviště nádob a veškerých dalších úkonů souvisejících se zajištěním této služby.</t>
    </r>
  </si>
  <si>
    <r>
      <t>10 m</t>
    </r>
    <r>
      <rPr>
        <vertAlign val="superscript"/>
        <sz val="10"/>
        <rFont val="Arial CE"/>
        <charset val="238"/>
      </rPr>
      <t>3</t>
    </r>
  </si>
  <si>
    <r>
      <t>3,6 m</t>
    </r>
    <r>
      <rPr>
        <vertAlign val="superscript"/>
        <sz val="10"/>
        <rFont val="Arial CE"/>
        <charset val="238"/>
      </rPr>
      <t xml:space="preserve">3 </t>
    </r>
    <r>
      <rPr>
        <sz val="10"/>
        <rFont val="Arial CE"/>
        <charset val="238"/>
      </rPr>
      <t>na SKO</t>
    </r>
  </si>
  <si>
    <r>
      <t>3,6 m</t>
    </r>
    <r>
      <rPr>
        <vertAlign val="superscript"/>
        <sz val="10"/>
        <rFont val="Arial CE"/>
        <charset val="238"/>
      </rPr>
      <t xml:space="preserve">3 </t>
    </r>
    <r>
      <rPr>
        <sz val="10"/>
        <rFont val="Arial CE"/>
        <charset val="238"/>
      </rPr>
      <t>na složky separovaného odpadu</t>
    </r>
  </si>
  <si>
    <t>d) Sběr, svoz a odstranění odpadu z odpadkových košů</t>
  </si>
  <si>
    <t xml:space="preserve">celková cena bez DPH                 za období plnění při daném množství odpadů </t>
  </si>
  <si>
    <t xml:space="preserve">celková cena včetně DPH              za období plnění při daném množství odpadů </t>
  </si>
  <si>
    <t>kat.č. 200101 - papír</t>
  </si>
  <si>
    <t>kat.č. 200139 - plasty</t>
  </si>
  <si>
    <t>kat.č. 200102 - sklo</t>
  </si>
  <si>
    <t>cena za dotřídění a zajištění využití 1 t separovaného odpadu</t>
  </si>
  <si>
    <t xml:space="preserve">c) Sběr, svoz a využití nebo odstranění odpadu z podzemních kontejnerů </t>
  </si>
  <si>
    <t>typ E</t>
  </si>
  <si>
    <t>typ F</t>
  </si>
  <si>
    <t>6x týdně 2x denně  (Po - So) + neděle 1x denně</t>
  </si>
  <si>
    <t>typ G</t>
  </si>
  <si>
    <t>typ H</t>
  </si>
  <si>
    <t>typ I</t>
  </si>
  <si>
    <t>•• v období zpravidla od 1.5. do 31.9. je předpoklad, že svoz těchto košů bude navýšen, nebudou v tomto období tedy vyváženy v této četnosti, proto je tak nastaven i automatický propočet pro účely hodnocení</t>
  </si>
  <si>
    <t>••• svoz košů v této četnosti je předpokládán pouze cca v období od 1.5. do 31.9., proto je automatický propočet pro účely hodnocení nastaven pouze za svoz v tomto období roku</t>
  </si>
  <si>
    <t>• z uvedeného počtu košů je předpoklad, že 160 ks bude sváženo v období cca od 1.5. do 31.9. ve vyšší četnosti, proto je tak nastaven i automatický propočet pro účely hodnocení</t>
  </si>
  <si>
    <t>typ odp. koše</t>
  </si>
  <si>
    <t>položka</t>
  </si>
  <si>
    <r>
      <rPr>
        <sz val="10"/>
        <rFont val="Calibri"/>
        <family val="2"/>
        <charset val="238"/>
      </rPr>
      <t>▪</t>
    </r>
    <r>
      <rPr>
        <sz val="10"/>
        <rFont val="Arial"/>
        <family val="2"/>
        <charset val="238"/>
      </rPr>
      <t xml:space="preserve"> z uvedeného počtu košů je předpoklad, že 8 ks bude sváženo v období cca od 1.5. do 31.9. ve vyšší četnosti, proto je tak nastaven i automatický propočet pro účely hodnocení</t>
    </r>
  </si>
  <si>
    <r>
      <rPr>
        <sz val="10"/>
        <rFont val="Calibri"/>
        <family val="2"/>
        <charset val="238"/>
      </rPr>
      <t>▪▪</t>
    </r>
    <r>
      <rPr>
        <sz val="10"/>
        <rFont val="Arial"/>
        <family val="2"/>
        <charset val="238"/>
      </rPr>
      <t xml:space="preserve"> z uvedeného počtu košů je předpoklad, že 2 ks budou sváženy v období cca od 1.5. do 31.9. ve vyšší četnosti, proto je tak nastaven i automatický propočet pro účely hodnocení</t>
    </r>
  </si>
  <si>
    <r>
      <rPr>
        <sz val="10"/>
        <rFont val="Calibri"/>
        <family val="2"/>
        <charset val="238"/>
      </rPr>
      <t>▪▪▪</t>
    </r>
    <r>
      <rPr>
        <sz val="10"/>
        <rFont val="Arial"/>
        <family val="2"/>
        <charset val="238"/>
      </rPr>
      <t xml:space="preserve"> svoz košů v této četnosti je předpokládán pouze cca v období od 1.5. do 31.9., proto je automatický propočet pro účely hodnocení nastaven pouze za svoz v tomto období roku</t>
    </r>
  </si>
  <si>
    <t>typ A, D, F, I</t>
  </si>
  <si>
    <t>typ B, C, E, G, H</t>
  </si>
  <si>
    <t>40 - 133 litrů</t>
  </si>
  <si>
    <r>
      <t xml:space="preserve">e) </t>
    </r>
    <r>
      <rPr>
        <b/>
        <u/>
        <sz val="10"/>
        <rFont val="Arial CE"/>
        <family val="2"/>
        <charset val="238"/>
      </rPr>
      <t>Sběr, svoz a využití vytříděných složek komunálního odpadu z nádob, určených ke sběru jednotlivých komodit: papír - sklo - plasty (+ nápojový karton)</t>
    </r>
  </si>
  <si>
    <t>260 litrů (duonádoby)</t>
  </si>
  <si>
    <t>800 litrů</t>
  </si>
  <si>
    <r>
      <rPr>
        <b/>
        <sz val="10"/>
        <rFont val="Arial CE"/>
        <charset val="238"/>
      </rPr>
      <t>e</t>
    </r>
    <r>
      <rPr>
        <b/>
        <vertAlign val="subscript"/>
        <sz val="10"/>
        <rFont val="Arial CE"/>
        <charset val="238"/>
      </rPr>
      <t>2</t>
    </r>
    <r>
      <rPr>
        <b/>
        <sz val="10"/>
        <rFont val="Arial CE"/>
        <charset val="238"/>
      </rPr>
      <t xml:space="preserve">) Mimořádný svoz nádob 1.100 litrů na vytříděné složky odpadu mimo schválený harmonogram svozu, </t>
    </r>
    <r>
      <rPr>
        <sz val="10"/>
        <rFont val="Arial CE"/>
        <charset val="238"/>
      </rPr>
      <t>včetně zajištění úklidu stanoviště nádob a veškerých ostatních úkonů se zajištěním této služby souvisejících. V ceně bude zohledněn zisk z prodeje jednotlivých komodit.</t>
    </r>
  </si>
  <si>
    <t>Svoz a využití odpadu</t>
  </si>
  <si>
    <t>celková cena včetně DPH           za celé období plnění při uvedeném počtu svozů</t>
  </si>
  <si>
    <t xml:space="preserve">celková cena bez DPH                    za celé období plnění při uvedeném počtu svozů </t>
  </si>
  <si>
    <t>celková cena bez DPH                 za období plnění při uvedeném počtu svozů</t>
  </si>
  <si>
    <t>celková cena včetně DPH            za období plnění při uvedeném počtu svozů</t>
  </si>
  <si>
    <r>
      <t>1x za</t>
    </r>
    <r>
      <rPr>
        <b/>
        <sz val="10"/>
        <rFont val="Arial CE"/>
        <charset val="238"/>
      </rPr>
      <t xml:space="preserve"> </t>
    </r>
    <r>
      <rPr>
        <sz val="10"/>
        <rFont val="Arial CE"/>
        <charset val="238"/>
      </rPr>
      <t>14 dní</t>
    </r>
  </si>
  <si>
    <r>
      <rPr>
        <sz val="10"/>
        <rFont val="Symbol"/>
        <family val="1"/>
        <charset val="2"/>
      </rPr>
      <t>·</t>
    </r>
    <r>
      <rPr>
        <sz val="10"/>
        <rFont val="Arial"/>
        <family val="2"/>
        <charset val="238"/>
      </rPr>
      <t xml:space="preserve"> pro tyto nádoby je předpoklad, že v období cca od 1.12. do 28.2.</t>
    </r>
    <r>
      <rPr>
        <sz val="10"/>
        <rFont val="Calibri"/>
        <family val="2"/>
        <charset val="238"/>
      </rPr>
      <t xml:space="preserve"> </t>
    </r>
    <r>
      <rPr>
        <sz val="10"/>
        <rFont val="Arial"/>
        <family val="2"/>
        <charset val="238"/>
      </rPr>
      <t xml:space="preserve">budou vyváženy pouze v četnosti 1x za měsíc, proto je tak pro účely hodnocení nastaven i automatický propočet celkové ceny za období plnění </t>
    </r>
  </si>
  <si>
    <r>
      <rPr>
        <b/>
        <sz val="10"/>
        <rFont val="Arial CE"/>
        <charset val="238"/>
      </rPr>
      <t>f</t>
    </r>
    <r>
      <rPr>
        <b/>
        <vertAlign val="subscript"/>
        <sz val="10"/>
        <rFont val="Arial CE"/>
        <charset val="238"/>
      </rPr>
      <t>1</t>
    </r>
    <r>
      <rPr>
        <b/>
        <sz val="10"/>
        <rFont val="Arial CE"/>
        <charset val="238"/>
      </rPr>
      <t>) Vybavení nádob popelnicovými zámky</t>
    </r>
    <r>
      <rPr>
        <sz val="10"/>
        <rFont val="Arial CE"/>
        <charset val="238"/>
      </rPr>
      <t xml:space="preserve"> - naceněn bude pronájem 1 ks popelnicového zámku, přičemž v ceně budou zahrnuty veškeré náklady související se zajištěním této služby dle čl. 2, odst. 2.2., písm. f) bod "vybavení nádob popelnicovými zámky". Položka bude vždy přičtena k položce za pronájem konkrétní nádoby v tabulce f), na kterou bude popelnicový zámek instalován.</t>
    </r>
  </si>
  <si>
    <r>
      <t xml:space="preserve">i) </t>
    </r>
    <r>
      <rPr>
        <b/>
        <u/>
        <sz val="12"/>
        <rFont val="Times New Roman"/>
        <family val="1"/>
      </rPr>
      <t xml:space="preserve">Správa a provozování sběrného dvora, včetně jeho zřízení a vybavení </t>
    </r>
  </si>
  <si>
    <r>
      <rPr>
        <b/>
        <sz val="12"/>
        <rFont val="Times New Roman CE"/>
        <charset val="238"/>
      </rPr>
      <t>i</t>
    </r>
    <r>
      <rPr>
        <b/>
        <vertAlign val="subscript"/>
        <sz val="12"/>
        <rFont val="Times New Roman CE"/>
        <charset val="238"/>
      </rPr>
      <t>1</t>
    </r>
    <r>
      <rPr>
        <b/>
        <sz val="12"/>
        <rFont val="Times New Roman CE"/>
        <charset val="238"/>
      </rPr>
      <t>)</t>
    </r>
    <r>
      <rPr>
        <sz val="12"/>
        <rFont val="Times New Roman CE"/>
        <family val="1"/>
        <charset val="238"/>
      </rPr>
      <t xml:space="preserve"> V následující tabulce budou stanoveny jednotkové ceny, zahrnující veškeré náklady spojené s přepravou a využitím či odstraněním jednotlivých druhů odpadů, předaných do sběrného dvora občany, při plnění činností stanovených čl. 2, odst. 2.2., písm. i) zadávací dokumentace.</t>
    </r>
  </si>
  <si>
    <t>Cena za 1 umytí stanoviště 1 ks kontejneru                o objemu 1.100 litrů</t>
  </si>
  <si>
    <t>Mytí kontejnerových stání</t>
  </si>
  <si>
    <t xml:space="preserve">předpokládaný počet kontejnerů </t>
  </si>
  <si>
    <t>Sběr, přeprava a zajištění odstranění odpadu</t>
  </si>
  <si>
    <t>cena za 1 t velkoobjemového odpadu</t>
  </si>
  <si>
    <t>Sběr, přeprava a zajištění využití odpadu</t>
  </si>
  <si>
    <t>cena za 1 t biologicky rozložitelného odpadu</t>
  </si>
  <si>
    <t>cena za 1 t elektroodpadu</t>
  </si>
  <si>
    <t>Sběr, přeprava a předání odpadu ke zpracování</t>
  </si>
  <si>
    <t>Prodej pytlů vč. odstranění odpadu</t>
  </si>
  <si>
    <t>Celková cena  za období plnění při dané četnosti svozu a počtu ks kontejnerů</t>
  </si>
  <si>
    <t>800 litrů*               (ve vlastnictví zadavatele)</t>
  </si>
  <si>
    <t>cena za 1 ks nádoby za rok</t>
  </si>
  <si>
    <t>* svozové nádoby jsou ve vlastnictví zadavatele, nebude zde tedy účtován pronájem nádob</t>
  </si>
  <si>
    <t>předpokládaný počet mimořádných svozů   / rok</t>
  </si>
  <si>
    <r>
      <rPr>
        <b/>
        <sz val="12"/>
        <rFont val="Times New Roman"/>
        <family val="1"/>
        <charset val="238"/>
      </rPr>
      <t>b)</t>
    </r>
    <r>
      <rPr>
        <sz val="12"/>
        <rFont val="Times New Roman"/>
        <family val="1"/>
      </rPr>
      <t xml:space="preserve"> </t>
    </r>
    <r>
      <rPr>
        <b/>
        <u/>
        <sz val="12"/>
        <rFont val="Times New Roman"/>
        <family val="1"/>
        <charset val="238"/>
      </rPr>
      <t xml:space="preserve">Sběr, svoz a odstranění směsného komunálního odpadu z kapacitně větších nádob, </t>
    </r>
    <r>
      <rPr>
        <u/>
        <sz val="12"/>
        <rFont val="Times New Roman"/>
        <family val="1"/>
        <charset val="238"/>
      </rPr>
      <t>tzn. z velkokapacitních kontejnerů, opatřených vrchními víky, o objemu 10 - 20 m</t>
    </r>
    <r>
      <rPr>
        <u/>
        <vertAlign val="superscript"/>
        <sz val="12"/>
        <rFont val="Times New Roman"/>
        <family val="1"/>
        <charset val="238"/>
      </rPr>
      <t>3</t>
    </r>
    <r>
      <rPr>
        <u/>
        <sz val="12"/>
        <rFont val="Times New Roman"/>
        <family val="1"/>
        <charset val="238"/>
      </rPr>
      <t>, rozmístěných zpravidla na sídlištích místo klasických sběrných nádob na odpad</t>
    </r>
  </si>
  <si>
    <t>měrná jednotka</t>
  </si>
  <si>
    <t>jednotková cena</t>
  </si>
  <si>
    <t>předpokládaný počet hod. / rok</t>
  </si>
  <si>
    <t>předpokládaný počet měrných jednotek /rok</t>
  </si>
  <si>
    <t xml:space="preserve">typ odpadkového koše </t>
  </si>
  <si>
    <t>objem košů</t>
  </si>
  <si>
    <t xml:space="preserve">cena za mimořádný vývoz 1 ks odpadkového koše </t>
  </si>
  <si>
    <r>
      <rPr>
        <b/>
        <vertAlign val="subscript"/>
        <sz val="10"/>
        <rFont val="Arial CE"/>
        <charset val="238"/>
      </rPr>
      <t>e1</t>
    </r>
    <r>
      <rPr>
        <b/>
        <sz val="10"/>
        <rFont val="Arial CE"/>
        <charset val="238"/>
      </rPr>
      <t xml:space="preserve">) Svoz nádob o objemu 1.100 litrů ve vlastnictví společnosti EKO-KOM a.s. a nádob o  objemu 800 litrů ve vlastnictví zadavatele </t>
    </r>
    <r>
      <rPr>
        <sz val="10"/>
        <rFont val="Arial CE"/>
        <charset val="238"/>
      </rPr>
      <t>- uvedeny budou ceny za sběr a svoz odpadu z nádob na tříděný odpad v soukromém vlastnictví, včetně jeho přepravy, dotřídění a předání k využití, vč. veškerých ostatních úkonů a nákladů s tím spojených. V ceně bude zohledněn zisk z prodeje jednotlivých komodit.</t>
    </r>
  </si>
  <si>
    <t>cena za 1 svoz 1 ks nádoby na libovolnou komoditu (papír, sklo, plasty + nápojový karton)</t>
  </si>
  <si>
    <t>celková cena za období plnění při uvedeném počtu mimořádných svozů nádob</t>
  </si>
  <si>
    <t>f) Sběr, svoz a využití biologicky rozložitelných složek komunálního odpadu – „bioodpadu“ z nádob</t>
  </si>
  <si>
    <t xml:space="preserve">V následující tabulce budou uvedeny jednotkové ceny za 1 ks nádoby za rok dle typu nádoby, při dané četnosti svozu. V ceně budou vždy zahrnuty veškeré činnosti stanovené čl. 2, odst. 2.2., písm. f) a g) zadávací dokumentace, pro plnění dané části předmětu zakázky. Dle zkušeností zadavatele s plněním této činnosti za minulé období dochází ke zničení cca 3 %  z celkového počtu nádob za rok (vandalismem, běžným opotřebením atd.).  </t>
  </si>
  <si>
    <t>cena za 1 ks popelnicového zámku za rok</t>
  </si>
  <si>
    <t xml:space="preserve">paušální cena za správu a provoz sběrného dvora, vč. jeho zřízení a vybavení za rok </t>
  </si>
  <si>
    <t>Odstranění / využití odpadu</t>
  </si>
  <si>
    <t>Využití odpadu</t>
  </si>
  <si>
    <t>Odstranění / využití odpadů, nezařazených ve skupině 20 Katalogu odpadů</t>
  </si>
  <si>
    <t>Odstranění / využití odpadů, zařazených ve skupině 20 Katalogu odpadů</t>
  </si>
  <si>
    <t>Svoz /mimořádný svoz/ odpadů, zařazených ve skupině 20 Katalogu odpadů</t>
  </si>
  <si>
    <t>Sběr, svoz a zajištění využití, odstranění nebo předání komunálních odpadů ke zpracování</t>
  </si>
  <si>
    <t>Vývoz velkokapacitních a podzemních kontejnerů</t>
  </si>
  <si>
    <t>PŘÍLOHA č. 2</t>
  </si>
  <si>
    <t>"Komplexní zajištění svozu odpadu na území Statutárního města Teplice v letech 2021-2025"</t>
  </si>
  <si>
    <r>
      <t xml:space="preserve">Jednotkové ceny budou zpracovány v souladu se zadávacími podmínkami, kde jsou, shodně s členěním tabulek k nacenění, jednotlivé činnosti rozděleny na hlavní okruhy </t>
    </r>
    <r>
      <rPr>
        <sz val="12"/>
        <color theme="1"/>
        <rFont val="Arial CE"/>
        <charset val="238"/>
      </rPr>
      <t xml:space="preserve">(viz. čl. 2, odst. 2.1. zadávací dokumentace). </t>
    </r>
    <r>
      <rPr>
        <sz val="12"/>
        <rFont val="Arial CE"/>
        <family val="2"/>
        <charset val="238"/>
      </rPr>
      <t>Součástí hlavních okruhů činností jsou doplňkové či dílčí činnosti (např. vynáška, mimořádné svozy apod.), které je třeba nacenit v samostatných tabulkách, označených vždy stejným písmenem jako hlavní okruh činnosti, ke které se vztahuje. Označení každé tabulky k nacenění doplňkových či dílčích činností je dále doplněno pořadovým číslem tabulky (např. a</t>
    </r>
    <r>
      <rPr>
        <vertAlign val="subscript"/>
        <sz val="12"/>
        <rFont val="Arial CE"/>
        <family val="2"/>
        <charset val="238"/>
      </rPr>
      <t>1</t>
    </r>
    <r>
      <rPr>
        <sz val="12"/>
        <rFont val="Arial CE"/>
        <charset val="238"/>
      </rPr>
      <t>)</t>
    </r>
    <r>
      <rPr>
        <vertAlign val="subscript"/>
        <sz val="12"/>
        <rFont val="Arial CE"/>
        <family val="2"/>
        <charset val="238"/>
      </rPr>
      <t xml:space="preserve"> </t>
    </r>
    <r>
      <rPr>
        <sz val="12"/>
        <rFont val="Arial CE"/>
        <charset val="238"/>
      </rPr>
      <t>a koresponduje s odkazy v popisu prací v zadávací dokumentaci.</t>
    </r>
    <r>
      <rPr>
        <sz val="12"/>
        <rFont val="Arial CE"/>
        <family val="2"/>
        <charset val="238"/>
      </rPr>
      <t xml:space="preserve"> Jednotkové ceny budou obsahovat veškeré náklady, které při každé dané činnosti vzniknou a které s ní přímo souvisí, případně takové náklady, které dodavateli vzniknou z povinností uložených smlouvou a oceňované položky se týkají.</t>
    </r>
  </si>
  <si>
    <r>
      <t xml:space="preserve">Pro stanovení celkových cen za období plnění zakázky byly pro účely hodnocení tohoto výběrového řízení použity zejména měrné jednotky (např. počty nádob při dané četnosti svozu, množství odpadu apod.) za uplynulá období, případně kvalifikovaný odhad předpokládaného objemu prací pro další období. V žádném případě nelze předpokládaný rozsah prací považovat za závazný. Při plnění předmětu veřejné zakázky budou použity aktuální informace a objem prací bude upraven dle aktuálních požadavků objednatele. Součástí (přílohou) </t>
    </r>
    <r>
      <rPr>
        <sz val="12"/>
        <color theme="1"/>
        <rFont val="Arial CE"/>
        <charset val="238"/>
      </rPr>
      <t xml:space="preserve">Smlouvy o dílo </t>
    </r>
    <r>
      <rPr>
        <sz val="12"/>
        <rFont val="Arial CE"/>
        <family val="2"/>
        <charset val="238"/>
      </rPr>
      <t>je pouze jednotkový ceník.</t>
    </r>
  </si>
  <si>
    <r>
      <t xml:space="preserve">V následující tabulce budou uvedeny jednotkové ceny za 1 ks nádoby za rok dle uvedeného typu nádoby, při dané četnosti svozu. V ceně budou vždy zahrnuty veškeré činnosti stanovené čl. 2, odst. 2.2., písm. a) a g) </t>
    </r>
    <r>
      <rPr>
        <sz val="12"/>
        <color theme="1"/>
        <rFont val="Times New Roman"/>
        <family val="1"/>
        <charset val="238"/>
      </rPr>
      <t>zadávací dokumentace</t>
    </r>
    <r>
      <rPr>
        <sz val="12"/>
        <color theme="1"/>
        <rFont val="Times New Roman"/>
        <family val="1"/>
      </rPr>
      <t xml:space="preserve"> pro plnění dané části předmětu zakázky, vyjma úkonů, řešených samostatnými tabulkami níže s označením a</t>
    </r>
    <r>
      <rPr>
        <vertAlign val="subscript"/>
        <sz val="12"/>
        <color theme="1"/>
        <rFont val="Times New Roman"/>
        <family val="1"/>
        <charset val="238"/>
      </rPr>
      <t>1</t>
    </r>
    <r>
      <rPr>
        <sz val="12"/>
        <color theme="1"/>
        <rFont val="Times New Roman"/>
        <family val="1"/>
      </rPr>
      <t>), a</t>
    </r>
    <r>
      <rPr>
        <vertAlign val="subscript"/>
        <sz val="12"/>
        <color theme="1"/>
        <rFont val="Times New Roman"/>
        <family val="1"/>
        <charset val="238"/>
      </rPr>
      <t>2</t>
    </r>
    <r>
      <rPr>
        <sz val="12"/>
        <color theme="1"/>
        <rFont val="Times New Roman"/>
        <family val="1"/>
      </rPr>
      <t>) a a</t>
    </r>
    <r>
      <rPr>
        <vertAlign val="subscript"/>
        <sz val="12"/>
        <color theme="1"/>
        <rFont val="Times New Roman"/>
        <family val="1"/>
        <charset val="238"/>
      </rPr>
      <t>3</t>
    </r>
    <r>
      <rPr>
        <sz val="12"/>
        <color theme="1"/>
        <rFont val="Times New Roman"/>
        <family val="1"/>
      </rPr>
      <t>). Dle zkušeností zadavatele s plněním této činnosti za minulé období dochází ke zničení cca 6-ti %  z celkového počtu nádob za rok (vandalismem, běžným opotřebením atd.).</t>
    </r>
  </si>
  <si>
    <r>
      <t>a</t>
    </r>
    <r>
      <rPr>
        <b/>
        <vertAlign val="subscript"/>
        <sz val="10"/>
        <color theme="1"/>
        <rFont val="Arial CE"/>
        <family val="2"/>
        <charset val="238"/>
      </rPr>
      <t>1</t>
    </r>
    <r>
      <rPr>
        <b/>
        <sz val="10"/>
        <color theme="1"/>
        <rFont val="Arial CE"/>
        <family val="2"/>
        <charset val="238"/>
      </rPr>
      <t>)</t>
    </r>
    <r>
      <rPr>
        <sz val="10"/>
        <color theme="1"/>
        <rFont val="Arial CE"/>
        <family val="2"/>
        <charset val="238"/>
      </rPr>
      <t xml:space="preserve"> Doplňková služba:</t>
    </r>
    <r>
      <rPr>
        <b/>
        <sz val="10"/>
        <color theme="1"/>
        <rFont val="Arial CE"/>
        <family val="2"/>
        <charset val="238"/>
      </rPr>
      <t xml:space="preserve"> VYNÁŠKA, </t>
    </r>
    <r>
      <rPr>
        <sz val="10"/>
        <color theme="1"/>
        <rFont val="Arial CE"/>
        <family val="2"/>
        <charset val="238"/>
      </rPr>
      <t>tj. přepravení sběrných nádob pracovníky dodavatele ze sběrného stanoviště k místu jejich vyprázdnění a zpět, jestliže vzdálenost mezi těmito místy přesahuje 10 m. Vynáška je součástí činností popsaných čl. 2, odst. 2.2., písm. a) zadávací dokumentace. Cenu za její plnění je nutné stanovit pouze jako příplatek k jednotkovým cenám za svoz klasických nádob na SKO  - viz.tabulka a).</t>
    </r>
  </si>
  <si>
    <r>
      <rPr>
        <b/>
        <sz val="10"/>
        <color theme="1"/>
        <rFont val="Arial CE"/>
        <charset val="238"/>
      </rPr>
      <t>a</t>
    </r>
    <r>
      <rPr>
        <b/>
        <vertAlign val="subscript"/>
        <sz val="10"/>
        <color theme="1"/>
        <rFont val="Arial CE"/>
        <charset val="238"/>
      </rPr>
      <t>2</t>
    </r>
    <r>
      <rPr>
        <b/>
        <sz val="10"/>
        <color theme="1"/>
        <rFont val="Arial CE"/>
        <charset val="238"/>
      </rPr>
      <t>) Vybavení nádob popelnicovými zámky</t>
    </r>
    <r>
      <rPr>
        <sz val="10"/>
        <color theme="1"/>
        <rFont val="Arial CE"/>
        <charset val="238"/>
      </rPr>
      <t xml:space="preserve"> - naceněn bude pronájem 1 ks popelnicového zámku za rok, přičemž v ceně budou zahrnuty veškeré náklady, související se zajištěním této služby dle zadávací dokumentace čl. 2, odst. 2.2., písm. a), bod "vybavení nádob popelnicovými zámky". Položka bude vždy přičtena k položce za pronájem konkrétní nádoby v tabulce a),  na kterou bude popelnicový zámek instalován.</t>
    </r>
  </si>
  <si>
    <r>
      <t>V následující tabulce budou stanoveny jednotkové ceny za vývoz 1 ks kontejneru dle jeho typu. Ceny budou vždy zahrnovat veškeré činnosti stanovené čl. 2, odst. 2.2., písm. b) a g) zadávací dokumentace, pro plnění dané části předmětu zakázky, vyjma odstranění odpadu, které je nutno nacenit v samostatné tabulce b</t>
    </r>
    <r>
      <rPr>
        <vertAlign val="subscript"/>
        <sz val="10"/>
        <color theme="1"/>
        <rFont val="Arial CE"/>
        <family val="2"/>
        <charset val="238"/>
      </rPr>
      <t>1</t>
    </r>
    <r>
      <rPr>
        <sz val="10"/>
        <color theme="1"/>
        <rFont val="Arial CE"/>
        <family val="2"/>
        <charset val="238"/>
      </rPr>
      <t>).</t>
    </r>
  </si>
  <si>
    <r>
      <rPr>
        <b/>
        <sz val="10"/>
        <color theme="1"/>
        <rFont val="Arial CE"/>
        <charset val="238"/>
      </rPr>
      <t>b</t>
    </r>
    <r>
      <rPr>
        <b/>
        <vertAlign val="subscript"/>
        <sz val="10"/>
        <color theme="1"/>
        <rFont val="Arial CE"/>
        <charset val="238"/>
      </rPr>
      <t>1</t>
    </r>
    <r>
      <rPr>
        <b/>
        <sz val="10"/>
        <color theme="1"/>
        <rFont val="Arial CE"/>
        <charset val="238"/>
      </rPr>
      <t>)</t>
    </r>
    <r>
      <rPr>
        <sz val="10"/>
        <color theme="1"/>
        <rFont val="Arial CE"/>
        <charset val="238"/>
      </rPr>
      <t xml:space="preserve"> V následující tabulce bude stanovena cena za využití nebo </t>
    </r>
    <r>
      <rPr>
        <b/>
        <sz val="10"/>
        <color theme="1"/>
        <rFont val="Arial CE"/>
        <charset val="238"/>
      </rPr>
      <t>odstranění odpadu</t>
    </r>
    <r>
      <rPr>
        <sz val="10"/>
        <color theme="1"/>
        <rFont val="Arial CE"/>
        <charset val="238"/>
      </rPr>
      <t>, se kterým bude nakládáno při plnění činností stanovených čl. 2, odst. 2.2., písm. b) zadávací dokumentace, zařazeného dle Katalogu odpadů pod kat.č. 20 03 01 - Směsný komunální odpad. Cena bude stanovena za využití / odstranění 1 tuny odpadu.</t>
    </r>
  </si>
  <si>
    <r>
      <t>V tabulkách c) a c</t>
    </r>
    <r>
      <rPr>
        <vertAlign val="subscript"/>
        <sz val="12"/>
        <color theme="1"/>
        <rFont val="Times New Roman"/>
        <family val="1"/>
        <charset val="238"/>
      </rPr>
      <t>1</t>
    </r>
    <r>
      <rPr>
        <sz val="12"/>
        <color theme="1"/>
        <rFont val="Times New Roman"/>
        <family val="1"/>
        <charset val="238"/>
      </rPr>
      <t>) budou stanoveny jednotkové ceny za vývoz 1 ks podzemního kontejneru dle jeho typu a četnosti svozu a odstranění nebo využití 1 tuny odpadu dle druhu. Ceny budou zahrnovat veškeré činnosti stanovené čl. 2, odst. 2.2., písm. c) a g) zadávací dokumentace, pro plnění dané části předmětu zakázky, přičemž v ceně za provádění těchto služeb bude zohledněn zisk z prodeje jednotlivých složek separovaného odpadu, popř. odstranění nevyužitelné složky.</t>
    </r>
  </si>
  <si>
    <r>
      <t>c</t>
    </r>
    <r>
      <rPr>
        <b/>
        <u/>
        <vertAlign val="subscript"/>
        <sz val="12"/>
        <color theme="1"/>
        <rFont val="Times New Roman"/>
        <family val="1"/>
        <charset val="238"/>
      </rPr>
      <t>1</t>
    </r>
    <r>
      <rPr>
        <b/>
        <u/>
        <sz val="12"/>
        <color theme="1"/>
        <rFont val="Times New Roman"/>
        <family val="1"/>
        <charset val="238"/>
      </rPr>
      <t xml:space="preserve">) Odstranění nebo využití odpadů, </t>
    </r>
    <r>
      <rPr>
        <u/>
        <sz val="12"/>
        <color theme="1"/>
        <rFont val="Times New Roman"/>
        <family val="1"/>
        <charset val="238"/>
      </rPr>
      <t xml:space="preserve">se kterými bude nakládáno při plnění činností dle čl. 2, odst. 2.2., písm. c) zadávací dokumentace </t>
    </r>
  </si>
  <si>
    <r>
      <t>V následujících tabulkách d</t>
    </r>
    <r>
      <rPr>
        <vertAlign val="subscript"/>
        <sz val="11"/>
        <color theme="1"/>
        <rFont val="Times New Roman"/>
        <family val="1"/>
      </rPr>
      <t>1</t>
    </r>
    <r>
      <rPr>
        <sz val="11"/>
        <color theme="1"/>
        <rFont val="Times New Roman"/>
        <family val="1"/>
      </rPr>
      <t>) a d</t>
    </r>
    <r>
      <rPr>
        <vertAlign val="subscript"/>
        <sz val="11"/>
        <color theme="1"/>
        <rFont val="Times New Roman"/>
        <family val="1"/>
      </rPr>
      <t>2</t>
    </r>
    <r>
      <rPr>
        <sz val="11"/>
        <color theme="1"/>
        <rFont val="Times New Roman"/>
        <family val="1"/>
      </rPr>
      <t>) budou uvedeny ceny za vývoz 1 ks daného typu odpadkového koše, při dané četnosti svozu, za 1 rok. V ceně budou vždy zahrnuty veškeré činnosti stanovené čl. 2, odst. 2.2., písm. d) zadávací dokumentace (vyjma mimořádných úkonů při jednorázových akcích - řešeno v samostatných tabulkách s označením d</t>
    </r>
    <r>
      <rPr>
        <vertAlign val="subscript"/>
        <sz val="11"/>
        <color theme="1"/>
        <rFont val="Times New Roman"/>
        <family val="1"/>
      </rPr>
      <t>3</t>
    </r>
    <r>
      <rPr>
        <sz val="11"/>
        <color theme="1"/>
        <rFont val="Times New Roman"/>
        <family val="1"/>
      </rPr>
      <t>, d</t>
    </r>
    <r>
      <rPr>
        <vertAlign val="subscript"/>
        <sz val="11"/>
        <color theme="1"/>
        <rFont val="Times New Roman"/>
        <family val="1"/>
      </rPr>
      <t>4</t>
    </r>
    <r>
      <rPr>
        <sz val="11"/>
        <color theme="1"/>
        <rFont val="Times New Roman"/>
        <family val="1"/>
      </rPr>
      <t>, a d</t>
    </r>
    <r>
      <rPr>
        <vertAlign val="subscript"/>
        <sz val="11"/>
        <color theme="1"/>
        <rFont val="Times New Roman"/>
        <family val="1"/>
      </rPr>
      <t>5</t>
    </r>
    <r>
      <rPr>
        <sz val="11"/>
        <color theme="1"/>
        <rFont val="Times New Roman"/>
        <family val="1"/>
      </rPr>
      <t xml:space="preserve"> níže), včetně zajištění společných ustanovení dle čl. 2, odst.2.2. písm. g) pro plnění dané části předmětu zakázky. Dle zkušeností zadavatele s plněním této činnosti za minulé období dochází ke zničení cca 15 %  z celkového počtu nádob či jejich částí v majetku dodavatele za rok (vandalismem, běžným opotřebením atd.).</t>
    </r>
  </si>
  <si>
    <r>
      <t xml:space="preserve">d1) Odpadkové koše v majetku dodavatele  - typ A - D, </t>
    </r>
    <r>
      <rPr>
        <sz val="11"/>
        <color theme="1"/>
        <rFont val="Times New Roman"/>
        <family val="1"/>
        <charset val="238"/>
      </rPr>
      <t>blíže specifikované v čl. 2, odst. 2.2., písm. d</t>
    </r>
    <r>
      <rPr>
        <vertAlign val="subscript"/>
        <sz val="11"/>
        <color theme="1"/>
        <rFont val="Times New Roman"/>
        <family val="1"/>
        <charset val="238"/>
      </rPr>
      <t>1</t>
    </r>
    <r>
      <rPr>
        <sz val="11"/>
        <color theme="1"/>
        <rFont val="Times New Roman"/>
        <family val="1"/>
        <charset val="238"/>
      </rPr>
      <t>) zadávací dokumentace (vzhledem k vlastnictví těchto typů košů dodavatelem je oprávněn účtovat pronájem, jehož součástí budou také veškeré činnosti s touto službou související)</t>
    </r>
  </si>
  <si>
    <r>
      <rPr>
        <b/>
        <sz val="10"/>
        <color theme="1"/>
        <rFont val="Arial CE"/>
        <charset val="238"/>
      </rPr>
      <t>d</t>
    </r>
    <r>
      <rPr>
        <b/>
        <vertAlign val="subscript"/>
        <sz val="10"/>
        <color theme="1"/>
        <rFont val="Arial CE"/>
        <charset val="238"/>
      </rPr>
      <t>2</t>
    </r>
    <r>
      <rPr>
        <b/>
        <sz val="10"/>
        <color theme="1"/>
        <rFont val="Arial CE"/>
        <charset val="238"/>
      </rPr>
      <t xml:space="preserve">) Odpadkové koše v majetku zadavatele - typ E - I, </t>
    </r>
    <r>
      <rPr>
        <sz val="10"/>
        <color theme="1"/>
        <rFont val="Arial CE"/>
        <charset val="238"/>
      </rPr>
      <t>blíže specifikované v čl. 2, odst. 2.2., písm. d</t>
    </r>
    <r>
      <rPr>
        <vertAlign val="subscript"/>
        <sz val="10"/>
        <color theme="1"/>
        <rFont val="Arial CE"/>
        <charset val="238"/>
      </rPr>
      <t>2</t>
    </r>
    <r>
      <rPr>
        <sz val="10"/>
        <color theme="1"/>
        <rFont val="Arial CE"/>
        <charset val="238"/>
      </rPr>
      <t>) zadávací dokumentace (vzhledem k vlastnictví zadavatele nebude účtován jejich pronájem)</t>
    </r>
  </si>
  <si>
    <r>
      <t>d</t>
    </r>
    <r>
      <rPr>
        <b/>
        <vertAlign val="subscript"/>
        <sz val="10"/>
        <color theme="1"/>
        <rFont val="Arial CE"/>
        <charset val="238"/>
      </rPr>
      <t>4</t>
    </r>
    <r>
      <rPr>
        <b/>
        <sz val="10"/>
        <color theme="1"/>
        <rFont val="Arial CE"/>
        <charset val="238"/>
      </rPr>
      <t xml:space="preserve">) Jednorázový přesun odpadkových košů - </t>
    </r>
    <r>
      <rPr>
        <sz val="10"/>
        <color theme="1"/>
        <rFont val="Arial CE"/>
        <charset val="238"/>
      </rPr>
      <t>naceněny budou veškeré činnosti související se zajištěním této služby dle čl. 2, odst. 2.2., písm. d) bod "zajištění jednorázového přesunu odpadkových košů" zadávací dokumentace</t>
    </r>
  </si>
  <si>
    <t>do 40 litrů</t>
  </si>
  <si>
    <r>
      <t>d</t>
    </r>
    <r>
      <rPr>
        <b/>
        <vertAlign val="subscript"/>
        <sz val="10"/>
        <color theme="1"/>
        <rFont val="Arial CE"/>
        <charset val="238"/>
      </rPr>
      <t>5</t>
    </r>
    <r>
      <rPr>
        <b/>
        <sz val="10"/>
        <color theme="1"/>
        <rFont val="Arial CE"/>
        <charset val="238"/>
      </rPr>
      <t>) Mobilní stojany na pytle -</t>
    </r>
    <r>
      <rPr>
        <sz val="10"/>
        <color theme="1"/>
        <rFont val="Arial CE"/>
        <charset val="238"/>
      </rPr>
      <t xml:space="preserve"> v jednotlivých položkách budou naceněny veškeré náklady související se zajištěním této služby dle čl. 2, odst. 2.2., písm d), bod "jednorázové přistavení mobilních stojanů na pytle " zadávací dokumentace</t>
    </r>
  </si>
  <si>
    <r>
      <t xml:space="preserve">V následující tabulce budou uvedeny jednotkové ceny, zahrnující veškeré činnosti stanovené čl. 2, odst. 2.2., písm. e) a g) </t>
    </r>
    <r>
      <rPr>
        <sz val="12"/>
        <color theme="1"/>
        <rFont val="Times New Roman"/>
        <family val="1"/>
        <charset val="238"/>
      </rPr>
      <t>zadávací dokumentace</t>
    </r>
    <r>
      <rPr>
        <sz val="12"/>
        <color theme="1"/>
        <rFont val="Times New Roman"/>
        <family val="1"/>
      </rPr>
      <t>, pro plnění dané části předmětu zakázky. Bude stanovena cena za svoz 1 ks nádoby na sběr libovolné komodity (papír, sklo nebo plasty + nápojový karton) za rok, při požadované četnosti svozu. Dle zkušeností zadavatele s plněním této činnosti za minulé období dochází ke zničení cca</t>
    </r>
    <r>
      <rPr>
        <sz val="12"/>
        <color theme="1"/>
        <rFont val="Calibri"/>
        <family val="2"/>
        <charset val="238"/>
      </rPr>
      <t> </t>
    </r>
    <r>
      <rPr>
        <sz val="12"/>
        <color theme="1"/>
        <rFont val="Times New Roman"/>
        <family val="1"/>
      </rPr>
      <t>3</t>
    </r>
    <r>
      <rPr>
        <sz val="12"/>
        <color theme="1"/>
        <rFont val="Calibri"/>
        <family val="2"/>
        <charset val="238"/>
      </rPr>
      <t> </t>
    </r>
    <r>
      <rPr>
        <sz val="12"/>
        <color theme="1"/>
        <rFont val="Times New Roman"/>
        <family val="1"/>
      </rPr>
      <t>% z celkového počtu nádob za rok (vandalismem, běžným opotřebením atd.). V ceně bude zohledněn zisk z prodeje jednotlivých komodit.</t>
    </r>
  </si>
  <si>
    <t>h) Společná ustanovení při zajišťování činností uvedených v čl. 2, odst. 2.2., písm. a) - f) zadávací dokumentace</t>
  </si>
  <si>
    <r>
      <t>h</t>
    </r>
    <r>
      <rPr>
        <b/>
        <vertAlign val="subscript"/>
        <sz val="10"/>
        <color theme="1"/>
        <rFont val="Arial CE"/>
        <family val="2"/>
        <charset val="238"/>
      </rPr>
      <t>1</t>
    </r>
    <r>
      <rPr>
        <b/>
        <sz val="10"/>
        <color theme="1"/>
        <rFont val="Arial CE"/>
        <family val="2"/>
        <charset val="238"/>
      </rPr>
      <t xml:space="preserve">) Mytí kontejnerových stání  - </t>
    </r>
    <r>
      <rPr>
        <sz val="10"/>
        <color theme="1"/>
        <rFont val="Arial CE"/>
        <family val="2"/>
        <charset val="238"/>
      </rPr>
      <t>naceněny budou veškeré činnosti související se zajištěním této služby dle čl. 2, odst. 2.2., písm. h) bodu 1) zadávací dokumentace</t>
    </r>
  </si>
  <si>
    <r>
      <t>h</t>
    </r>
    <r>
      <rPr>
        <b/>
        <vertAlign val="subscript"/>
        <sz val="10"/>
        <color theme="1"/>
        <rFont val="Arial CE"/>
        <family val="2"/>
        <charset val="238"/>
      </rPr>
      <t>2</t>
    </r>
    <r>
      <rPr>
        <b/>
        <sz val="10"/>
        <color theme="1"/>
        <rFont val="Arial CE"/>
        <family val="2"/>
        <charset val="238"/>
      </rPr>
      <t xml:space="preserve">) Odvoz velkoobjemového odpadu ze stanovišť nádob na odpad - </t>
    </r>
    <r>
      <rPr>
        <sz val="10"/>
        <color theme="1"/>
        <rFont val="Arial CE"/>
        <family val="2"/>
        <charset val="238"/>
      </rPr>
      <t>naceněny budou veškeré činnosti související se zajištěním této služby dle čl. 2, odst. 2.2., písm. h) bodu 2) zadávací dokumentace</t>
    </r>
  </si>
  <si>
    <r>
      <t>h</t>
    </r>
    <r>
      <rPr>
        <b/>
        <vertAlign val="subscript"/>
        <sz val="10"/>
        <color theme="1"/>
        <rFont val="Arial CE"/>
        <family val="2"/>
        <charset val="238"/>
      </rPr>
      <t>3</t>
    </r>
    <r>
      <rPr>
        <b/>
        <sz val="10"/>
        <color theme="1"/>
        <rFont val="Arial CE"/>
        <family val="2"/>
        <charset val="238"/>
      </rPr>
      <t xml:space="preserve">) Odvoz biologicky rozložitelného odpadu ze stanovišť nádob na odpad - </t>
    </r>
    <r>
      <rPr>
        <sz val="10"/>
        <color theme="1"/>
        <rFont val="Arial CE"/>
        <family val="2"/>
        <charset val="238"/>
      </rPr>
      <t>naceněny budou veškeré náklady související se zajištěním této služby dle čl. 2, odst. 2.2., písm. h) bodu 3) zadávací dokumentace</t>
    </r>
  </si>
  <si>
    <r>
      <t>h</t>
    </r>
    <r>
      <rPr>
        <b/>
        <vertAlign val="subscript"/>
        <sz val="10"/>
        <color theme="1"/>
        <rFont val="Arial CE"/>
        <family val="2"/>
        <charset val="238"/>
      </rPr>
      <t>4</t>
    </r>
    <r>
      <rPr>
        <b/>
        <sz val="10"/>
        <color theme="1"/>
        <rFont val="Arial CE"/>
        <family val="2"/>
        <charset val="238"/>
      </rPr>
      <t>) Odvoz elektroodpadu ze stanovišť nádob na odpad -</t>
    </r>
    <r>
      <rPr>
        <sz val="10"/>
        <color theme="1"/>
        <rFont val="Arial CE"/>
        <family val="2"/>
        <charset val="238"/>
      </rPr>
      <t xml:space="preserve"> naceněny budou veškeré činnosti související se zajištěním této služby dle čl. 2, odst. 2.2., písm. h) bodu 4) zadávací dokumentace</t>
    </r>
  </si>
  <si>
    <t>V následující tabulce bude uvedena paušální cena v Kč za rok, zahrnující veškeré náklady spojené se zajištěním  správy a provozování sběrného dvora, stanovené čl. 2, odst. 2.2., písm. i) zadávací dokumentace.</t>
  </si>
  <si>
    <r>
      <t xml:space="preserve">a) Sběr, svoz a odstranění směsného komunálního odpadu ze svozových nádob </t>
    </r>
    <r>
      <rPr>
        <sz val="10"/>
        <color theme="1"/>
        <rFont val="Arial CE"/>
        <family val="2"/>
        <charset val="238"/>
      </rPr>
      <t>(veškeré činnosti dle čl. 2, odst. 2.2., písm. a) a g) zadávací dokumentace)</t>
    </r>
  </si>
  <si>
    <r>
      <t xml:space="preserve">b) Sběr, svoz a odstranění směsného komunálního odpadu z kapacitně větších nádob </t>
    </r>
    <r>
      <rPr>
        <sz val="10"/>
        <color theme="1"/>
        <rFont val="Arial CE"/>
        <family val="2"/>
        <charset val="238"/>
      </rPr>
      <t>(veškeré činnosti dle čl. 2, odst. 2.2., písm. b) a g) zadávací dokumentace)</t>
    </r>
  </si>
  <si>
    <r>
      <t xml:space="preserve">c) Sběr, svoz a využití nebo odstranění odpadu z podzemních kontejnerů </t>
    </r>
    <r>
      <rPr>
        <sz val="10"/>
        <color theme="1"/>
        <rFont val="Arial CE"/>
        <family val="2"/>
        <charset val="238"/>
      </rPr>
      <t>(veškeré činnosti dle čl. 2, odst. 2.2., písm. c) a g) zadávací dokumentace)</t>
    </r>
  </si>
  <si>
    <r>
      <t xml:space="preserve">d) Sběr, svoz a odstranění odpadu z odpadkových košů </t>
    </r>
    <r>
      <rPr>
        <sz val="10"/>
        <color theme="1"/>
        <rFont val="Arial CE"/>
        <family val="2"/>
        <charset val="238"/>
      </rPr>
      <t>(veškeré činnosti dle čl. 2, odst. 2.2., písm. d) a g) zadávací dokumentace)</t>
    </r>
  </si>
  <si>
    <r>
      <t>e) Sběr, svoz a využití vytříděných složek KO z nádob , určených ke sběru jednotlivých komodit: papír - sklo - plasty + nápojový karton</t>
    </r>
    <r>
      <rPr>
        <sz val="10"/>
        <color theme="1"/>
        <rFont val="Arial CE"/>
        <family val="2"/>
        <charset val="238"/>
      </rPr>
      <t xml:space="preserve"> (veškeré činnosti dle čl. 2, odst. 2.2., písm. e) a g) zadávací dokumentace)</t>
    </r>
  </si>
  <si>
    <r>
      <t xml:space="preserve">f) Sběr, svoz a využití biologicky rozložitelných složek komunálního odpadu – „bioodpadu“ z nádob </t>
    </r>
    <r>
      <rPr>
        <sz val="10"/>
        <color theme="1"/>
        <rFont val="Arial CE"/>
        <family val="2"/>
        <charset val="238"/>
      </rPr>
      <t>(veškeré činnosti dle čl. 2, odst. 2.2., písm. f) a g) zadávací dokumentace)</t>
    </r>
  </si>
  <si>
    <r>
      <t xml:space="preserve">h) Společná ustanovení při zajišťování činností dle čl. 2, odst. 2.2., písm. a) - f) - oceněna v ceníku samostatně </t>
    </r>
    <r>
      <rPr>
        <sz val="10"/>
        <color theme="1"/>
        <rFont val="Arial CE"/>
        <family val="2"/>
        <charset val="238"/>
      </rPr>
      <t>(veškeré činnosti dle čl. 2, odst. 2.2., písm. h) zadávací dokumentace)</t>
    </r>
  </si>
  <si>
    <r>
      <t xml:space="preserve">i) Správa  a provozování sběrného dvora, včetně jeho zřízení a vybavení </t>
    </r>
    <r>
      <rPr>
        <sz val="10"/>
        <color theme="1"/>
        <rFont val="Arial CE"/>
        <family val="2"/>
        <charset val="238"/>
      </rPr>
      <t xml:space="preserve">(veškeré činnosti dle čl. 2, odst. 2.2., písm. i) zadávací dokumentace) </t>
    </r>
  </si>
  <si>
    <r>
      <t>d</t>
    </r>
    <r>
      <rPr>
        <b/>
        <vertAlign val="subscript"/>
        <sz val="10"/>
        <color theme="1"/>
        <rFont val="Arial CE"/>
        <charset val="238"/>
      </rPr>
      <t>3</t>
    </r>
    <r>
      <rPr>
        <b/>
        <sz val="10"/>
        <color theme="1"/>
        <rFont val="Arial CE"/>
        <charset val="238"/>
      </rPr>
      <t>) Mimořádný svoz odpadkových košů -</t>
    </r>
    <r>
      <rPr>
        <sz val="10"/>
        <color theme="1"/>
        <rFont val="Arial CE"/>
        <charset val="238"/>
      </rPr>
      <t xml:space="preserve"> naceněny budou veškeré náklady související se zajištěním této služby dle čl. 2, odst. 2.2., písm. d), bod "zajištění mimořádného svozu odpadkových košů" zadávací dokumentace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</si>
</sst>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0.00\ &quot;Kč&quot;;\-#,##0.00\ &quot;Kč&quot;"/>
    <numFmt numFmtId="8" formatCode="#,##0.00\ &quot;Kč&quot;;[Red]\-#,##0.00\ &quot;Kč&quot;"/>
    <numFmt numFmtId="44" formatCode="_-* #,##0.00\ &quot;Kč&quot;_-;\-* #,##0.00\ &quot;Kč&quot;_-;_-* &quot;-&quot;??\ &quot;Kč&quot;_-;_-@_-"/>
    <numFmt numFmtId="164" formatCode="#,##0.00_ ;\-#,##0.00\ "/>
    <numFmt numFmtId="165" formatCode="#,##0.00&quot; Kč&quot;"/>
    <numFmt numFmtId="166" formatCode="#,##0.00\ &quot;Kč&quot;"/>
    <numFmt numFmtId="167" formatCode="#,##0_ ;\-#,##0\ "/>
    <numFmt numFmtId="168" formatCode="[&lt;=99999]###\ ##;##\ ##\ ##"/>
  </numFmts>
  <fonts count="64" x14ac:knownFonts="1">
    <font>
      <sz val="10"/>
      <name val="Arial CE"/>
      <charset val="238"/>
    </font>
    <font>
      <sz val="10"/>
      <name val="Arial CE"/>
      <charset val="238"/>
    </font>
    <font>
      <b/>
      <sz val="10"/>
      <name val="Arial CE"/>
      <family val="2"/>
      <charset val="238"/>
    </font>
    <font>
      <sz val="12"/>
      <name val="Times New Roman"/>
      <family val="1"/>
    </font>
    <font>
      <b/>
      <sz val="12"/>
      <name val="Times New Roman"/>
      <family val="1"/>
    </font>
    <font>
      <b/>
      <u/>
      <sz val="12"/>
      <name val="Times New Roman"/>
      <family val="1"/>
    </font>
    <font>
      <vertAlign val="superscript"/>
      <sz val="10"/>
      <name val="Arial CE"/>
      <family val="2"/>
      <charset val="238"/>
    </font>
    <font>
      <b/>
      <u/>
      <sz val="10"/>
      <name val="Arial CE"/>
      <family val="2"/>
      <charset val="238"/>
    </font>
    <font>
      <u/>
      <sz val="10"/>
      <name val="Arial CE"/>
      <family val="2"/>
      <charset val="238"/>
    </font>
    <font>
      <b/>
      <i/>
      <u/>
      <sz val="10"/>
      <name val="Arial CE"/>
      <family val="2"/>
      <charset val="238"/>
    </font>
    <font>
      <sz val="10"/>
      <name val="Arial CE"/>
      <family val="2"/>
      <charset val="238"/>
    </font>
    <font>
      <i/>
      <u/>
      <sz val="10"/>
      <name val="Arial CE"/>
      <family val="2"/>
      <charset val="238"/>
    </font>
    <font>
      <sz val="10"/>
      <color indexed="10"/>
      <name val="Arial CE"/>
      <family val="2"/>
      <charset val="238"/>
    </font>
    <font>
      <b/>
      <i/>
      <u/>
      <sz val="12"/>
      <name val="Arial CE"/>
      <family val="2"/>
      <charset val="238"/>
    </font>
    <font>
      <sz val="12"/>
      <name val="Times New Roman CE"/>
      <family val="1"/>
      <charset val="238"/>
    </font>
    <font>
      <sz val="10"/>
      <name val="Arial"/>
      <family val="2"/>
      <charset val="238"/>
    </font>
    <font>
      <b/>
      <sz val="10"/>
      <name val="Arial CE"/>
      <charset val="238"/>
    </font>
    <font>
      <b/>
      <u/>
      <sz val="12"/>
      <name val="Times New Roman"/>
      <family val="1"/>
      <charset val="238"/>
    </font>
    <font>
      <vertAlign val="superscript"/>
      <sz val="10"/>
      <name val="Arial CE"/>
      <charset val="238"/>
    </font>
    <font>
      <b/>
      <vertAlign val="superscript"/>
      <sz val="10"/>
      <name val="Arial CE"/>
      <charset val="238"/>
    </font>
    <font>
      <b/>
      <vertAlign val="subscript"/>
      <sz val="10"/>
      <name val="Arial CE"/>
      <charset val="238"/>
    </font>
    <font>
      <b/>
      <sz val="12"/>
      <name val="Arial CE"/>
      <family val="2"/>
      <charset val="238"/>
    </font>
    <font>
      <sz val="10"/>
      <name val="Symbol"/>
      <family val="1"/>
      <charset val="2"/>
    </font>
    <font>
      <sz val="10"/>
      <name val="Calibri"/>
      <family val="2"/>
      <charset val="238"/>
    </font>
    <font>
      <b/>
      <sz val="12"/>
      <name val="Times New Roman CE"/>
      <charset val="238"/>
    </font>
    <font>
      <sz val="12"/>
      <name val="Times New Roman CE"/>
      <charset val="238"/>
    </font>
    <font>
      <sz val="12"/>
      <name val="Arial CE"/>
      <family val="2"/>
      <charset val="238"/>
    </font>
    <font>
      <b/>
      <u/>
      <sz val="16"/>
      <name val="Arial CE"/>
      <charset val="238"/>
    </font>
    <font>
      <sz val="12"/>
      <name val="Arial CE"/>
      <charset val="238"/>
    </font>
    <font>
      <sz val="10"/>
      <color indexed="8"/>
      <name val="Arial CE"/>
      <charset val="238"/>
    </font>
    <font>
      <sz val="12"/>
      <name val="Symbol"/>
      <family val="1"/>
      <charset val="2"/>
    </font>
    <font>
      <vertAlign val="subscript"/>
      <sz val="12"/>
      <name val="Arial CE"/>
      <family val="2"/>
      <charset val="238"/>
    </font>
    <font>
      <sz val="11"/>
      <name val="Times New Roman"/>
      <family val="1"/>
    </font>
    <font>
      <b/>
      <i/>
      <sz val="12"/>
      <name val="Arial CE"/>
      <family val="2"/>
      <charset val="238"/>
    </font>
    <font>
      <sz val="11"/>
      <name val="Arial CE"/>
      <family val="2"/>
      <charset val="238"/>
    </font>
    <font>
      <b/>
      <sz val="11"/>
      <name val="Arial CE"/>
      <family val="2"/>
      <charset val="238"/>
    </font>
    <font>
      <b/>
      <i/>
      <sz val="18"/>
      <name val="Arial CE"/>
      <family val="2"/>
      <charset val="238"/>
    </font>
    <font>
      <u/>
      <sz val="12"/>
      <name val="Times New Roman"/>
      <family val="1"/>
      <charset val="238"/>
    </font>
    <font>
      <b/>
      <sz val="12"/>
      <name val="Times New Roman"/>
      <family val="1"/>
      <charset val="238"/>
    </font>
    <font>
      <sz val="10"/>
      <color theme="1"/>
      <name val="Arial CE"/>
      <charset val="238"/>
    </font>
    <font>
      <sz val="10"/>
      <color theme="1"/>
      <name val="Arial CE"/>
      <family val="2"/>
      <charset val="238"/>
    </font>
    <font>
      <sz val="11"/>
      <color theme="1"/>
      <name val="Times New Roman"/>
      <family val="1"/>
      <charset val="238"/>
    </font>
    <font>
      <vertAlign val="subscript"/>
      <sz val="11"/>
      <color theme="1"/>
      <name val="Times New Roman"/>
      <family val="1"/>
      <charset val="238"/>
    </font>
    <font>
      <b/>
      <vertAlign val="subscript"/>
      <sz val="12"/>
      <name val="Times New Roman CE"/>
      <charset val="238"/>
    </font>
    <font>
      <b/>
      <sz val="10"/>
      <color theme="1"/>
      <name val="Arial CE"/>
      <family val="2"/>
      <charset val="238"/>
    </font>
    <font>
      <b/>
      <vertAlign val="subscript"/>
      <sz val="10"/>
      <color theme="1"/>
      <name val="Arial CE"/>
      <family val="2"/>
      <charset val="238"/>
    </font>
    <font>
      <u/>
      <vertAlign val="superscript"/>
      <sz val="12"/>
      <name val="Times New Roman"/>
      <family val="1"/>
      <charset val="238"/>
    </font>
    <font>
      <b/>
      <sz val="16"/>
      <color theme="1"/>
      <name val="Arial CE"/>
      <family val="2"/>
      <charset val="238"/>
    </font>
    <font>
      <sz val="12"/>
      <color theme="1"/>
      <name val="Arial CE"/>
      <charset val="238"/>
    </font>
    <font>
      <sz val="12"/>
      <color theme="1"/>
      <name val="Times New Roman"/>
      <family val="1"/>
    </font>
    <font>
      <sz val="12"/>
      <color theme="1"/>
      <name val="Times New Roman"/>
      <family val="1"/>
      <charset val="238"/>
    </font>
    <font>
      <vertAlign val="subscript"/>
      <sz val="12"/>
      <color theme="1"/>
      <name val="Times New Roman"/>
      <family val="1"/>
      <charset val="238"/>
    </font>
    <font>
      <b/>
      <sz val="10"/>
      <color theme="1"/>
      <name val="Arial CE"/>
      <charset val="238"/>
    </font>
    <font>
      <b/>
      <vertAlign val="subscript"/>
      <sz val="10"/>
      <color theme="1"/>
      <name val="Arial CE"/>
      <charset val="238"/>
    </font>
    <font>
      <vertAlign val="subscript"/>
      <sz val="10"/>
      <color theme="1"/>
      <name val="Arial CE"/>
      <family val="2"/>
      <charset val="238"/>
    </font>
    <font>
      <b/>
      <sz val="12"/>
      <color theme="1"/>
      <name val="Times New Roman"/>
      <family val="1"/>
      <charset val="238"/>
    </font>
    <font>
      <b/>
      <u/>
      <sz val="12"/>
      <color theme="1"/>
      <name val="Times New Roman"/>
      <family val="1"/>
      <charset val="238"/>
    </font>
    <font>
      <b/>
      <u/>
      <vertAlign val="subscript"/>
      <sz val="12"/>
      <color theme="1"/>
      <name val="Times New Roman"/>
      <family val="1"/>
      <charset val="238"/>
    </font>
    <font>
      <u/>
      <sz val="12"/>
      <color theme="1"/>
      <name val="Times New Roman"/>
      <family val="1"/>
      <charset val="238"/>
    </font>
    <font>
      <sz val="11"/>
      <color theme="1"/>
      <name val="Times New Roman"/>
      <family val="1"/>
    </font>
    <font>
      <vertAlign val="subscript"/>
      <sz val="11"/>
      <color theme="1"/>
      <name val="Times New Roman"/>
      <family val="1"/>
    </font>
    <font>
      <b/>
      <sz val="11"/>
      <color theme="1"/>
      <name val="Times New Roman"/>
      <family val="1"/>
      <charset val="238"/>
    </font>
    <font>
      <vertAlign val="subscript"/>
      <sz val="10"/>
      <color theme="1"/>
      <name val="Arial CE"/>
      <charset val="238"/>
    </font>
    <font>
      <sz val="12"/>
      <color theme="1"/>
      <name val="Calibri"/>
      <family val="2"/>
      <charset val="238"/>
    </font>
  </fonts>
  <fills count="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50"/>
        <bgColor indexed="64"/>
      </patternFill>
    </fill>
    <fill>
      <patternFill patternType="solid">
        <fgColor theme="0"/>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thin">
        <color indexed="64"/>
      </top>
      <bottom/>
      <diagonal/>
    </border>
    <border>
      <left style="medium">
        <color indexed="64"/>
      </left>
      <right style="thin">
        <color indexed="64"/>
      </right>
      <top style="slantDashDot">
        <color indexed="64"/>
      </top>
      <bottom style="slantDashDot">
        <color indexed="64"/>
      </bottom>
      <diagonal/>
    </border>
    <border>
      <left style="thin">
        <color indexed="64"/>
      </left>
      <right style="slantDashDot">
        <color indexed="64"/>
      </right>
      <top style="slantDashDot">
        <color indexed="64"/>
      </top>
      <bottom style="slantDashDot">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style="medium">
        <color indexed="64"/>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slantDashDot">
        <color indexed="64"/>
      </bottom>
      <diagonal/>
    </border>
  </borders>
  <cellStyleXfs count="2">
    <xf numFmtId="0" fontId="0" fillId="0" borderId="0"/>
    <xf numFmtId="44" fontId="1" fillId="0" borderId="0" applyFont="0" applyFill="0" applyBorder="0" applyAlignment="0" applyProtection="0"/>
  </cellStyleXfs>
  <cellXfs count="827">
    <xf numFmtId="0" fontId="0" fillId="0" borderId="0" xfId="0"/>
    <xf numFmtId="44" fontId="0" fillId="0" borderId="0" xfId="0" applyNumberFormat="1" applyFill="1" applyBorder="1" applyProtection="1">
      <protection hidden="1"/>
    </xf>
    <xf numFmtId="165" fontId="0" fillId="2" borderId="1" xfId="0" applyNumberFormat="1" applyFill="1" applyBorder="1" applyAlignment="1" applyProtection="1">
      <alignment vertical="center"/>
      <protection hidden="1"/>
    </xf>
    <xf numFmtId="165" fontId="0" fillId="2" borderId="2" xfId="0" applyNumberFormat="1" applyFill="1" applyBorder="1" applyProtection="1">
      <protection hidden="1"/>
    </xf>
    <xf numFmtId="165" fontId="0" fillId="2" borderId="3" xfId="0" applyNumberFormat="1" applyFill="1" applyBorder="1" applyProtection="1">
      <protection hidden="1"/>
    </xf>
    <xf numFmtId="165" fontId="0" fillId="2" borderId="1" xfId="0" applyNumberFormat="1" applyFill="1" applyBorder="1" applyProtection="1">
      <protection hidden="1"/>
    </xf>
    <xf numFmtId="0" fontId="0" fillId="0" borderId="0" xfId="0" applyProtection="1">
      <protection hidden="1"/>
    </xf>
    <xf numFmtId="0" fontId="9" fillId="0" borderId="0" xfId="0" applyFont="1" applyAlignment="1" applyProtection="1">
      <alignment horizontal="center"/>
      <protection hidden="1"/>
    </xf>
    <xf numFmtId="0" fontId="7" fillId="0" borderId="0" xfId="0" applyFont="1" applyProtection="1">
      <protection hidden="1"/>
    </xf>
    <xf numFmtId="49" fontId="0" fillId="0" borderId="0" xfId="0" applyNumberFormat="1" applyProtection="1">
      <protection hidden="1"/>
    </xf>
    <xf numFmtId="0" fontId="0" fillId="2" borderId="1" xfId="0" applyFill="1" applyBorder="1" applyProtection="1">
      <protection hidden="1"/>
    </xf>
    <xf numFmtId="0" fontId="0" fillId="0" borderId="0" xfId="0" applyFill="1" applyBorder="1" applyProtection="1">
      <protection hidden="1"/>
    </xf>
    <xf numFmtId="0" fontId="0" fillId="0" borderId="0" xfId="0" applyFill="1" applyBorder="1" applyAlignment="1" applyProtection="1">
      <alignment horizontal="justify" wrapText="1"/>
      <protection hidden="1"/>
    </xf>
    <xf numFmtId="0" fontId="2" fillId="0" borderId="4" xfId="0" applyFont="1" applyBorder="1" applyAlignment="1" applyProtection="1">
      <alignment horizontal="center" vertical="center" wrapText="1"/>
      <protection hidden="1"/>
    </xf>
    <xf numFmtId="0" fontId="0" fillId="0" borderId="0" xfId="0" applyBorder="1" applyProtection="1">
      <protection hidden="1"/>
    </xf>
    <xf numFmtId="0" fontId="12" fillId="0" borderId="0" xfId="0" applyFont="1" applyFill="1" applyBorder="1" applyAlignment="1" applyProtection="1">
      <alignment horizontal="justify" wrapText="1"/>
      <protection hidden="1"/>
    </xf>
    <xf numFmtId="0" fontId="4" fillId="0" borderId="0" xfId="0" applyFont="1" applyProtection="1">
      <protection hidden="1"/>
    </xf>
    <xf numFmtId="0" fontId="4" fillId="0" borderId="0" xfId="0" applyFont="1" applyBorder="1" applyProtection="1">
      <protection hidden="1"/>
    </xf>
    <xf numFmtId="0" fontId="10" fillId="0" borderId="0" xfId="0" applyFont="1" applyBorder="1" applyProtection="1">
      <protection hidden="1"/>
    </xf>
    <xf numFmtId="0" fontId="2" fillId="0" borderId="5" xfId="0" applyFont="1" applyBorder="1" applyAlignment="1" applyProtection="1">
      <alignment horizontal="center" vertical="center" wrapText="1"/>
      <protection hidden="1"/>
    </xf>
    <xf numFmtId="44" fontId="0" fillId="0" borderId="0" xfId="0" applyNumberFormat="1" applyFill="1" applyBorder="1" applyAlignment="1" applyProtection="1">
      <alignment horizontal="center"/>
      <protection hidden="1"/>
    </xf>
    <xf numFmtId="0" fontId="11" fillId="0" borderId="0" xfId="0" applyFont="1" applyBorder="1" applyProtection="1">
      <protection hidden="1"/>
    </xf>
    <xf numFmtId="0" fontId="2" fillId="0" borderId="0" xfId="0" applyFont="1" applyProtection="1">
      <protection hidden="1"/>
    </xf>
    <xf numFmtId="0" fontId="8" fillId="0" borderId="0" xfId="0" applyFont="1" applyBorder="1" applyProtection="1">
      <protection hidden="1"/>
    </xf>
    <xf numFmtId="0" fontId="2" fillId="0" borderId="0" xfId="0" applyFont="1" applyAlignment="1" applyProtection="1">
      <alignment horizontal="justify" wrapText="1"/>
      <protection hidden="1"/>
    </xf>
    <xf numFmtId="0" fontId="16" fillId="0" borderId="0" xfId="0" applyFont="1" applyProtection="1">
      <protection hidden="1"/>
    </xf>
    <xf numFmtId="0" fontId="3" fillId="0" borderId="0" xfId="0" applyFont="1" applyBorder="1" applyAlignment="1" applyProtection="1">
      <alignment horizontal="justify" wrapText="1"/>
      <protection hidden="1"/>
    </xf>
    <xf numFmtId="0" fontId="5" fillId="0" borderId="0" xfId="0" applyFont="1" applyProtection="1">
      <protection hidden="1"/>
    </xf>
    <xf numFmtId="0" fontId="0" fillId="3" borderId="1" xfId="0" applyFill="1" applyBorder="1" applyProtection="1">
      <protection locked="0" hidden="1"/>
    </xf>
    <xf numFmtId="0" fontId="0" fillId="0" borderId="6" xfId="0" applyBorder="1" applyProtection="1">
      <protection hidden="1"/>
    </xf>
    <xf numFmtId="0" fontId="0" fillId="0" borderId="0" xfId="0" applyBorder="1" applyAlignment="1" applyProtection="1">
      <alignment wrapText="1"/>
      <protection hidden="1"/>
    </xf>
    <xf numFmtId="0" fontId="0" fillId="0" borderId="0" xfId="0" applyFill="1" applyProtection="1">
      <protection hidden="1"/>
    </xf>
    <xf numFmtId="44" fontId="16" fillId="0" borderId="0" xfId="0" applyNumberFormat="1" applyFont="1" applyFill="1" applyBorder="1" applyAlignment="1" applyProtection="1">
      <alignment horizontal="left"/>
      <protection hidden="1"/>
    </xf>
    <xf numFmtId="0" fontId="16" fillId="0" borderId="0" xfId="0" applyFont="1" applyBorder="1" applyAlignment="1" applyProtection="1">
      <alignment wrapText="1"/>
      <protection hidden="1"/>
    </xf>
    <xf numFmtId="0" fontId="0" fillId="0" borderId="0" xfId="0" applyBorder="1" applyAlignment="1" applyProtection="1">
      <alignment vertical="top" wrapText="1"/>
      <protection hidden="1"/>
    </xf>
    <xf numFmtId="165" fontId="0" fillId="0" borderId="0" xfId="0" applyNumberFormat="1" applyFill="1" applyBorder="1" applyAlignment="1" applyProtection="1">
      <protection locked="0" hidden="1"/>
    </xf>
    <xf numFmtId="0" fontId="0" fillId="0" borderId="7" xfId="0" applyBorder="1" applyProtection="1">
      <protection hidden="1"/>
    </xf>
    <xf numFmtId="0" fontId="0" fillId="0" borderId="8" xfId="0" applyBorder="1" applyProtection="1">
      <protection hidden="1"/>
    </xf>
    <xf numFmtId="0" fontId="2" fillId="0" borderId="10" xfId="0" applyFont="1" applyBorder="1" applyAlignment="1" applyProtection="1">
      <alignment horizontal="center" vertical="center" wrapText="1"/>
      <protection hidden="1"/>
    </xf>
    <xf numFmtId="0" fontId="2" fillId="0" borderId="0" xfId="0" applyFont="1" applyBorder="1" applyProtection="1">
      <protection hidden="1"/>
    </xf>
    <xf numFmtId="165" fontId="0" fillId="2" borderId="0" xfId="0" applyNumberFormat="1" applyFill="1" applyBorder="1" applyAlignment="1" applyProtection="1">
      <alignment vertical="center"/>
      <protection hidden="1"/>
    </xf>
    <xf numFmtId="165" fontId="0" fillId="0" borderId="0" xfId="0" applyNumberFormat="1" applyFill="1" applyBorder="1" applyAlignment="1" applyProtection="1">
      <alignment vertical="center"/>
      <protection hidden="1"/>
    </xf>
    <xf numFmtId="0" fontId="2" fillId="0" borderId="2" xfId="0" applyFont="1" applyBorder="1" applyAlignment="1" applyProtection="1">
      <alignment horizontal="center" vertical="center" wrapText="1"/>
      <protection hidden="1"/>
    </xf>
    <xf numFmtId="0" fontId="17" fillId="0" borderId="0" xfId="0" applyFont="1" applyBorder="1" applyProtection="1">
      <protection hidden="1"/>
    </xf>
    <xf numFmtId="44" fontId="0" fillId="0" borderId="11" xfId="0" applyNumberFormat="1" applyFill="1" applyBorder="1" applyProtection="1">
      <protection hidden="1"/>
    </xf>
    <xf numFmtId="44" fontId="0" fillId="0" borderId="12" xfId="0" applyNumberFormat="1" applyFill="1" applyBorder="1" applyProtection="1">
      <protection hidden="1"/>
    </xf>
    <xf numFmtId="44" fontId="16" fillId="0" borderId="4" xfId="0" applyNumberFormat="1" applyFont="1" applyFill="1" applyBorder="1" applyProtection="1">
      <protection hidden="1"/>
    </xf>
    <xf numFmtId="44" fontId="16" fillId="0" borderId="13" xfId="0" applyNumberFormat="1" applyFont="1" applyFill="1" applyBorder="1" applyProtection="1">
      <protection hidden="1"/>
    </xf>
    <xf numFmtId="0" fontId="17" fillId="0" borderId="0" xfId="0" applyFont="1" applyAlignment="1" applyProtection="1">
      <protection hidden="1"/>
    </xf>
    <xf numFmtId="0" fontId="0" fillId="0" borderId="0" xfId="0" applyBorder="1" applyAlignment="1" applyProtection="1">
      <alignment horizontal="left" vertical="top" wrapText="1"/>
      <protection hidden="1"/>
    </xf>
    <xf numFmtId="0" fontId="16" fillId="0" borderId="0" xfId="0" applyFont="1" applyBorder="1" applyAlignment="1" applyProtection="1">
      <alignment horizontal="left" vertical="center"/>
      <protection hidden="1"/>
    </xf>
    <xf numFmtId="0" fontId="0" fillId="0" borderId="0" xfId="0" applyFill="1" applyBorder="1" applyAlignment="1" applyProtection="1">
      <alignment horizontal="center"/>
      <protection hidden="1"/>
    </xf>
    <xf numFmtId="0" fontId="30" fillId="0" borderId="0" xfId="0" applyFont="1" applyAlignment="1">
      <alignment horizontal="justify"/>
    </xf>
    <xf numFmtId="44" fontId="33" fillId="0" borderId="0" xfId="0" applyNumberFormat="1" applyFont="1" applyFill="1" applyBorder="1" applyAlignment="1" applyProtection="1">
      <alignment horizontal="left"/>
      <protection hidden="1"/>
    </xf>
    <xf numFmtId="44" fontId="35" fillId="0" borderId="14" xfId="0" applyNumberFormat="1" applyFont="1" applyFill="1" applyBorder="1" applyAlignment="1" applyProtection="1">
      <alignment horizontal="center"/>
      <protection hidden="1"/>
    </xf>
    <xf numFmtId="8" fontId="2" fillId="2" borderId="9" xfId="0" applyNumberFormat="1" applyFont="1" applyFill="1" applyBorder="1" applyAlignment="1" applyProtection="1">
      <alignment horizontal="right"/>
    </xf>
    <xf numFmtId="8" fontId="2" fillId="2" borderId="1" xfId="0" applyNumberFormat="1" applyFont="1" applyFill="1" applyBorder="1" applyAlignment="1" applyProtection="1">
      <alignment horizontal="right"/>
    </xf>
    <xf numFmtId="8" fontId="2" fillId="2" borderId="17" xfId="0" applyNumberFormat="1" applyFont="1" applyFill="1" applyBorder="1" applyAlignment="1" applyProtection="1">
      <alignment horizontal="right"/>
    </xf>
    <xf numFmtId="0" fontId="0" fillId="0" borderId="18" xfId="0" applyBorder="1" applyAlignment="1" applyProtection="1">
      <alignment horizontal="center"/>
    </xf>
    <xf numFmtId="0" fontId="0" fillId="0" borderId="5" xfId="0"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165" fontId="2" fillId="2" borderId="21" xfId="0" applyNumberFormat="1" applyFont="1" applyFill="1" applyBorder="1" applyProtection="1"/>
    <xf numFmtId="165" fontId="2" fillId="2" borderId="22" xfId="0" applyNumberFormat="1" applyFont="1" applyFill="1" applyBorder="1" applyProtection="1"/>
    <xf numFmtId="44" fontId="0" fillId="0" borderId="27" xfId="0" applyNumberFormat="1" applyFill="1" applyBorder="1" applyAlignment="1" applyProtection="1">
      <alignment horizontal="center"/>
    </xf>
    <xf numFmtId="44" fontId="16" fillId="0" borderId="20" xfId="0" applyNumberFormat="1" applyFont="1" applyFill="1" applyBorder="1" applyAlignment="1" applyProtection="1">
      <alignment horizontal="center"/>
    </xf>
    <xf numFmtId="44" fontId="16" fillId="0" borderId="5" xfId="0" applyNumberFormat="1" applyFont="1" applyFill="1" applyBorder="1" applyAlignment="1" applyProtection="1">
      <alignment horizontal="center"/>
    </xf>
    <xf numFmtId="44" fontId="0" fillId="0" borderId="28" xfId="0" applyNumberFormat="1" applyFill="1" applyBorder="1" applyAlignment="1" applyProtection="1">
      <alignment horizontal="center"/>
    </xf>
    <xf numFmtId="44" fontId="0" fillId="0" borderId="29" xfId="0" applyNumberFormat="1" applyFill="1" applyBorder="1" applyAlignment="1" applyProtection="1">
      <alignment horizontal="center"/>
    </xf>
    <xf numFmtId="44" fontId="0" fillId="0" borderId="30" xfId="0" applyNumberFormat="1" applyFill="1" applyBorder="1" applyAlignment="1" applyProtection="1">
      <alignment horizontal="center"/>
    </xf>
    <xf numFmtId="167" fontId="0" fillId="0" borderId="31" xfId="0" applyNumberFormat="1" applyFill="1" applyBorder="1" applyAlignment="1" applyProtection="1">
      <alignment horizontal="center"/>
    </xf>
    <xf numFmtId="44" fontId="0" fillId="0" borderId="19" xfId="0" applyNumberFormat="1" applyFill="1" applyBorder="1" applyAlignment="1" applyProtection="1">
      <alignment horizontal="center"/>
    </xf>
    <xf numFmtId="44" fontId="0" fillId="0" borderId="32" xfId="0" applyNumberFormat="1" applyFill="1" applyBorder="1" applyAlignment="1" applyProtection="1">
      <alignment horizontal="center"/>
    </xf>
    <xf numFmtId="167" fontId="0" fillId="0" borderId="33" xfId="0" applyNumberFormat="1" applyFill="1" applyBorder="1" applyAlignment="1" applyProtection="1">
      <alignment horizontal="center"/>
    </xf>
    <xf numFmtId="44" fontId="0" fillId="0" borderId="20" xfId="0" applyNumberFormat="1" applyFill="1" applyBorder="1" applyAlignment="1" applyProtection="1">
      <alignment horizontal="center"/>
    </xf>
    <xf numFmtId="44" fontId="0" fillId="0" borderId="34" xfId="0" applyNumberFormat="1" applyFill="1" applyBorder="1" applyAlignment="1" applyProtection="1">
      <alignment horizontal="center"/>
    </xf>
    <xf numFmtId="167" fontId="0" fillId="0" borderId="35" xfId="0" applyNumberFormat="1" applyFill="1" applyBorder="1" applyAlignment="1" applyProtection="1">
      <alignment horizontal="center"/>
    </xf>
    <xf numFmtId="44" fontId="0" fillId="0" borderId="5" xfId="0" applyNumberFormat="1" applyFill="1" applyBorder="1" applyAlignment="1" applyProtection="1">
      <alignment horizontal="center"/>
    </xf>
    <xf numFmtId="0" fontId="2" fillId="0" borderId="5" xfId="0" applyFont="1" applyBorder="1" applyAlignment="1" applyProtection="1">
      <alignment horizontal="center" vertical="center" wrapText="1"/>
    </xf>
    <xf numFmtId="165" fontId="0" fillId="3" borderId="19" xfId="0" applyNumberFormat="1" applyFill="1" applyBorder="1" applyAlignment="1" applyProtection="1">
      <alignment horizontal="center"/>
      <protection locked="0"/>
    </xf>
    <xf numFmtId="165" fontId="0" fillId="3" borderId="18" xfId="0" applyNumberFormat="1" applyFill="1" applyBorder="1" applyAlignment="1" applyProtection="1">
      <alignment horizontal="center"/>
      <protection locked="0"/>
    </xf>
    <xf numFmtId="44" fontId="0" fillId="0" borderId="20" xfId="0" applyNumberFormat="1" applyFill="1" applyBorder="1" applyAlignment="1" applyProtection="1"/>
    <xf numFmtId="44" fontId="0" fillId="0" borderId="5" xfId="0" applyNumberFormat="1" applyFill="1" applyBorder="1" applyAlignment="1" applyProtection="1"/>
    <xf numFmtId="165" fontId="0" fillId="2" borderId="19" xfId="0" applyNumberFormat="1" applyFill="1" applyBorder="1" applyAlignment="1" applyProtection="1"/>
    <xf numFmtId="165" fontId="0" fillId="2" borderId="37" xfId="0" applyNumberFormat="1" applyFill="1" applyBorder="1" applyAlignment="1" applyProtection="1"/>
    <xf numFmtId="165" fontId="0" fillId="2" borderId="18" xfId="0" applyNumberFormat="1" applyFill="1" applyBorder="1" applyAlignment="1" applyProtection="1"/>
    <xf numFmtId="165" fontId="0" fillId="0" borderId="27" xfId="0" applyNumberFormat="1" applyFill="1" applyBorder="1" applyAlignment="1" applyProtection="1"/>
    <xf numFmtId="44" fontId="16" fillId="0" borderId="28" xfId="0" applyNumberFormat="1" applyFont="1" applyFill="1" applyBorder="1" applyAlignment="1" applyProtection="1">
      <alignment horizontal="center"/>
    </xf>
    <xf numFmtId="165" fontId="0" fillId="0" borderId="28" xfId="0" applyNumberFormat="1" applyFill="1" applyBorder="1" applyAlignment="1" applyProtection="1"/>
    <xf numFmtId="44" fontId="0" fillId="0" borderId="38" xfId="0" applyNumberFormat="1" applyFont="1" applyFill="1" applyBorder="1" applyAlignment="1" applyProtection="1">
      <alignment horizontal="left"/>
    </xf>
    <xf numFmtId="44" fontId="0" fillId="0" borderId="17" xfId="0" applyNumberFormat="1" applyFont="1" applyFill="1" applyBorder="1" applyAlignment="1" applyProtection="1">
      <alignment horizontal="left"/>
    </xf>
    <xf numFmtId="44" fontId="0" fillId="0" borderId="17" xfId="0" applyNumberFormat="1" applyFont="1" applyFill="1" applyBorder="1" applyAlignment="1" applyProtection="1">
      <alignment horizontal="center" vertical="center"/>
    </xf>
    <xf numFmtId="3" fontId="0" fillId="0" borderId="17" xfId="0" applyNumberFormat="1" applyFill="1" applyBorder="1" applyAlignment="1" applyProtection="1">
      <alignment horizontal="center"/>
    </xf>
    <xf numFmtId="165" fontId="0" fillId="0" borderId="17" xfId="0" applyNumberFormat="1" applyFill="1" applyBorder="1" applyAlignment="1" applyProtection="1"/>
    <xf numFmtId="0" fontId="0" fillId="0" borderId="39" xfId="0" applyFill="1" applyBorder="1" applyAlignment="1" applyProtection="1">
      <alignment vertical="center"/>
    </xf>
    <xf numFmtId="0" fontId="16" fillId="0" borderId="20" xfId="0" applyFont="1" applyFill="1" applyBorder="1" applyAlignment="1" applyProtection="1">
      <alignment horizontal="center" vertical="center"/>
    </xf>
    <xf numFmtId="0" fontId="16" fillId="0" borderId="5" xfId="0" applyFont="1" applyFill="1" applyBorder="1" applyAlignment="1" applyProtection="1">
      <alignment horizontal="center"/>
    </xf>
    <xf numFmtId="0" fontId="0" fillId="0" borderId="40" xfId="0" applyFill="1" applyBorder="1" applyAlignment="1" applyProtection="1">
      <alignment vertical="center"/>
    </xf>
    <xf numFmtId="0" fontId="0" fillId="0" borderId="41" xfId="0" applyBorder="1" applyProtection="1"/>
    <xf numFmtId="0" fontId="0" fillId="0" borderId="27" xfId="0" applyBorder="1" applyProtection="1"/>
    <xf numFmtId="0" fontId="0" fillId="0" borderId="42" xfId="0" applyBorder="1" applyAlignment="1" applyProtection="1">
      <alignment horizontal="center" vertical="center"/>
    </xf>
    <xf numFmtId="0" fontId="0" fillId="0" borderId="43" xfId="0" applyBorder="1" applyAlignment="1" applyProtection="1">
      <alignment horizontal="center"/>
    </xf>
    <xf numFmtId="165" fontId="0" fillId="4" borderId="31" xfId="0" applyNumberFormat="1" applyFill="1" applyBorder="1" applyAlignment="1" applyProtection="1">
      <alignment vertical="center"/>
    </xf>
    <xf numFmtId="0" fontId="0" fillId="0" borderId="19" xfId="0" applyBorder="1" applyProtection="1"/>
    <xf numFmtId="0" fontId="0" fillId="0" borderId="37" xfId="0" applyBorder="1" applyProtection="1"/>
    <xf numFmtId="0" fontId="0" fillId="0" borderId="32" xfId="0" applyFont="1" applyBorder="1" applyAlignment="1" applyProtection="1">
      <alignment horizontal="center" wrapText="1"/>
    </xf>
    <xf numFmtId="0" fontId="0" fillId="0" borderId="44" xfId="0" applyBorder="1" applyAlignment="1" applyProtection="1">
      <alignment horizontal="center"/>
    </xf>
    <xf numFmtId="165" fontId="0" fillId="4" borderId="33" xfId="0" applyNumberFormat="1" applyFill="1" applyBorder="1" applyAlignment="1" applyProtection="1">
      <alignment vertical="center"/>
    </xf>
    <xf numFmtId="0" fontId="0" fillId="0" borderId="34" xfId="0" applyFont="1" applyBorder="1" applyAlignment="1" applyProtection="1">
      <alignment horizontal="center" vertical="center" wrapText="1"/>
    </xf>
    <xf numFmtId="0" fontId="0" fillId="0" borderId="45" xfId="0" applyBorder="1" applyAlignment="1" applyProtection="1">
      <alignment horizontal="center"/>
    </xf>
    <xf numFmtId="165" fontId="0" fillId="4" borderId="40" xfId="0" applyNumberFormat="1" applyFill="1" applyBorder="1" applyAlignment="1" applyProtection="1"/>
    <xf numFmtId="165" fontId="0" fillId="3" borderId="41" xfId="0" applyNumberFormat="1" applyFill="1" applyBorder="1" applyAlignment="1" applyProtection="1">
      <alignment horizontal="center"/>
      <protection locked="0"/>
    </xf>
    <xf numFmtId="165" fontId="0" fillId="3" borderId="23" xfId="0" applyNumberFormat="1" applyFill="1" applyBorder="1" applyAlignment="1" applyProtection="1">
      <alignment horizontal="center"/>
      <protection locked="0"/>
    </xf>
    <xf numFmtId="165" fontId="0" fillId="3" borderId="20"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165" fontId="0" fillId="2" borderId="19" xfId="0" applyNumberFormat="1" applyFill="1" applyBorder="1" applyAlignment="1" applyProtection="1">
      <alignment vertical="center"/>
    </xf>
    <xf numFmtId="165" fontId="2" fillId="2" borderId="19" xfId="0" applyNumberFormat="1" applyFont="1" applyFill="1" applyBorder="1" applyAlignment="1" applyProtection="1">
      <alignment vertical="center"/>
    </xf>
    <xf numFmtId="8" fontId="0" fillId="3" borderId="19" xfId="0" applyNumberFormat="1" applyFill="1" applyBorder="1" applyAlignment="1" applyProtection="1">
      <alignment horizontal="center"/>
      <protection locked="0"/>
    </xf>
    <xf numFmtId="8" fontId="0" fillId="3" borderId="18" xfId="0" applyNumberFormat="1" applyFill="1" applyBorder="1" applyAlignment="1" applyProtection="1">
      <alignment horizontal="center"/>
      <protection locked="0"/>
    </xf>
    <xf numFmtId="40" fontId="0" fillId="3" borderId="29" xfId="0" applyNumberFormat="1" applyFill="1" applyBorder="1" applyAlignment="1" applyProtection="1">
      <alignment horizontal="center"/>
      <protection locked="0"/>
    </xf>
    <xf numFmtId="40" fontId="0" fillId="3" borderId="36" xfId="0" applyNumberFormat="1" applyFill="1" applyBorder="1" applyAlignment="1" applyProtection="1">
      <alignment horizontal="center"/>
      <protection locked="0"/>
    </xf>
    <xf numFmtId="40" fontId="0" fillId="3" borderId="19" xfId="0" applyNumberFormat="1" applyFill="1" applyBorder="1" applyAlignment="1" applyProtection="1">
      <alignment horizontal="center"/>
      <protection locked="0"/>
    </xf>
    <xf numFmtId="40" fontId="0" fillId="3" borderId="18" xfId="0" applyNumberFormat="1" applyFill="1" applyBorder="1" applyAlignment="1" applyProtection="1">
      <alignment horizontal="center"/>
      <protection locked="0"/>
    </xf>
    <xf numFmtId="8" fontId="0" fillId="3" borderId="36" xfId="0" applyNumberFormat="1" applyFill="1" applyBorder="1" applyAlignment="1" applyProtection="1">
      <alignment horizontal="center"/>
      <protection locked="0" hidden="1"/>
    </xf>
    <xf numFmtId="8" fontId="0" fillId="3" borderId="18" xfId="0" applyNumberFormat="1" applyFill="1" applyBorder="1" applyAlignment="1" applyProtection="1">
      <alignment horizontal="center"/>
      <protection locked="0" hidden="1"/>
    </xf>
    <xf numFmtId="8" fontId="2" fillId="2" borderId="5" xfId="0" applyNumberFormat="1" applyFont="1" applyFill="1" applyBorder="1" applyAlignment="1" applyProtection="1">
      <alignment horizontal="center"/>
    </xf>
    <xf numFmtId="8" fontId="0" fillId="3" borderId="23" xfId="0" applyNumberFormat="1" applyFill="1" applyBorder="1" applyAlignment="1" applyProtection="1">
      <alignment horizontal="center"/>
      <protection locked="0" hidden="1"/>
    </xf>
    <xf numFmtId="8" fontId="10" fillId="3" borderId="41" xfId="0" applyNumberFormat="1" applyFont="1" applyFill="1" applyBorder="1" applyAlignment="1" applyProtection="1">
      <alignment horizontal="center" vertical="center" wrapText="1"/>
      <protection locked="0"/>
    </xf>
    <xf numFmtId="8" fontId="10" fillId="3" borderId="23" xfId="0" applyNumberFormat="1" applyFont="1" applyFill="1" applyBorder="1" applyAlignment="1" applyProtection="1">
      <alignment horizontal="center" vertical="center" wrapText="1"/>
      <protection locked="0"/>
    </xf>
    <xf numFmtId="8" fontId="10" fillId="3" borderId="29" xfId="0" applyNumberFormat="1" applyFont="1" applyFill="1" applyBorder="1" applyAlignment="1" applyProtection="1">
      <alignment horizontal="center" vertical="center" wrapText="1"/>
      <protection locked="0"/>
    </xf>
    <xf numFmtId="8" fontId="10" fillId="3" borderId="22" xfId="0" applyNumberFormat="1" applyFont="1" applyFill="1" applyBorder="1" applyAlignment="1" applyProtection="1">
      <alignment horizontal="center" vertical="center" wrapText="1"/>
      <protection locked="0"/>
    </xf>
    <xf numFmtId="8" fontId="10" fillId="3" borderId="19" xfId="0" applyNumberFormat="1" applyFont="1" applyFill="1" applyBorder="1" applyAlignment="1" applyProtection="1">
      <alignment horizontal="center"/>
      <protection locked="0"/>
    </xf>
    <xf numFmtId="8" fontId="10" fillId="3" borderId="44" xfId="0" applyNumberFormat="1" applyFont="1" applyFill="1" applyBorder="1" applyAlignment="1" applyProtection="1">
      <alignment horizontal="center"/>
      <protection locked="0"/>
    </xf>
    <xf numFmtId="8" fontId="10" fillId="3" borderId="20" xfId="0" applyNumberFormat="1" applyFont="1" applyFill="1" applyBorder="1" applyAlignment="1" applyProtection="1">
      <alignment horizontal="center"/>
      <protection locked="0"/>
    </xf>
    <xf numFmtId="8" fontId="10" fillId="3" borderId="45" xfId="0" applyNumberFormat="1" applyFont="1" applyFill="1" applyBorder="1" applyAlignment="1" applyProtection="1">
      <alignment horizontal="center"/>
      <protection locked="0"/>
    </xf>
    <xf numFmtId="8" fontId="1" fillId="3" borderId="41" xfId="0" applyNumberFormat="1" applyFont="1" applyFill="1" applyBorder="1" applyAlignment="1" applyProtection="1">
      <alignment horizontal="center"/>
      <protection locked="0" hidden="1"/>
    </xf>
    <xf numFmtId="0" fontId="2" fillId="0" borderId="20" xfId="0" applyFont="1" applyBorder="1" applyAlignment="1" applyProtection="1">
      <alignment horizontal="center" vertical="center" wrapText="1"/>
    </xf>
    <xf numFmtId="8" fontId="1" fillId="3" borderId="23" xfId="0" applyNumberFormat="1" applyFont="1" applyFill="1" applyBorder="1" applyAlignment="1" applyProtection="1">
      <alignment horizontal="center"/>
      <protection locked="0" hidden="1"/>
    </xf>
    <xf numFmtId="8" fontId="1" fillId="3" borderId="19" xfId="0" applyNumberFormat="1" applyFont="1" applyFill="1" applyBorder="1" applyAlignment="1" applyProtection="1">
      <alignment horizontal="center"/>
      <protection locked="0" hidden="1"/>
    </xf>
    <xf numFmtId="8" fontId="1" fillId="3" borderId="18" xfId="0" applyNumberFormat="1" applyFont="1" applyFill="1" applyBorder="1" applyAlignment="1" applyProtection="1">
      <alignment horizontal="center"/>
      <protection locked="0" hidden="1"/>
    </xf>
    <xf numFmtId="8" fontId="1" fillId="2" borderId="20" xfId="0" applyNumberFormat="1" applyFont="1" applyFill="1" applyBorder="1" applyAlignment="1" applyProtection="1">
      <alignment horizontal="center"/>
    </xf>
    <xf numFmtId="8" fontId="1" fillId="2" borderId="5" xfId="0" applyNumberFormat="1" applyFont="1" applyFill="1" applyBorder="1" applyAlignment="1" applyProtection="1">
      <alignment horizontal="center"/>
    </xf>
    <xf numFmtId="8" fontId="1" fillId="3" borderId="43" xfId="0" applyNumberFormat="1" applyFont="1" applyFill="1" applyBorder="1" applyAlignment="1" applyProtection="1">
      <alignment horizontal="center"/>
      <protection locked="0" hidden="1"/>
    </xf>
    <xf numFmtId="8" fontId="1" fillId="3" borderId="44" xfId="0" applyNumberFormat="1" applyFont="1" applyFill="1" applyBorder="1" applyAlignment="1" applyProtection="1">
      <alignment horizontal="center"/>
      <protection locked="0" hidden="1"/>
    </xf>
    <xf numFmtId="8" fontId="0" fillId="3" borderId="41" xfId="0" applyNumberFormat="1" applyFill="1" applyBorder="1" applyAlignment="1" applyProtection="1">
      <alignment horizontal="center"/>
      <protection locked="0"/>
    </xf>
    <xf numFmtId="8" fontId="0" fillId="3" borderId="41" xfId="0" applyNumberFormat="1" applyFill="1" applyBorder="1" applyAlignment="1" applyProtection="1">
      <alignment horizontal="center"/>
      <protection locked="0" hidden="1"/>
    </xf>
    <xf numFmtId="8" fontId="0" fillId="3" borderId="19" xfId="0" applyNumberFormat="1" applyFill="1" applyBorder="1" applyAlignment="1" applyProtection="1">
      <alignment horizontal="center"/>
      <protection locked="0" hidden="1"/>
    </xf>
    <xf numFmtId="165" fontId="0" fillId="2" borderId="41" xfId="0" applyNumberFormat="1" applyFill="1" applyBorder="1" applyAlignment="1" applyProtection="1">
      <alignment vertical="center"/>
    </xf>
    <xf numFmtId="165" fontId="0" fillId="2" borderId="20" xfId="0" applyNumberFormat="1" applyFill="1" applyBorder="1" applyAlignment="1" applyProtection="1">
      <alignment vertical="center"/>
    </xf>
    <xf numFmtId="165" fontId="2" fillId="2" borderId="38" xfId="0" applyNumberFormat="1" applyFont="1" applyFill="1" applyBorder="1" applyAlignment="1" applyProtection="1"/>
    <xf numFmtId="165" fontId="2" fillId="2" borderId="26" xfId="0" applyNumberFormat="1" applyFont="1" applyFill="1" applyBorder="1" applyAlignment="1" applyProtection="1"/>
    <xf numFmtId="165" fontId="0" fillId="2" borderId="41" xfId="0" applyNumberFormat="1" applyFill="1" applyBorder="1" applyAlignment="1" applyProtection="1"/>
    <xf numFmtId="165" fontId="0" fillId="2" borderId="27" xfId="0" applyNumberFormat="1" applyFill="1" applyBorder="1" applyAlignment="1" applyProtection="1"/>
    <xf numFmtId="165" fontId="0" fillId="2" borderId="23" xfId="0" applyNumberFormat="1" applyFill="1" applyBorder="1" applyAlignment="1" applyProtection="1"/>
    <xf numFmtId="165" fontId="2" fillId="2" borderId="10" xfId="0" applyNumberFormat="1" applyFont="1" applyFill="1" applyBorder="1" applyAlignment="1" applyProtection="1"/>
    <xf numFmtId="165" fontId="2" fillId="2" borderId="46" xfId="0" applyNumberFormat="1" applyFont="1" applyFill="1" applyBorder="1" applyAlignment="1" applyProtection="1"/>
    <xf numFmtId="0" fontId="2" fillId="0" borderId="28" xfId="0" applyFont="1" applyBorder="1" applyAlignment="1" applyProtection="1">
      <alignment horizontal="center" vertical="center" wrapText="1"/>
    </xf>
    <xf numFmtId="44" fontId="0" fillId="0" borderId="19" xfId="0" applyNumberFormat="1" applyFill="1" applyBorder="1" applyProtection="1"/>
    <xf numFmtId="44" fontId="16" fillId="0" borderId="20" xfId="0" applyNumberFormat="1" applyFont="1" applyFill="1" applyBorder="1" applyProtection="1"/>
    <xf numFmtId="44" fontId="0" fillId="0" borderId="41" xfId="0" applyNumberFormat="1" applyFill="1" applyBorder="1" applyProtection="1"/>
    <xf numFmtId="44" fontId="16" fillId="0" borderId="47" xfId="0" applyNumberFormat="1" applyFont="1" applyFill="1" applyBorder="1" applyProtection="1"/>
    <xf numFmtId="165" fontId="10" fillId="2" borderId="7" xfId="0" applyNumberFormat="1" applyFont="1" applyFill="1" applyBorder="1" applyAlignment="1" applyProtection="1">
      <alignment vertical="center"/>
    </xf>
    <xf numFmtId="165" fontId="2" fillId="2" borderId="49" xfId="0" applyNumberFormat="1" applyFont="1" applyFill="1" applyBorder="1" applyAlignment="1" applyProtection="1">
      <alignment horizontal="right" vertical="center"/>
    </xf>
    <xf numFmtId="0" fontId="1" fillId="0" borderId="23" xfId="0" applyFont="1" applyBorder="1" applyAlignment="1" applyProtection="1">
      <alignment horizontal="center" vertical="center" wrapText="1"/>
    </xf>
    <xf numFmtId="7" fontId="0" fillId="2" borderId="50" xfId="1" applyNumberFormat="1" applyFont="1" applyFill="1" applyBorder="1" applyProtection="1"/>
    <xf numFmtId="7" fontId="0" fillId="2" borderId="51" xfId="1" applyNumberFormat="1" applyFont="1" applyFill="1" applyBorder="1" applyProtection="1"/>
    <xf numFmtId="7" fontId="0" fillId="2" borderId="52" xfId="1" applyNumberFormat="1" applyFont="1" applyFill="1" applyBorder="1" applyProtection="1"/>
    <xf numFmtId="0" fontId="0" fillId="0" borderId="0" xfId="0" applyBorder="1" applyProtection="1"/>
    <xf numFmtId="0" fontId="0" fillId="0" borderId="0" xfId="0" applyProtection="1"/>
    <xf numFmtId="8" fontId="0" fillId="3" borderId="41" xfId="1" applyNumberFormat="1" applyFont="1" applyFill="1" applyBorder="1" applyAlignment="1" applyProtection="1">
      <alignment horizontal="center"/>
      <protection locked="0"/>
    </xf>
    <xf numFmtId="8" fontId="0" fillId="3" borderId="23" xfId="1" applyNumberFormat="1" applyFont="1" applyFill="1" applyBorder="1" applyAlignment="1" applyProtection="1">
      <alignment horizontal="center"/>
      <protection locked="0"/>
    </xf>
    <xf numFmtId="8" fontId="0" fillId="3" borderId="19" xfId="1" applyNumberFormat="1" applyFont="1" applyFill="1" applyBorder="1" applyAlignment="1" applyProtection="1">
      <alignment horizontal="center"/>
      <protection locked="0"/>
    </xf>
    <xf numFmtId="8" fontId="0" fillId="3" borderId="18" xfId="1" applyNumberFormat="1" applyFont="1" applyFill="1" applyBorder="1" applyAlignment="1" applyProtection="1">
      <alignment horizontal="center"/>
      <protection locked="0"/>
    </xf>
    <xf numFmtId="8" fontId="0" fillId="3" borderId="20" xfId="1" applyNumberFormat="1" applyFont="1" applyFill="1" applyBorder="1" applyAlignment="1" applyProtection="1">
      <alignment horizontal="center"/>
      <protection locked="0"/>
    </xf>
    <xf numFmtId="8" fontId="0" fillId="3" borderId="5" xfId="1" applyNumberFormat="1" applyFont="1" applyFill="1" applyBorder="1" applyAlignment="1" applyProtection="1">
      <alignment horizontal="center"/>
      <protection locked="0"/>
    </xf>
    <xf numFmtId="44" fontId="0" fillId="0" borderId="11" xfId="0" applyNumberFormat="1" applyFill="1" applyBorder="1" applyProtection="1"/>
    <xf numFmtId="44" fontId="0" fillId="0" borderId="12" xfId="0" applyNumberFormat="1" applyFill="1" applyBorder="1" applyProtection="1"/>
    <xf numFmtId="44" fontId="16" fillId="0" borderId="4" xfId="0" applyNumberFormat="1" applyFont="1" applyFill="1" applyBorder="1" applyProtection="1"/>
    <xf numFmtId="165" fontId="0" fillId="2" borderId="1" xfId="0" applyNumberFormat="1" applyFill="1" applyBorder="1" applyAlignment="1" applyProtection="1">
      <alignment vertical="center"/>
    </xf>
    <xf numFmtId="165" fontId="2" fillId="2" borderId="1" xfId="0" applyNumberFormat="1" applyFont="1" applyFill="1" applyBorder="1" applyAlignment="1" applyProtection="1">
      <alignment vertical="center"/>
    </xf>
    <xf numFmtId="165" fontId="2" fillId="2" borderId="53" xfId="0" applyNumberFormat="1" applyFont="1" applyFill="1" applyBorder="1" applyAlignment="1" applyProtection="1">
      <alignment vertical="center"/>
    </xf>
    <xf numFmtId="0" fontId="0" fillId="0" borderId="27" xfId="0" applyFill="1" applyBorder="1" applyProtection="1"/>
    <xf numFmtId="0" fontId="0" fillId="0" borderId="28" xfId="0" applyFill="1" applyBorder="1" applyProtection="1"/>
    <xf numFmtId="8" fontId="2" fillId="2" borderId="26" xfId="0" applyNumberFormat="1" applyFont="1" applyFill="1" applyBorder="1" applyAlignment="1" applyProtection="1">
      <alignment horizontal="center"/>
    </xf>
    <xf numFmtId="8" fontId="16" fillId="3" borderId="17" xfId="0" applyNumberFormat="1" applyFont="1" applyFill="1" applyBorder="1" applyAlignment="1" applyProtection="1">
      <alignment horizontal="center" vertical="center"/>
      <protection locked="0"/>
    </xf>
    <xf numFmtId="8" fontId="2" fillId="2" borderId="26" xfId="0" applyNumberFormat="1" applyFont="1" applyFill="1" applyBorder="1" applyAlignment="1" applyProtection="1">
      <alignment horizontal="right"/>
    </xf>
    <xf numFmtId="0" fontId="2" fillId="0" borderId="45" xfId="0" applyFont="1" applyBorder="1" applyAlignment="1" applyProtection="1">
      <alignment horizontal="center" vertical="center" wrapText="1"/>
    </xf>
    <xf numFmtId="8" fontId="0" fillId="2" borderId="54" xfId="0" applyNumberFormat="1" applyFill="1" applyBorder="1" applyProtection="1"/>
    <xf numFmtId="44" fontId="2" fillId="0" borderId="5" xfId="0" applyNumberFormat="1" applyFont="1" applyFill="1" applyBorder="1" applyAlignment="1" applyProtection="1">
      <alignment horizontal="center" vertical="center" wrapText="1"/>
    </xf>
    <xf numFmtId="165" fontId="0" fillId="2" borderId="26" xfId="0" applyNumberFormat="1" applyFill="1" applyBorder="1" applyAlignment="1" applyProtection="1">
      <alignment horizontal="right"/>
    </xf>
    <xf numFmtId="8" fontId="2" fillId="2" borderId="54" xfId="0" applyNumberFormat="1" applyFont="1" applyFill="1" applyBorder="1" applyProtection="1"/>
    <xf numFmtId="165" fontId="2" fillId="2" borderId="26" xfId="0" applyNumberFormat="1" applyFont="1" applyFill="1" applyBorder="1" applyAlignment="1" applyProtection="1">
      <alignment horizontal="right"/>
    </xf>
    <xf numFmtId="165" fontId="2" fillId="2" borderId="1" xfId="0" applyNumberFormat="1" applyFont="1" applyFill="1" applyBorder="1" applyProtection="1"/>
    <xf numFmtId="165" fontId="2" fillId="2" borderId="53" xfId="0" applyNumberFormat="1" applyFont="1" applyFill="1" applyBorder="1" applyProtection="1"/>
    <xf numFmtId="165" fontId="0" fillId="2" borderId="41" xfId="0" applyNumberFormat="1" applyFill="1" applyBorder="1" applyProtection="1"/>
    <xf numFmtId="165" fontId="0" fillId="2" borderId="23" xfId="0" applyNumberFormat="1" applyFill="1" applyBorder="1" applyProtection="1"/>
    <xf numFmtId="165" fontId="0" fillId="2" borderId="20" xfId="0" applyNumberFormat="1" applyFill="1" applyBorder="1" applyProtection="1"/>
    <xf numFmtId="165" fontId="0" fillId="2" borderId="5" xfId="0" applyNumberFormat="1" applyFill="1" applyBorder="1" applyProtection="1"/>
    <xf numFmtId="165" fontId="2" fillId="2" borderId="10" xfId="0" applyNumberFormat="1" applyFont="1" applyFill="1" applyBorder="1" applyProtection="1"/>
    <xf numFmtId="165" fontId="2" fillId="2" borderId="2" xfId="0" applyNumberFormat="1" applyFont="1" applyFill="1" applyBorder="1" applyProtection="1"/>
    <xf numFmtId="8" fontId="0" fillId="3" borderId="23" xfId="0" applyNumberFormat="1" applyFill="1" applyBorder="1" applyAlignment="1" applyProtection="1">
      <alignment horizontal="center"/>
      <protection locked="0"/>
    </xf>
    <xf numFmtId="8" fontId="0" fillId="3" borderId="20" xfId="0" applyNumberFormat="1" applyFill="1" applyBorder="1" applyAlignment="1" applyProtection="1">
      <alignment horizontal="center"/>
      <protection locked="0"/>
    </xf>
    <xf numFmtId="8" fontId="0" fillId="3" borderId="5" xfId="0" applyNumberFormat="1" applyFill="1" applyBorder="1" applyAlignment="1" applyProtection="1">
      <alignment horizontal="center"/>
      <protection locked="0"/>
    </xf>
    <xf numFmtId="165" fontId="0" fillId="2" borderId="55" xfId="0" applyNumberFormat="1" applyFill="1" applyBorder="1" applyProtection="1">
      <protection hidden="1"/>
    </xf>
    <xf numFmtId="165" fontId="2" fillId="2" borderId="15" xfId="0" applyNumberFormat="1" applyFont="1" applyFill="1" applyBorder="1" applyProtection="1"/>
    <xf numFmtId="165" fontId="2" fillId="2" borderId="56" xfId="0" applyNumberFormat="1" applyFont="1" applyFill="1" applyBorder="1" applyProtection="1"/>
    <xf numFmtId="0" fontId="16" fillId="0" borderId="0" xfId="0" applyFont="1" applyBorder="1" applyAlignment="1" applyProtection="1">
      <alignment horizontal="left" vertical="center"/>
    </xf>
    <xf numFmtId="0" fontId="0" fillId="0" borderId="0" xfId="0" applyFill="1" applyBorder="1" applyAlignment="1" applyProtection="1">
      <alignment horizontal="center"/>
    </xf>
    <xf numFmtId="0" fontId="0" fillId="0" borderId="0" xfId="0" applyFill="1" applyBorder="1" applyProtection="1"/>
    <xf numFmtId="0" fontId="2" fillId="0" borderId="31" xfId="0" applyFont="1" applyBorder="1" applyAlignment="1" applyProtection="1">
      <alignment horizontal="center" vertical="center" wrapText="1"/>
    </xf>
    <xf numFmtId="165" fontId="0" fillId="2" borderId="31" xfId="0" applyNumberFormat="1" applyFill="1" applyBorder="1" applyProtection="1"/>
    <xf numFmtId="165" fontId="0" fillId="2" borderId="33" xfId="0" applyNumberFormat="1" applyFill="1" applyBorder="1" applyProtection="1"/>
    <xf numFmtId="165" fontId="0" fillId="2" borderId="57" xfId="0" applyNumberFormat="1" applyFill="1" applyBorder="1" applyProtection="1"/>
    <xf numFmtId="165" fontId="0" fillId="2" borderId="4" xfId="0" applyNumberFormat="1" applyFill="1" applyBorder="1" applyProtection="1"/>
    <xf numFmtId="166" fontId="0" fillId="2" borderId="27" xfId="0" applyNumberFormat="1" applyFill="1" applyBorder="1" applyAlignment="1" applyProtection="1">
      <alignment vertical="center"/>
    </xf>
    <xf numFmtId="166" fontId="0" fillId="2" borderId="37" xfId="0" applyNumberFormat="1" applyFill="1" applyBorder="1" applyAlignment="1" applyProtection="1">
      <alignment vertical="center"/>
    </xf>
    <xf numFmtId="166" fontId="0" fillId="2" borderId="28" xfId="0" applyNumberFormat="1" applyFill="1" applyBorder="1" applyAlignment="1" applyProtection="1">
      <alignment vertical="center"/>
    </xf>
    <xf numFmtId="7" fontId="0" fillId="2" borderId="10" xfId="1" applyNumberFormat="1" applyFont="1" applyFill="1" applyBorder="1" applyAlignment="1" applyProtection="1">
      <alignment wrapText="1"/>
    </xf>
    <xf numFmtId="166" fontId="2" fillId="2" borderId="46" xfId="0" applyNumberFormat="1" applyFont="1" applyFill="1" applyBorder="1" applyAlignment="1" applyProtection="1">
      <alignment horizontal="right" vertical="center"/>
    </xf>
    <xf numFmtId="7" fontId="2" fillId="2" borderId="2" xfId="1" applyNumberFormat="1" applyFont="1" applyFill="1" applyBorder="1" applyAlignment="1" applyProtection="1">
      <alignment vertical="center" wrapText="1"/>
    </xf>
    <xf numFmtId="44" fontId="2" fillId="0" borderId="20" xfId="0" applyNumberFormat="1" applyFont="1" applyFill="1" applyBorder="1" applyAlignment="1" applyProtection="1">
      <alignment horizontal="center" vertical="center" wrapText="1"/>
    </xf>
    <xf numFmtId="0" fontId="2" fillId="0" borderId="20" xfId="0" applyFont="1" applyBorder="1" applyAlignment="1" applyProtection="1">
      <alignment horizontal="center" vertical="center" wrapText="1"/>
      <protection hidden="1"/>
    </xf>
    <xf numFmtId="0" fontId="2" fillId="0" borderId="49" xfId="0" applyFont="1" applyBorder="1" applyAlignment="1" applyProtection="1">
      <alignment horizontal="center" vertical="center" wrapText="1"/>
    </xf>
    <xf numFmtId="8" fontId="1" fillId="3" borderId="46" xfId="0" applyNumberFormat="1" applyFont="1" applyFill="1" applyBorder="1" applyAlignment="1" applyProtection="1">
      <alignment horizontal="center"/>
      <protection locked="0"/>
    </xf>
    <xf numFmtId="8" fontId="2" fillId="2" borderId="20" xfId="0" applyNumberFormat="1" applyFont="1" applyFill="1" applyBorder="1" applyAlignment="1" applyProtection="1">
      <alignment horizontal="center"/>
    </xf>
    <xf numFmtId="44" fontId="0" fillId="0" borderId="59" xfId="0" applyNumberFormat="1" applyFill="1" applyBorder="1" applyProtection="1">
      <protection hidden="1"/>
    </xf>
    <xf numFmtId="8" fontId="0" fillId="3" borderId="29" xfId="0" applyNumberFormat="1" applyFill="1" applyBorder="1" applyAlignment="1" applyProtection="1">
      <alignment horizontal="center"/>
      <protection locked="0" hidden="1"/>
    </xf>
    <xf numFmtId="44" fontId="0" fillId="0" borderId="11" xfId="0" applyNumberFormat="1" applyFill="1" applyBorder="1" applyAlignment="1" applyProtection="1">
      <alignment horizontal="left"/>
    </xf>
    <xf numFmtId="44" fontId="0" fillId="0" borderId="59" xfId="0" applyNumberFormat="1" applyFill="1" applyBorder="1" applyAlignment="1" applyProtection="1">
      <alignment horizontal="left"/>
    </xf>
    <xf numFmtId="44" fontId="16" fillId="0" borderId="60" xfId="0" applyNumberFormat="1" applyFont="1" applyFill="1" applyBorder="1" applyAlignment="1" applyProtection="1">
      <alignment horizontal="left"/>
    </xf>
    <xf numFmtId="8" fontId="2" fillId="2" borderId="38" xfId="0" applyNumberFormat="1" applyFont="1" applyFill="1" applyBorder="1" applyAlignment="1" applyProtection="1">
      <alignment horizontal="center"/>
    </xf>
    <xf numFmtId="44" fontId="1" fillId="3" borderId="3" xfId="0" applyNumberFormat="1" applyFont="1" applyFill="1" applyBorder="1" applyAlignment="1" applyProtection="1">
      <alignment horizontal="center"/>
      <protection locked="0"/>
    </xf>
    <xf numFmtId="44" fontId="1" fillId="3" borderId="61" xfId="0" applyNumberFormat="1" applyFont="1" applyFill="1" applyBorder="1" applyAlignment="1" applyProtection="1">
      <alignment horizontal="center"/>
      <protection locked="0"/>
    </xf>
    <xf numFmtId="9" fontId="0" fillId="3" borderId="21" xfId="0" applyNumberFormat="1" applyFill="1" applyBorder="1" applyAlignment="1" applyProtection="1">
      <alignment horizontal="center"/>
      <protection locked="0"/>
    </xf>
    <xf numFmtId="9" fontId="0" fillId="3" borderId="61" xfId="0" applyNumberFormat="1" applyFill="1" applyBorder="1" applyAlignment="1" applyProtection="1">
      <alignment horizontal="center"/>
      <protection locked="0"/>
    </xf>
    <xf numFmtId="9" fontId="0" fillId="3" borderId="55" xfId="0" applyNumberFormat="1" applyFill="1" applyBorder="1" applyAlignment="1" applyProtection="1">
      <alignment horizontal="center"/>
      <protection locked="0"/>
    </xf>
    <xf numFmtId="44" fontId="0" fillId="0" borderId="3" xfId="0" applyNumberFormat="1" applyFill="1" applyBorder="1" applyProtection="1">
      <protection hidden="1"/>
    </xf>
    <xf numFmtId="44" fontId="0" fillId="0" borderId="61" xfId="0" applyNumberFormat="1" applyFill="1" applyBorder="1" applyProtection="1">
      <protection hidden="1"/>
    </xf>
    <xf numFmtId="44" fontId="16" fillId="0" borderId="55" xfId="0" applyNumberFormat="1" applyFont="1" applyFill="1" applyBorder="1" applyProtection="1">
      <protection hidden="1"/>
    </xf>
    <xf numFmtId="0" fontId="2" fillId="6" borderId="0" xfId="0" applyFont="1" applyFill="1" applyBorder="1" applyProtection="1">
      <protection hidden="1"/>
    </xf>
    <xf numFmtId="165" fontId="0" fillId="6" borderId="0" xfId="0" applyNumberFormat="1" applyFill="1" applyBorder="1" applyProtection="1">
      <protection hidden="1"/>
    </xf>
    <xf numFmtId="165" fontId="2" fillId="6" borderId="0" xfId="0" applyNumberFormat="1" applyFont="1" applyFill="1" applyBorder="1" applyProtection="1"/>
    <xf numFmtId="0" fontId="0" fillId="6" borderId="0" xfId="0" applyFill="1" applyBorder="1" applyProtection="1">
      <protection hidden="1"/>
    </xf>
    <xf numFmtId="0" fontId="0" fillId="0" borderId="0" xfId="0" applyAlignment="1" applyProtection="1">
      <protection hidden="1"/>
    </xf>
    <xf numFmtId="0" fontId="9" fillId="0" borderId="0" xfId="0" applyFont="1" applyAlignment="1" applyProtection="1">
      <protection hidden="1"/>
    </xf>
    <xf numFmtId="0" fontId="40" fillId="0" borderId="21" xfId="0" applyFont="1" applyFill="1" applyBorder="1" applyAlignment="1" applyProtection="1">
      <alignment horizontal="center"/>
    </xf>
    <xf numFmtId="0" fontId="40" fillId="0" borderId="55" xfId="0" applyFont="1" applyFill="1" applyBorder="1" applyAlignment="1" applyProtection="1">
      <alignment horizontal="center"/>
    </xf>
    <xf numFmtId="0" fontId="39" fillId="0" borderId="17"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21" xfId="0" applyBorder="1" applyAlignment="1" applyProtection="1">
      <alignment horizontal="center"/>
    </xf>
    <xf numFmtId="0" fontId="0" fillId="0" borderId="21" xfId="0" applyFill="1" applyBorder="1" applyAlignment="1" applyProtection="1">
      <alignment horizontal="center"/>
    </xf>
    <xf numFmtId="0" fontId="0" fillId="0" borderId="61" xfId="0" applyBorder="1" applyAlignment="1" applyProtection="1">
      <alignment horizontal="center"/>
    </xf>
    <xf numFmtId="0" fontId="0" fillId="0" borderId="61" xfId="0" applyFill="1" applyBorder="1" applyAlignment="1" applyProtection="1">
      <alignment horizontal="center"/>
    </xf>
    <xf numFmtId="0" fontId="0" fillId="0" borderId="55" xfId="0" applyBorder="1" applyAlignment="1" applyProtection="1">
      <alignment horizontal="center"/>
    </xf>
    <xf numFmtId="0" fontId="0" fillId="0" borderId="55" xfId="0" applyFill="1" applyBorder="1" applyAlignment="1" applyProtection="1">
      <alignment horizontal="center"/>
    </xf>
    <xf numFmtId="0" fontId="39" fillId="0" borderId="3" xfId="0" applyFont="1" applyBorder="1" applyAlignment="1" applyProtection="1">
      <alignment horizontal="center" vertical="center" wrapText="1"/>
    </xf>
    <xf numFmtId="0" fontId="39" fillId="0" borderId="21" xfId="0" applyFont="1" applyBorder="1" applyAlignment="1" applyProtection="1">
      <alignment horizontal="center"/>
    </xf>
    <xf numFmtId="0" fontId="39" fillId="0" borderId="61" xfId="0" applyFont="1" applyBorder="1" applyAlignment="1" applyProtection="1">
      <alignment horizontal="center"/>
    </xf>
    <xf numFmtId="0" fontId="39" fillId="0" borderId="55" xfId="0" applyFont="1" applyBorder="1" applyAlignment="1" applyProtection="1">
      <alignment horizontal="center"/>
    </xf>
    <xf numFmtId="165" fontId="2" fillId="2" borderId="21" xfId="0" applyNumberFormat="1" applyFont="1" applyFill="1" applyBorder="1" applyAlignment="1" applyProtection="1">
      <alignment vertical="center"/>
    </xf>
    <xf numFmtId="165" fontId="2" fillId="2" borderId="22" xfId="0" applyNumberFormat="1" applyFont="1" applyFill="1" applyBorder="1" applyAlignment="1" applyProtection="1">
      <alignment vertical="center"/>
    </xf>
    <xf numFmtId="0" fontId="2" fillId="0" borderId="0" xfId="0" applyFont="1" applyBorder="1" applyProtection="1"/>
    <xf numFmtId="0" fontId="17" fillId="0" borderId="0" xfId="0" applyFont="1" applyBorder="1" applyAlignment="1" applyProtection="1">
      <protection hidden="1"/>
    </xf>
    <xf numFmtId="0" fontId="2" fillId="0" borderId="91" xfId="0" applyFont="1" applyBorder="1" applyAlignment="1" applyProtection="1">
      <alignment horizontal="center" vertical="center" wrapText="1"/>
    </xf>
    <xf numFmtId="8" fontId="1" fillId="3" borderId="92" xfId="0" applyNumberFormat="1" applyFont="1" applyFill="1" applyBorder="1" applyAlignment="1" applyProtection="1">
      <alignment horizontal="center" vertical="center" wrapText="1"/>
      <protection locked="0"/>
    </xf>
    <xf numFmtId="8" fontId="1" fillId="3" borderId="76" xfId="0" applyNumberFormat="1" applyFont="1" applyFill="1" applyBorder="1" applyAlignment="1" applyProtection="1">
      <alignment horizontal="center" vertical="center" wrapText="1"/>
      <protection locked="0"/>
    </xf>
    <xf numFmtId="8" fontId="2" fillId="2" borderId="91" xfId="0" applyNumberFormat="1" applyFont="1" applyFill="1" applyBorder="1" applyAlignment="1" applyProtection="1">
      <alignment horizontal="center"/>
    </xf>
    <xf numFmtId="8" fontId="1" fillId="3" borderId="68" xfId="0" applyNumberFormat="1" applyFont="1" applyFill="1" applyBorder="1" applyAlignment="1" applyProtection="1">
      <alignment horizontal="center" vertical="center" wrapText="1"/>
      <protection locked="0"/>
    </xf>
    <xf numFmtId="0" fontId="0" fillId="0" borderId="3" xfId="0" applyBorder="1" applyAlignment="1" applyProtection="1">
      <alignment horizontal="center" vertical="center"/>
    </xf>
    <xf numFmtId="165" fontId="2" fillId="2" borderId="3" xfId="0" applyNumberFormat="1" applyFont="1" applyFill="1" applyBorder="1" applyAlignment="1" applyProtection="1">
      <alignment vertical="center" wrapText="1"/>
    </xf>
    <xf numFmtId="0" fontId="0" fillId="0" borderId="61" xfId="0" applyBorder="1" applyAlignment="1" applyProtection="1">
      <alignment horizontal="center" vertical="center"/>
    </xf>
    <xf numFmtId="165" fontId="2" fillId="2" borderId="61" xfId="0" applyNumberFormat="1" applyFont="1" applyFill="1" applyBorder="1" applyAlignment="1" applyProtection="1">
      <alignment vertical="center" wrapText="1"/>
    </xf>
    <xf numFmtId="165" fontId="2" fillId="2" borderId="93" xfId="0" applyNumberFormat="1" applyFont="1" applyFill="1" applyBorder="1" applyAlignment="1" applyProtection="1">
      <alignment vertical="center" wrapText="1"/>
    </xf>
    <xf numFmtId="165" fontId="2" fillId="2" borderId="1" xfId="0" applyNumberFormat="1" applyFont="1" applyFill="1" applyBorder="1" applyAlignment="1" applyProtection="1">
      <alignment vertical="center" wrapText="1"/>
    </xf>
    <xf numFmtId="0" fontId="0" fillId="0" borderId="0" xfId="0" applyFill="1" applyBorder="1" applyAlignment="1" applyProtection="1">
      <alignment horizontal="center" vertical="center"/>
      <protection hidden="1"/>
    </xf>
    <xf numFmtId="44" fontId="16" fillId="0" borderId="0" xfId="0" applyNumberFormat="1" applyFont="1" applyFill="1" applyBorder="1" applyProtection="1">
      <protection hidden="1"/>
    </xf>
    <xf numFmtId="8" fontId="2" fillId="0" borderId="0" xfId="0" applyNumberFormat="1" applyFont="1" applyFill="1" applyBorder="1" applyAlignment="1" applyProtection="1">
      <alignment horizontal="center"/>
    </xf>
    <xf numFmtId="0" fontId="29" fillId="0" borderId="0" xfId="0" applyFont="1" applyFill="1" applyBorder="1" applyAlignment="1" applyProtection="1">
      <alignment horizontal="center" vertical="center"/>
    </xf>
    <xf numFmtId="165" fontId="0" fillId="0" borderId="0" xfId="0" applyNumberForma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protection hidden="1"/>
    </xf>
    <xf numFmtId="0" fontId="32" fillId="0" borderId="0" xfId="0" applyFont="1" applyBorder="1" applyAlignment="1" applyProtection="1">
      <alignment horizontal="left" vertical="center" wrapText="1"/>
      <protection hidden="1"/>
    </xf>
    <xf numFmtId="0" fontId="0" fillId="0" borderId="52" xfId="0" applyFill="1" applyBorder="1" applyAlignment="1" applyProtection="1">
      <alignment horizontal="center" vertical="center" wrapText="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0" fillId="0" borderId="0" xfId="0" applyProtection="1">
      <protection hidden="1"/>
    </xf>
    <xf numFmtId="0" fontId="32" fillId="0" borderId="0" xfId="0" applyFont="1" applyBorder="1" applyAlignment="1" applyProtection="1">
      <alignment horizontal="left" vertical="center" wrapText="1"/>
      <protection hidden="1"/>
    </xf>
    <xf numFmtId="0" fontId="0" fillId="0" borderId="55" xfId="0" applyBorder="1" applyAlignment="1" applyProtection="1">
      <alignment horizontal="center" vertical="center"/>
    </xf>
    <xf numFmtId="8" fontId="1" fillId="3" borderId="52" xfId="0" applyNumberFormat="1" applyFont="1" applyFill="1" applyBorder="1" applyAlignment="1" applyProtection="1">
      <alignment horizontal="center" vertical="center" wrapText="1"/>
      <protection locked="0"/>
    </xf>
    <xf numFmtId="165" fontId="0" fillId="3" borderId="27" xfId="0" applyNumberFormat="1" applyFill="1" applyBorder="1" applyAlignment="1" applyProtection="1">
      <alignment horizontal="right"/>
      <protection locked="0"/>
    </xf>
    <xf numFmtId="165" fontId="0" fillId="3" borderId="42" xfId="0" applyNumberFormat="1" applyFill="1" applyBorder="1" applyAlignment="1" applyProtection="1">
      <alignment horizontal="right"/>
      <protection locked="0"/>
    </xf>
    <xf numFmtId="165" fontId="0" fillId="3" borderId="37" xfId="0" applyNumberFormat="1" applyFill="1" applyBorder="1" applyAlignment="1" applyProtection="1">
      <alignment horizontal="right"/>
      <protection locked="0"/>
    </xf>
    <xf numFmtId="165" fontId="0" fillId="3" borderId="32" xfId="0" applyNumberFormat="1" applyFill="1" applyBorder="1" applyAlignment="1" applyProtection="1">
      <alignment horizontal="right"/>
      <protection locked="0"/>
    </xf>
    <xf numFmtId="165" fontId="2" fillId="2" borderId="28" xfId="0" applyNumberFormat="1" applyFont="1" applyFill="1" applyBorder="1" applyAlignment="1" applyProtection="1">
      <alignment horizontal="right"/>
    </xf>
    <xf numFmtId="165" fontId="2" fillId="2" borderId="34" xfId="0" applyNumberFormat="1" applyFont="1" applyFill="1" applyBorder="1" applyAlignment="1" applyProtection="1">
      <alignment horizontal="right"/>
    </xf>
    <xf numFmtId="0" fontId="0" fillId="0" borderId="67" xfId="0" applyFont="1" applyBorder="1" applyAlignment="1" applyProtection="1">
      <alignment horizontal="center" vertical="center" wrapText="1"/>
    </xf>
    <xf numFmtId="0" fontId="0" fillId="0" borderId="50" xfId="0" applyFill="1" applyBorder="1" applyAlignment="1" applyProtection="1">
      <alignment horizontal="center" vertical="center" wrapText="1"/>
    </xf>
    <xf numFmtId="166" fontId="0" fillId="2" borderId="23" xfId="0" applyNumberFormat="1" applyFill="1" applyBorder="1" applyAlignment="1" applyProtection="1">
      <alignment vertical="center"/>
    </xf>
    <xf numFmtId="166" fontId="0" fillId="2" borderId="18" xfId="0" applyNumberFormat="1" applyFill="1" applyBorder="1" applyAlignment="1" applyProtection="1">
      <alignment vertical="center"/>
    </xf>
    <xf numFmtId="166" fontId="0" fillId="2" borderId="5" xfId="0" applyNumberFormat="1" applyFill="1" applyBorder="1" applyAlignment="1" applyProtection="1">
      <alignment vertical="center"/>
    </xf>
    <xf numFmtId="0" fontId="0" fillId="0" borderId="41" xfId="0" applyFont="1" applyBorder="1" applyAlignment="1" applyProtection="1">
      <alignment horizontal="center" vertical="center" wrapText="1"/>
    </xf>
    <xf numFmtId="0" fontId="0" fillId="0" borderId="47" xfId="0" applyBorder="1" applyAlignment="1" applyProtection="1">
      <alignment horizontal="center"/>
    </xf>
    <xf numFmtId="0" fontId="0" fillId="0" borderId="83" xfId="0" applyBorder="1" applyAlignment="1" applyProtection="1">
      <alignment horizontal="center"/>
    </xf>
    <xf numFmtId="8" fontId="0" fillId="3" borderId="47" xfId="1" applyNumberFormat="1" applyFont="1" applyFill="1" applyBorder="1" applyAlignment="1" applyProtection="1">
      <alignment horizontal="center"/>
      <protection locked="0"/>
    </xf>
    <xf numFmtId="8" fontId="0" fillId="3" borderId="83" xfId="1" applyNumberFormat="1" applyFont="1" applyFill="1" applyBorder="1" applyAlignment="1" applyProtection="1">
      <alignment horizontal="center"/>
      <protection locked="0"/>
    </xf>
    <xf numFmtId="7" fontId="0" fillId="2" borderId="76" xfId="1" applyNumberFormat="1" applyFont="1" applyFill="1" applyBorder="1" applyProtection="1"/>
    <xf numFmtId="167" fontId="0" fillId="0" borderId="0" xfId="0" applyNumberFormat="1" applyFill="1" applyBorder="1" applyAlignment="1" applyProtection="1">
      <alignment horizontal="center" vertical="center"/>
    </xf>
    <xf numFmtId="165" fontId="0" fillId="2" borderId="66" xfId="0" applyNumberFormat="1" applyFill="1" applyBorder="1" applyAlignment="1" applyProtection="1">
      <alignment horizontal="right" vertical="center"/>
    </xf>
    <xf numFmtId="165" fontId="0" fillId="2" borderId="73" xfId="0" applyNumberFormat="1" applyFill="1" applyBorder="1" applyAlignment="1" applyProtection="1">
      <alignment horizontal="right" vertical="center"/>
    </xf>
    <xf numFmtId="0" fontId="0" fillId="0" borderId="62" xfId="0" applyFont="1" applyBorder="1" applyAlignment="1" applyProtection="1">
      <alignment horizontal="center" vertical="center"/>
    </xf>
    <xf numFmtId="165" fontId="2" fillId="2" borderId="17" xfId="0" applyNumberFormat="1" applyFont="1" applyFill="1" applyBorder="1" applyAlignment="1" applyProtection="1"/>
    <xf numFmtId="165" fontId="0" fillId="2" borderId="20" xfId="0" applyNumberFormat="1" applyFill="1" applyBorder="1" applyAlignment="1" applyProtection="1">
      <alignment horizontal="right" vertical="center"/>
    </xf>
    <xf numFmtId="0" fontId="0" fillId="0" borderId="17"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44" fillId="0" borderId="0" xfId="0" applyFont="1" applyBorder="1" applyProtection="1">
      <protection hidden="1"/>
    </xf>
    <xf numFmtId="0" fontId="16" fillId="0" borderId="0" xfId="0" applyFont="1" applyFill="1" applyBorder="1" applyAlignment="1" applyProtection="1">
      <alignment horizontal="left" vertical="center"/>
    </xf>
    <xf numFmtId="8" fontId="1" fillId="0" borderId="0" xfId="0" applyNumberFormat="1" applyFont="1" applyFill="1" applyBorder="1" applyAlignment="1" applyProtection="1">
      <alignment horizontal="center"/>
      <protection locked="0"/>
    </xf>
    <xf numFmtId="0" fontId="39" fillId="0" borderId="0" xfId="0" applyFont="1" applyFill="1" applyBorder="1" applyAlignment="1" applyProtection="1">
      <alignment horizontal="center" vertical="center"/>
    </xf>
    <xf numFmtId="8" fontId="2" fillId="0" borderId="0" xfId="0" applyNumberFormat="1" applyFont="1" applyFill="1" applyBorder="1" applyAlignment="1" applyProtection="1">
      <alignment horizontal="right"/>
    </xf>
    <xf numFmtId="0" fontId="2" fillId="0" borderId="0" xfId="0" applyFont="1" applyFill="1" applyBorder="1" applyProtection="1"/>
    <xf numFmtId="165" fontId="0" fillId="0" borderId="0" xfId="0" applyNumberFormat="1" applyFill="1" applyBorder="1" applyProtection="1"/>
    <xf numFmtId="165" fontId="2" fillId="0" borderId="0" xfId="0" applyNumberFormat="1" applyFont="1" applyFill="1" applyBorder="1" applyProtection="1"/>
    <xf numFmtId="0" fontId="11" fillId="0" borderId="0" xfId="0" applyFont="1" applyFill="1" applyBorder="1" applyProtection="1">
      <protection hidden="1"/>
    </xf>
    <xf numFmtId="0" fontId="0" fillId="0" borderId="55" xfId="0" applyFill="1" applyBorder="1" applyAlignment="1" applyProtection="1">
      <alignment horizontal="center" vertical="center"/>
    </xf>
    <xf numFmtId="8" fontId="10" fillId="3" borderId="20" xfId="0" applyNumberFormat="1" applyFont="1" applyFill="1" applyBorder="1" applyAlignment="1" applyProtection="1">
      <alignment horizontal="center" vertical="center" wrapText="1"/>
      <protection locked="0"/>
    </xf>
    <xf numFmtId="8" fontId="10" fillId="3" borderId="45" xfId="0" applyNumberFormat="1" applyFont="1" applyFill="1" applyBorder="1" applyAlignment="1" applyProtection="1">
      <alignment horizontal="center" vertical="center" wrapText="1"/>
      <protection locked="0"/>
    </xf>
    <xf numFmtId="0" fontId="39" fillId="0" borderId="55" xfId="0" applyFont="1" applyBorder="1" applyAlignment="1" applyProtection="1">
      <alignment horizontal="center" vertical="center"/>
    </xf>
    <xf numFmtId="0" fontId="2"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xf>
    <xf numFmtId="165"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right" vertical="center" wrapText="1"/>
    </xf>
    <xf numFmtId="8" fontId="0" fillId="0" borderId="0" xfId="0" applyNumberFormat="1" applyFill="1" applyBorder="1" applyAlignment="1" applyProtection="1">
      <alignment horizontal="center"/>
      <protection locked="0"/>
    </xf>
    <xf numFmtId="8" fontId="0" fillId="0" borderId="0" xfId="0" applyNumberFormat="1" applyFill="1" applyBorder="1" applyProtection="1"/>
    <xf numFmtId="8" fontId="2" fillId="0" borderId="0" xfId="0" applyNumberFormat="1" applyFont="1" applyFill="1" applyBorder="1" applyProtection="1"/>
    <xf numFmtId="0" fontId="0" fillId="0" borderId="23"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165" fontId="0" fillId="2" borderId="55" xfId="0" applyNumberFormat="1" applyFill="1" applyBorder="1" applyAlignment="1" applyProtection="1">
      <alignment horizontal="right" vertical="center"/>
    </xf>
    <xf numFmtId="44" fontId="0" fillId="0" borderId="0" xfId="0" applyNumberFormat="1" applyFill="1" applyBorder="1" applyAlignment="1" applyProtection="1">
      <alignment horizontal="center"/>
      <protection hidden="1"/>
    </xf>
    <xf numFmtId="0" fontId="0" fillId="0" borderId="0" xfId="0" applyProtection="1">
      <protection hidden="1"/>
    </xf>
    <xf numFmtId="0" fontId="0" fillId="0" borderId="15" xfId="0" applyBorder="1" applyAlignment="1" applyProtection="1">
      <alignment vertical="center"/>
      <protection hidden="1"/>
    </xf>
    <xf numFmtId="0" fontId="0" fillId="0" borderId="3" xfId="0" applyFont="1" applyBorder="1" applyAlignment="1" applyProtection="1">
      <alignment horizontal="center" vertical="center"/>
    </xf>
    <xf numFmtId="0" fontId="0" fillId="0" borderId="55" xfId="0" applyBorder="1" applyAlignment="1" applyProtection="1">
      <alignment horizontal="center" vertical="center" wrapText="1"/>
    </xf>
    <xf numFmtId="165" fontId="0" fillId="2" borderId="23" xfId="0" applyNumberFormat="1" applyFill="1" applyBorder="1" applyAlignment="1" applyProtection="1">
      <alignment vertical="center"/>
    </xf>
    <xf numFmtId="165" fontId="0" fillId="2" borderId="18" xfId="0" applyNumberFormat="1" applyFill="1" applyBorder="1" applyAlignment="1" applyProtection="1">
      <alignment vertical="center"/>
    </xf>
    <xf numFmtId="165" fontId="0" fillId="2" borderId="5" xfId="0" applyNumberFormat="1" applyFill="1" applyBorder="1" applyAlignment="1" applyProtection="1">
      <alignment vertical="center"/>
    </xf>
    <xf numFmtId="165" fontId="0" fillId="2" borderId="15" xfId="0" applyNumberFormat="1" applyFill="1" applyBorder="1" applyAlignment="1" applyProtection="1">
      <alignment vertical="center"/>
    </xf>
    <xf numFmtId="165" fontId="0" fillId="2" borderId="25" xfId="0" applyNumberFormat="1" applyFill="1" applyBorder="1" applyAlignment="1" applyProtection="1">
      <alignment horizontal="right" vertical="center"/>
    </xf>
    <xf numFmtId="165" fontId="0" fillId="2" borderId="25" xfId="0" applyNumberFormat="1" applyFill="1" applyBorder="1" applyAlignment="1" applyProtection="1">
      <alignment vertical="center"/>
    </xf>
    <xf numFmtId="165" fontId="0" fillId="2" borderId="24" xfId="0" applyNumberFormat="1" applyFill="1" applyBorder="1" applyAlignment="1" applyProtection="1">
      <alignment vertical="center"/>
    </xf>
    <xf numFmtId="165" fontId="0" fillId="2" borderId="26" xfId="0" applyNumberFormat="1" applyFill="1" applyBorder="1" applyAlignment="1" applyProtection="1">
      <alignment vertical="center"/>
    </xf>
    <xf numFmtId="0" fontId="0" fillId="2" borderId="1" xfId="0" applyFill="1" applyBorder="1" applyProtection="1"/>
    <xf numFmtId="0" fontId="0" fillId="2" borderId="9" xfId="0" applyFill="1" applyBorder="1" applyProtection="1"/>
    <xf numFmtId="0" fontId="0" fillId="2" borderId="16" xfId="0" applyFill="1" applyBorder="1" applyProtection="1"/>
    <xf numFmtId="165" fontId="10" fillId="2" borderId="61" xfId="0" applyNumberFormat="1" applyFont="1" applyFill="1" applyBorder="1" applyAlignment="1" applyProtection="1">
      <alignment vertical="center"/>
    </xf>
    <xf numFmtId="165" fontId="10" fillId="2" borderId="61" xfId="0" applyNumberFormat="1" applyFont="1" applyFill="1" applyBorder="1" applyAlignment="1" applyProtection="1">
      <alignment horizontal="right" vertical="center" wrapText="1"/>
    </xf>
    <xf numFmtId="165" fontId="10" fillId="2" borderId="93" xfId="0" applyNumberFormat="1" applyFont="1" applyFill="1" applyBorder="1" applyAlignment="1" applyProtection="1">
      <alignment horizontal="right" vertical="center" wrapText="1"/>
    </xf>
    <xf numFmtId="0" fontId="56" fillId="0" borderId="0" xfId="0" applyFont="1" applyBorder="1" applyAlignment="1" applyProtection="1">
      <protection hidden="1"/>
    </xf>
    <xf numFmtId="0" fontId="56" fillId="0" borderId="0" xfId="0" applyFont="1" applyAlignment="1" applyProtection="1">
      <protection hidden="1"/>
    </xf>
    <xf numFmtId="8" fontId="1" fillId="3" borderId="41" xfId="0" applyNumberFormat="1" applyFont="1" applyFill="1" applyBorder="1" applyAlignment="1" applyProtection="1">
      <alignment horizontal="center" vertical="center" wrapText="1"/>
      <protection locked="0"/>
    </xf>
    <xf numFmtId="8" fontId="1" fillId="3" borderId="20" xfId="0" applyNumberFormat="1" applyFont="1" applyFill="1" applyBorder="1" applyAlignment="1" applyProtection="1">
      <alignment horizontal="center" vertical="center" wrapText="1"/>
      <protection locked="0"/>
    </xf>
    <xf numFmtId="8" fontId="2" fillId="2" borderId="10" xfId="0" applyNumberFormat="1" applyFont="1" applyFill="1" applyBorder="1" applyAlignment="1" applyProtection="1">
      <alignment horizontal="center"/>
    </xf>
    <xf numFmtId="165" fontId="0" fillId="2" borderId="62" xfId="0" applyNumberFormat="1" applyFill="1"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8" fontId="2" fillId="2" borderId="62" xfId="0" applyNumberFormat="1" applyFont="1" applyFill="1" applyBorder="1" applyAlignment="1" applyProtection="1">
      <alignment horizontal="right" vertical="center" wrapText="1"/>
    </xf>
    <xf numFmtId="8" fontId="2" fillId="2" borderId="15" xfId="0" applyNumberFormat="1" applyFont="1" applyFill="1" applyBorder="1" applyAlignment="1" applyProtection="1">
      <alignment horizontal="right" vertical="center" wrapText="1"/>
    </xf>
    <xf numFmtId="8" fontId="2" fillId="2" borderId="49" xfId="0" applyNumberFormat="1" applyFont="1" applyFill="1" applyBorder="1" applyAlignment="1" applyProtection="1">
      <alignment horizontal="right" vertical="center" wrapText="1"/>
    </xf>
    <xf numFmtId="165" fontId="0" fillId="2" borderId="62" xfId="0" applyNumberFormat="1" applyFill="1" applyBorder="1" applyAlignment="1" applyProtection="1">
      <alignment horizontal="right" vertical="center" wrapText="1"/>
    </xf>
    <xf numFmtId="165" fontId="0" fillId="0" borderId="15" xfId="0" applyNumberFormat="1" applyBorder="1" applyAlignment="1" applyProtection="1">
      <alignment horizontal="right" vertical="center" wrapText="1"/>
    </xf>
    <xf numFmtId="165" fontId="0" fillId="0" borderId="49" xfId="0" applyNumberFormat="1" applyBorder="1" applyAlignment="1" applyProtection="1">
      <alignment horizontal="right" vertical="center" wrapText="1"/>
    </xf>
    <xf numFmtId="0" fontId="0" fillId="0" borderId="3" xfId="0" applyFont="1" applyBorder="1" applyAlignment="1" applyProtection="1">
      <alignment horizontal="center" vertical="center"/>
    </xf>
    <xf numFmtId="0" fontId="0" fillId="0" borderId="61" xfId="0" applyFont="1" applyBorder="1" applyAlignment="1" applyProtection="1">
      <alignment horizontal="center" vertical="center"/>
    </xf>
    <xf numFmtId="0" fontId="0" fillId="0" borderId="55" xfId="0" applyFont="1" applyBorder="1" applyAlignment="1" applyProtection="1">
      <alignment horizontal="center" vertical="center"/>
    </xf>
    <xf numFmtId="0" fontId="16" fillId="0" borderId="41"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39" fillId="0" borderId="53" xfId="0" applyFont="1" applyBorder="1" applyAlignment="1" applyProtection="1">
      <alignment horizontal="center" vertical="center"/>
    </xf>
    <xf numFmtId="0" fontId="0" fillId="0" borderId="7" xfId="0" applyBorder="1" applyProtection="1">
      <protection hidden="1"/>
    </xf>
    <xf numFmtId="0" fontId="0" fillId="0" borderId="0" xfId="0" applyBorder="1" applyProtection="1">
      <protection hidden="1"/>
    </xf>
    <xf numFmtId="0" fontId="29" fillId="0" borderId="64" xfId="0" applyFont="1" applyBorder="1" applyAlignment="1" applyProtection="1">
      <alignment horizontal="center" vertical="center"/>
    </xf>
    <xf numFmtId="0" fontId="29" fillId="0" borderId="68" xfId="0" applyFont="1" applyBorder="1" applyAlignment="1" applyProtection="1">
      <alignment horizontal="center" vertical="center"/>
    </xf>
    <xf numFmtId="0" fontId="29" fillId="0" borderId="65" xfId="0" applyFont="1" applyBorder="1" applyAlignment="1" applyProtection="1">
      <alignment horizontal="center" vertical="center"/>
    </xf>
    <xf numFmtId="0" fontId="0" fillId="0" borderId="12" xfId="0" applyFont="1" applyBorder="1" applyAlignment="1" applyProtection="1">
      <alignment horizontal="left" vertical="center" wrapText="1"/>
    </xf>
    <xf numFmtId="0" fontId="0" fillId="0" borderId="44" xfId="0" applyFont="1" applyBorder="1" applyAlignment="1" applyProtection="1">
      <alignment horizontal="left" vertical="center" wrapText="1"/>
    </xf>
    <xf numFmtId="8" fontId="1" fillId="3" borderId="32" xfId="0" applyNumberFormat="1" applyFont="1" applyFill="1" applyBorder="1" applyAlignment="1" applyProtection="1">
      <alignment horizontal="center"/>
      <protection locked="0"/>
    </xf>
    <xf numFmtId="8" fontId="1" fillId="3" borderId="44" xfId="0" applyNumberFormat="1" applyFont="1" applyFill="1" applyBorder="1" applyAlignment="1" applyProtection="1">
      <alignment horizontal="center"/>
      <protection locked="0"/>
    </xf>
    <xf numFmtId="0" fontId="0" fillId="0" borderId="62"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2"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65" fontId="0" fillId="2" borderId="23" xfId="0" applyNumberFormat="1" applyFill="1" applyBorder="1" applyAlignment="1" applyProtection="1">
      <alignment vertical="center"/>
    </xf>
    <xf numFmtId="165" fontId="0" fillId="2" borderId="18" xfId="0" applyNumberFormat="1" applyFill="1" applyBorder="1" applyAlignment="1" applyProtection="1">
      <alignment vertical="center"/>
    </xf>
    <xf numFmtId="165" fontId="0" fillId="2" borderId="5" xfId="0" applyNumberFormat="1" applyFill="1" applyBorder="1" applyAlignment="1" applyProtection="1">
      <alignment vertical="center"/>
    </xf>
    <xf numFmtId="0" fontId="39" fillId="0" borderId="64" xfId="0" applyFont="1" applyBorder="1" applyAlignment="1" applyProtection="1">
      <alignment horizontal="center" vertical="center"/>
    </xf>
    <xf numFmtId="0" fontId="39" fillId="0" borderId="68" xfId="0" applyFont="1" applyBorder="1" applyAlignment="1" applyProtection="1">
      <alignment horizontal="center" vertical="center"/>
    </xf>
    <xf numFmtId="0" fontId="39" fillId="0" borderId="65" xfId="0" applyFont="1" applyBorder="1" applyAlignment="1" applyProtection="1">
      <alignment horizontal="center" vertical="center"/>
    </xf>
    <xf numFmtId="165" fontId="0" fillId="2" borderId="15" xfId="0" applyNumberFormat="1" applyFill="1" applyBorder="1" applyAlignment="1" applyProtection="1">
      <alignment vertical="center"/>
    </xf>
    <xf numFmtId="165" fontId="0" fillId="2" borderId="49" xfId="0" applyNumberFormat="1" applyFill="1" applyBorder="1" applyAlignment="1" applyProtection="1">
      <alignment vertical="center"/>
    </xf>
    <xf numFmtId="0" fontId="39" fillId="0" borderId="62" xfId="0" applyFont="1" applyBorder="1" applyAlignment="1" applyProtection="1">
      <alignment horizontal="center" vertical="center" wrapText="1"/>
      <protection hidden="1"/>
    </xf>
    <xf numFmtId="0" fontId="39" fillId="0" borderId="15" xfId="0" applyFont="1" applyBorder="1" applyAlignment="1" applyProtection="1">
      <alignment horizontal="center" vertical="center" wrapText="1"/>
      <protection hidden="1"/>
    </xf>
    <xf numFmtId="0" fontId="39" fillId="0" borderId="49"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10" xfId="0" applyFont="1" applyBorder="1" applyProtection="1"/>
    <xf numFmtId="0" fontId="2" fillId="0" borderId="46" xfId="0" applyFont="1" applyBorder="1" applyProtection="1"/>
    <xf numFmtId="0" fontId="2" fillId="0" borderId="2" xfId="0" applyFont="1" applyBorder="1" applyProtection="1"/>
    <xf numFmtId="8" fontId="2" fillId="2" borderId="46" xfId="0" applyNumberFormat="1" applyFont="1" applyFill="1" applyBorder="1" applyAlignment="1" applyProtection="1">
      <alignment horizontal="center"/>
    </xf>
    <xf numFmtId="8" fontId="2" fillId="2" borderId="39" xfId="0" applyNumberFormat="1" applyFont="1" applyFill="1" applyBorder="1" applyAlignment="1" applyProtection="1">
      <alignment horizontal="center"/>
    </xf>
    <xf numFmtId="0" fontId="1" fillId="0" borderId="3" xfId="0" applyFont="1" applyBorder="1" applyAlignment="1" applyProtection="1">
      <alignment horizontal="left" vertical="center" wrapText="1"/>
    </xf>
    <xf numFmtId="8" fontId="1" fillId="3" borderId="58" xfId="0" applyNumberFormat="1" applyFont="1" applyFill="1" applyBorder="1" applyAlignment="1" applyProtection="1">
      <alignment horizontal="center"/>
      <protection locked="0"/>
    </xf>
    <xf numFmtId="8" fontId="1" fillId="3" borderId="82" xfId="0" applyNumberFormat="1" applyFont="1" applyFill="1" applyBorder="1" applyAlignment="1" applyProtection="1">
      <alignment horizontal="center"/>
      <protection locked="0"/>
    </xf>
    <xf numFmtId="0" fontId="2" fillId="0" borderId="63" xfId="0" applyFont="1" applyBorder="1" applyAlignment="1" applyProtection="1">
      <alignment horizontal="center" vertical="center" wrapText="1"/>
      <protection hidden="1"/>
    </xf>
    <xf numFmtId="0" fontId="2" fillId="0" borderId="71" xfId="0" applyFont="1" applyBorder="1" applyAlignment="1" applyProtection="1">
      <alignment horizontal="center" vertical="center" wrapText="1"/>
      <protection hidden="1"/>
    </xf>
    <xf numFmtId="0" fontId="10" fillId="0" borderId="13" xfId="0" applyFont="1" applyBorder="1" applyProtection="1">
      <protection hidden="1"/>
    </xf>
    <xf numFmtId="0" fontId="10" fillId="0" borderId="57" xfId="0" applyFont="1" applyBorder="1" applyProtection="1">
      <protection hidden="1"/>
    </xf>
    <xf numFmtId="0" fontId="2" fillId="0" borderId="66"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62" xfId="0" applyFont="1" applyBorder="1" applyAlignment="1" applyProtection="1">
      <alignment horizontal="center" vertical="center" wrapText="1"/>
      <protection hidden="1"/>
    </xf>
    <xf numFmtId="0" fontId="2" fillId="0" borderId="49"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0" fillId="0" borderId="53" xfId="0" applyBorder="1" applyAlignment="1" applyProtection="1">
      <alignment horizontal="center" vertical="center"/>
    </xf>
    <xf numFmtId="0" fontId="0" fillId="0" borderId="71"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165" fontId="0" fillId="2" borderId="62" xfId="0" applyNumberFormat="1" applyFill="1" applyBorder="1" applyAlignment="1" applyProtection="1">
      <alignment vertical="center"/>
      <protection hidden="1"/>
    </xf>
    <xf numFmtId="165" fontId="0" fillId="2" borderId="15" xfId="0" applyNumberFormat="1" applyFill="1" applyBorder="1" applyAlignment="1" applyProtection="1">
      <alignment vertical="center"/>
      <protection hidden="1"/>
    </xf>
    <xf numFmtId="165" fontId="0" fillId="2" borderId="49" xfId="0" applyNumberFormat="1" applyFill="1" applyBorder="1" applyAlignment="1" applyProtection="1">
      <alignment vertical="center"/>
      <protection hidden="1"/>
    </xf>
    <xf numFmtId="0" fontId="2" fillId="0" borderId="0" xfId="0" applyFont="1" applyAlignment="1" applyProtection="1">
      <alignment horizontal="left" wrapText="1"/>
      <protection hidden="1"/>
    </xf>
    <xf numFmtId="0" fontId="26" fillId="0" borderId="0" xfId="0" applyFont="1" applyFill="1" applyBorder="1" applyAlignment="1" applyProtection="1">
      <alignment horizontal="justify" wrapText="1"/>
      <protection hidden="1"/>
    </xf>
    <xf numFmtId="0" fontId="2" fillId="0" borderId="2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0" fillId="0" borderId="52" xfId="0" applyFill="1" applyBorder="1" applyAlignment="1" applyProtection="1">
      <alignment horizontal="center" vertical="center" wrapText="1"/>
    </xf>
    <xf numFmtId="0" fontId="16" fillId="0" borderId="62" xfId="0" applyFont="1" applyBorder="1" applyAlignment="1" applyProtection="1">
      <alignment horizontal="center" vertical="center"/>
    </xf>
    <xf numFmtId="0" fontId="16" fillId="0" borderId="49" xfId="0" applyFont="1" applyBorder="1" applyAlignment="1" applyProtection="1">
      <alignment horizontal="center" vertical="center"/>
    </xf>
    <xf numFmtId="8" fontId="1" fillId="3" borderId="48" xfId="0" applyNumberFormat="1" applyFont="1" applyFill="1" applyBorder="1" applyAlignment="1" applyProtection="1">
      <alignment horizontal="center"/>
      <protection locked="0"/>
    </xf>
    <xf numFmtId="8" fontId="1" fillId="3" borderId="30" xfId="0" applyNumberFormat="1" applyFont="1" applyFill="1" applyBorder="1" applyAlignment="1" applyProtection="1">
      <alignment horizontal="center"/>
      <protection locked="0"/>
    </xf>
    <xf numFmtId="0" fontId="2" fillId="0" borderId="27" xfId="0" applyFont="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16" fillId="0" borderId="0" xfId="0" applyFont="1" applyBorder="1" applyAlignment="1" applyProtection="1">
      <alignment horizontal="justify" wrapText="1"/>
      <protection hidden="1"/>
    </xf>
    <xf numFmtId="44" fontId="16" fillId="0" borderId="9" xfId="0" applyNumberFormat="1" applyFont="1" applyFill="1" applyBorder="1" applyAlignment="1" applyProtection="1">
      <alignment horizontal="left"/>
    </xf>
    <xf numFmtId="44" fontId="16" fillId="0" borderId="16" xfId="0" applyNumberFormat="1" applyFont="1" applyFill="1" applyBorder="1" applyAlignment="1" applyProtection="1">
      <alignment horizontal="left"/>
    </xf>
    <xf numFmtId="44" fontId="16" fillId="0" borderId="91" xfId="0" applyNumberFormat="1" applyFont="1" applyFill="1" applyBorder="1" applyAlignment="1" applyProtection="1">
      <alignment horizontal="left"/>
    </xf>
    <xf numFmtId="0" fontId="2" fillId="0" borderId="9" xfId="0" applyFont="1" applyBorder="1" applyAlignment="1" applyProtection="1">
      <alignment horizontal="left" wrapText="1"/>
    </xf>
    <xf numFmtId="0" fontId="2" fillId="0" borderId="16" xfId="0" applyFont="1" applyBorder="1" applyAlignment="1" applyProtection="1">
      <alignment horizontal="left" wrapText="1"/>
    </xf>
    <xf numFmtId="0" fontId="2" fillId="0" borderId="53" xfId="0" applyFont="1" applyBorder="1" applyAlignment="1" applyProtection="1">
      <alignment horizontal="left" wrapText="1"/>
    </xf>
    <xf numFmtId="0" fontId="2" fillId="0" borderId="62"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2" fillId="0" borderId="69" xfId="0" applyFont="1" applyBorder="1" applyAlignment="1" applyProtection="1">
      <alignment horizontal="center" vertical="center" wrapText="1"/>
    </xf>
    <xf numFmtId="0" fontId="2" fillId="0" borderId="72" xfId="0" applyFont="1" applyBorder="1" applyAlignment="1" applyProtection="1">
      <alignment horizontal="center" vertical="center" wrapText="1"/>
    </xf>
    <xf numFmtId="0" fontId="0" fillId="0" borderId="10" xfId="0" applyFont="1" applyBorder="1" applyAlignment="1" applyProtection="1">
      <alignment horizontal="center" vertical="center"/>
    </xf>
    <xf numFmtId="0" fontId="39" fillId="0" borderId="2" xfId="0" applyFont="1" applyBorder="1" applyAlignment="1" applyProtection="1">
      <alignment horizontal="center" vertical="center"/>
    </xf>
    <xf numFmtId="0" fontId="0" fillId="0" borderId="70"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16" fillId="0" borderId="66" xfId="0" applyFont="1" applyFill="1" applyBorder="1" applyAlignment="1" applyProtection="1">
      <alignment horizontal="center" vertical="center" wrapText="1"/>
    </xf>
    <xf numFmtId="0" fontId="16" fillId="0" borderId="38" xfId="0" applyFont="1" applyFill="1" applyBorder="1" applyAlignment="1" applyProtection="1">
      <alignment horizontal="center" vertical="center" wrapText="1"/>
    </xf>
    <xf numFmtId="44" fontId="16" fillId="0" borderId="41" xfId="0" applyNumberFormat="1" applyFont="1" applyFill="1" applyBorder="1" applyAlignment="1" applyProtection="1">
      <alignment horizontal="left" vertical="center"/>
    </xf>
    <xf numFmtId="44" fontId="16" fillId="0" borderId="27" xfId="0" applyNumberFormat="1" applyFont="1" applyFill="1" applyBorder="1" applyAlignment="1" applyProtection="1">
      <alignment horizontal="left" vertical="center"/>
    </xf>
    <xf numFmtId="44" fontId="16" fillId="0" borderId="20" xfId="0" applyNumberFormat="1" applyFont="1" applyFill="1" applyBorder="1" applyAlignment="1" applyProtection="1">
      <alignment horizontal="left" vertical="center"/>
    </xf>
    <xf numFmtId="44" fontId="16" fillId="0" borderId="28" xfId="0" applyNumberFormat="1" applyFont="1" applyFill="1" applyBorder="1" applyAlignment="1" applyProtection="1">
      <alignment horizontal="left" vertical="center"/>
    </xf>
    <xf numFmtId="0" fontId="8" fillId="0" borderId="0" xfId="0" applyFont="1" applyBorder="1" applyProtection="1">
      <protection hidden="1"/>
    </xf>
    <xf numFmtId="0" fontId="0" fillId="0" borderId="1" xfId="0" applyBorder="1" applyAlignment="1" applyProtection="1">
      <alignment horizontal="center" vertical="center"/>
      <protection hidden="1"/>
    </xf>
    <xf numFmtId="165" fontId="0" fillId="2" borderId="62" xfId="0" applyNumberFormat="1" applyFill="1" applyBorder="1" applyAlignment="1" applyProtection="1">
      <alignment horizontal="right" vertical="center"/>
    </xf>
    <xf numFmtId="0" fontId="0" fillId="0" borderId="15" xfId="0" applyBorder="1" applyAlignment="1" applyProtection="1">
      <alignment horizontal="right" vertical="center"/>
    </xf>
    <xf numFmtId="0" fontId="0" fillId="0" borderId="49" xfId="0" applyBorder="1" applyAlignment="1" applyProtection="1">
      <alignment horizontal="right" vertical="center"/>
    </xf>
    <xf numFmtId="164" fontId="0" fillId="0" borderId="66" xfId="0" applyNumberFormat="1" applyFill="1" applyBorder="1" applyAlignment="1" applyProtection="1">
      <alignment horizontal="center" vertical="center"/>
    </xf>
    <xf numFmtId="164" fontId="0" fillId="0" borderId="67" xfId="0" applyNumberFormat="1" applyFill="1" applyBorder="1" applyAlignment="1" applyProtection="1">
      <alignment horizontal="center" vertical="center"/>
    </xf>
    <xf numFmtId="164" fontId="0" fillId="0" borderId="38" xfId="0" applyNumberFormat="1" applyFill="1" applyBorder="1" applyAlignment="1" applyProtection="1">
      <alignment horizontal="center" vertical="center"/>
    </xf>
    <xf numFmtId="0" fontId="2" fillId="0" borderId="11" xfId="0" applyFont="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16" fillId="0" borderId="1" xfId="0" applyFont="1" applyBorder="1" applyAlignment="1" applyProtection="1">
      <alignment horizontal="center" vertical="center"/>
    </xf>
    <xf numFmtId="0" fontId="0" fillId="0" borderId="71" xfId="0" applyBorder="1" applyAlignment="1" applyProtection="1">
      <alignment horizontal="center" vertical="center"/>
    </xf>
    <xf numFmtId="0" fontId="0" fillId="0" borderId="56" xfId="0" applyBorder="1" applyAlignment="1" applyProtection="1">
      <alignment horizontal="center" vertical="center"/>
    </xf>
    <xf numFmtId="0" fontId="0" fillId="0" borderId="54" xfId="0" applyBorder="1" applyAlignment="1" applyProtection="1">
      <alignment horizontal="center" vertical="center"/>
    </xf>
    <xf numFmtId="0" fontId="2" fillId="0" borderId="49"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3" fontId="0" fillId="0" borderId="8" xfId="0" applyNumberFormat="1" applyBorder="1" applyAlignment="1" applyProtection="1">
      <alignment horizontal="center" vertical="center"/>
    </xf>
    <xf numFmtId="0" fontId="0" fillId="0" borderId="1" xfId="0" applyFont="1" applyBorder="1" applyAlignment="1" applyProtection="1">
      <alignment horizontal="center" vertical="center"/>
    </xf>
    <xf numFmtId="165" fontId="0" fillId="2" borderId="62" xfId="0" applyNumberFormat="1" applyFill="1" applyBorder="1" applyAlignment="1" applyProtection="1">
      <alignment wrapText="1"/>
    </xf>
    <xf numFmtId="165" fontId="0" fillId="0" borderId="15" xfId="0" applyNumberFormat="1" applyBorder="1" applyAlignment="1" applyProtection="1">
      <alignment wrapText="1"/>
    </xf>
    <xf numFmtId="165" fontId="0" fillId="0" borderId="49" xfId="0" applyNumberFormat="1" applyBorder="1" applyAlignment="1" applyProtection="1">
      <alignment wrapText="1"/>
    </xf>
    <xf numFmtId="0" fontId="0" fillId="0" borderId="0" xfId="0" applyBorder="1" applyAlignment="1" applyProtection="1">
      <alignment horizontal="left" vertical="justify" wrapText="1"/>
    </xf>
    <xf numFmtId="0" fontId="0" fillId="0" borderId="62" xfId="0" applyBorder="1" applyAlignment="1" applyProtection="1">
      <alignment horizontal="center" vertical="center"/>
    </xf>
    <xf numFmtId="0" fontId="0" fillId="0" borderId="15" xfId="0" applyBorder="1" applyAlignment="1" applyProtection="1">
      <alignment horizontal="center" vertical="center"/>
    </xf>
    <xf numFmtId="0" fontId="0" fillId="0" borderId="49" xfId="0" applyBorder="1" applyAlignment="1" applyProtection="1">
      <alignment horizontal="center" vertical="center"/>
    </xf>
    <xf numFmtId="0" fontId="0" fillId="0" borderId="62"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63" xfId="0" applyFont="1" applyBorder="1" applyAlignment="1" applyProtection="1">
      <alignment horizontal="center" vertical="center"/>
    </xf>
    <xf numFmtId="0" fontId="2" fillId="0" borderId="60" xfId="0" applyFont="1" applyBorder="1" applyAlignment="1" applyProtection="1">
      <alignment horizontal="center" vertical="center"/>
    </xf>
    <xf numFmtId="0" fontId="15" fillId="0" borderId="0" xfId="0" applyFont="1" applyBorder="1" applyAlignment="1" applyProtection="1">
      <alignment horizontal="left" vertical="top" wrapText="1"/>
      <protection hidden="1"/>
    </xf>
    <xf numFmtId="0" fontId="52" fillId="0" borderId="0" xfId="0" applyFont="1" applyBorder="1" applyAlignment="1" applyProtection="1">
      <alignment horizontal="justify" wrapText="1"/>
      <protection hidden="1"/>
    </xf>
    <xf numFmtId="0" fontId="16" fillId="0" borderId="9" xfId="0" applyFont="1" applyBorder="1" applyAlignment="1" applyProtection="1">
      <alignment horizontal="left" wrapText="1"/>
    </xf>
    <xf numFmtId="0" fontId="16" fillId="0" borderId="16" xfId="0" applyFont="1" applyBorder="1" applyAlignment="1" applyProtection="1">
      <alignment horizontal="left" wrapText="1"/>
    </xf>
    <xf numFmtId="0" fontId="16" fillId="0" borderId="53" xfId="0" applyFont="1" applyBorder="1" applyAlignment="1" applyProtection="1">
      <alignment horizontal="left" wrapText="1"/>
    </xf>
    <xf numFmtId="0" fontId="49" fillId="0" borderId="0" xfId="0" applyFont="1" applyAlignment="1" applyProtection="1">
      <alignment horizontal="justify" wrapText="1"/>
      <protection hidden="1"/>
    </xf>
    <xf numFmtId="0" fontId="0" fillId="0" borderId="71" xfId="0"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16" fillId="0" borderId="38" xfId="0" applyFont="1" applyBorder="1" applyAlignment="1" applyProtection="1">
      <alignment horizontal="left" vertical="center"/>
    </xf>
    <xf numFmtId="0" fontId="16" fillId="0" borderId="17" xfId="0" applyFont="1" applyBorder="1" applyAlignment="1" applyProtection="1">
      <alignment horizontal="left" vertical="center"/>
    </xf>
    <xf numFmtId="0" fontId="2" fillId="0" borderId="46"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 fillId="0" borderId="63" xfId="0" applyFont="1" applyBorder="1" applyAlignment="1" applyProtection="1">
      <alignment horizontal="center" vertical="center" wrapText="1"/>
    </xf>
    <xf numFmtId="0" fontId="2" fillId="0" borderId="71"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0" fillId="0" borderId="29"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1" fillId="0" borderId="47" xfId="0" applyFont="1" applyBorder="1" applyAlignment="1" applyProtection="1">
      <alignment horizontal="left" vertical="center" wrapText="1"/>
    </xf>
    <xf numFmtId="0" fontId="1" fillId="0" borderId="83"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6" fillId="0" borderId="73"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16" fillId="0" borderId="42" xfId="0" applyFont="1" applyBorder="1" applyAlignment="1" applyProtection="1">
      <alignment horizontal="center" vertical="center"/>
    </xf>
    <xf numFmtId="0" fontId="16" fillId="0" borderId="50" xfId="0" applyFont="1" applyBorder="1" applyAlignment="1" applyProtection="1">
      <alignment horizontal="center" vertical="center"/>
    </xf>
    <xf numFmtId="168" fontId="0" fillId="0" borderId="66" xfId="0" applyNumberFormat="1" applyFill="1" applyBorder="1" applyAlignment="1" applyProtection="1">
      <alignment horizontal="center" vertical="center"/>
    </xf>
    <xf numFmtId="168" fontId="0" fillId="0" borderId="67" xfId="0" applyNumberFormat="1" applyFill="1" applyBorder="1" applyAlignment="1" applyProtection="1">
      <alignment horizontal="center" vertical="center"/>
    </xf>
    <xf numFmtId="168" fontId="0" fillId="0" borderId="38" xfId="0" applyNumberFormat="1" applyFill="1" applyBorder="1" applyAlignment="1" applyProtection="1">
      <alignment horizontal="center" vertical="center"/>
    </xf>
    <xf numFmtId="44" fontId="0" fillId="0" borderId="25" xfId="0" applyNumberFormat="1" applyFill="1" applyBorder="1" applyAlignment="1" applyProtection="1">
      <alignment horizontal="center" vertical="center"/>
    </xf>
    <xf numFmtId="44" fontId="0" fillId="0" borderId="24" xfId="0" applyNumberFormat="1" applyFill="1" applyBorder="1" applyAlignment="1" applyProtection="1">
      <alignment horizontal="center" vertical="center"/>
    </xf>
    <xf numFmtId="44" fontId="0" fillId="0" borderId="26" xfId="0" applyNumberFormat="1" applyFill="1" applyBorder="1" applyAlignment="1" applyProtection="1">
      <alignment horizontal="center" vertical="center"/>
    </xf>
    <xf numFmtId="0" fontId="0" fillId="0" borderId="8" xfId="0" applyBorder="1" applyAlignment="1" applyProtection="1">
      <alignment horizontal="left" vertical="top" wrapText="1"/>
      <protection hidden="1"/>
    </xf>
    <xf numFmtId="0" fontId="49" fillId="0" borderId="0" xfId="0" applyFont="1" applyAlignment="1" applyProtection="1">
      <alignment horizontal="left" wrapText="1"/>
      <protection hidden="1"/>
    </xf>
    <xf numFmtId="0" fontId="0" fillId="0" borderId="0" xfId="0" applyBorder="1" applyAlignment="1" applyProtection="1">
      <alignment horizontal="left" vertical="top" wrapText="1"/>
      <protection hidden="1"/>
    </xf>
    <xf numFmtId="8" fontId="0" fillId="3" borderId="46" xfId="0" applyNumberFormat="1" applyFill="1" applyBorder="1" applyAlignment="1" applyProtection="1">
      <alignment horizontal="center"/>
      <protection locked="0"/>
    </xf>
    <xf numFmtId="8" fontId="0" fillId="3" borderId="2" xfId="0" applyNumberFormat="1" applyFill="1" applyBorder="1" applyAlignment="1" applyProtection="1">
      <alignment horizontal="center"/>
      <protection locked="0"/>
    </xf>
    <xf numFmtId="0" fontId="0" fillId="0" borderId="0" xfId="0" applyFill="1" applyBorder="1" applyProtection="1">
      <protection hidden="1"/>
    </xf>
    <xf numFmtId="165" fontId="0" fillId="2" borderId="25" xfId="0" applyNumberFormat="1" applyFill="1" applyBorder="1" applyAlignment="1" applyProtection="1">
      <alignment horizontal="right" vertical="center"/>
    </xf>
    <xf numFmtId="165" fontId="0" fillId="2" borderId="24" xfId="0" applyNumberFormat="1" applyFill="1" applyBorder="1" applyAlignment="1" applyProtection="1">
      <alignment horizontal="right" vertical="center"/>
    </xf>
    <xf numFmtId="165" fontId="0" fillId="2" borderId="26" xfId="0" applyNumberFormat="1" applyFill="1" applyBorder="1" applyAlignment="1" applyProtection="1">
      <alignment horizontal="right" vertical="center"/>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8" fontId="0" fillId="3" borderId="10" xfId="0" applyNumberFormat="1" applyFill="1" applyBorder="1" applyAlignment="1" applyProtection="1">
      <alignment horizontal="center"/>
      <protection locked="0"/>
    </xf>
    <xf numFmtId="0" fontId="16" fillId="0" borderId="63"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60" xfId="0" applyFont="1" applyBorder="1" applyAlignment="1" applyProtection="1">
      <alignment horizontal="center" vertical="center"/>
    </xf>
    <xf numFmtId="0" fontId="16" fillId="0" borderId="65" xfId="0" applyFont="1" applyBorder="1" applyAlignment="1" applyProtection="1">
      <alignment horizontal="center" vertical="center"/>
    </xf>
    <xf numFmtId="0" fontId="16" fillId="0" borderId="42"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6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76" xfId="0" applyFont="1" applyBorder="1" applyAlignment="1" applyProtection="1">
      <alignment horizontal="center" vertical="center" wrapText="1"/>
    </xf>
    <xf numFmtId="0" fontId="0" fillId="0" borderId="0" xfId="0" applyFont="1" applyBorder="1" applyAlignment="1" applyProtection="1">
      <alignment horizontal="justify" vertical="center" wrapText="1"/>
      <protection hidden="1"/>
    </xf>
    <xf numFmtId="0" fontId="3" fillId="0" borderId="7" xfId="0" applyFont="1" applyBorder="1" applyAlignment="1" applyProtection="1">
      <alignment horizontal="justify" wrapText="1"/>
      <protection hidden="1"/>
    </xf>
    <xf numFmtId="0" fontId="0" fillId="0" borderId="0" xfId="0" applyProtection="1">
      <protection hidden="1"/>
    </xf>
    <xf numFmtId="0" fontId="16" fillId="0" borderId="1" xfId="0" applyFont="1" applyBorder="1" applyAlignment="1" applyProtection="1">
      <alignment horizontal="center" vertical="center" wrapText="1"/>
    </xf>
    <xf numFmtId="0" fontId="2" fillId="0" borderId="9" xfId="0" applyFont="1" applyBorder="1" applyProtection="1"/>
    <xf numFmtId="0" fontId="2" fillId="0" borderId="16" xfId="0" applyFont="1" applyBorder="1" applyProtection="1"/>
    <xf numFmtId="0" fontId="4" fillId="0" borderId="0" xfId="0" applyFont="1" applyProtection="1">
      <protection hidden="1"/>
    </xf>
    <xf numFmtId="0" fontId="5" fillId="0" borderId="0" xfId="0" applyFont="1" applyProtection="1">
      <protection hidden="1"/>
    </xf>
    <xf numFmtId="165" fontId="2" fillId="2" borderId="21" xfId="0" applyNumberFormat="1" applyFont="1" applyFill="1" applyBorder="1" applyAlignment="1" applyProtection="1">
      <alignment horizontal="right" vertical="center" wrapText="1"/>
    </xf>
    <xf numFmtId="165" fontId="2" fillId="2" borderId="55" xfId="0" applyNumberFormat="1" applyFont="1" applyFill="1" applyBorder="1" applyAlignment="1" applyProtection="1">
      <alignment horizontal="right" vertical="center" wrapText="1"/>
    </xf>
    <xf numFmtId="0" fontId="0" fillId="0" borderId="49" xfId="0" applyFill="1" applyBorder="1" applyAlignment="1" applyProtection="1">
      <alignment horizontal="center" vertical="center" wrapText="1"/>
    </xf>
    <xf numFmtId="0" fontId="2" fillId="0" borderId="62"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1" xfId="0" applyFont="1" applyBorder="1" applyAlignment="1" applyProtection="1">
      <alignment horizontal="center" vertical="center" wrapText="1"/>
    </xf>
    <xf numFmtId="44" fontId="16" fillId="0" borderId="38" xfId="0" applyNumberFormat="1" applyFont="1" applyFill="1" applyBorder="1" applyAlignment="1" applyProtection="1">
      <alignment horizontal="left"/>
    </xf>
    <xf numFmtId="44" fontId="16" fillId="0" borderId="17" xfId="0" applyNumberFormat="1" applyFont="1" applyFill="1" applyBorder="1" applyAlignment="1" applyProtection="1">
      <alignment horizontal="left"/>
    </xf>
    <xf numFmtId="44" fontId="16" fillId="0" borderId="40" xfId="0" applyNumberFormat="1" applyFont="1" applyFill="1" applyBorder="1" applyAlignment="1" applyProtection="1">
      <alignment horizontal="left"/>
    </xf>
    <xf numFmtId="0" fontId="0" fillId="0" borderId="62" xfId="0" applyFont="1" applyBorder="1" applyAlignment="1" applyProtection="1">
      <alignment horizontal="center" vertical="center" wrapText="1"/>
    </xf>
    <xf numFmtId="0" fontId="0" fillId="0" borderId="49" xfId="0" applyFont="1" applyBorder="1" applyAlignment="1" applyProtection="1">
      <alignment horizontal="center" vertical="center" wrapText="1"/>
    </xf>
    <xf numFmtId="165" fontId="0" fillId="2" borderId="25" xfId="0" applyNumberFormat="1" applyFill="1" applyBorder="1" applyAlignment="1" applyProtection="1">
      <alignment vertical="center"/>
    </xf>
    <xf numFmtId="165" fontId="0" fillId="2" borderId="24" xfId="0" applyNumberFormat="1" applyFill="1" applyBorder="1" applyAlignment="1" applyProtection="1">
      <alignment vertical="center"/>
    </xf>
    <xf numFmtId="165" fontId="0" fillId="2" borderId="26" xfId="0" applyNumberFormat="1" applyFill="1" applyBorder="1" applyAlignment="1" applyProtection="1">
      <alignment vertical="center"/>
    </xf>
    <xf numFmtId="0" fontId="16" fillId="0" borderId="63" xfId="0" applyFont="1" applyFill="1" applyBorder="1" applyAlignment="1" applyProtection="1">
      <alignment horizontal="left" vertical="center" wrapText="1"/>
    </xf>
    <xf numFmtId="0" fontId="16" fillId="0" borderId="64" xfId="0" applyFont="1" applyFill="1" applyBorder="1" applyAlignment="1" applyProtection="1">
      <alignment horizontal="left" vertical="center" wrapText="1"/>
    </xf>
    <xf numFmtId="0" fontId="16" fillId="0" borderId="60" xfId="0" applyFont="1" applyFill="1" applyBorder="1" applyAlignment="1" applyProtection="1">
      <alignment horizontal="left" vertical="center" wrapText="1"/>
    </xf>
    <xf numFmtId="0" fontId="16" fillId="0" borderId="65" xfId="0" applyFont="1" applyFill="1" applyBorder="1" applyAlignment="1" applyProtection="1">
      <alignment horizontal="left" vertical="center" wrapText="1"/>
    </xf>
    <xf numFmtId="0" fontId="16" fillId="0" borderId="15" xfId="0" applyFont="1" applyBorder="1" applyAlignment="1" applyProtection="1">
      <alignment horizontal="center" vertical="center"/>
    </xf>
    <xf numFmtId="0" fontId="2" fillId="0" borderId="71" xfId="0" applyFont="1" applyFill="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67" xfId="0" applyFont="1" applyBorder="1" applyAlignment="1" applyProtection="1">
      <alignment horizontal="center" vertical="center" wrapText="1"/>
    </xf>
    <xf numFmtId="0" fontId="2" fillId="0" borderId="9" xfId="0" applyFont="1" applyBorder="1" applyProtection="1">
      <protection hidden="1"/>
    </xf>
    <xf numFmtId="0" fontId="2" fillId="0" borderId="16" xfId="0" applyFont="1" applyBorder="1" applyProtection="1">
      <protection hidden="1"/>
    </xf>
    <xf numFmtId="0" fontId="2" fillId="0" borderId="91" xfId="0" applyFont="1" applyBorder="1" applyProtection="1">
      <protection hidden="1"/>
    </xf>
    <xf numFmtId="165" fontId="16" fillId="0" borderId="41" xfId="0" applyNumberFormat="1" applyFont="1" applyFill="1" applyBorder="1" applyAlignment="1" applyProtection="1">
      <alignment horizontal="center" vertical="center" wrapText="1"/>
    </xf>
    <xf numFmtId="165" fontId="16" fillId="0" borderId="23" xfId="0" applyNumberFormat="1" applyFont="1" applyFill="1" applyBorder="1" applyAlignment="1" applyProtection="1">
      <alignment horizontal="center" vertical="center" wrapText="1"/>
    </xf>
    <xf numFmtId="0" fontId="16" fillId="0" borderId="64" xfId="0" applyFont="1" applyFill="1" applyBorder="1" applyAlignment="1" applyProtection="1">
      <alignment horizontal="center" vertical="center" wrapText="1"/>
    </xf>
    <xf numFmtId="0" fontId="16" fillId="0" borderId="65" xfId="0" applyFont="1" applyFill="1" applyBorder="1" applyAlignment="1" applyProtection="1">
      <alignment horizontal="center" vertical="center" wrapText="1"/>
    </xf>
    <xf numFmtId="165" fontId="16" fillId="0" borderId="70" xfId="0" applyNumberFormat="1" applyFont="1" applyFill="1" applyBorder="1" applyAlignment="1" applyProtection="1">
      <alignment horizontal="center" vertical="center" wrapText="1"/>
    </xf>
    <xf numFmtId="165" fontId="16" fillId="0" borderId="35" xfId="0" applyNumberFormat="1"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0" fillId="0" borderId="71" xfId="0" applyFont="1" applyBorder="1" applyAlignment="1" applyProtection="1">
      <alignment horizontal="center" vertical="center" wrapText="1"/>
      <protection hidden="1"/>
    </xf>
    <xf numFmtId="0" fontId="0" fillId="0" borderId="56" xfId="0" applyFont="1" applyBorder="1" applyAlignment="1" applyProtection="1">
      <alignment horizontal="center" vertical="center" wrapText="1"/>
      <protection hidden="1"/>
    </xf>
    <xf numFmtId="0" fontId="0" fillId="0" borderId="54"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71" xfId="0" applyBorder="1" applyAlignment="1" applyProtection="1">
      <alignment horizontal="center" vertical="center" wrapText="1"/>
      <protection hidden="1"/>
    </xf>
    <xf numFmtId="0" fontId="0" fillId="0" borderId="56" xfId="0"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44" fontId="16" fillId="0" borderId="41" xfId="0" applyNumberFormat="1" applyFont="1" applyFill="1" applyBorder="1" applyAlignment="1" applyProtection="1">
      <alignment horizontal="center" vertical="center" wrapText="1"/>
    </xf>
    <xf numFmtId="44" fontId="16" fillId="0" borderId="20" xfId="0" applyNumberFormat="1" applyFont="1" applyFill="1" applyBorder="1" applyAlignment="1" applyProtection="1">
      <alignment horizontal="center" vertical="center" wrapText="1"/>
    </xf>
    <xf numFmtId="44" fontId="16" fillId="0" borderId="42" xfId="0" applyNumberFormat="1" applyFont="1" applyFill="1" applyBorder="1" applyAlignment="1" applyProtection="1">
      <alignment horizontal="center" vertical="center"/>
    </xf>
    <xf numFmtId="44" fontId="16" fillId="0" borderId="34" xfId="0" applyNumberFormat="1"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protection hidden="1"/>
    </xf>
    <xf numFmtId="0" fontId="2" fillId="0" borderId="24" xfId="0" applyFont="1" applyFill="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Protection="1">
      <protection hidden="1"/>
    </xf>
    <xf numFmtId="0" fontId="0" fillId="0" borderId="64" xfId="0" applyFont="1" applyBorder="1" applyAlignment="1" applyProtection="1">
      <alignment horizontal="center" vertical="center"/>
    </xf>
    <xf numFmtId="0" fontId="0" fillId="0" borderId="68" xfId="0" applyFont="1" applyBorder="1" applyAlignment="1" applyProtection="1">
      <alignment horizontal="center" vertical="center"/>
    </xf>
    <xf numFmtId="0" fontId="0" fillId="0" borderId="65"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51" xfId="0" applyFont="1" applyBorder="1" applyAlignment="1" applyProtection="1">
      <alignment horizontal="center" vertical="center"/>
    </xf>
    <xf numFmtId="0" fontId="29" fillId="0" borderId="52" xfId="0" applyFont="1" applyBorder="1" applyAlignment="1" applyProtection="1">
      <alignment horizontal="center" vertical="center"/>
    </xf>
    <xf numFmtId="0" fontId="2" fillId="0" borderId="41"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2" fillId="0" borderId="62"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64" xfId="0" applyFont="1" applyBorder="1" applyAlignment="1" applyProtection="1">
      <alignment horizontal="center" vertical="center" wrapText="1"/>
      <protection hidden="1"/>
    </xf>
    <xf numFmtId="0" fontId="2" fillId="0" borderId="65"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11" fillId="0" borderId="0" xfId="0" applyFont="1" applyBorder="1" applyProtection="1">
      <protection hidden="1"/>
    </xf>
    <xf numFmtId="0" fontId="11" fillId="0" borderId="8" xfId="0" applyFont="1" applyBorder="1" applyProtection="1">
      <protection hidden="1"/>
    </xf>
    <xf numFmtId="0" fontId="1" fillId="0" borderId="55" xfId="0" applyFont="1" applyBorder="1" applyAlignment="1" applyProtection="1">
      <alignment horizontal="left"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 fillId="0" borderId="29" xfId="0" applyFont="1" applyBorder="1" applyAlignment="1" applyProtection="1">
      <alignment horizontal="left" vertical="center" wrapText="1"/>
    </xf>
    <xf numFmtId="8" fontId="1" fillId="3" borderId="28" xfId="0" applyNumberFormat="1" applyFont="1" applyFill="1" applyBorder="1" applyAlignment="1" applyProtection="1">
      <alignment horizontal="center"/>
      <protection locked="0"/>
    </xf>
    <xf numFmtId="8" fontId="1" fillId="3" borderId="34" xfId="0" applyNumberFormat="1" applyFont="1" applyFill="1" applyBorder="1" applyAlignment="1" applyProtection="1">
      <alignment horizontal="center"/>
      <protection locked="0"/>
    </xf>
    <xf numFmtId="0" fontId="2" fillId="0" borderId="9"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53" xfId="0" applyFont="1" applyBorder="1" applyAlignment="1" applyProtection="1">
      <alignment horizontal="left" vertical="center" wrapText="1"/>
    </xf>
    <xf numFmtId="165" fontId="2" fillId="2" borderId="61" xfId="0" applyNumberFormat="1" applyFont="1" applyFill="1" applyBorder="1" applyAlignment="1" applyProtection="1">
      <alignment horizontal="right" vertical="center" wrapText="1"/>
    </xf>
    <xf numFmtId="165" fontId="2" fillId="2" borderId="21" xfId="0" applyNumberFormat="1" applyFont="1" applyFill="1" applyBorder="1" applyAlignment="1" applyProtection="1">
      <alignment horizontal="center" vertical="center" wrapText="1"/>
    </xf>
    <xf numFmtId="165" fontId="2" fillId="2" borderId="61" xfId="0" applyNumberFormat="1" applyFont="1" applyFill="1" applyBorder="1" applyAlignment="1" applyProtection="1">
      <alignment horizontal="center" vertical="center" wrapText="1"/>
    </xf>
    <xf numFmtId="165" fontId="2" fillId="2" borderId="55" xfId="0" applyNumberFormat="1" applyFont="1" applyFill="1" applyBorder="1" applyAlignment="1" applyProtection="1">
      <alignment horizontal="center" vertical="center" wrapText="1"/>
    </xf>
    <xf numFmtId="0" fontId="2" fillId="0" borderId="66" xfId="0" applyFont="1" applyFill="1" applyBorder="1" applyAlignment="1" applyProtection="1">
      <alignment horizontal="center" vertical="center" wrapText="1"/>
      <protection hidden="1"/>
    </xf>
    <xf numFmtId="0" fontId="2" fillId="0" borderId="67" xfId="0" applyFont="1" applyFill="1" applyBorder="1" applyAlignment="1" applyProtection="1">
      <alignment horizontal="center" vertical="center" wrapText="1"/>
      <protection hidden="1"/>
    </xf>
    <xf numFmtId="0" fontId="10" fillId="0" borderId="7" xfId="0" applyFont="1" applyBorder="1" applyProtection="1">
      <protection hidden="1"/>
    </xf>
    <xf numFmtId="0" fontId="39" fillId="0" borderId="0" xfId="0" applyFont="1" applyBorder="1" applyAlignment="1" applyProtection="1">
      <alignment horizontal="justify" vertical="center" wrapText="1"/>
      <protection hidden="1"/>
    </xf>
    <xf numFmtId="0" fontId="0" fillId="0" borderId="66"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17" fillId="0" borderId="0" xfId="0" applyFont="1" applyBorder="1" applyProtection="1">
      <protection hidden="1"/>
    </xf>
    <xf numFmtId="0" fontId="2" fillId="0" borderId="1" xfId="0" applyFont="1" applyBorder="1" applyAlignment="1" applyProtection="1">
      <alignment horizontal="left" vertical="center" wrapText="1"/>
    </xf>
    <xf numFmtId="0" fontId="17" fillId="0" borderId="0" xfId="0" applyFont="1" applyBorder="1" applyAlignment="1" applyProtection="1">
      <alignment horizontal="left" vertical="top" wrapText="1"/>
      <protection hidden="1"/>
    </xf>
    <xf numFmtId="0" fontId="50" fillId="0" borderId="0" xfId="0" applyFont="1" applyBorder="1" applyAlignment="1" applyProtection="1">
      <alignment horizontal="justify" wrapText="1"/>
      <protection hidden="1"/>
    </xf>
    <xf numFmtId="0" fontId="55" fillId="0" borderId="0" xfId="0" applyFont="1" applyBorder="1" applyAlignment="1" applyProtection="1">
      <alignment horizontal="justify" wrapText="1"/>
      <protection hidden="1"/>
    </xf>
    <xf numFmtId="0" fontId="10" fillId="0" borderId="59" xfId="0" applyFont="1" applyBorder="1" applyProtection="1">
      <protection hidden="1"/>
    </xf>
    <xf numFmtId="0" fontId="10" fillId="0" borderId="31" xfId="0" applyFont="1" applyBorder="1" applyProtection="1">
      <protection hidden="1"/>
    </xf>
    <xf numFmtId="0" fontId="44" fillId="0" borderId="0" xfId="0" applyFont="1" applyFill="1" applyBorder="1" applyAlignment="1" applyProtection="1">
      <alignment horizontal="justify" wrapText="1"/>
      <protection hidden="1"/>
    </xf>
    <xf numFmtId="0" fontId="16" fillId="0" borderId="27" xfId="0" applyFont="1" applyBorder="1" applyAlignment="1" applyProtection="1">
      <alignment horizontal="center" vertical="center"/>
    </xf>
    <xf numFmtId="0" fontId="39" fillId="0" borderId="27" xfId="0" applyFont="1" applyBorder="1" applyAlignment="1" applyProtection="1">
      <alignment horizontal="center" vertical="center" wrapText="1"/>
    </xf>
    <xf numFmtId="0" fontId="39" fillId="0" borderId="28" xfId="0" applyFont="1" applyBorder="1" applyAlignment="1" applyProtection="1">
      <alignment horizontal="center" vertical="center" wrapText="1"/>
    </xf>
    <xf numFmtId="0" fontId="2" fillId="0" borderId="62" xfId="0" applyFont="1" applyFill="1" applyBorder="1" applyAlignment="1" applyProtection="1">
      <alignment horizontal="center" vertical="center" wrapText="1"/>
      <protection hidden="1"/>
    </xf>
    <xf numFmtId="0" fontId="0" fillId="0" borderId="49" xfId="0" applyFill="1" applyBorder="1" applyAlignment="1" applyProtection="1">
      <alignment horizontal="center" vertical="center" wrapText="1"/>
      <protection hidden="1"/>
    </xf>
    <xf numFmtId="0" fontId="9" fillId="0" borderId="0" xfId="0" applyFont="1" applyAlignment="1" applyProtection="1">
      <alignment horizontal="center"/>
      <protection hidden="1"/>
    </xf>
    <xf numFmtId="0" fontId="47" fillId="6" borderId="0" xfId="0" applyFont="1" applyFill="1" applyAlignment="1" applyProtection="1">
      <alignment horizontal="center"/>
      <protection hidden="1"/>
    </xf>
    <xf numFmtId="0" fontId="44" fillId="6" borderId="0" xfId="0" applyFont="1" applyFill="1" applyAlignment="1" applyProtection="1">
      <alignment horizontal="center"/>
      <protection hidden="1"/>
    </xf>
    <xf numFmtId="0" fontId="0" fillId="0" borderId="0" xfId="0" applyFill="1" applyBorder="1" applyAlignment="1" applyProtection="1">
      <alignment horizontal="justify" wrapText="1"/>
      <protection hidden="1"/>
    </xf>
    <xf numFmtId="0" fontId="4" fillId="0" borderId="7" xfId="0" applyFont="1" applyBorder="1" applyProtection="1">
      <protection hidden="1"/>
    </xf>
    <xf numFmtId="0" fontId="4" fillId="0" borderId="0" xfId="0" applyFont="1" applyBorder="1" applyProtection="1">
      <protection hidden="1"/>
    </xf>
    <xf numFmtId="0" fontId="49" fillId="0" borderId="0" xfId="0" applyNumberFormat="1" applyFont="1" applyAlignment="1" applyProtection="1">
      <alignment horizontal="justify"/>
      <protection hidden="1"/>
    </xf>
    <xf numFmtId="0" fontId="39" fillId="0" borderId="0" xfId="0" applyNumberFormat="1" applyFont="1" applyAlignment="1" applyProtection="1">
      <protection hidden="1"/>
    </xf>
    <xf numFmtId="49" fontId="28" fillId="0" borderId="6" xfId="0" applyNumberFormat="1" applyFont="1" applyBorder="1" applyProtection="1">
      <protection hidden="1"/>
    </xf>
    <xf numFmtId="49" fontId="28" fillId="0" borderId="0" xfId="0" applyNumberFormat="1" applyFont="1" applyProtection="1">
      <protection hidden="1"/>
    </xf>
    <xf numFmtId="0" fontId="2" fillId="0" borderId="53" xfId="0" applyFont="1" applyBorder="1" applyAlignment="1" applyProtection="1">
      <alignment horizontal="center" vertical="center" wrapText="1"/>
      <protection hidden="1"/>
    </xf>
    <xf numFmtId="49" fontId="28" fillId="0" borderId="0" xfId="0" applyNumberFormat="1" applyFont="1" applyBorder="1" applyAlignment="1" applyProtection="1">
      <alignment horizontal="left" wrapText="1"/>
      <protection hidden="1"/>
    </xf>
    <xf numFmtId="0" fontId="2" fillId="0" borderId="38" xfId="0" applyFont="1" applyBorder="1" applyProtection="1"/>
    <xf numFmtId="0" fontId="2" fillId="0" borderId="17" xfId="0" applyFont="1" applyBorder="1" applyProtection="1"/>
    <xf numFmtId="0" fontId="2" fillId="0" borderId="40" xfId="0" applyFont="1" applyBorder="1" applyProtection="1"/>
    <xf numFmtId="0" fontId="44"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71"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0" fontId="7" fillId="0" borderId="0" xfId="0" applyFont="1" applyProtection="1">
      <protection hidden="1"/>
    </xf>
    <xf numFmtId="0" fontId="26" fillId="0" borderId="0" xfId="0" applyFont="1" applyFill="1" applyBorder="1" applyAlignment="1" applyProtection="1">
      <alignment horizontal="justify" vertical="center" wrapText="1"/>
      <protection hidden="1"/>
    </xf>
    <xf numFmtId="0" fontId="2" fillId="0" borderId="49" xfId="0" applyFont="1" applyBorder="1" applyAlignment="1" applyProtection="1">
      <alignment horizontal="center" vertical="center"/>
      <protection hidden="1"/>
    </xf>
    <xf numFmtId="0" fontId="12" fillId="0" borderId="0" xfId="0" applyFont="1" applyFill="1" applyBorder="1" applyAlignment="1" applyProtection="1">
      <alignment horizontal="justify" wrapText="1"/>
      <protection hidden="1"/>
    </xf>
    <xf numFmtId="0" fontId="16" fillId="0" borderId="10" xfId="0" applyFont="1" applyBorder="1" applyAlignment="1" applyProtection="1">
      <alignment horizontal="left" vertical="center"/>
    </xf>
    <xf numFmtId="0" fontId="16" fillId="0" borderId="46" xfId="0" applyFont="1" applyBorder="1" applyAlignment="1" applyProtection="1">
      <alignment horizontal="left" vertical="center"/>
    </xf>
    <xf numFmtId="0" fontId="40" fillId="0" borderId="0" xfId="0" applyFont="1" applyAlignment="1" applyProtection="1">
      <alignment horizontal="justify" wrapText="1"/>
      <protection hidden="1"/>
    </xf>
    <xf numFmtId="0" fontId="16" fillId="0" borderId="0" xfId="0" applyFont="1" applyFill="1" applyBorder="1" applyAlignment="1" applyProtection="1">
      <alignment horizontal="left" wrapText="1"/>
      <protection hidden="1"/>
    </xf>
    <xf numFmtId="0" fontId="2" fillId="0" borderId="0" xfId="0" applyFont="1" applyFill="1" applyBorder="1" applyAlignment="1" applyProtection="1">
      <alignment horizontal="left" wrapText="1"/>
      <protection hidden="1"/>
    </xf>
    <xf numFmtId="0" fontId="0" fillId="0" borderId="16" xfId="0" applyBorder="1" applyAlignment="1" applyProtection="1">
      <alignment horizontal="center" vertical="center"/>
    </xf>
    <xf numFmtId="0" fontId="2" fillId="0" borderId="1" xfId="0" applyFont="1" applyBorder="1" applyAlignment="1" applyProtection="1">
      <alignment horizontal="center" vertical="center" wrapText="1"/>
      <protection hidden="1"/>
    </xf>
    <xf numFmtId="0" fontId="16" fillId="0" borderId="9" xfId="0" applyFont="1" applyBorder="1" applyAlignment="1" applyProtection="1">
      <alignment horizontal="left" vertical="center"/>
      <protection hidden="1"/>
    </xf>
    <xf numFmtId="0" fontId="16" fillId="0" borderId="16" xfId="0" applyFont="1" applyBorder="1" applyAlignment="1" applyProtection="1">
      <alignment horizontal="left" vertical="center"/>
      <protection hidden="1"/>
    </xf>
    <xf numFmtId="0" fontId="39" fillId="0" borderId="0" xfId="0" applyFont="1" applyAlignment="1" applyProtection="1">
      <alignment horizontal="left" wrapText="1"/>
      <protection hidden="1"/>
    </xf>
    <xf numFmtId="165" fontId="2" fillId="4" borderId="77" xfId="0" applyNumberFormat="1" applyFont="1" applyFill="1" applyBorder="1" applyAlignment="1" applyProtection="1">
      <alignment vertical="center"/>
    </xf>
    <xf numFmtId="165" fontId="2" fillId="4" borderId="78" xfId="0" applyNumberFormat="1" applyFont="1" applyFill="1" applyBorder="1" applyAlignment="1" applyProtection="1">
      <alignment vertical="center"/>
    </xf>
    <xf numFmtId="0" fontId="21" fillId="5" borderId="79" xfId="0" applyFont="1" applyFill="1" applyBorder="1" applyAlignment="1" applyProtection="1">
      <alignment vertical="center" wrapText="1"/>
    </xf>
    <xf numFmtId="0" fontId="21" fillId="5" borderId="80" xfId="0" applyFont="1" applyFill="1" applyBorder="1" applyAlignment="1" applyProtection="1">
      <alignment vertical="center" wrapText="1"/>
    </xf>
    <xf numFmtId="0" fontId="21" fillId="5" borderId="81" xfId="0" applyFont="1" applyFill="1" applyBorder="1" applyAlignment="1" applyProtection="1">
      <alignment vertical="center" wrapText="1"/>
    </xf>
    <xf numFmtId="165" fontId="10" fillId="2" borderId="95" xfId="0" applyNumberFormat="1" applyFont="1" applyFill="1" applyBorder="1" applyAlignment="1" applyProtection="1">
      <alignment vertical="center"/>
    </xf>
    <xf numFmtId="0" fontId="2" fillId="0" borderId="84"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165" fontId="2" fillId="4" borderId="87" xfId="0" applyNumberFormat="1" applyFont="1" applyFill="1" applyBorder="1" applyAlignment="1" applyProtection="1">
      <alignment vertical="center"/>
    </xf>
    <xf numFmtId="165" fontId="2" fillId="4" borderId="88" xfId="0" applyNumberFormat="1" applyFont="1" applyFill="1" applyBorder="1" applyAlignment="1" applyProtection="1">
      <alignment vertical="center"/>
    </xf>
    <xf numFmtId="165" fontId="10" fillId="2" borderId="61" xfId="0" applyNumberFormat="1" applyFont="1" applyFill="1" applyBorder="1" applyAlignment="1" applyProtection="1">
      <alignment vertical="center"/>
    </xf>
    <xf numFmtId="0" fontId="44" fillId="0" borderId="47" xfId="0" applyFont="1" applyBorder="1" applyAlignment="1" applyProtection="1">
      <alignment horizontal="left" vertical="center" wrapText="1"/>
    </xf>
    <xf numFmtId="0" fontId="44" fillId="0" borderId="58" xfId="0" applyFont="1" applyBorder="1" applyAlignment="1" applyProtection="1">
      <alignment horizontal="left" vertical="center" wrapText="1"/>
    </xf>
    <xf numFmtId="0" fontId="44" fillId="0" borderId="83" xfId="0" applyFont="1" applyBorder="1" applyAlignment="1" applyProtection="1">
      <alignment horizontal="left" vertical="center" wrapText="1"/>
    </xf>
    <xf numFmtId="0" fontId="44" fillId="0" borderId="12" xfId="0" applyFont="1" applyBorder="1" applyAlignment="1" applyProtection="1">
      <alignment horizontal="left" vertical="center" wrapText="1"/>
    </xf>
    <xf numFmtId="0" fontId="44" fillId="0" borderId="33" xfId="0" applyFont="1" applyBorder="1" applyAlignment="1" applyProtection="1">
      <alignment horizontal="left" vertical="center" wrapText="1"/>
    </xf>
    <xf numFmtId="0" fontId="44" fillId="0" borderId="44" xfId="0" applyFont="1" applyBorder="1" applyAlignment="1" applyProtection="1">
      <alignment horizontal="left" vertical="center" wrapText="1"/>
    </xf>
    <xf numFmtId="0" fontId="2" fillId="5" borderId="89" xfId="0" applyFont="1" applyFill="1" applyBorder="1" applyAlignment="1" applyProtection="1">
      <alignment horizontal="center" vertical="center"/>
      <protection hidden="1"/>
    </xf>
    <xf numFmtId="0" fontId="2" fillId="5" borderId="90" xfId="0" applyFont="1" applyFill="1" applyBorder="1" applyAlignment="1" applyProtection="1">
      <alignment horizontal="center" vertical="center"/>
      <protection hidden="1"/>
    </xf>
    <xf numFmtId="0" fontId="44" fillId="0" borderId="19"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165" fontId="10" fillId="2" borderId="94" xfId="0" applyNumberFormat="1" applyFont="1" applyFill="1" applyBorder="1" applyAlignment="1" applyProtection="1">
      <alignment horizontal="right" vertical="center" wrapText="1"/>
    </xf>
    <xf numFmtId="44" fontId="2" fillId="0" borderId="38" xfId="0" applyNumberFormat="1" applyFont="1" applyFill="1" applyBorder="1" applyAlignment="1" applyProtection="1">
      <alignment horizontal="left"/>
    </xf>
    <xf numFmtId="44" fontId="2" fillId="0" borderId="17" xfId="0" applyNumberFormat="1" applyFont="1" applyFill="1" applyBorder="1" applyAlignment="1" applyProtection="1">
      <alignment horizontal="left"/>
    </xf>
    <xf numFmtId="44" fontId="36" fillId="0" borderId="0" xfId="0" applyNumberFormat="1" applyFont="1" applyFill="1" applyBorder="1" applyAlignment="1" applyProtection="1">
      <alignment horizontal="center"/>
      <protection hidden="1"/>
    </xf>
    <xf numFmtId="165" fontId="10" fillId="2" borderId="95" xfId="0" applyNumberFormat="1" applyFont="1" applyFill="1" applyBorder="1" applyAlignment="1" applyProtection="1">
      <alignment horizontal="right" vertical="center" wrapText="1"/>
    </xf>
    <xf numFmtId="44" fontId="0" fillId="0" borderId="66" xfId="0" applyNumberFormat="1" applyFill="1" applyBorder="1" applyAlignment="1" applyProtection="1">
      <alignment horizontal="center" vertical="center"/>
    </xf>
    <xf numFmtId="44" fontId="0" fillId="0" borderId="67" xfId="0" applyNumberFormat="1" applyFill="1" applyBorder="1" applyAlignment="1" applyProtection="1">
      <alignment horizontal="center" vertical="center"/>
    </xf>
    <xf numFmtId="44" fontId="0" fillId="0" borderId="38" xfId="0" applyNumberFormat="1" applyFill="1" applyBorder="1" applyAlignment="1" applyProtection="1">
      <alignment horizontal="center" vertical="center"/>
    </xf>
    <xf numFmtId="165" fontId="10" fillId="2" borderId="61" xfId="0" applyNumberFormat="1" applyFont="1" applyFill="1" applyBorder="1" applyAlignment="1" applyProtection="1">
      <alignment horizontal="right" vertical="center" wrapText="1"/>
    </xf>
    <xf numFmtId="44" fontId="0" fillId="0" borderId="8" xfId="0" applyNumberFormat="1" applyFill="1" applyBorder="1" applyAlignment="1" applyProtection="1">
      <alignment horizontal="center"/>
      <protection hidden="1"/>
    </xf>
    <xf numFmtId="0" fontId="2" fillId="5" borderId="74" xfId="0" applyFont="1" applyFill="1" applyBorder="1" applyAlignment="1" applyProtection="1">
      <alignment horizontal="center" vertical="center"/>
      <protection hidden="1"/>
    </xf>
    <xf numFmtId="0" fontId="2" fillId="5" borderId="75" xfId="0" applyFont="1" applyFill="1" applyBorder="1" applyAlignment="1" applyProtection="1">
      <alignment horizontal="center" vertical="center"/>
      <protection hidden="1"/>
    </xf>
    <xf numFmtId="44" fontId="0" fillId="0" borderId="0" xfId="0" applyNumberFormat="1" applyFill="1" applyBorder="1" applyAlignment="1" applyProtection="1">
      <alignment horizontal="center"/>
      <protection hidden="1"/>
    </xf>
    <xf numFmtId="44" fontId="34" fillId="0" borderId="59" xfId="0" applyNumberFormat="1" applyFont="1" applyFill="1" applyBorder="1" applyAlignment="1" applyProtection="1">
      <alignment horizontal="left"/>
    </xf>
    <xf numFmtId="44" fontId="34" fillId="0" borderId="31" xfId="0" applyNumberFormat="1" applyFont="1" applyFill="1" applyBorder="1" applyAlignment="1" applyProtection="1">
      <alignment horizontal="left"/>
    </xf>
    <xf numFmtId="44" fontId="34" fillId="0" borderId="22" xfId="0" applyNumberFormat="1" applyFont="1" applyFill="1" applyBorder="1" applyAlignment="1" applyProtection="1">
      <alignment horizontal="left"/>
    </xf>
    <xf numFmtId="44" fontId="34" fillId="0" borderId="19" xfId="0" applyNumberFormat="1" applyFont="1" applyFill="1" applyBorder="1" applyAlignment="1" applyProtection="1">
      <alignment horizontal="left"/>
    </xf>
    <xf numFmtId="44" fontId="34" fillId="0" borderId="37" xfId="0" applyNumberFormat="1" applyFont="1" applyFill="1" applyBorder="1" applyAlignment="1" applyProtection="1">
      <alignment horizontal="left"/>
    </xf>
    <xf numFmtId="44" fontId="34" fillId="0" borderId="18" xfId="0" applyNumberFormat="1" applyFont="1" applyFill="1" applyBorder="1" applyAlignment="1" applyProtection="1">
      <alignment horizontal="left"/>
    </xf>
    <xf numFmtId="44" fontId="34" fillId="0" borderId="12" xfId="0" applyNumberFormat="1" applyFont="1" applyFill="1" applyBorder="1" applyAlignment="1" applyProtection="1">
      <alignment horizontal="left"/>
    </xf>
    <xf numFmtId="44" fontId="34" fillId="0" borderId="33" xfId="0" applyNumberFormat="1" applyFont="1" applyFill="1" applyBorder="1" applyAlignment="1" applyProtection="1">
      <alignment horizontal="left"/>
    </xf>
    <xf numFmtId="44" fontId="34" fillId="0" borderId="44" xfId="0" applyNumberFormat="1" applyFont="1" applyFill="1" applyBorder="1" applyAlignment="1" applyProtection="1">
      <alignment horizontal="left"/>
    </xf>
    <xf numFmtId="44" fontId="35" fillId="0" borderId="79" xfId="0" applyNumberFormat="1" applyFont="1" applyFill="1" applyBorder="1" applyAlignment="1" applyProtection="1">
      <alignment horizontal="left"/>
    </xf>
    <xf numFmtId="44" fontId="35" fillId="0" borderId="80" xfId="0" applyNumberFormat="1" applyFont="1" applyFill="1" applyBorder="1" applyAlignment="1" applyProtection="1">
      <alignment horizontal="left"/>
    </xf>
    <xf numFmtId="44" fontId="35" fillId="0" borderId="81" xfId="0" applyNumberFormat="1" applyFont="1" applyFill="1" applyBorder="1" applyAlignment="1" applyProtection="1">
      <alignment horizontal="left"/>
    </xf>
    <xf numFmtId="0" fontId="13" fillId="0" borderId="0" xfId="0" applyFont="1" applyBorder="1" applyAlignment="1" applyProtection="1">
      <alignment horizontal="left"/>
      <protection hidden="1"/>
    </xf>
    <xf numFmtId="44" fontId="33" fillId="0" borderId="0" xfId="0" applyNumberFormat="1" applyFont="1" applyFill="1" applyBorder="1" applyAlignment="1" applyProtection="1">
      <alignment horizontal="left"/>
    </xf>
    <xf numFmtId="44" fontId="2" fillId="0" borderId="41" xfId="0" applyNumberFormat="1" applyFont="1" applyFill="1" applyBorder="1" applyAlignment="1" applyProtection="1">
      <alignment horizontal="center" vertical="center" wrapText="1"/>
    </xf>
    <xf numFmtId="44" fontId="2" fillId="0" borderId="20" xfId="0" applyNumberFormat="1" applyFont="1" applyFill="1" applyBorder="1" applyAlignment="1" applyProtection="1">
      <alignment horizontal="center" vertical="center" wrapText="1"/>
    </xf>
    <xf numFmtId="164" fontId="39" fillId="0" borderId="66" xfId="0" applyNumberFormat="1" applyFont="1" applyFill="1" applyBorder="1" applyAlignment="1" applyProtection="1">
      <alignment horizontal="center" vertical="center"/>
    </xf>
    <xf numFmtId="164" fontId="39" fillId="0" borderId="67" xfId="0" applyNumberFormat="1" applyFont="1" applyFill="1" applyBorder="1" applyAlignment="1" applyProtection="1">
      <alignment horizontal="center" vertical="center"/>
    </xf>
    <xf numFmtId="164" fontId="39" fillId="0" borderId="38" xfId="0" applyNumberFormat="1" applyFont="1" applyFill="1" applyBorder="1" applyAlignment="1" applyProtection="1">
      <alignment horizontal="center" vertical="center"/>
    </xf>
    <xf numFmtId="0" fontId="0" fillId="0" borderId="20" xfId="0" applyFont="1" applyBorder="1" applyAlignment="1" applyProtection="1">
      <alignment horizontal="left" wrapText="1"/>
    </xf>
    <xf numFmtId="0" fontId="0" fillId="0" borderId="28" xfId="0" applyFont="1" applyBorder="1" applyAlignment="1" applyProtection="1">
      <alignment horizontal="left" wrapText="1"/>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25" fillId="0" borderId="0" xfId="0" applyFont="1" applyAlignment="1" applyProtection="1">
      <alignment horizontal="left" wrapText="1"/>
      <protection hidden="1"/>
    </xf>
    <xf numFmtId="0" fontId="14" fillId="0" borderId="0" xfId="0" applyFont="1" applyAlignment="1" applyProtection="1">
      <alignment horizontal="left" wrapText="1"/>
      <protection hidden="1"/>
    </xf>
    <xf numFmtId="44" fontId="2" fillId="0" borderId="11" xfId="0" applyNumberFormat="1" applyFont="1" applyFill="1" applyBorder="1" applyAlignment="1" applyProtection="1">
      <alignment horizontal="center" vertical="center" wrapText="1"/>
    </xf>
    <xf numFmtId="44" fontId="2" fillId="0" borderId="4" xfId="0" applyNumberFormat="1" applyFont="1" applyFill="1" applyBorder="1" applyAlignment="1" applyProtection="1">
      <alignment horizontal="center" vertical="center" wrapText="1"/>
    </xf>
    <xf numFmtId="44" fontId="2" fillId="0" borderId="23" xfId="0" applyNumberFormat="1" applyFont="1" applyFill="1" applyBorder="1" applyAlignment="1" applyProtection="1">
      <alignment horizontal="center" vertical="center" wrapText="1"/>
    </xf>
    <xf numFmtId="44" fontId="2" fillId="0" borderId="5" xfId="0" applyNumberFormat="1" applyFont="1" applyFill="1" applyBorder="1" applyAlignment="1" applyProtection="1">
      <alignment horizontal="center" vertical="center" wrapText="1"/>
    </xf>
    <xf numFmtId="44" fontId="2" fillId="0" borderId="3" xfId="0" applyNumberFormat="1" applyFont="1" applyFill="1" applyBorder="1" applyAlignment="1" applyProtection="1">
      <alignment horizontal="center" vertical="center" wrapText="1"/>
    </xf>
    <xf numFmtId="44" fontId="2" fillId="0" borderId="55" xfId="0" applyNumberFormat="1" applyFont="1" applyFill="1" applyBorder="1" applyAlignment="1" applyProtection="1">
      <alignment horizontal="center" vertical="center" wrapText="1"/>
    </xf>
    <xf numFmtId="44" fontId="2" fillId="0" borderId="42" xfId="0" applyNumberFormat="1" applyFont="1" applyFill="1" applyBorder="1" applyAlignment="1" applyProtection="1">
      <alignment horizontal="center" vertical="center" wrapText="1"/>
    </xf>
    <xf numFmtId="44" fontId="2" fillId="0" borderId="34" xfId="0" applyNumberFormat="1"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3" fillId="0" borderId="0" xfId="0" applyFont="1" applyAlignment="1" applyProtection="1">
      <alignment horizontal="justify" wrapText="1"/>
      <protection hidden="1"/>
    </xf>
    <xf numFmtId="0" fontId="2" fillId="0" borderId="54" xfId="0" applyFont="1" applyFill="1" applyBorder="1" applyAlignment="1" applyProtection="1">
      <alignment horizontal="center" vertical="center" wrapText="1"/>
    </xf>
    <xf numFmtId="0" fontId="4" fillId="0" borderId="7" xfId="0" applyFont="1" applyBorder="1" applyAlignment="1" applyProtection="1">
      <alignment horizontal="left"/>
      <protection hidden="1"/>
    </xf>
    <xf numFmtId="0" fontId="0" fillId="0" borderId="1" xfId="0" applyBorder="1" applyAlignment="1" applyProtection="1">
      <alignment horizontal="center" vertical="center"/>
    </xf>
    <xf numFmtId="44" fontId="16" fillId="0" borderId="50" xfId="0" applyNumberFormat="1" applyFont="1" applyFill="1" applyBorder="1" applyAlignment="1" applyProtection="1">
      <alignment horizontal="center" vertical="center"/>
    </xf>
    <xf numFmtId="0" fontId="16" fillId="0" borderId="69"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44" fontId="16" fillId="0" borderId="27" xfId="0" applyNumberFormat="1" applyFont="1" applyFill="1" applyBorder="1" applyAlignment="1" applyProtection="1">
      <alignment horizontal="center" vertical="center"/>
    </xf>
    <xf numFmtId="44" fontId="16" fillId="0" borderId="28" xfId="0" applyNumberFormat="1" applyFont="1" applyFill="1" applyBorder="1" applyAlignment="1" applyProtection="1">
      <alignment horizontal="center" vertical="center"/>
    </xf>
    <xf numFmtId="0" fontId="2" fillId="0" borderId="0" xfId="0" applyFont="1" applyAlignment="1" applyProtection="1">
      <alignment horizontal="justify" wrapText="1"/>
      <protection hidden="1"/>
    </xf>
    <xf numFmtId="0" fontId="59" fillId="0" borderId="0" xfId="0" applyFont="1" applyBorder="1" applyAlignment="1" applyProtection="1">
      <alignment horizontal="justify" vertical="top" wrapText="1"/>
      <protection hidden="1"/>
    </xf>
    <xf numFmtId="0" fontId="2" fillId="0" borderId="49" xfId="0" applyFont="1" applyFill="1" applyBorder="1" applyAlignment="1" applyProtection="1">
      <alignment horizontal="center" vertical="center" wrapText="1"/>
      <protection hidden="1"/>
    </xf>
    <xf numFmtId="0" fontId="2" fillId="0" borderId="27"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0" xfId="0" applyFont="1" applyBorder="1" applyProtection="1">
      <protection hidden="1"/>
    </xf>
    <xf numFmtId="0" fontId="2" fillId="0" borderId="46" xfId="0" applyFont="1" applyBorder="1" applyProtection="1">
      <protection hidden="1"/>
    </xf>
    <xf numFmtId="0" fontId="2" fillId="0" borderId="39" xfId="0" applyFont="1" applyBorder="1" applyProtection="1">
      <protection hidden="1"/>
    </xf>
    <xf numFmtId="0" fontId="0" fillId="0" borderId="26" xfId="0" applyFill="1" applyBorder="1" applyAlignment="1" applyProtection="1">
      <alignment horizontal="center" vertical="center" wrapText="1"/>
      <protection hidden="1"/>
    </xf>
    <xf numFmtId="0" fontId="2" fillId="0" borderId="63" xfId="0" applyFont="1" applyBorder="1" applyAlignment="1" applyProtection="1">
      <alignment horizontal="center" vertical="center"/>
      <protection hidden="1"/>
    </xf>
    <xf numFmtId="0" fontId="2" fillId="0" borderId="60"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61" fillId="0" borderId="0" xfId="0" applyFont="1" applyBorder="1" applyAlignment="1" applyProtection="1">
      <alignment horizontal="left" vertical="center" wrapText="1"/>
      <protection hidden="1"/>
    </xf>
    <xf numFmtId="0" fontId="41" fillId="0" borderId="0" xfId="0" applyFont="1" applyBorder="1" applyAlignment="1" applyProtection="1">
      <alignment horizontal="left" vertical="center" wrapText="1"/>
      <protection hidden="1"/>
    </xf>
    <xf numFmtId="165" fontId="2" fillId="2" borderId="3" xfId="0" applyNumberFormat="1" applyFont="1" applyFill="1" applyBorder="1" applyAlignment="1" applyProtection="1">
      <alignment horizontal="center" vertical="center" wrapText="1"/>
    </xf>
    <xf numFmtId="0" fontId="0" fillId="0" borderId="2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39" fillId="0" borderId="0" xfId="0" applyFont="1" applyFill="1" applyBorder="1" applyAlignment="1" applyProtection="1">
      <alignment horizontal="left" vertical="center"/>
      <protection hidden="1"/>
    </xf>
    <xf numFmtId="44" fontId="34" fillId="0" borderId="4" xfId="0" applyNumberFormat="1" applyFont="1" applyFill="1" applyBorder="1" applyAlignment="1" applyProtection="1">
      <alignment horizontal="left"/>
    </xf>
    <xf numFmtId="44" fontId="34" fillId="0" borderId="35" xfId="0" applyNumberFormat="1" applyFont="1" applyFill="1" applyBorder="1" applyAlignment="1" applyProtection="1">
      <alignment horizontal="left"/>
    </xf>
    <xf numFmtId="44" fontId="34" fillId="0" borderId="45" xfId="0" applyNumberFormat="1" applyFont="1" applyFill="1" applyBorder="1" applyAlignment="1" applyProtection="1">
      <alignment horizontal="left"/>
    </xf>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1040131</xdr:colOff>
      <xdr:row>324</xdr:row>
      <xdr:rowOff>144144</xdr:rowOff>
    </xdr:from>
    <xdr:ext cx="179243" cy="279415"/>
    <xdr:sp macro="" textlink="">
      <xdr:nvSpPr>
        <xdr:cNvPr id="2" name="TextovéPole 1"/>
        <xdr:cNvSpPr txBox="1"/>
      </xdr:nvSpPr>
      <xdr:spPr>
        <a:xfrm>
          <a:off x="8241031" y="63024384"/>
          <a:ext cx="179243" cy="279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967739</xdr:colOff>
      <xdr:row>353</xdr:row>
      <xdr:rowOff>10795</xdr:rowOff>
    </xdr:from>
    <xdr:ext cx="398183" cy="444289"/>
    <xdr:sp macro="" textlink="">
      <xdr:nvSpPr>
        <xdr:cNvPr id="3" name="TextovéPole 2"/>
        <xdr:cNvSpPr txBox="1"/>
      </xdr:nvSpPr>
      <xdr:spPr>
        <a:xfrm>
          <a:off x="8168639" y="68674615"/>
          <a:ext cx="398183" cy="444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100">
              <a:sym typeface="Symbol"/>
            </a:rPr>
            <a:t></a:t>
          </a:r>
          <a:r>
            <a:rPr lang="cs-CZ" sz="1100">
              <a:solidFill>
                <a:schemeClr val="tx1"/>
              </a:solidFill>
              <a:effectLst/>
              <a:latin typeface="+mn-lt"/>
              <a:ea typeface="+mn-ea"/>
              <a:cs typeface="+mn-cs"/>
              <a:sym typeface="Symbol"/>
            </a:rPr>
            <a:t></a:t>
          </a:r>
          <a:endParaRPr lang="cs-CZ">
            <a:effectLst/>
          </a:endParaRPr>
        </a:p>
        <a:p>
          <a:endParaRPr lang="cs-CZ" sz="1100"/>
        </a:p>
      </xdr:txBody>
    </xdr:sp>
    <xdr:clientData/>
  </xdr:oneCellAnchor>
  <xdr:oneCellAnchor>
    <xdr:from>
      <xdr:col>5</xdr:col>
      <xdr:colOff>969645</xdr:colOff>
      <xdr:row>348</xdr:row>
      <xdr:rowOff>172720</xdr:rowOff>
    </xdr:from>
    <xdr:ext cx="390526" cy="444289"/>
    <xdr:sp macro="" textlink="">
      <xdr:nvSpPr>
        <xdr:cNvPr id="5" name="TextovéPole 4"/>
        <xdr:cNvSpPr txBox="1"/>
      </xdr:nvSpPr>
      <xdr:spPr>
        <a:xfrm>
          <a:off x="8170545" y="67960240"/>
          <a:ext cx="390526" cy="444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100">
              <a:sym typeface="Symbol"/>
            </a:rPr>
            <a:t></a:t>
          </a:r>
          <a:r>
            <a:rPr lang="cs-CZ" sz="1100">
              <a:solidFill>
                <a:schemeClr val="tx1"/>
              </a:solidFill>
              <a:effectLst/>
              <a:latin typeface="+mn-lt"/>
              <a:ea typeface="+mn-ea"/>
              <a:cs typeface="+mn-cs"/>
              <a:sym typeface="Symbol"/>
            </a:rPr>
            <a:t></a:t>
          </a:r>
          <a:endParaRPr lang="cs-CZ">
            <a:effectLst/>
          </a:endParaRPr>
        </a:p>
        <a:p>
          <a:endParaRPr lang="cs-CZ" sz="1100"/>
        </a:p>
      </xdr:txBody>
    </xdr:sp>
    <xdr:clientData/>
  </xdr:oneCellAnchor>
  <xdr:oneCellAnchor>
    <xdr:from>
      <xdr:col>5</xdr:col>
      <xdr:colOff>1093470</xdr:colOff>
      <xdr:row>471</xdr:row>
      <xdr:rowOff>172085</xdr:rowOff>
    </xdr:from>
    <xdr:ext cx="179243" cy="272062"/>
    <xdr:sp macro="" textlink="">
      <xdr:nvSpPr>
        <xdr:cNvPr id="7" name="TextovéPole 6"/>
        <xdr:cNvSpPr txBox="1"/>
      </xdr:nvSpPr>
      <xdr:spPr>
        <a:xfrm>
          <a:off x="8294370" y="95323025"/>
          <a:ext cx="179243" cy="272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1072514</xdr:colOff>
      <xdr:row>480</xdr:row>
      <xdr:rowOff>10159</xdr:rowOff>
    </xdr:from>
    <xdr:ext cx="424745" cy="333648"/>
    <xdr:sp macro="" textlink="">
      <xdr:nvSpPr>
        <xdr:cNvPr id="9" name="TextovéPole 8"/>
        <xdr:cNvSpPr txBox="1"/>
      </xdr:nvSpPr>
      <xdr:spPr>
        <a:xfrm>
          <a:off x="8273414" y="96738439"/>
          <a:ext cx="424745" cy="333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a:sym typeface="Symbol"/>
            </a:rPr>
            <a:t></a:t>
          </a:r>
          <a:endParaRPr lang="cs-CZ" sz="1100"/>
        </a:p>
      </xdr:txBody>
    </xdr:sp>
    <xdr:clientData/>
  </xdr:oneCellAnchor>
  <xdr:oneCellAnchor>
    <xdr:from>
      <xdr:col>5</xdr:col>
      <xdr:colOff>1093470</xdr:colOff>
      <xdr:row>483</xdr:row>
      <xdr:rowOff>166370</xdr:rowOff>
    </xdr:from>
    <xdr:ext cx="179243" cy="274037"/>
    <xdr:sp macro="" textlink="">
      <xdr:nvSpPr>
        <xdr:cNvPr id="11" name="TextovéPole 10"/>
        <xdr:cNvSpPr txBox="1"/>
      </xdr:nvSpPr>
      <xdr:spPr>
        <a:xfrm>
          <a:off x="8294370" y="97420430"/>
          <a:ext cx="179243" cy="27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1076325</xdr:colOff>
      <xdr:row>491</xdr:row>
      <xdr:rowOff>170180</xdr:rowOff>
    </xdr:from>
    <xdr:ext cx="417161" cy="333648"/>
    <xdr:sp macro="" textlink="">
      <xdr:nvSpPr>
        <xdr:cNvPr id="12" name="TextovéPole 11"/>
        <xdr:cNvSpPr txBox="1"/>
      </xdr:nvSpPr>
      <xdr:spPr>
        <a:xfrm>
          <a:off x="8277225" y="98826320"/>
          <a:ext cx="417161" cy="333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a:sym typeface="Symbol"/>
            </a:rPr>
            <a:t></a:t>
          </a:r>
          <a:endParaRPr lang="cs-CZ" sz="1100"/>
        </a:p>
      </xdr:txBody>
    </xdr:sp>
    <xdr:clientData/>
  </xdr:oneCellAnchor>
  <xdr:oneCellAnchor>
    <xdr:from>
      <xdr:col>5</xdr:col>
      <xdr:colOff>1007745</xdr:colOff>
      <xdr:row>496</xdr:row>
      <xdr:rowOff>635</xdr:rowOff>
    </xdr:from>
    <xdr:ext cx="171450" cy="281443"/>
    <xdr:sp macro="" textlink="">
      <xdr:nvSpPr>
        <xdr:cNvPr id="13" name="TextovéPole 12"/>
        <xdr:cNvSpPr txBox="1"/>
      </xdr:nvSpPr>
      <xdr:spPr>
        <a:xfrm>
          <a:off x="8208645" y="99533075"/>
          <a:ext cx="171450" cy="28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1013460</xdr:colOff>
      <xdr:row>503</xdr:row>
      <xdr:rowOff>167640</xdr:rowOff>
    </xdr:from>
    <xdr:ext cx="405798" cy="265656"/>
    <xdr:sp macro="" textlink="">
      <xdr:nvSpPr>
        <xdr:cNvPr id="15" name="TextovéPole 14"/>
        <xdr:cNvSpPr txBox="1"/>
      </xdr:nvSpPr>
      <xdr:spPr>
        <a:xfrm>
          <a:off x="8214360" y="100926900"/>
          <a:ext cx="405798" cy="265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a:sym typeface="Symbol"/>
            </a:rPr>
            <a:t></a:t>
          </a:r>
          <a:endParaRPr lang="cs-CZ" sz="1100"/>
        </a:p>
      </xdr:txBody>
    </xdr:sp>
    <xdr:clientData/>
  </xdr:oneCellAnchor>
  <xdr:oneCellAnchor>
    <xdr:from>
      <xdr:col>5</xdr:col>
      <xdr:colOff>969644</xdr:colOff>
      <xdr:row>508</xdr:row>
      <xdr:rowOff>10160</xdr:rowOff>
    </xdr:from>
    <xdr:ext cx="219075" cy="281443"/>
    <xdr:sp macro="" textlink="">
      <xdr:nvSpPr>
        <xdr:cNvPr id="17" name="TextovéPole 16"/>
        <xdr:cNvSpPr txBox="1"/>
      </xdr:nvSpPr>
      <xdr:spPr>
        <a:xfrm>
          <a:off x="8170544" y="101645720"/>
          <a:ext cx="219075" cy="28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975360</xdr:colOff>
      <xdr:row>515</xdr:row>
      <xdr:rowOff>162560</xdr:rowOff>
    </xdr:from>
    <xdr:ext cx="400050" cy="281443"/>
    <xdr:sp macro="" textlink="">
      <xdr:nvSpPr>
        <xdr:cNvPr id="19" name="TextovéPole 18"/>
        <xdr:cNvSpPr txBox="1"/>
      </xdr:nvSpPr>
      <xdr:spPr>
        <a:xfrm>
          <a:off x="8176260" y="103024940"/>
          <a:ext cx="400050" cy="28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977264</xdr:colOff>
      <xdr:row>519</xdr:row>
      <xdr:rowOff>164465</xdr:rowOff>
    </xdr:from>
    <xdr:ext cx="249555" cy="272062"/>
    <xdr:sp macro="" textlink="">
      <xdr:nvSpPr>
        <xdr:cNvPr id="21" name="TextovéPole 20"/>
        <xdr:cNvSpPr txBox="1"/>
      </xdr:nvSpPr>
      <xdr:spPr>
        <a:xfrm>
          <a:off x="8178164" y="103727885"/>
          <a:ext cx="249555" cy="272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982980</xdr:colOff>
      <xdr:row>527</xdr:row>
      <xdr:rowOff>162560</xdr:rowOff>
    </xdr:from>
    <xdr:ext cx="323850" cy="272062"/>
    <xdr:sp macro="" textlink="">
      <xdr:nvSpPr>
        <xdr:cNvPr id="23" name="TextovéPole 22"/>
        <xdr:cNvSpPr txBox="1"/>
      </xdr:nvSpPr>
      <xdr:spPr>
        <a:xfrm>
          <a:off x="8183880" y="105128060"/>
          <a:ext cx="323850" cy="272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1043940</xdr:colOff>
      <xdr:row>328</xdr:row>
      <xdr:rowOff>167640</xdr:rowOff>
    </xdr:from>
    <xdr:ext cx="403860" cy="264560"/>
    <xdr:sp macro="" textlink="">
      <xdr:nvSpPr>
        <xdr:cNvPr id="24" name="TextovéPole 23"/>
        <xdr:cNvSpPr txBox="1"/>
      </xdr:nvSpPr>
      <xdr:spPr>
        <a:xfrm>
          <a:off x="8244840" y="64449960"/>
          <a:ext cx="403860" cy="264560"/>
        </a:xfrm>
        <a:prstGeom prst="rect">
          <a:avLst/>
        </a:prstGeom>
        <a:noFill/>
        <a:ln>
          <a:noFill/>
        </a:ln>
        <a:effectLst/>
      </xdr:spPr>
      <xdr:txBody>
        <a:bodyPr vertOverflow="clip" horzOverflow="clip" wrap="square" rtlCol="0" anchor="t">
          <a:spAutoFit/>
        </a:bodyPr>
        <a:lstStyle/>
        <a:p>
          <a:pPr eaLnBrk="1" fontAlgn="auto" latinLnBrk="0" hangingPunct="1"/>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r>
            <a:rPr lang="cs-CZ" sz="1100" b="0" i="0" baseline="0">
              <a:effectLst/>
              <a:latin typeface="+mn-lt"/>
              <a:ea typeface="+mn-ea"/>
              <a:cs typeface="+mn-cs"/>
            </a:rPr>
            <a:t>•</a:t>
          </a:r>
          <a:endParaRPr lang="cs-CZ">
            <a:effectLst/>
          </a:endParaRPr>
        </a:p>
      </xdr:txBody>
    </xdr:sp>
    <xdr:clientData/>
  </xdr:oneCellAnchor>
  <xdr:oneCellAnchor>
    <xdr:from>
      <xdr:col>5</xdr:col>
      <xdr:colOff>1005840</xdr:colOff>
      <xdr:row>257</xdr:row>
      <xdr:rowOff>68580</xdr:rowOff>
    </xdr:from>
    <xdr:ext cx="220980" cy="272062"/>
    <xdr:sp macro="" textlink="">
      <xdr:nvSpPr>
        <xdr:cNvPr id="27" name="TextovéPole 26"/>
        <xdr:cNvSpPr txBox="1"/>
      </xdr:nvSpPr>
      <xdr:spPr>
        <a:xfrm>
          <a:off x="8206740" y="53568600"/>
          <a:ext cx="220980" cy="27206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1005840</xdr:colOff>
      <xdr:row>292</xdr:row>
      <xdr:rowOff>91440</xdr:rowOff>
    </xdr:from>
    <xdr:ext cx="289560" cy="272062"/>
    <xdr:sp macro="" textlink="">
      <xdr:nvSpPr>
        <xdr:cNvPr id="28" name="TextovéPole 27"/>
        <xdr:cNvSpPr txBox="1"/>
      </xdr:nvSpPr>
      <xdr:spPr>
        <a:xfrm>
          <a:off x="8206740" y="59512200"/>
          <a:ext cx="289560" cy="27206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975360</xdr:colOff>
      <xdr:row>297</xdr:row>
      <xdr:rowOff>83820</xdr:rowOff>
    </xdr:from>
    <xdr:ext cx="373380" cy="264560"/>
    <xdr:sp macro="" textlink="">
      <xdr:nvSpPr>
        <xdr:cNvPr id="29" name="TextovéPole 28"/>
        <xdr:cNvSpPr txBox="1"/>
      </xdr:nvSpPr>
      <xdr:spPr>
        <a:xfrm>
          <a:off x="8176260" y="60350400"/>
          <a:ext cx="373380" cy="2645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967740</xdr:colOff>
      <xdr:row>262</xdr:row>
      <xdr:rowOff>99060</xdr:rowOff>
    </xdr:from>
    <xdr:ext cx="373380" cy="264560"/>
    <xdr:sp macro="" textlink="">
      <xdr:nvSpPr>
        <xdr:cNvPr id="33" name="TextovéPole 32"/>
        <xdr:cNvSpPr txBox="1"/>
      </xdr:nvSpPr>
      <xdr:spPr>
        <a:xfrm>
          <a:off x="8168640" y="54444900"/>
          <a:ext cx="373380" cy="2645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2"/>
  <sheetViews>
    <sheetView showGridLines="0" tabSelected="1" zoomScale="110" zoomScaleNormal="110" zoomScaleSheetLayoutView="110" zoomScalePageLayoutView="90" workbookViewId="0">
      <selection activeCell="D28" sqref="D28"/>
    </sheetView>
  </sheetViews>
  <sheetFormatPr defaultColWidth="9.140625" defaultRowHeight="12.75" x14ac:dyDescent="0.2"/>
  <cols>
    <col min="1" max="1" width="16.140625" style="6" customWidth="1"/>
    <col min="2" max="2" width="24.5703125" style="6" customWidth="1"/>
    <col min="3" max="3" width="25.5703125" style="6" customWidth="1"/>
    <col min="4" max="4" width="19.7109375" style="6" customWidth="1"/>
    <col min="5" max="5" width="19.140625" style="6" customWidth="1"/>
    <col min="6" max="6" width="29.5703125" style="6" customWidth="1"/>
    <col min="7" max="7" width="23.5703125" style="6" hidden="1" customWidth="1"/>
    <col min="8" max="8" width="27.7109375" style="6" customWidth="1"/>
    <col min="9" max="9" width="28.28515625" style="6" customWidth="1"/>
    <col min="10" max="16384" width="9.140625" style="6"/>
  </cols>
  <sheetData>
    <row r="1" spans="1:9" x14ac:dyDescent="0.2">
      <c r="A1" s="579"/>
      <c r="B1" s="579"/>
      <c r="C1" s="579"/>
      <c r="D1" s="579"/>
      <c r="E1" s="579"/>
      <c r="F1" s="579"/>
      <c r="G1" s="579"/>
    </row>
    <row r="2" spans="1:9" ht="20.25" x14ac:dyDescent="0.3">
      <c r="A2" s="687" t="s">
        <v>207</v>
      </c>
      <c r="B2" s="687"/>
      <c r="C2" s="687"/>
      <c r="D2" s="687"/>
      <c r="E2" s="687"/>
      <c r="F2" s="687"/>
      <c r="G2" s="687"/>
      <c r="H2" s="687"/>
      <c r="I2" s="687"/>
    </row>
    <row r="3" spans="1:9" x14ac:dyDescent="0.2">
      <c r="A3" s="688" t="s">
        <v>19</v>
      </c>
      <c r="B3" s="688"/>
      <c r="C3" s="688"/>
      <c r="D3" s="688"/>
      <c r="E3" s="688"/>
      <c r="F3" s="688"/>
      <c r="G3" s="688"/>
      <c r="H3" s="688"/>
      <c r="I3" s="688"/>
    </row>
    <row r="4" spans="1:9" ht="12.75" customHeight="1" x14ac:dyDescent="0.2">
      <c r="A4" s="701" t="s">
        <v>208</v>
      </c>
      <c r="B4" s="701"/>
      <c r="C4" s="701"/>
      <c r="D4" s="701"/>
      <c r="E4" s="701"/>
      <c r="F4" s="701"/>
      <c r="G4" s="701"/>
      <c r="H4" s="701"/>
      <c r="I4" s="701"/>
    </row>
    <row r="5" spans="1:9" x14ac:dyDescent="0.2">
      <c r="A5" s="701"/>
      <c r="B5" s="701"/>
      <c r="C5" s="701"/>
      <c r="D5" s="701"/>
      <c r="E5" s="701"/>
      <c r="F5" s="701"/>
      <c r="G5" s="701"/>
      <c r="H5" s="701"/>
      <c r="I5" s="701"/>
    </row>
    <row r="6" spans="1:9" x14ac:dyDescent="0.2">
      <c r="A6" s="701"/>
      <c r="B6" s="701"/>
      <c r="C6" s="701"/>
      <c r="D6" s="701"/>
      <c r="E6" s="701"/>
      <c r="F6" s="701"/>
      <c r="G6" s="701"/>
      <c r="H6" s="701"/>
      <c r="I6" s="701"/>
    </row>
    <row r="7" spans="1:9" ht="112.5" customHeight="1" x14ac:dyDescent="0.2">
      <c r="A7" s="702" t="s">
        <v>113</v>
      </c>
      <c r="B7" s="703"/>
      <c r="C7" s="703"/>
      <c r="D7" s="703"/>
      <c r="E7" s="703"/>
      <c r="F7" s="703"/>
      <c r="G7" s="703"/>
      <c r="H7" s="703"/>
      <c r="I7" s="703"/>
    </row>
    <row r="8" spans="1:9" x14ac:dyDescent="0.2">
      <c r="A8" s="243"/>
      <c r="B8" s="243"/>
      <c r="C8" s="243"/>
      <c r="D8" s="243"/>
      <c r="E8" s="243"/>
      <c r="F8" s="243"/>
      <c r="G8" s="243"/>
    </row>
    <row r="9" spans="1:9" x14ac:dyDescent="0.2">
      <c r="A9" s="244" t="s">
        <v>20</v>
      </c>
      <c r="B9" s="244"/>
      <c r="C9" s="244"/>
      <c r="D9" s="244"/>
      <c r="E9" s="244"/>
      <c r="F9" s="244"/>
      <c r="G9" s="244"/>
      <c r="H9" s="7"/>
    </row>
    <row r="10" spans="1:9" x14ac:dyDescent="0.2">
      <c r="A10" s="686"/>
      <c r="B10" s="686"/>
      <c r="C10" s="686"/>
      <c r="D10" s="686"/>
      <c r="E10" s="686"/>
      <c r="F10" s="686"/>
      <c r="G10" s="686"/>
      <c r="H10" s="7"/>
    </row>
    <row r="11" spans="1:9" x14ac:dyDescent="0.2">
      <c r="A11" s="579"/>
      <c r="B11" s="579"/>
      <c r="C11" s="579"/>
      <c r="D11" s="579"/>
      <c r="E11" s="579"/>
      <c r="F11" s="579"/>
      <c r="G11" s="579"/>
    </row>
    <row r="12" spans="1:9" x14ac:dyDescent="0.2">
      <c r="A12" s="707" t="s">
        <v>14</v>
      </c>
      <c r="B12" s="707"/>
      <c r="C12" s="707"/>
      <c r="D12" s="707"/>
      <c r="E12" s="707"/>
      <c r="F12" s="707"/>
      <c r="G12" s="707"/>
      <c r="H12" s="8"/>
    </row>
    <row r="13" spans="1:9" ht="13.5" thickBot="1" x14ac:dyDescent="0.25">
      <c r="A13" s="579"/>
      <c r="B13" s="579"/>
      <c r="C13" s="579"/>
      <c r="D13" s="579"/>
      <c r="E13" s="579"/>
      <c r="F13" s="579"/>
      <c r="G13" s="579"/>
    </row>
    <row r="14" spans="1:9" ht="15.75" thickBot="1" x14ac:dyDescent="0.25">
      <c r="A14" s="28"/>
      <c r="B14" s="694" t="s">
        <v>21</v>
      </c>
      <c r="C14" s="695"/>
      <c r="D14" s="695"/>
      <c r="E14" s="695"/>
      <c r="F14" s="695"/>
      <c r="G14" s="695"/>
      <c r="H14" s="9"/>
    </row>
    <row r="15" spans="1:9" ht="13.5" thickBot="1" x14ac:dyDescent="0.25">
      <c r="A15" s="579"/>
      <c r="B15" s="579"/>
      <c r="C15" s="579"/>
      <c r="D15" s="579"/>
      <c r="E15" s="579"/>
      <c r="F15" s="579"/>
      <c r="G15" s="579"/>
    </row>
    <row r="16" spans="1:9" ht="13.5" customHeight="1" thickBot="1" x14ac:dyDescent="0.25">
      <c r="A16" s="10"/>
      <c r="B16" s="697" t="s">
        <v>112</v>
      </c>
      <c r="C16" s="697"/>
      <c r="D16" s="697"/>
      <c r="E16" s="697"/>
      <c r="F16" s="697"/>
      <c r="G16" s="697"/>
      <c r="H16" s="697"/>
      <c r="I16" s="697"/>
    </row>
    <row r="17" spans="1:9" ht="15" customHeight="1" x14ac:dyDescent="0.2">
      <c r="B17" s="697"/>
      <c r="C17" s="697"/>
      <c r="D17" s="697"/>
      <c r="E17" s="697"/>
      <c r="F17" s="697"/>
      <c r="G17" s="697"/>
      <c r="H17" s="697"/>
      <c r="I17" s="697"/>
    </row>
    <row r="18" spans="1:9" ht="37.5" customHeight="1" x14ac:dyDescent="0.25">
      <c r="A18" s="689"/>
      <c r="B18" s="689"/>
      <c r="C18" s="689"/>
      <c r="D18" s="689"/>
      <c r="E18" s="689"/>
      <c r="F18" s="689"/>
      <c r="G18" s="689"/>
      <c r="H18" s="52"/>
    </row>
    <row r="19" spans="1:9" ht="99" customHeight="1" x14ac:dyDescent="0.2">
      <c r="A19" s="442" t="s">
        <v>209</v>
      </c>
      <c r="B19" s="442"/>
      <c r="C19" s="442"/>
      <c r="D19" s="442"/>
      <c r="E19" s="442"/>
      <c r="F19" s="442"/>
      <c r="G19" s="442"/>
      <c r="H19" s="442"/>
      <c r="I19" s="442"/>
    </row>
    <row r="20" spans="1:9" ht="12.75" customHeight="1" x14ac:dyDescent="0.2">
      <c r="A20" s="689"/>
      <c r="B20" s="689"/>
      <c r="C20" s="689"/>
      <c r="D20" s="689"/>
      <c r="E20" s="689"/>
      <c r="F20" s="689"/>
      <c r="G20" s="689"/>
      <c r="H20" s="12"/>
    </row>
    <row r="21" spans="1:9" ht="72.75" customHeight="1" x14ac:dyDescent="0.2">
      <c r="A21" s="708" t="s">
        <v>210</v>
      </c>
      <c r="B21" s="708"/>
      <c r="C21" s="708"/>
      <c r="D21" s="708"/>
      <c r="E21" s="708"/>
      <c r="F21" s="708"/>
      <c r="G21" s="708"/>
      <c r="H21" s="708"/>
      <c r="I21" s="708"/>
    </row>
    <row r="22" spans="1:9" ht="12.75" customHeight="1" x14ac:dyDescent="0.2">
      <c r="A22" s="710"/>
      <c r="B22" s="710"/>
      <c r="C22" s="710"/>
      <c r="D22" s="710"/>
      <c r="E22" s="710"/>
      <c r="F22" s="710"/>
      <c r="G22" s="710"/>
      <c r="H22" s="15"/>
    </row>
    <row r="23" spans="1:9" ht="15.75" x14ac:dyDescent="0.25">
      <c r="A23" s="16" t="s">
        <v>6</v>
      </c>
    </row>
    <row r="24" spans="1:9" ht="51" customHeight="1" x14ac:dyDescent="0.25">
      <c r="A24" s="692" t="s">
        <v>211</v>
      </c>
      <c r="B24" s="692"/>
      <c r="C24" s="692"/>
      <c r="D24" s="692"/>
      <c r="E24" s="692"/>
      <c r="F24" s="692"/>
      <c r="G24" s="692"/>
      <c r="H24" s="692"/>
      <c r="I24" s="693"/>
    </row>
    <row r="25" spans="1:9" ht="12.75" customHeight="1" thickBot="1" x14ac:dyDescent="0.3">
      <c r="A25" s="690"/>
      <c r="B25" s="690"/>
      <c r="C25" s="690"/>
      <c r="D25" s="690"/>
      <c r="E25" s="690"/>
      <c r="F25" s="691"/>
      <c r="G25" s="691"/>
      <c r="H25" s="17"/>
    </row>
    <row r="26" spans="1:9" ht="12.75" customHeight="1" thickBot="1" x14ac:dyDescent="0.25">
      <c r="A26" s="642" t="s">
        <v>0</v>
      </c>
      <c r="B26" s="705" t="s">
        <v>1</v>
      </c>
      <c r="C26" s="430" t="s">
        <v>149</v>
      </c>
      <c r="D26" s="432" t="s">
        <v>182</v>
      </c>
      <c r="E26" s="696"/>
      <c r="F26" s="424" t="s">
        <v>85</v>
      </c>
      <c r="G26" s="430" t="s">
        <v>24</v>
      </c>
      <c r="H26" s="684" t="s">
        <v>24</v>
      </c>
      <c r="I26" s="684" t="s">
        <v>43</v>
      </c>
    </row>
    <row r="27" spans="1:9" ht="39.75" customHeight="1" thickBot="1" x14ac:dyDescent="0.25">
      <c r="A27" s="709"/>
      <c r="B27" s="706"/>
      <c r="C27" s="431"/>
      <c r="D27" s="38" t="s">
        <v>50</v>
      </c>
      <c r="E27" s="42" t="s">
        <v>51</v>
      </c>
      <c r="F27" s="704"/>
      <c r="G27" s="431"/>
      <c r="H27" s="685"/>
      <c r="I27" s="685"/>
    </row>
    <row r="28" spans="1:9" x14ac:dyDescent="0.2">
      <c r="A28" s="391" t="s">
        <v>93</v>
      </c>
      <c r="B28" s="435" t="s">
        <v>3</v>
      </c>
      <c r="C28" s="44" t="s">
        <v>38</v>
      </c>
      <c r="D28" s="145"/>
      <c r="E28" s="126"/>
      <c r="F28" s="454">
        <v>3</v>
      </c>
      <c r="G28" s="438">
        <f>D32*F28*5</f>
        <v>0</v>
      </c>
      <c r="H28" s="364">
        <f>D32*F28*5</f>
        <v>0</v>
      </c>
      <c r="I28" s="364">
        <f>E32*F28*5</f>
        <v>0</v>
      </c>
    </row>
    <row r="29" spans="1:9" x14ac:dyDescent="0.2">
      <c r="A29" s="392"/>
      <c r="B29" s="436"/>
      <c r="C29" s="45" t="s">
        <v>39</v>
      </c>
      <c r="D29" s="146"/>
      <c r="E29" s="124"/>
      <c r="F29" s="455"/>
      <c r="G29" s="439"/>
      <c r="H29" s="403"/>
      <c r="I29" s="403"/>
    </row>
    <row r="30" spans="1:9" x14ac:dyDescent="0.2">
      <c r="A30" s="392"/>
      <c r="B30" s="436"/>
      <c r="C30" s="45" t="s">
        <v>40</v>
      </c>
      <c r="D30" s="146"/>
      <c r="E30" s="124"/>
      <c r="F30" s="455"/>
      <c r="G30" s="439"/>
      <c r="H30" s="403"/>
      <c r="I30" s="403"/>
    </row>
    <row r="31" spans="1:9" x14ac:dyDescent="0.2">
      <c r="A31" s="392"/>
      <c r="B31" s="436"/>
      <c r="C31" s="45" t="s">
        <v>41</v>
      </c>
      <c r="D31" s="146"/>
      <c r="E31" s="124"/>
      <c r="F31" s="455"/>
      <c r="G31" s="439"/>
      <c r="H31" s="403"/>
      <c r="I31" s="403"/>
    </row>
    <row r="32" spans="1:9" ht="13.5" thickBot="1" x14ac:dyDescent="0.25">
      <c r="A32" s="392"/>
      <c r="B32" s="437"/>
      <c r="C32" s="46" t="s">
        <v>42</v>
      </c>
      <c r="D32" s="140">
        <f>SUM(D28:D31)</f>
        <v>0</v>
      </c>
      <c r="E32" s="141">
        <f>SUM(E28:E31)</f>
        <v>0</v>
      </c>
      <c r="F32" s="456"/>
      <c r="G32" s="440"/>
      <c r="H32" s="404"/>
      <c r="I32" s="404"/>
    </row>
    <row r="33" spans="1:9" x14ac:dyDescent="0.2">
      <c r="A33" s="392"/>
      <c r="B33" s="435" t="s">
        <v>2</v>
      </c>
      <c r="C33" s="44" t="s">
        <v>38</v>
      </c>
      <c r="D33" s="145"/>
      <c r="E33" s="126"/>
      <c r="F33" s="454">
        <v>2312</v>
      </c>
      <c r="G33" s="438">
        <f>D37*F33*5</f>
        <v>0</v>
      </c>
      <c r="H33" s="364">
        <f>D37*F33*5</f>
        <v>0</v>
      </c>
      <c r="I33" s="364">
        <f>E37*F33*5</f>
        <v>0</v>
      </c>
    </row>
    <row r="34" spans="1:9" x14ac:dyDescent="0.2">
      <c r="A34" s="392"/>
      <c r="B34" s="436"/>
      <c r="C34" s="45" t="s">
        <v>39</v>
      </c>
      <c r="D34" s="146"/>
      <c r="E34" s="124"/>
      <c r="F34" s="455"/>
      <c r="G34" s="439"/>
      <c r="H34" s="403"/>
      <c r="I34" s="403"/>
    </row>
    <row r="35" spans="1:9" x14ac:dyDescent="0.2">
      <c r="A35" s="392"/>
      <c r="B35" s="436"/>
      <c r="C35" s="45" t="s">
        <v>40</v>
      </c>
      <c r="D35" s="146"/>
      <c r="E35" s="124"/>
      <c r="F35" s="455"/>
      <c r="G35" s="439"/>
      <c r="H35" s="403"/>
      <c r="I35" s="403"/>
    </row>
    <row r="36" spans="1:9" x14ac:dyDescent="0.2">
      <c r="A36" s="392"/>
      <c r="B36" s="436"/>
      <c r="C36" s="45" t="s">
        <v>41</v>
      </c>
      <c r="D36" s="146"/>
      <c r="E36" s="124"/>
      <c r="F36" s="455"/>
      <c r="G36" s="439"/>
      <c r="H36" s="403"/>
      <c r="I36" s="403"/>
    </row>
    <row r="37" spans="1:9" ht="13.5" thickBot="1" x14ac:dyDescent="0.25">
      <c r="A37" s="393"/>
      <c r="B37" s="437"/>
      <c r="C37" s="46" t="s">
        <v>42</v>
      </c>
      <c r="D37" s="140">
        <f>SUM(D33:D36)</f>
        <v>0</v>
      </c>
      <c r="E37" s="141">
        <f>SUM(E33:E36)</f>
        <v>0</v>
      </c>
      <c r="F37" s="456"/>
      <c r="G37" s="440"/>
      <c r="H37" s="404"/>
      <c r="I37" s="404"/>
    </row>
    <row r="38" spans="1:9" x14ac:dyDescent="0.2">
      <c r="A38" s="391" t="s">
        <v>79</v>
      </c>
      <c r="B38" s="435" t="s">
        <v>2</v>
      </c>
      <c r="C38" s="44" t="s">
        <v>38</v>
      </c>
      <c r="D38" s="145"/>
      <c r="E38" s="126"/>
      <c r="F38" s="454">
        <v>1615</v>
      </c>
      <c r="G38" s="438">
        <f>D42*F38*5</f>
        <v>0</v>
      </c>
      <c r="H38" s="364">
        <f>D42*F38*5</f>
        <v>0</v>
      </c>
      <c r="I38" s="364">
        <f>E42*F38*5</f>
        <v>0</v>
      </c>
    </row>
    <row r="39" spans="1:9" x14ac:dyDescent="0.2">
      <c r="A39" s="392"/>
      <c r="B39" s="436"/>
      <c r="C39" s="45" t="s">
        <v>39</v>
      </c>
      <c r="D39" s="146"/>
      <c r="E39" s="124"/>
      <c r="F39" s="455"/>
      <c r="G39" s="439"/>
      <c r="H39" s="403"/>
      <c r="I39" s="403"/>
    </row>
    <row r="40" spans="1:9" x14ac:dyDescent="0.2">
      <c r="A40" s="392"/>
      <c r="B40" s="436"/>
      <c r="C40" s="45" t="s">
        <v>40</v>
      </c>
      <c r="D40" s="146"/>
      <c r="E40" s="124"/>
      <c r="F40" s="455"/>
      <c r="G40" s="439"/>
      <c r="H40" s="403"/>
      <c r="I40" s="403"/>
    </row>
    <row r="41" spans="1:9" x14ac:dyDescent="0.2">
      <c r="A41" s="392"/>
      <c r="B41" s="436"/>
      <c r="C41" s="45" t="s">
        <v>41</v>
      </c>
      <c r="D41" s="146"/>
      <c r="E41" s="124"/>
      <c r="F41" s="455"/>
      <c r="G41" s="439"/>
      <c r="H41" s="403"/>
      <c r="I41" s="403"/>
    </row>
    <row r="42" spans="1:9" ht="13.5" thickBot="1" x14ac:dyDescent="0.25">
      <c r="A42" s="392"/>
      <c r="B42" s="437"/>
      <c r="C42" s="46" t="s">
        <v>42</v>
      </c>
      <c r="D42" s="140">
        <f>SUM(D38:D41)</f>
        <v>0</v>
      </c>
      <c r="E42" s="141">
        <f>SUM(E38:E41)</f>
        <v>0</v>
      </c>
      <c r="F42" s="456"/>
      <c r="G42" s="440"/>
      <c r="H42" s="404"/>
      <c r="I42" s="404"/>
    </row>
    <row r="43" spans="1:9" x14ac:dyDescent="0.2">
      <c r="A43" s="392"/>
      <c r="B43" s="435" t="s">
        <v>4</v>
      </c>
      <c r="C43" s="44" t="s">
        <v>38</v>
      </c>
      <c r="D43" s="145"/>
      <c r="E43" s="126"/>
      <c r="F43" s="454">
        <v>4</v>
      </c>
      <c r="G43" s="438">
        <f>D47*F43*5</f>
        <v>0</v>
      </c>
      <c r="H43" s="364">
        <f>D47*F43*5</f>
        <v>0</v>
      </c>
      <c r="I43" s="364">
        <f>E47*F43*5</f>
        <v>0</v>
      </c>
    </row>
    <row r="44" spans="1:9" x14ac:dyDescent="0.2">
      <c r="A44" s="392"/>
      <c r="B44" s="436"/>
      <c r="C44" s="45" t="s">
        <v>39</v>
      </c>
      <c r="D44" s="146"/>
      <c r="E44" s="124"/>
      <c r="F44" s="455"/>
      <c r="G44" s="439"/>
      <c r="H44" s="403"/>
      <c r="I44" s="403"/>
    </row>
    <row r="45" spans="1:9" x14ac:dyDescent="0.2">
      <c r="A45" s="392"/>
      <c r="B45" s="436"/>
      <c r="C45" s="45" t="s">
        <v>40</v>
      </c>
      <c r="D45" s="146"/>
      <c r="E45" s="124"/>
      <c r="F45" s="455"/>
      <c r="G45" s="439"/>
      <c r="H45" s="403"/>
      <c r="I45" s="403"/>
    </row>
    <row r="46" spans="1:9" x14ac:dyDescent="0.2">
      <c r="A46" s="392"/>
      <c r="B46" s="436"/>
      <c r="C46" s="45" t="s">
        <v>41</v>
      </c>
      <c r="D46" s="146"/>
      <c r="E46" s="124"/>
      <c r="F46" s="455"/>
      <c r="G46" s="439"/>
      <c r="H46" s="403"/>
      <c r="I46" s="403"/>
    </row>
    <row r="47" spans="1:9" ht="13.5" thickBot="1" x14ac:dyDescent="0.25">
      <c r="A47" s="393"/>
      <c r="B47" s="437"/>
      <c r="C47" s="46" t="s">
        <v>42</v>
      </c>
      <c r="D47" s="140">
        <f>SUM(D43:D46)</f>
        <v>0</v>
      </c>
      <c r="E47" s="141">
        <f>SUM(E43:E46)</f>
        <v>0</v>
      </c>
      <c r="F47" s="456"/>
      <c r="G47" s="440"/>
      <c r="H47" s="404"/>
      <c r="I47" s="404"/>
    </row>
    <row r="48" spans="1:9" x14ac:dyDescent="0.2">
      <c r="A48" s="391" t="s">
        <v>80</v>
      </c>
      <c r="B48" s="435" t="s">
        <v>2</v>
      </c>
      <c r="C48" s="44" t="s">
        <v>38</v>
      </c>
      <c r="D48" s="145"/>
      <c r="E48" s="126"/>
      <c r="F48" s="454">
        <v>39</v>
      </c>
      <c r="G48" s="438">
        <f>D52*F48*5</f>
        <v>0</v>
      </c>
      <c r="H48" s="364">
        <f>D52*F48*5</f>
        <v>0</v>
      </c>
      <c r="I48" s="364">
        <f>E52*F48*5</f>
        <v>0</v>
      </c>
    </row>
    <row r="49" spans="1:9" x14ac:dyDescent="0.2">
      <c r="A49" s="392"/>
      <c r="B49" s="436"/>
      <c r="C49" s="45" t="s">
        <v>39</v>
      </c>
      <c r="D49" s="146"/>
      <c r="E49" s="124"/>
      <c r="F49" s="455"/>
      <c r="G49" s="439"/>
      <c r="H49" s="403"/>
      <c r="I49" s="403"/>
    </row>
    <row r="50" spans="1:9" x14ac:dyDescent="0.2">
      <c r="A50" s="392"/>
      <c r="B50" s="436"/>
      <c r="C50" s="45" t="s">
        <v>40</v>
      </c>
      <c r="D50" s="146"/>
      <c r="E50" s="124"/>
      <c r="F50" s="455"/>
      <c r="G50" s="439"/>
      <c r="H50" s="403"/>
      <c r="I50" s="403"/>
    </row>
    <row r="51" spans="1:9" x14ac:dyDescent="0.2">
      <c r="A51" s="392"/>
      <c r="B51" s="436"/>
      <c r="C51" s="45" t="s">
        <v>41</v>
      </c>
      <c r="D51" s="146"/>
      <c r="E51" s="124"/>
      <c r="F51" s="455"/>
      <c r="G51" s="439"/>
      <c r="H51" s="403"/>
      <c r="I51" s="403"/>
    </row>
    <row r="52" spans="1:9" ht="13.5" thickBot="1" x14ac:dyDescent="0.25">
      <c r="A52" s="392"/>
      <c r="B52" s="437"/>
      <c r="C52" s="46" t="s">
        <v>42</v>
      </c>
      <c r="D52" s="140">
        <f>SUM(D48:D51)</f>
        <v>0</v>
      </c>
      <c r="E52" s="141">
        <f>SUM(E48:E51)</f>
        <v>0</v>
      </c>
      <c r="F52" s="456"/>
      <c r="G52" s="440"/>
      <c r="H52" s="404"/>
      <c r="I52" s="404"/>
    </row>
    <row r="53" spans="1:9" x14ac:dyDescent="0.2">
      <c r="A53" s="392"/>
      <c r="B53" s="435" t="s">
        <v>4</v>
      </c>
      <c r="C53" s="44" t="s">
        <v>38</v>
      </c>
      <c r="D53" s="145"/>
      <c r="E53" s="126"/>
      <c r="F53" s="454">
        <v>4</v>
      </c>
      <c r="G53" s="438">
        <f>D57*F53*5</f>
        <v>0</v>
      </c>
      <c r="H53" s="364">
        <f>D57*F53*5</f>
        <v>0</v>
      </c>
      <c r="I53" s="364">
        <f>E57*F53*5</f>
        <v>0</v>
      </c>
    </row>
    <row r="54" spans="1:9" x14ac:dyDescent="0.2">
      <c r="A54" s="392"/>
      <c r="B54" s="436"/>
      <c r="C54" s="45" t="s">
        <v>39</v>
      </c>
      <c r="D54" s="146"/>
      <c r="E54" s="124"/>
      <c r="F54" s="455"/>
      <c r="G54" s="439"/>
      <c r="H54" s="403"/>
      <c r="I54" s="403"/>
    </row>
    <row r="55" spans="1:9" x14ac:dyDescent="0.2">
      <c r="A55" s="392"/>
      <c r="B55" s="436"/>
      <c r="C55" s="45" t="s">
        <v>40</v>
      </c>
      <c r="D55" s="146"/>
      <c r="E55" s="124"/>
      <c r="F55" s="455"/>
      <c r="G55" s="439"/>
      <c r="H55" s="403"/>
      <c r="I55" s="403"/>
    </row>
    <row r="56" spans="1:9" x14ac:dyDescent="0.2">
      <c r="A56" s="392"/>
      <c r="B56" s="436"/>
      <c r="C56" s="45" t="s">
        <v>41</v>
      </c>
      <c r="D56" s="146"/>
      <c r="E56" s="124"/>
      <c r="F56" s="455"/>
      <c r="G56" s="439"/>
      <c r="H56" s="403"/>
      <c r="I56" s="403"/>
    </row>
    <row r="57" spans="1:9" ht="13.5" thickBot="1" x14ac:dyDescent="0.25">
      <c r="A57" s="392"/>
      <c r="B57" s="437"/>
      <c r="C57" s="46" t="s">
        <v>42</v>
      </c>
      <c r="D57" s="140">
        <f>SUM(D53:D56)</f>
        <v>0</v>
      </c>
      <c r="E57" s="141">
        <f>SUM(E53:E56)</f>
        <v>0</v>
      </c>
      <c r="F57" s="456"/>
      <c r="G57" s="440"/>
      <c r="H57" s="404"/>
      <c r="I57" s="404"/>
    </row>
    <row r="58" spans="1:9" x14ac:dyDescent="0.2">
      <c r="A58" s="392"/>
      <c r="B58" s="435" t="s">
        <v>5</v>
      </c>
      <c r="C58" s="44" t="s">
        <v>38</v>
      </c>
      <c r="D58" s="145"/>
      <c r="E58" s="126"/>
      <c r="F58" s="454">
        <v>1</v>
      </c>
      <c r="G58" s="438">
        <f>D62*F58*5</f>
        <v>0</v>
      </c>
      <c r="H58" s="364">
        <f>D62*F58*5</f>
        <v>0</v>
      </c>
      <c r="I58" s="364">
        <f>E62*F58*5</f>
        <v>0</v>
      </c>
    </row>
    <row r="59" spans="1:9" x14ac:dyDescent="0.2">
      <c r="A59" s="392"/>
      <c r="B59" s="436"/>
      <c r="C59" s="45" t="s">
        <v>39</v>
      </c>
      <c r="D59" s="146"/>
      <c r="E59" s="124"/>
      <c r="F59" s="455"/>
      <c r="G59" s="439"/>
      <c r="H59" s="403"/>
      <c r="I59" s="403"/>
    </row>
    <row r="60" spans="1:9" x14ac:dyDescent="0.2">
      <c r="A60" s="392"/>
      <c r="B60" s="436"/>
      <c r="C60" s="45" t="s">
        <v>40</v>
      </c>
      <c r="D60" s="146"/>
      <c r="E60" s="124"/>
      <c r="F60" s="455"/>
      <c r="G60" s="439"/>
      <c r="H60" s="403"/>
      <c r="I60" s="403"/>
    </row>
    <row r="61" spans="1:9" x14ac:dyDescent="0.2">
      <c r="A61" s="392"/>
      <c r="B61" s="436"/>
      <c r="C61" s="45" t="s">
        <v>41</v>
      </c>
      <c r="D61" s="146"/>
      <c r="E61" s="124"/>
      <c r="F61" s="455"/>
      <c r="G61" s="439"/>
      <c r="H61" s="403"/>
      <c r="I61" s="403"/>
    </row>
    <row r="62" spans="1:9" ht="13.5" thickBot="1" x14ac:dyDescent="0.25">
      <c r="A62" s="393"/>
      <c r="B62" s="437"/>
      <c r="C62" s="46" t="s">
        <v>42</v>
      </c>
      <c r="D62" s="140">
        <f>SUM(D58:D61)</f>
        <v>0</v>
      </c>
      <c r="E62" s="141">
        <f>SUM(E58:E61)</f>
        <v>0</v>
      </c>
      <c r="F62" s="456"/>
      <c r="G62" s="440"/>
      <c r="H62" s="404"/>
      <c r="I62" s="404"/>
    </row>
    <row r="63" spans="1:9" x14ac:dyDescent="0.2">
      <c r="A63" s="391" t="s">
        <v>94</v>
      </c>
      <c r="B63" s="435" t="s">
        <v>2</v>
      </c>
      <c r="C63" s="44" t="s">
        <v>38</v>
      </c>
      <c r="D63" s="145"/>
      <c r="E63" s="126"/>
      <c r="F63" s="454">
        <v>81</v>
      </c>
      <c r="G63" s="438">
        <f>D67*F63*5</f>
        <v>0</v>
      </c>
      <c r="H63" s="364">
        <f>D67*F63*5</f>
        <v>0</v>
      </c>
      <c r="I63" s="364">
        <f>E67*F63*5</f>
        <v>0</v>
      </c>
    </row>
    <row r="64" spans="1:9" x14ac:dyDescent="0.2">
      <c r="A64" s="392"/>
      <c r="B64" s="436"/>
      <c r="C64" s="45" t="s">
        <v>39</v>
      </c>
      <c r="D64" s="146"/>
      <c r="E64" s="124"/>
      <c r="F64" s="455"/>
      <c r="G64" s="439"/>
      <c r="H64" s="403"/>
      <c r="I64" s="403"/>
    </row>
    <row r="65" spans="1:9" x14ac:dyDescent="0.2">
      <c r="A65" s="392"/>
      <c r="B65" s="436"/>
      <c r="C65" s="45" t="s">
        <v>40</v>
      </c>
      <c r="D65" s="146"/>
      <c r="E65" s="124"/>
      <c r="F65" s="455"/>
      <c r="G65" s="439"/>
      <c r="H65" s="403"/>
      <c r="I65" s="403"/>
    </row>
    <row r="66" spans="1:9" x14ac:dyDescent="0.2">
      <c r="A66" s="392"/>
      <c r="B66" s="436"/>
      <c r="C66" s="45" t="s">
        <v>41</v>
      </c>
      <c r="D66" s="146"/>
      <c r="E66" s="124"/>
      <c r="F66" s="455"/>
      <c r="G66" s="439"/>
      <c r="H66" s="403"/>
      <c r="I66" s="403"/>
    </row>
    <row r="67" spans="1:9" ht="13.5" thickBot="1" x14ac:dyDescent="0.25">
      <c r="A67" s="392"/>
      <c r="B67" s="437"/>
      <c r="C67" s="46" t="s">
        <v>42</v>
      </c>
      <c r="D67" s="140">
        <f>SUM(D63:D66)</f>
        <v>0</v>
      </c>
      <c r="E67" s="141">
        <f>SUM(E63:E66)</f>
        <v>0</v>
      </c>
      <c r="F67" s="456"/>
      <c r="G67" s="440"/>
      <c r="H67" s="404"/>
      <c r="I67" s="404"/>
    </row>
    <row r="68" spans="1:9" x14ac:dyDescent="0.2">
      <c r="A68" s="392"/>
      <c r="B68" s="435" t="s">
        <v>4</v>
      </c>
      <c r="C68" s="44" t="s">
        <v>38</v>
      </c>
      <c r="D68" s="145"/>
      <c r="E68" s="126"/>
      <c r="F68" s="454">
        <v>4</v>
      </c>
      <c r="G68" s="438">
        <f>D72*F68*5</f>
        <v>0</v>
      </c>
      <c r="H68" s="364">
        <f>D72*F68*5</f>
        <v>0</v>
      </c>
      <c r="I68" s="364">
        <f>E72*F68*5</f>
        <v>0</v>
      </c>
    </row>
    <row r="69" spans="1:9" x14ac:dyDescent="0.2">
      <c r="A69" s="392"/>
      <c r="B69" s="436"/>
      <c r="C69" s="45" t="s">
        <v>39</v>
      </c>
      <c r="D69" s="146"/>
      <c r="E69" s="124"/>
      <c r="F69" s="455"/>
      <c r="G69" s="439"/>
      <c r="H69" s="403"/>
      <c r="I69" s="403"/>
    </row>
    <row r="70" spans="1:9" x14ac:dyDescent="0.2">
      <c r="A70" s="392"/>
      <c r="B70" s="436"/>
      <c r="C70" s="45" t="s">
        <v>40</v>
      </c>
      <c r="D70" s="146"/>
      <c r="E70" s="124"/>
      <c r="F70" s="455"/>
      <c r="G70" s="439"/>
      <c r="H70" s="403"/>
      <c r="I70" s="403"/>
    </row>
    <row r="71" spans="1:9" x14ac:dyDescent="0.2">
      <c r="A71" s="392"/>
      <c r="B71" s="436"/>
      <c r="C71" s="45" t="s">
        <v>41</v>
      </c>
      <c r="D71" s="146"/>
      <c r="E71" s="124"/>
      <c r="F71" s="455"/>
      <c r="G71" s="439"/>
      <c r="H71" s="403"/>
      <c r="I71" s="403"/>
    </row>
    <row r="72" spans="1:9" ht="13.5" thickBot="1" x14ac:dyDescent="0.25">
      <c r="A72" s="392"/>
      <c r="B72" s="437"/>
      <c r="C72" s="46" t="s">
        <v>42</v>
      </c>
      <c r="D72" s="140">
        <f>SUM(D68:D71)</f>
        <v>0</v>
      </c>
      <c r="E72" s="141">
        <f>SUM(E68:E71)</f>
        <v>0</v>
      </c>
      <c r="F72" s="456"/>
      <c r="G72" s="440"/>
      <c r="H72" s="404"/>
      <c r="I72" s="404"/>
    </row>
    <row r="73" spans="1:9" x14ac:dyDescent="0.2">
      <c r="A73" s="392"/>
      <c r="B73" s="435" t="s">
        <v>5</v>
      </c>
      <c r="C73" s="44" t="s">
        <v>38</v>
      </c>
      <c r="D73" s="145"/>
      <c r="E73" s="126"/>
      <c r="F73" s="454">
        <v>1</v>
      </c>
      <c r="G73" s="438">
        <f>D77*F73*5</f>
        <v>0</v>
      </c>
      <c r="H73" s="364">
        <f>D77*F73*5</f>
        <v>0</v>
      </c>
      <c r="I73" s="364">
        <f>E77*F73*5</f>
        <v>0</v>
      </c>
    </row>
    <row r="74" spans="1:9" x14ac:dyDescent="0.2">
      <c r="A74" s="392"/>
      <c r="B74" s="436"/>
      <c r="C74" s="45" t="s">
        <v>39</v>
      </c>
      <c r="D74" s="146"/>
      <c r="E74" s="124"/>
      <c r="F74" s="455"/>
      <c r="G74" s="439"/>
      <c r="H74" s="403"/>
      <c r="I74" s="403"/>
    </row>
    <row r="75" spans="1:9" x14ac:dyDescent="0.2">
      <c r="A75" s="392"/>
      <c r="B75" s="436"/>
      <c r="C75" s="45" t="s">
        <v>40</v>
      </c>
      <c r="D75" s="146"/>
      <c r="E75" s="124"/>
      <c r="F75" s="455"/>
      <c r="G75" s="439"/>
      <c r="H75" s="403"/>
      <c r="I75" s="403"/>
    </row>
    <row r="76" spans="1:9" x14ac:dyDescent="0.2">
      <c r="A76" s="392"/>
      <c r="B76" s="436"/>
      <c r="C76" s="45" t="s">
        <v>41</v>
      </c>
      <c r="D76" s="146"/>
      <c r="E76" s="124"/>
      <c r="F76" s="455"/>
      <c r="G76" s="439"/>
      <c r="H76" s="403"/>
      <c r="I76" s="403"/>
    </row>
    <row r="77" spans="1:9" ht="13.5" thickBot="1" x14ac:dyDescent="0.25">
      <c r="A77" s="393"/>
      <c r="B77" s="437"/>
      <c r="C77" s="46" t="s">
        <v>42</v>
      </c>
      <c r="D77" s="140">
        <f>SUM(D73:D76)</f>
        <v>0</v>
      </c>
      <c r="E77" s="141">
        <f>SUM(E73:E76)</f>
        <v>0</v>
      </c>
      <c r="F77" s="456"/>
      <c r="G77" s="440"/>
      <c r="H77" s="404"/>
      <c r="I77" s="404"/>
    </row>
    <row r="78" spans="1:9" x14ac:dyDescent="0.2">
      <c r="A78" s="405" t="s">
        <v>181</v>
      </c>
      <c r="B78" s="436" t="s">
        <v>4</v>
      </c>
      <c r="C78" s="45" t="s">
        <v>39</v>
      </c>
      <c r="D78" s="146"/>
      <c r="E78" s="124"/>
      <c r="F78" s="455">
        <v>1</v>
      </c>
      <c r="G78" s="439"/>
      <c r="H78" s="403">
        <f xml:space="preserve"> D81*F78*5</f>
        <v>0</v>
      </c>
      <c r="I78" s="403">
        <f>E81*F78*5</f>
        <v>0</v>
      </c>
    </row>
    <row r="79" spans="1:9" x14ac:dyDescent="0.2">
      <c r="A79" s="406"/>
      <c r="B79" s="436"/>
      <c r="C79" s="45" t="s">
        <v>40</v>
      </c>
      <c r="D79" s="146"/>
      <c r="E79" s="124"/>
      <c r="F79" s="455"/>
      <c r="G79" s="439"/>
      <c r="H79" s="403"/>
      <c r="I79" s="403"/>
    </row>
    <row r="80" spans="1:9" x14ac:dyDescent="0.2">
      <c r="A80" s="406"/>
      <c r="B80" s="436"/>
      <c r="C80" s="45" t="s">
        <v>41</v>
      </c>
      <c r="D80" s="146"/>
      <c r="E80" s="124"/>
      <c r="F80" s="455"/>
      <c r="G80" s="439"/>
      <c r="H80" s="403"/>
      <c r="I80" s="403"/>
    </row>
    <row r="81" spans="1:9" ht="13.5" thickBot="1" x14ac:dyDescent="0.25">
      <c r="A81" s="406"/>
      <c r="B81" s="437"/>
      <c r="C81" s="46" t="s">
        <v>42</v>
      </c>
      <c r="D81" s="140">
        <f>SUM(D78:D80)</f>
        <v>0</v>
      </c>
      <c r="E81" s="141">
        <f>SUM(E78:E80)</f>
        <v>0</v>
      </c>
      <c r="F81" s="456"/>
      <c r="G81" s="440"/>
      <c r="H81" s="404"/>
      <c r="I81" s="404"/>
    </row>
    <row r="82" spans="1:9" x14ac:dyDescent="0.2">
      <c r="A82" s="406"/>
      <c r="B82" s="436" t="s">
        <v>5</v>
      </c>
      <c r="C82" s="45" t="s">
        <v>39</v>
      </c>
      <c r="D82" s="146"/>
      <c r="E82" s="124"/>
      <c r="F82" s="455">
        <v>4</v>
      </c>
      <c r="G82" s="439"/>
      <c r="H82" s="403">
        <f xml:space="preserve"> D85*F82*5</f>
        <v>0</v>
      </c>
      <c r="I82" s="403">
        <f>E85*F82*5</f>
        <v>0</v>
      </c>
    </row>
    <row r="83" spans="1:9" x14ac:dyDescent="0.2">
      <c r="A83" s="406"/>
      <c r="B83" s="436"/>
      <c r="C83" s="45" t="s">
        <v>40</v>
      </c>
      <c r="D83" s="146"/>
      <c r="E83" s="124"/>
      <c r="F83" s="455"/>
      <c r="G83" s="439"/>
      <c r="H83" s="403"/>
      <c r="I83" s="403"/>
    </row>
    <row r="84" spans="1:9" x14ac:dyDescent="0.2">
      <c r="A84" s="406"/>
      <c r="B84" s="436"/>
      <c r="C84" s="45" t="s">
        <v>41</v>
      </c>
      <c r="D84" s="146"/>
      <c r="E84" s="124"/>
      <c r="F84" s="455"/>
      <c r="G84" s="439"/>
      <c r="H84" s="403"/>
      <c r="I84" s="403"/>
    </row>
    <row r="85" spans="1:9" ht="13.5" thickBot="1" x14ac:dyDescent="0.25">
      <c r="A85" s="407"/>
      <c r="B85" s="437"/>
      <c r="C85" s="46" t="s">
        <v>42</v>
      </c>
      <c r="D85" s="140">
        <f>SUM(D82:D84)</f>
        <v>0</v>
      </c>
      <c r="E85" s="141">
        <f>SUM(E82:E84)</f>
        <v>0</v>
      </c>
      <c r="F85" s="456"/>
      <c r="G85" s="440"/>
      <c r="H85" s="404"/>
      <c r="I85" s="404"/>
    </row>
    <row r="86" spans="1:9" x14ac:dyDescent="0.2">
      <c r="A86" s="391" t="s">
        <v>92</v>
      </c>
      <c r="B86" s="435" t="s">
        <v>3</v>
      </c>
      <c r="C86" s="44" t="s">
        <v>38</v>
      </c>
      <c r="D86" s="145"/>
      <c r="E86" s="126"/>
      <c r="F86" s="454">
        <v>5</v>
      </c>
      <c r="G86" s="438">
        <f>D90*F86*5</f>
        <v>0</v>
      </c>
      <c r="H86" s="364">
        <f>D90*F86*5</f>
        <v>0</v>
      </c>
      <c r="I86" s="364">
        <f>E90*F86*5</f>
        <v>0</v>
      </c>
    </row>
    <row r="87" spans="1:9" x14ac:dyDescent="0.2">
      <c r="A87" s="392"/>
      <c r="B87" s="436"/>
      <c r="C87" s="45" t="s">
        <v>39</v>
      </c>
      <c r="D87" s="146"/>
      <c r="E87" s="124"/>
      <c r="F87" s="455"/>
      <c r="G87" s="439"/>
      <c r="H87" s="403"/>
      <c r="I87" s="403"/>
    </row>
    <row r="88" spans="1:9" x14ac:dyDescent="0.2">
      <c r="A88" s="392"/>
      <c r="B88" s="436"/>
      <c r="C88" s="45" t="s">
        <v>40</v>
      </c>
      <c r="D88" s="146"/>
      <c r="E88" s="124"/>
      <c r="F88" s="455"/>
      <c r="G88" s="439"/>
      <c r="H88" s="403"/>
      <c r="I88" s="403"/>
    </row>
    <row r="89" spans="1:9" x14ac:dyDescent="0.2">
      <c r="A89" s="392"/>
      <c r="B89" s="436"/>
      <c r="C89" s="45" t="s">
        <v>41</v>
      </c>
      <c r="D89" s="146"/>
      <c r="E89" s="124"/>
      <c r="F89" s="455"/>
      <c r="G89" s="439"/>
      <c r="H89" s="403"/>
      <c r="I89" s="403"/>
    </row>
    <row r="90" spans="1:9" ht="13.5" thickBot="1" x14ac:dyDescent="0.25">
      <c r="A90" s="392"/>
      <c r="B90" s="437"/>
      <c r="C90" s="46" t="s">
        <v>42</v>
      </c>
      <c r="D90" s="140">
        <f>SUM(D86:D89)</f>
        <v>0</v>
      </c>
      <c r="E90" s="141">
        <f>SUM(E86:E89)</f>
        <v>0</v>
      </c>
      <c r="F90" s="456"/>
      <c r="G90" s="440"/>
      <c r="H90" s="404"/>
      <c r="I90" s="404"/>
    </row>
    <row r="91" spans="1:9" x14ac:dyDescent="0.2">
      <c r="A91" s="392"/>
      <c r="B91" s="435" t="s">
        <v>2</v>
      </c>
      <c r="C91" s="44" t="s">
        <v>38</v>
      </c>
      <c r="D91" s="145"/>
      <c r="E91" s="126"/>
      <c r="F91" s="454">
        <v>264</v>
      </c>
      <c r="G91" s="438">
        <f>D95*F91*5</f>
        <v>0</v>
      </c>
      <c r="H91" s="364">
        <f>D95*F91*5</f>
        <v>0</v>
      </c>
      <c r="I91" s="364">
        <f>E95*F91*5</f>
        <v>0</v>
      </c>
    </row>
    <row r="92" spans="1:9" x14ac:dyDescent="0.2">
      <c r="A92" s="392"/>
      <c r="B92" s="436"/>
      <c r="C92" s="45" t="s">
        <v>39</v>
      </c>
      <c r="D92" s="146"/>
      <c r="E92" s="124"/>
      <c r="F92" s="455"/>
      <c r="G92" s="439"/>
      <c r="H92" s="403"/>
      <c r="I92" s="403"/>
    </row>
    <row r="93" spans="1:9" x14ac:dyDescent="0.2">
      <c r="A93" s="392"/>
      <c r="B93" s="436"/>
      <c r="C93" s="45" t="s">
        <v>40</v>
      </c>
      <c r="D93" s="146"/>
      <c r="E93" s="124"/>
      <c r="F93" s="455"/>
      <c r="G93" s="439"/>
      <c r="H93" s="403"/>
      <c r="I93" s="403"/>
    </row>
    <row r="94" spans="1:9" x14ac:dyDescent="0.2">
      <c r="A94" s="392"/>
      <c r="B94" s="436"/>
      <c r="C94" s="45" t="s">
        <v>41</v>
      </c>
      <c r="D94" s="146"/>
      <c r="E94" s="124"/>
      <c r="F94" s="455"/>
      <c r="G94" s="439"/>
      <c r="H94" s="403"/>
      <c r="I94" s="403"/>
    </row>
    <row r="95" spans="1:9" ht="13.5" thickBot="1" x14ac:dyDescent="0.25">
      <c r="A95" s="392"/>
      <c r="B95" s="437"/>
      <c r="C95" s="46" t="s">
        <v>42</v>
      </c>
      <c r="D95" s="140">
        <f>SUM(D91:D94)</f>
        <v>0</v>
      </c>
      <c r="E95" s="141">
        <f>SUM(E91:E94)</f>
        <v>0</v>
      </c>
      <c r="F95" s="456"/>
      <c r="G95" s="440"/>
      <c r="H95" s="404"/>
      <c r="I95" s="404"/>
    </row>
    <row r="96" spans="1:9" x14ac:dyDescent="0.2">
      <c r="A96" s="392"/>
      <c r="B96" s="435" t="s">
        <v>4</v>
      </c>
      <c r="C96" s="44" t="s">
        <v>38</v>
      </c>
      <c r="D96" s="145"/>
      <c r="E96" s="126"/>
      <c r="F96" s="454">
        <v>558</v>
      </c>
      <c r="G96" s="438">
        <f>D100*F96*5</f>
        <v>0</v>
      </c>
      <c r="H96" s="364">
        <f>D100*F96*5</f>
        <v>0</v>
      </c>
      <c r="I96" s="364">
        <f>E100*F96*5</f>
        <v>0</v>
      </c>
    </row>
    <row r="97" spans="1:9" x14ac:dyDescent="0.2">
      <c r="A97" s="392"/>
      <c r="B97" s="436"/>
      <c r="C97" s="45" t="s">
        <v>39</v>
      </c>
      <c r="D97" s="146"/>
      <c r="E97" s="124"/>
      <c r="F97" s="455"/>
      <c r="G97" s="439"/>
      <c r="H97" s="403"/>
      <c r="I97" s="403"/>
    </row>
    <row r="98" spans="1:9" x14ac:dyDescent="0.2">
      <c r="A98" s="392"/>
      <c r="B98" s="436"/>
      <c r="C98" s="45" t="s">
        <v>40</v>
      </c>
      <c r="D98" s="146"/>
      <c r="E98" s="124"/>
      <c r="F98" s="455"/>
      <c r="G98" s="439"/>
      <c r="H98" s="403"/>
      <c r="I98" s="403"/>
    </row>
    <row r="99" spans="1:9" x14ac:dyDescent="0.2">
      <c r="A99" s="392"/>
      <c r="B99" s="436"/>
      <c r="C99" s="45" t="s">
        <v>41</v>
      </c>
      <c r="D99" s="146"/>
      <c r="E99" s="124"/>
      <c r="F99" s="455"/>
      <c r="G99" s="439"/>
      <c r="H99" s="403"/>
      <c r="I99" s="403"/>
    </row>
    <row r="100" spans="1:9" ht="13.5" thickBot="1" x14ac:dyDescent="0.25">
      <c r="A100" s="392"/>
      <c r="B100" s="437"/>
      <c r="C100" s="46" t="s">
        <v>42</v>
      </c>
      <c r="D100" s="140">
        <f>SUM(D96:D99)</f>
        <v>0</v>
      </c>
      <c r="E100" s="141">
        <f>SUM(E96:E99)</f>
        <v>0</v>
      </c>
      <c r="F100" s="456"/>
      <c r="G100" s="440"/>
      <c r="H100" s="404"/>
      <c r="I100" s="404"/>
    </row>
    <row r="101" spans="1:9" x14ac:dyDescent="0.2">
      <c r="A101" s="392"/>
      <c r="B101" s="435" t="s">
        <v>5</v>
      </c>
      <c r="C101" s="44" t="s">
        <v>38</v>
      </c>
      <c r="D101" s="145"/>
      <c r="E101" s="126"/>
      <c r="F101" s="454">
        <v>250</v>
      </c>
      <c r="G101" s="438">
        <f>D105*F101*5</f>
        <v>0</v>
      </c>
      <c r="H101" s="364">
        <f>D105*F101*5</f>
        <v>0</v>
      </c>
      <c r="I101" s="364">
        <f>E105*F101*5</f>
        <v>0</v>
      </c>
    </row>
    <row r="102" spans="1:9" x14ac:dyDescent="0.2">
      <c r="A102" s="392"/>
      <c r="B102" s="436"/>
      <c r="C102" s="45" t="s">
        <v>39</v>
      </c>
      <c r="D102" s="146"/>
      <c r="E102" s="124"/>
      <c r="F102" s="455"/>
      <c r="G102" s="439"/>
      <c r="H102" s="403"/>
      <c r="I102" s="403"/>
    </row>
    <row r="103" spans="1:9" x14ac:dyDescent="0.2">
      <c r="A103" s="392"/>
      <c r="B103" s="436"/>
      <c r="C103" s="45" t="s">
        <v>40</v>
      </c>
      <c r="D103" s="117"/>
      <c r="E103" s="124"/>
      <c r="F103" s="455"/>
      <c r="G103" s="439"/>
      <c r="H103" s="403"/>
      <c r="I103" s="403"/>
    </row>
    <row r="104" spans="1:9" x14ac:dyDescent="0.2">
      <c r="A104" s="392"/>
      <c r="B104" s="436"/>
      <c r="C104" s="45" t="s">
        <v>41</v>
      </c>
      <c r="D104" s="146"/>
      <c r="E104" s="124"/>
      <c r="F104" s="455"/>
      <c r="G104" s="439"/>
      <c r="H104" s="403"/>
      <c r="I104" s="403"/>
    </row>
    <row r="105" spans="1:9" ht="13.5" thickBot="1" x14ac:dyDescent="0.25">
      <c r="A105" s="393"/>
      <c r="B105" s="437"/>
      <c r="C105" s="46" t="s">
        <v>42</v>
      </c>
      <c r="D105" s="140">
        <f>SUM(D101:D104)</f>
        <v>0</v>
      </c>
      <c r="E105" s="141">
        <f>SUM(E101:E104)</f>
        <v>0</v>
      </c>
      <c r="F105" s="456"/>
      <c r="G105" s="440"/>
      <c r="H105" s="404"/>
      <c r="I105" s="404"/>
    </row>
    <row r="106" spans="1:9" ht="21" customHeight="1" thickBot="1" x14ac:dyDescent="0.25">
      <c r="A106" s="607" t="s">
        <v>44</v>
      </c>
      <c r="B106" s="608"/>
      <c r="C106" s="608"/>
      <c r="D106" s="608"/>
      <c r="E106" s="608"/>
      <c r="F106" s="608"/>
      <c r="G106" s="2">
        <f>SUM(G28:G105)</f>
        <v>0</v>
      </c>
      <c r="H106" s="179">
        <f>SUM(H28:H105)</f>
        <v>0</v>
      </c>
      <c r="I106" s="179">
        <f>SUM(I28:I105)</f>
        <v>0</v>
      </c>
    </row>
    <row r="107" spans="1:9" x14ac:dyDescent="0.2">
      <c r="A107" s="380" t="s">
        <v>183</v>
      </c>
      <c r="B107" s="380"/>
      <c r="C107" s="380"/>
      <c r="D107" s="380"/>
      <c r="E107" s="380"/>
      <c r="F107" s="380"/>
      <c r="G107" s="380"/>
      <c r="H107" s="14"/>
    </row>
    <row r="108" spans="1:9" x14ac:dyDescent="0.2">
      <c r="A108" s="14"/>
      <c r="B108" s="14"/>
      <c r="C108" s="14"/>
      <c r="D108" s="14"/>
      <c r="E108" s="14"/>
      <c r="F108" s="14"/>
      <c r="G108" s="14"/>
      <c r="H108" s="14"/>
    </row>
    <row r="109" spans="1:9" x14ac:dyDescent="0.2">
      <c r="A109" s="14"/>
      <c r="B109" s="14"/>
      <c r="C109" s="14"/>
      <c r="D109" s="14"/>
      <c r="E109" s="14"/>
      <c r="F109" s="14"/>
      <c r="G109" s="14"/>
      <c r="H109" s="14"/>
    </row>
    <row r="110" spans="1:9" ht="34.9" customHeight="1" x14ac:dyDescent="0.2">
      <c r="A110" s="680" t="s">
        <v>212</v>
      </c>
      <c r="B110" s="680"/>
      <c r="C110" s="680"/>
      <c r="D110" s="680"/>
      <c r="E110" s="680"/>
      <c r="F110" s="680"/>
      <c r="G110" s="680"/>
      <c r="H110" s="680"/>
      <c r="I110" s="680"/>
    </row>
    <row r="111" spans="1:9" ht="13.5" thickBot="1" x14ac:dyDescent="0.25">
      <c r="A111" s="668"/>
      <c r="B111" s="668"/>
      <c r="C111" s="668"/>
      <c r="D111" s="668"/>
      <c r="E111" s="668"/>
      <c r="F111" s="668"/>
      <c r="G111" s="668"/>
      <c r="H111" s="18"/>
    </row>
    <row r="112" spans="1:9" ht="30" customHeight="1" x14ac:dyDescent="0.2">
      <c r="A112" s="815" t="s">
        <v>15</v>
      </c>
      <c r="B112" s="644"/>
      <c r="C112" s="705"/>
      <c r="D112" s="424" t="s">
        <v>97</v>
      </c>
      <c r="E112" s="425"/>
      <c r="F112" s="430" t="s">
        <v>86</v>
      </c>
      <c r="G112" s="430" t="s">
        <v>12</v>
      </c>
      <c r="H112" s="666" t="s">
        <v>12</v>
      </c>
      <c r="I112" s="629" t="s">
        <v>98</v>
      </c>
    </row>
    <row r="113" spans="1:9" ht="15.6" customHeight="1" thickBot="1" x14ac:dyDescent="0.25">
      <c r="A113" s="816"/>
      <c r="B113" s="817"/>
      <c r="C113" s="706"/>
      <c r="D113" s="13" t="s">
        <v>45</v>
      </c>
      <c r="E113" s="19" t="s">
        <v>46</v>
      </c>
      <c r="F113" s="431"/>
      <c r="G113" s="431"/>
      <c r="H113" s="667"/>
      <c r="I113" s="814"/>
    </row>
    <row r="114" spans="1:9" x14ac:dyDescent="0.2">
      <c r="A114" s="678" t="s">
        <v>125</v>
      </c>
      <c r="B114" s="679"/>
      <c r="C114" s="679"/>
      <c r="D114" s="144"/>
      <c r="E114" s="200"/>
      <c r="F114" s="245">
        <v>98</v>
      </c>
      <c r="G114" s="4">
        <f>D114*F114*5</f>
        <v>0</v>
      </c>
      <c r="H114" s="194">
        <f>D114*F114*5</f>
        <v>0</v>
      </c>
      <c r="I114" s="195">
        <f>E114*F114*5</f>
        <v>0</v>
      </c>
    </row>
    <row r="115" spans="1:9" ht="13.5" thickBot="1" x14ac:dyDescent="0.25">
      <c r="A115" s="426" t="s">
        <v>124</v>
      </c>
      <c r="B115" s="427"/>
      <c r="C115" s="427"/>
      <c r="D115" s="201"/>
      <c r="E115" s="202"/>
      <c r="F115" s="246">
        <v>10</v>
      </c>
      <c r="G115" s="203">
        <f>D115*F115*5</f>
        <v>0</v>
      </c>
      <c r="H115" s="196">
        <f>D115*F115*5</f>
        <v>0</v>
      </c>
      <c r="I115" s="197">
        <f>E115*F115*5</f>
        <v>0</v>
      </c>
    </row>
    <row r="116" spans="1:9" ht="18.600000000000001" customHeight="1" thickBot="1" x14ac:dyDescent="0.25">
      <c r="A116" s="811" t="s">
        <v>57</v>
      </c>
      <c r="B116" s="812"/>
      <c r="C116" s="812"/>
      <c r="D116" s="812"/>
      <c r="E116" s="812"/>
      <c r="F116" s="813"/>
      <c r="G116" s="5">
        <f>SUM(G114:G115)</f>
        <v>0</v>
      </c>
      <c r="H116" s="198">
        <f>SUM(H114:H115)</f>
        <v>0</v>
      </c>
      <c r="I116" s="199">
        <f>SUM(I114:I115)</f>
        <v>0</v>
      </c>
    </row>
    <row r="117" spans="1:9" s="242" customFormat="1" ht="13.15" customHeight="1" x14ac:dyDescent="0.2">
      <c r="A117" s="239"/>
      <c r="B117" s="239"/>
      <c r="C117" s="239"/>
      <c r="D117" s="239"/>
      <c r="E117" s="239"/>
      <c r="F117" s="239"/>
      <c r="G117" s="240"/>
      <c r="H117" s="241"/>
      <c r="I117" s="241"/>
    </row>
    <row r="118" spans="1:9" s="242" customFormat="1" ht="13.15" customHeight="1" x14ac:dyDescent="0.2">
      <c r="A118" s="239"/>
      <c r="B118" s="239"/>
      <c r="C118" s="239"/>
      <c r="D118" s="239"/>
      <c r="E118" s="239"/>
      <c r="F118" s="239"/>
      <c r="G118" s="240"/>
      <c r="H118" s="241"/>
      <c r="I118" s="241"/>
    </row>
    <row r="119" spans="1:9" s="242" customFormat="1" hidden="1" x14ac:dyDescent="0.2">
      <c r="A119" s="239"/>
      <c r="B119" s="239"/>
      <c r="C119" s="239"/>
      <c r="D119" s="239"/>
      <c r="E119" s="239"/>
      <c r="F119" s="239"/>
      <c r="G119" s="240"/>
      <c r="H119" s="241"/>
      <c r="I119" s="241"/>
    </row>
    <row r="120" spans="1:9" hidden="1" x14ac:dyDescent="0.2">
      <c r="A120" s="380"/>
      <c r="B120" s="380"/>
      <c r="C120" s="380"/>
      <c r="D120" s="380"/>
      <c r="E120" s="380"/>
      <c r="F120" s="380"/>
      <c r="G120" s="380"/>
      <c r="H120" s="14"/>
    </row>
    <row r="121" spans="1:9" ht="33" customHeight="1" x14ac:dyDescent="0.2">
      <c r="A121" s="669" t="s">
        <v>213</v>
      </c>
      <c r="B121" s="669"/>
      <c r="C121" s="669"/>
      <c r="D121" s="669"/>
      <c r="E121" s="669"/>
      <c r="F121" s="669"/>
      <c r="G121" s="669"/>
      <c r="H121" s="669"/>
      <c r="I121" s="669"/>
    </row>
    <row r="122" spans="1:9" ht="13.5" thickBot="1" x14ac:dyDescent="0.25">
      <c r="A122" s="14"/>
      <c r="B122" s="14"/>
      <c r="C122" s="14"/>
      <c r="D122" s="14"/>
      <c r="E122" s="14"/>
      <c r="F122" s="14"/>
      <c r="G122" s="14"/>
      <c r="H122" s="14"/>
    </row>
    <row r="123" spans="1:9" x14ac:dyDescent="0.2">
      <c r="A123" s="566" t="s">
        <v>49</v>
      </c>
      <c r="B123" s="567"/>
      <c r="C123" s="681" t="s">
        <v>109</v>
      </c>
      <c r="D123" s="681"/>
      <c r="E123" s="682" t="s">
        <v>108</v>
      </c>
      <c r="F123" s="808" t="s">
        <v>110</v>
      </c>
      <c r="G123" s="181"/>
      <c r="H123" s="452" t="s">
        <v>111</v>
      </c>
    </row>
    <row r="124" spans="1:9" ht="13.5" thickBot="1" x14ac:dyDescent="0.25">
      <c r="A124" s="568"/>
      <c r="B124" s="569"/>
      <c r="C124" s="156" t="s">
        <v>45</v>
      </c>
      <c r="D124" s="156" t="s">
        <v>46</v>
      </c>
      <c r="E124" s="683"/>
      <c r="F124" s="809"/>
      <c r="G124" s="182"/>
      <c r="H124" s="810"/>
    </row>
    <row r="125" spans="1:9" ht="13.5" thickBot="1" x14ac:dyDescent="0.25">
      <c r="A125" s="711" t="s">
        <v>107</v>
      </c>
      <c r="B125" s="712"/>
      <c r="C125" s="223"/>
      <c r="D125" s="223"/>
      <c r="E125" s="247">
        <v>37</v>
      </c>
      <c r="F125" s="57">
        <f>C125*E125*5</f>
        <v>0</v>
      </c>
      <c r="G125" s="57"/>
      <c r="H125" s="57">
        <f>D125*E125*5</f>
        <v>0</v>
      </c>
    </row>
    <row r="126" spans="1:9" s="287" customFormat="1" ht="13.15" customHeight="1" x14ac:dyDescent="0.2">
      <c r="A126" s="317"/>
      <c r="B126" s="317"/>
      <c r="C126" s="318"/>
      <c r="D126" s="318"/>
      <c r="E126" s="319"/>
      <c r="F126" s="320"/>
      <c r="G126" s="320"/>
      <c r="H126" s="320"/>
    </row>
    <row r="127" spans="1:9" s="287" customFormat="1" ht="13.15" customHeight="1" x14ac:dyDescent="0.2">
      <c r="A127" s="317"/>
      <c r="B127" s="317"/>
      <c r="C127" s="318"/>
      <c r="D127" s="318"/>
      <c r="E127" s="319"/>
      <c r="F127" s="320"/>
      <c r="G127" s="320"/>
      <c r="H127" s="320"/>
    </row>
    <row r="128" spans="1:9" ht="12.75" customHeight="1" x14ac:dyDescent="0.2">
      <c r="A128" s="714" t="s">
        <v>127</v>
      </c>
      <c r="B128" s="715"/>
      <c r="C128" s="715"/>
      <c r="D128" s="715"/>
      <c r="E128" s="715"/>
      <c r="F128" s="715"/>
      <c r="G128" s="715"/>
      <c r="H128" s="715"/>
      <c r="I128" s="715"/>
    </row>
    <row r="129" spans="1:8" ht="13.5" thickBot="1" x14ac:dyDescent="0.25">
      <c r="A129" s="14"/>
      <c r="B129" s="14"/>
      <c r="C129" s="14"/>
      <c r="D129" s="14"/>
      <c r="E129" s="14"/>
      <c r="F129" s="14"/>
      <c r="G129" s="14"/>
      <c r="H129" s="14"/>
    </row>
    <row r="130" spans="1:8" ht="13.5" thickBot="1" x14ac:dyDescent="0.25">
      <c r="A130" s="428" t="s">
        <v>0</v>
      </c>
      <c r="B130" s="430" t="s">
        <v>99</v>
      </c>
      <c r="C130" s="432" t="s">
        <v>54</v>
      </c>
      <c r="D130" s="433"/>
      <c r="E130" s="717" t="s">
        <v>184</v>
      </c>
      <c r="F130" s="684" t="s">
        <v>12</v>
      </c>
      <c r="G130" s="37"/>
      <c r="H130" s="684" t="s">
        <v>98</v>
      </c>
    </row>
    <row r="131" spans="1:8" ht="25.5" customHeight="1" thickBot="1" x14ac:dyDescent="0.25">
      <c r="A131" s="429"/>
      <c r="B131" s="431"/>
      <c r="C131" s="38" t="s">
        <v>45</v>
      </c>
      <c r="D131" s="42" t="s">
        <v>46</v>
      </c>
      <c r="E131" s="717"/>
      <c r="F131" s="807"/>
      <c r="G131" s="36"/>
      <c r="H131" s="685"/>
    </row>
    <row r="132" spans="1:8" ht="13.5" thickBot="1" x14ac:dyDescent="0.25">
      <c r="A132" s="670" t="s">
        <v>78</v>
      </c>
      <c r="B132" s="44" t="s">
        <v>39</v>
      </c>
      <c r="C132" s="135"/>
      <c r="D132" s="137"/>
      <c r="E132" s="434">
        <v>1</v>
      </c>
      <c r="F132" s="367">
        <f>C135*E132*5</f>
        <v>0</v>
      </c>
      <c r="G132" s="353"/>
      <c r="H132" s="367">
        <f>D135*E132*5</f>
        <v>0</v>
      </c>
    </row>
    <row r="133" spans="1:8" ht="13.5" thickBot="1" x14ac:dyDescent="0.25">
      <c r="A133" s="671"/>
      <c r="B133" s="45" t="s">
        <v>40</v>
      </c>
      <c r="C133" s="138"/>
      <c r="D133" s="139"/>
      <c r="E133" s="434"/>
      <c r="F133" s="368"/>
      <c r="G133" s="353"/>
      <c r="H133" s="368"/>
    </row>
    <row r="134" spans="1:8" ht="13.5" thickBot="1" x14ac:dyDescent="0.25">
      <c r="A134" s="671"/>
      <c r="B134" s="45" t="s">
        <v>41</v>
      </c>
      <c r="C134" s="138"/>
      <c r="D134" s="139"/>
      <c r="E134" s="434"/>
      <c r="F134" s="368"/>
      <c r="G134" s="353"/>
      <c r="H134" s="368"/>
    </row>
    <row r="135" spans="1:8" ht="13.5" thickBot="1" x14ac:dyDescent="0.25">
      <c r="A135" s="672"/>
      <c r="B135" s="46" t="s">
        <v>42</v>
      </c>
      <c r="C135" s="140">
        <f>SUM(C132:C134)</f>
        <v>0</v>
      </c>
      <c r="D135" s="141">
        <f>SUM(D132:D134)</f>
        <v>0</v>
      </c>
      <c r="E135" s="434"/>
      <c r="F135" s="369"/>
      <c r="G135" s="353"/>
      <c r="H135" s="369"/>
    </row>
    <row r="136" spans="1:8" ht="13.5" thickBot="1" x14ac:dyDescent="0.25">
      <c r="A136" s="670" t="s">
        <v>79</v>
      </c>
      <c r="B136" s="44" t="s">
        <v>39</v>
      </c>
      <c r="C136" s="135"/>
      <c r="D136" s="142"/>
      <c r="E136" s="434">
        <v>184</v>
      </c>
      <c r="F136" s="367">
        <f>C139*E136*5</f>
        <v>0</v>
      </c>
      <c r="G136" s="353"/>
      <c r="H136" s="367">
        <f>D139*E136*5</f>
        <v>0</v>
      </c>
    </row>
    <row r="137" spans="1:8" ht="13.5" thickBot="1" x14ac:dyDescent="0.25">
      <c r="A137" s="671"/>
      <c r="B137" s="45" t="s">
        <v>40</v>
      </c>
      <c r="C137" s="138"/>
      <c r="D137" s="143"/>
      <c r="E137" s="434"/>
      <c r="F137" s="368"/>
      <c r="G137" s="353"/>
      <c r="H137" s="368"/>
    </row>
    <row r="138" spans="1:8" ht="13.5" thickBot="1" x14ac:dyDescent="0.25">
      <c r="A138" s="671"/>
      <c r="B138" s="45" t="s">
        <v>41</v>
      </c>
      <c r="C138" s="138"/>
      <c r="D138" s="143"/>
      <c r="E138" s="434"/>
      <c r="F138" s="368"/>
      <c r="G138" s="353"/>
      <c r="H138" s="368"/>
    </row>
    <row r="139" spans="1:8" ht="13.5" thickBot="1" x14ac:dyDescent="0.25">
      <c r="A139" s="672"/>
      <c r="B139" s="46" t="s">
        <v>42</v>
      </c>
      <c r="C139" s="140">
        <f>SUM(C136:C138)</f>
        <v>0</v>
      </c>
      <c r="D139" s="141">
        <f>SUM(D136:D138)</f>
        <v>0</v>
      </c>
      <c r="E139" s="434"/>
      <c r="F139" s="369"/>
      <c r="G139" s="353"/>
      <c r="H139" s="369"/>
    </row>
    <row r="140" spans="1:8" ht="13.5" thickBot="1" x14ac:dyDescent="0.25">
      <c r="A140" s="670" t="s">
        <v>80</v>
      </c>
      <c r="B140" s="44" t="s">
        <v>39</v>
      </c>
      <c r="C140" s="135"/>
      <c r="D140" s="142"/>
      <c r="E140" s="434">
        <v>32</v>
      </c>
      <c r="F140" s="367">
        <f>C143*E140*5</f>
        <v>0</v>
      </c>
      <c r="G140" s="353"/>
      <c r="H140" s="367">
        <f>D143*E140*5</f>
        <v>0</v>
      </c>
    </row>
    <row r="141" spans="1:8" ht="13.5" thickBot="1" x14ac:dyDescent="0.25">
      <c r="A141" s="671"/>
      <c r="B141" s="45" t="s">
        <v>40</v>
      </c>
      <c r="C141" s="138"/>
      <c r="D141" s="143"/>
      <c r="E141" s="434"/>
      <c r="F141" s="368"/>
      <c r="G141" s="353"/>
      <c r="H141" s="368"/>
    </row>
    <row r="142" spans="1:8" ht="13.5" thickBot="1" x14ac:dyDescent="0.25">
      <c r="A142" s="671"/>
      <c r="B142" s="45" t="s">
        <v>41</v>
      </c>
      <c r="C142" s="138"/>
      <c r="D142" s="143"/>
      <c r="E142" s="434"/>
      <c r="F142" s="368"/>
      <c r="G142" s="353"/>
      <c r="H142" s="368"/>
    </row>
    <row r="143" spans="1:8" ht="13.5" thickBot="1" x14ac:dyDescent="0.25">
      <c r="A143" s="672"/>
      <c r="B143" s="46" t="s">
        <v>42</v>
      </c>
      <c r="C143" s="140">
        <f>SUM(C140:C142)</f>
        <v>0</v>
      </c>
      <c r="D143" s="141">
        <f>SUM(D140:D142)</f>
        <v>0</v>
      </c>
      <c r="E143" s="434"/>
      <c r="F143" s="369"/>
      <c r="G143" s="353"/>
      <c r="H143" s="369"/>
    </row>
    <row r="144" spans="1:8" ht="13.5" thickBot="1" x14ac:dyDescent="0.25">
      <c r="A144" s="671" t="s">
        <v>81</v>
      </c>
      <c r="B144" s="45" t="s">
        <v>39</v>
      </c>
      <c r="C144" s="138"/>
      <c r="D144" s="143"/>
      <c r="E144" s="434">
        <v>1</v>
      </c>
      <c r="F144" s="367">
        <f>C147*E144*5</f>
        <v>0</v>
      </c>
      <c r="G144" s="353"/>
      <c r="H144" s="367">
        <f>D147*E144*5</f>
        <v>0</v>
      </c>
    </row>
    <row r="145" spans="1:9" ht="13.5" thickBot="1" x14ac:dyDescent="0.25">
      <c r="A145" s="671"/>
      <c r="B145" s="45" t="s">
        <v>40</v>
      </c>
      <c r="C145" s="138"/>
      <c r="D145" s="143"/>
      <c r="E145" s="434"/>
      <c r="F145" s="368"/>
      <c r="G145" s="353"/>
      <c r="H145" s="368"/>
    </row>
    <row r="146" spans="1:9" ht="13.5" thickBot="1" x14ac:dyDescent="0.25">
      <c r="A146" s="671"/>
      <c r="B146" s="45" t="s">
        <v>41</v>
      </c>
      <c r="C146" s="138"/>
      <c r="D146" s="143"/>
      <c r="E146" s="434"/>
      <c r="F146" s="368"/>
      <c r="G146" s="353"/>
      <c r="H146" s="368"/>
    </row>
    <row r="147" spans="1:9" ht="13.5" thickBot="1" x14ac:dyDescent="0.25">
      <c r="A147" s="671"/>
      <c r="B147" s="47" t="s">
        <v>42</v>
      </c>
      <c r="C147" s="140">
        <f>SUM(C144:C146)</f>
        <v>0</v>
      </c>
      <c r="D147" s="141">
        <f>SUM(D144:D146)</f>
        <v>0</v>
      </c>
      <c r="E147" s="434"/>
      <c r="F147" s="369"/>
      <c r="G147" s="353"/>
      <c r="H147" s="369"/>
    </row>
    <row r="148" spans="1:9" ht="13.5" thickBot="1" x14ac:dyDescent="0.25">
      <c r="A148" s="670" t="s">
        <v>126</v>
      </c>
      <c r="B148" s="236" t="s">
        <v>39</v>
      </c>
      <c r="C148" s="138"/>
      <c r="D148" s="143"/>
      <c r="E148" s="434">
        <v>1</v>
      </c>
      <c r="F148" s="367">
        <f>C151*E148*5</f>
        <v>0</v>
      </c>
      <c r="G148" s="353"/>
      <c r="H148" s="367">
        <f>D151*E148*5</f>
        <v>0</v>
      </c>
    </row>
    <row r="149" spans="1:9" ht="13.5" thickBot="1" x14ac:dyDescent="0.25">
      <c r="A149" s="671"/>
      <c r="B149" s="237" t="s">
        <v>40</v>
      </c>
      <c r="C149" s="138"/>
      <c r="D149" s="143"/>
      <c r="E149" s="434"/>
      <c r="F149" s="368"/>
      <c r="G149" s="353"/>
      <c r="H149" s="368"/>
    </row>
    <row r="150" spans="1:9" ht="13.5" thickBot="1" x14ac:dyDescent="0.25">
      <c r="A150" s="671"/>
      <c r="B150" s="237" t="s">
        <v>41</v>
      </c>
      <c r="C150" s="138"/>
      <c r="D150" s="143"/>
      <c r="E150" s="434"/>
      <c r="F150" s="368"/>
      <c r="G150" s="353"/>
      <c r="H150" s="368"/>
    </row>
    <row r="151" spans="1:9" ht="13.5" thickBot="1" x14ac:dyDescent="0.25">
      <c r="A151" s="672"/>
      <c r="B151" s="238" t="s">
        <v>42</v>
      </c>
      <c r="C151" s="140">
        <f>SUM(C148:C150)</f>
        <v>0</v>
      </c>
      <c r="D151" s="141">
        <f>SUM(D148:D150)</f>
        <v>0</v>
      </c>
      <c r="E151" s="434"/>
      <c r="F151" s="369"/>
      <c r="G151" s="353"/>
      <c r="H151" s="369"/>
    </row>
    <row r="152" spans="1:9" ht="13.5" thickBot="1" x14ac:dyDescent="0.25">
      <c r="A152" s="670" t="s">
        <v>82</v>
      </c>
      <c r="B152" s="44" t="s">
        <v>39</v>
      </c>
      <c r="C152" s="135"/>
      <c r="D152" s="137"/>
      <c r="E152" s="716">
        <v>8</v>
      </c>
      <c r="F152" s="367">
        <f>C155*E152*5</f>
        <v>0</v>
      </c>
      <c r="G152" s="354"/>
      <c r="H152" s="367">
        <f>D155*E152*5</f>
        <v>0</v>
      </c>
    </row>
    <row r="153" spans="1:9" ht="13.5" thickBot="1" x14ac:dyDescent="0.25">
      <c r="A153" s="671"/>
      <c r="B153" s="45" t="s">
        <v>40</v>
      </c>
      <c r="C153" s="138"/>
      <c r="D153" s="139"/>
      <c r="E153" s="716"/>
      <c r="F153" s="368"/>
      <c r="G153" s="354"/>
      <c r="H153" s="368"/>
    </row>
    <row r="154" spans="1:9" ht="13.5" thickBot="1" x14ac:dyDescent="0.25">
      <c r="A154" s="671"/>
      <c r="B154" s="45" t="s">
        <v>41</v>
      </c>
      <c r="C154" s="138"/>
      <c r="D154" s="139"/>
      <c r="E154" s="716"/>
      <c r="F154" s="368"/>
      <c r="G154" s="354"/>
      <c r="H154" s="368"/>
    </row>
    <row r="155" spans="1:9" ht="13.5" thickBot="1" x14ac:dyDescent="0.25">
      <c r="A155" s="672"/>
      <c r="B155" s="46" t="s">
        <v>42</v>
      </c>
      <c r="C155" s="140">
        <f>SUM(C152:C154)</f>
        <v>0</v>
      </c>
      <c r="D155" s="141">
        <f>SUM(D152:D154)</f>
        <v>0</v>
      </c>
      <c r="E155" s="716"/>
      <c r="F155" s="369"/>
      <c r="G155" s="354"/>
      <c r="H155" s="369"/>
    </row>
    <row r="156" spans="1:9" ht="13.5" thickBot="1" x14ac:dyDescent="0.25">
      <c r="A156" s="718" t="s">
        <v>74</v>
      </c>
      <c r="B156" s="719"/>
      <c r="C156" s="719"/>
      <c r="D156" s="719"/>
      <c r="E156" s="719"/>
      <c r="F156" s="55">
        <f>SUM(F132:F155)</f>
        <v>0</v>
      </c>
      <c r="G156" s="355"/>
      <c r="H156" s="56">
        <f>SUM(H132:H155)</f>
        <v>0</v>
      </c>
    </row>
    <row r="157" spans="1:9" x14ac:dyDescent="0.2">
      <c r="A157" s="206"/>
      <c r="B157" s="206"/>
      <c r="C157" s="206"/>
      <c r="D157" s="206"/>
      <c r="E157" s="206"/>
      <c r="F157" s="207"/>
      <c r="G157" s="208"/>
      <c r="H157" s="207"/>
    </row>
    <row r="158" spans="1:9" ht="9.6" customHeight="1" x14ac:dyDescent="0.2">
      <c r="A158" s="50"/>
      <c r="B158" s="50"/>
      <c r="C158" s="50"/>
      <c r="D158" s="50"/>
      <c r="E158" s="50"/>
      <c r="F158" s="51"/>
      <c r="G158" s="11"/>
      <c r="H158" s="51"/>
    </row>
    <row r="159" spans="1:9" ht="6" customHeight="1" x14ac:dyDescent="0.2">
      <c r="A159" s="675" t="s">
        <v>185</v>
      </c>
      <c r="B159" s="675"/>
      <c r="C159" s="675"/>
      <c r="D159" s="675"/>
      <c r="E159" s="675"/>
      <c r="F159" s="675"/>
      <c r="G159" s="675"/>
      <c r="H159" s="675"/>
      <c r="I159" s="675"/>
    </row>
    <row r="160" spans="1:9" ht="12.75" customHeight="1" x14ac:dyDescent="0.2">
      <c r="A160" s="675"/>
      <c r="B160" s="675"/>
      <c r="C160" s="675"/>
      <c r="D160" s="675"/>
      <c r="E160" s="675"/>
      <c r="F160" s="675"/>
      <c r="G160" s="675"/>
      <c r="H160" s="675"/>
      <c r="I160" s="675"/>
    </row>
    <row r="161" spans="1:9" ht="12.75" customHeight="1" x14ac:dyDescent="0.2">
      <c r="A161" s="675"/>
      <c r="B161" s="675"/>
      <c r="C161" s="675"/>
      <c r="D161" s="675"/>
      <c r="E161" s="675"/>
      <c r="F161" s="675"/>
      <c r="G161" s="675"/>
      <c r="H161" s="675"/>
      <c r="I161" s="675"/>
    </row>
    <row r="162" spans="1:9" ht="5.25" customHeight="1" x14ac:dyDescent="0.2">
      <c r="A162" s="675"/>
      <c r="B162" s="675"/>
      <c r="C162" s="675"/>
      <c r="D162" s="675"/>
      <c r="E162" s="675"/>
      <c r="F162" s="675"/>
      <c r="G162" s="675"/>
      <c r="H162" s="675"/>
      <c r="I162" s="675"/>
    </row>
    <row r="163" spans="1:9" ht="12.75" customHeight="1" x14ac:dyDescent="0.2">
      <c r="A163" s="675"/>
      <c r="B163" s="675"/>
      <c r="C163" s="675"/>
      <c r="D163" s="675"/>
      <c r="E163" s="675"/>
      <c r="F163" s="675"/>
      <c r="G163" s="675"/>
      <c r="H163" s="675"/>
      <c r="I163" s="675"/>
    </row>
    <row r="164" spans="1:9" ht="31.5" customHeight="1" x14ac:dyDescent="0.3">
      <c r="A164" s="713" t="s">
        <v>214</v>
      </c>
      <c r="B164" s="713"/>
      <c r="C164" s="713"/>
      <c r="D164" s="713"/>
      <c r="E164" s="713"/>
      <c r="F164" s="713"/>
      <c r="G164" s="713"/>
      <c r="H164" s="713"/>
      <c r="I164" s="713"/>
    </row>
    <row r="165" spans="1:9" ht="12.75" customHeight="1" thickBot="1" x14ac:dyDescent="0.25">
      <c r="A165" s="380"/>
      <c r="B165" s="380"/>
      <c r="C165" s="380"/>
      <c r="D165" s="380"/>
      <c r="E165" s="380"/>
      <c r="F165" s="380"/>
      <c r="G165" s="380"/>
      <c r="H165" s="14"/>
    </row>
    <row r="166" spans="1:9" ht="48" customHeight="1" x14ac:dyDescent="0.2">
      <c r="A166" s="408" t="s">
        <v>7</v>
      </c>
      <c r="B166" s="410" t="s">
        <v>100</v>
      </c>
      <c r="C166" s="412" t="s">
        <v>47</v>
      </c>
      <c r="D166" s="413"/>
      <c r="E166" s="410" t="s">
        <v>1</v>
      </c>
      <c r="F166" s="410" t="s">
        <v>87</v>
      </c>
      <c r="G166" s="414" t="s">
        <v>18</v>
      </c>
      <c r="H166" s="498" t="s">
        <v>18</v>
      </c>
      <c r="I166" s="466" t="s">
        <v>62</v>
      </c>
    </row>
    <row r="167" spans="1:9" ht="14.25" customHeight="1" thickBot="1" x14ac:dyDescent="0.25">
      <c r="A167" s="409"/>
      <c r="B167" s="411"/>
      <c r="C167" s="136" t="s">
        <v>45</v>
      </c>
      <c r="D167" s="186" t="s">
        <v>46</v>
      </c>
      <c r="E167" s="411"/>
      <c r="F167" s="411"/>
      <c r="G167" s="415"/>
      <c r="H167" s="499"/>
      <c r="I167" s="587"/>
    </row>
    <row r="168" spans="1:9" ht="13.9" customHeight="1" x14ac:dyDescent="0.2">
      <c r="A168" s="248" t="s">
        <v>128</v>
      </c>
      <c r="B168" s="249">
        <v>1</v>
      </c>
      <c r="C168" s="127"/>
      <c r="D168" s="128"/>
      <c r="E168" s="249" t="s">
        <v>4</v>
      </c>
      <c r="F168" s="256">
        <v>521</v>
      </c>
      <c r="G168" s="209"/>
      <c r="H168" s="62">
        <f>B168*C168*F168</f>
        <v>0</v>
      </c>
      <c r="I168" s="63">
        <f>B168*D168*F168</f>
        <v>0</v>
      </c>
    </row>
    <row r="169" spans="1:9" ht="13.9" customHeight="1" x14ac:dyDescent="0.2">
      <c r="A169" s="250" t="s">
        <v>17</v>
      </c>
      <c r="B169" s="251">
        <v>3</v>
      </c>
      <c r="C169" s="129"/>
      <c r="D169" s="130"/>
      <c r="E169" s="251" t="s">
        <v>5</v>
      </c>
      <c r="F169" s="257">
        <v>782</v>
      </c>
      <c r="G169" s="210">
        <f xml:space="preserve"> C169*F169*B169</f>
        <v>0</v>
      </c>
      <c r="H169" s="62">
        <f>B169*C169*F169</f>
        <v>0</v>
      </c>
      <c r="I169" s="63">
        <f>B169*D169*F169</f>
        <v>0</v>
      </c>
    </row>
    <row r="170" spans="1:9" ht="13.9" customHeight="1" x14ac:dyDescent="0.2">
      <c r="A170" s="252" t="s">
        <v>17</v>
      </c>
      <c r="B170" s="253">
        <v>1</v>
      </c>
      <c r="C170" s="131"/>
      <c r="D170" s="132"/>
      <c r="E170" s="253" t="s">
        <v>11</v>
      </c>
      <c r="F170" s="258">
        <v>60</v>
      </c>
      <c r="G170" s="211">
        <f xml:space="preserve"> C170*F170*B170</f>
        <v>0</v>
      </c>
      <c r="H170" s="62">
        <f>B170*C170*F170</f>
        <v>0</v>
      </c>
      <c r="I170" s="63">
        <f>B170*D170*F170</f>
        <v>0</v>
      </c>
    </row>
    <row r="171" spans="1:9" ht="13.9" customHeight="1" thickBot="1" x14ac:dyDescent="0.25">
      <c r="A171" s="254" t="s">
        <v>75</v>
      </c>
      <c r="B171" s="255">
        <v>2</v>
      </c>
      <c r="C171" s="133"/>
      <c r="D171" s="134"/>
      <c r="E171" s="255" t="s">
        <v>4</v>
      </c>
      <c r="F171" s="259">
        <v>521</v>
      </c>
      <c r="G171" s="212"/>
      <c r="H171" s="204">
        <f>B171*C171*F171</f>
        <v>0</v>
      </c>
      <c r="I171" s="205">
        <f>B171*D171*F171</f>
        <v>0</v>
      </c>
    </row>
    <row r="172" spans="1:9" ht="13.9" customHeight="1" thickBot="1" x14ac:dyDescent="0.25">
      <c r="A172" s="698" t="s">
        <v>58</v>
      </c>
      <c r="B172" s="699"/>
      <c r="C172" s="699"/>
      <c r="D172" s="699"/>
      <c r="E172" s="699"/>
      <c r="F172" s="700"/>
      <c r="G172" s="213">
        <f>SUM(G169:G171)</f>
        <v>0</v>
      </c>
      <c r="H172" s="192">
        <f>SUM(H168:H171)</f>
        <v>0</v>
      </c>
      <c r="I172" s="193">
        <f>SUM(I168:I171)</f>
        <v>0</v>
      </c>
    </row>
    <row r="173" spans="1:9" s="287" customFormat="1" ht="13.9" customHeight="1" x14ac:dyDescent="0.2">
      <c r="A173" s="321"/>
      <c r="B173" s="321"/>
      <c r="C173" s="321"/>
      <c r="D173" s="321"/>
      <c r="E173" s="321"/>
      <c r="F173" s="321"/>
      <c r="G173" s="322"/>
      <c r="H173" s="323"/>
      <c r="I173" s="323"/>
    </row>
    <row r="174" spans="1:9" x14ac:dyDescent="0.2">
      <c r="A174" s="559"/>
      <c r="B174" s="559"/>
      <c r="C174" s="559"/>
      <c r="D174" s="559"/>
      <c r="E174" s="559"/>
      <c r="F174" s="559"/>
      <c r="G174" s="559"/>
      <c r="H174" s="11"/>
      <c r="I174" s="31"/>
    </row>
    <row r="175" spans="1:9" ht="25.9" customHeight="1" x14ac:dyDescent="0.2">
      <c r="A175" s="720" t="s">
        <v>215</v>
      </c>
      <c r="B175" s="720"/>
      <c r="C175" s="720"/>
      <c r="D175" s="720"/>
      <c r="E175" s="720"/>
      <c r="F175" s="720"/>
      <c r="G175" s="720"/>
      <c r="H175" s="720"/>
      <c r="I175" s="720"/>
    </row>
    <row r="176" spans="1:9" ht="13.5" thickBot="1" x14ac:dyDescent="0.25">
      <c r="A176" s="380"/>
      <c r="B176" s="380"/>
      <c r="C176" s="380"/>
      <c r="D176" s="380"/>
      <c r="E176" s="380"/>
      <c r="F176" s="379"/>
      <c r="G176" s="380"/>
      <c r="H176" s="14"/>
    </row>
    <row r="177" spans="1:9" ht="27.75" customHeight="1" thickBot="1" x14ac:dyDescent="0.25">
      <c r="A177" s="532" t="s">
        <v>149</v>
      </c>
      <c r="B177" s="533"/>
      <c r="C177" s="530" t="s">
        <v>101</v>
      </c>
      <c r="D177" s="530"/>
      <c r="E177" s="531"/>
      <c r="F177" s="464" t="s">
        <v>88</v>
      </c>
      <c r="G177" s="410" t="s">
        <v>48</v>
      </c>
      <c r="H177" s="498" t="s">
        <v>76</v>
      </c>
      <c r="I177" s="466" t="s">
        <v>77</v>
      </c>
    </row>
    <row r="178" spans="1:9" ht="21.6" customHeight="1" thickBot="1" x14ac:dyDescent="0.25">
      <c r="A178" s="534"/>
      <c r="B178" s="535"/>
      <c r="C178" s="264" t="s">
        <v>50</v>
      </c>
      <c r="D178" s="528" t="s">
        <v>51</v>
      </c>
      <c r="E178" s="529"/>
      <c r="F178" s="465"/>
      <c r="G178" s="411"/>
      <c r="H178" s="499"/>
      <c r="I178" s="587"/>
    </row>
    <row r="179" spans="1:9" ht="16.5" customHeight="1" x14ac:dyDescent="0.2">
      <c r="A179" s="421" t="s">
        <v>40</v>
      </c>
      <c r="B179" s="421"/>
      <c r="C179" s="361"/>
      <c r="D179" s="449"/>
      <c r="E179" s="450"/>
      <c r="F179" s="506">
        <v>760</v>
      </c>
      <c r="G179" s="663">
        <f>F179*C181*5</f>
        <v>0</v>
      </c>
      <c r="H179" s="585">
        <f>C181*F179*5</f>
        <v>0</v>
      </c>
      <c r="I179" s="585">
        <f>D181*F179*5</f>
        <v>0</v>
      </c>
    </row>
    <row r="180" spans="1:9" ht="16.5" customHeight="1" thickBot="1" x14ac:dyDescent="0.25">
      <c r="A180" s="652" t="s">
        <v>39</v>
      </c>
      <c r="B180" s="652"/>
      <c r="C180" s="362"/>
      <c r="D180" s="422"/>
      <c r="E180" s="423"/>
      <c r="F180" s="507"/>
      <c r="G180" s="664"/>
      <c r="H180" s="662"/>
      <c r="I180" s="662"/>
    </row>
    <row r="181" spans="1:9" ht="18" customHeight="1" thickBot="1" x14ac:dyDescent="0.25">
      <c r="A181" s="674" t="s">
        <v>42</v>
      </c>
      <c r="B181" s="674"/>
      <c r="C181" s="363">
        <f>SUM(C179:C180)</f>
        <v>0</v>
      </c>
      <c r="D181" s="419">
        <f>SUM(D179:E180)</f>
        <v>0</v>
      </c>
      <c r="E181" s="420"/>
      <c r="F181" s="508"/>
      <c r="G181" s="665"/>
      <c r="H181" s="586"/>
      <c r="I181" s="586"/>
    </row>
    <row r="182" spans="1:9" x14ac:dyDescent="0.2">
      <c r="A182" s="650"/>
      <c r="B182" s="650"/>
      <c r="C182" s="650"/>
      <c r="D182" s="650"/>
      <c r="E182" s="650"/>
      <c r="F182" s="651"/>
      <c r="G182" s="650"/>
      <c r="H182" s="21"/>
    </row>
    <row r="183" spans="1:9" ht="10.9" customHeight="1" x14ac:dyDescent="0.2">
      <c r="A183" s="21"/>
      <c r="B183" s="21"/>
      <c r="C183" s="21"/>
      <c r="D183" s="21"/>
      <c r="E183" s="21"/>
      <c r="F183" s="21"/>
      <c r="G183" s="21"/>
      <c r="H183" s="21"/>
    </row>
    <row r="184" spans="1:9" ht="13.15" customHeight="1" x14ac:dyDescent="0.25">
      <c r="A184" s="673" t="s">
        <v>138</v>
      </c>
      <c r="B184" s="673"/>
      <c r="C184" s="673"/>
      <c r="D184" s="673"/>
      <c r="E184" s="673"/>
      <c r="F184" s="673"/>
      <c r="G184" s="673"/>
      <c r="H184" s="21"/>
    </row>
    <row r="185" spans="1:9" ht="11.25" customHeight="1" x14ac:dyDescent="0.25">
      <c r="A185" s="43"/>
      <c r="B185" s="43"/>
      <c r="C185" s="43"/>
      <c r="D185" s="43"/>
      <c r="E185" s="43"/>
      <c r="F185" s="43"/>
      <c r="G185" s="43"/>
      <c r="H185" s="21"/>
    </row>
    <row r="186" spans="1:9" ht="48" customHeight="1" x14ac:dyDescent="0.25">
      <c r="A186" s="676" t="s">
        <v>216</v>
      </c>
      <c r="B186" s="677"/>
      <c r="C186" s="677"/>
      <c r="D186" s="677"/>
      <c r="E186" s="677"/>
      <c r="F186" s="677"/>
      <c r="G186" s="677"/>
      <c r="H186" s="677"/>
      <c r="I186" s="677"/>
    </row>
    <row r="187" spans="1:9" ht="13.5" thickBot="1" x14ac:dyDescent="0.25">
      <c r="A187" s="21"/>
      <c r="B187" s="21"/>
      <c r="C187" s="21"/>
      <c r="D187" s="21"/>
      <c r="E187" s="21"/>
      <c r="F187" s="21"/>
      <c r="G187" s="21"/>
      <c r="H187" s="21"/>
    </row>
    <row r="188" spans="1:9" ht="13.15" customHeight="1" x14ac:dyDescent="0.2">
      <c r="A188" s="408" t="s">
        <v>89</v>
      </c>
      <c r="B188" s="410" t="s">
        <v>7</v>
      </c>
      <c r="C188" s="412" t="s">
        <v>47</v>
      </c>
      <c r="D188" s="413"/>
      <c r="E188" s="410" t="s">
        <v>1</v>
      </c>
      <c r="F188" s="410" t="s">
        <v>87</v>
      </c>
      <c r="G188" s="414" t="s">
        <v>18</v>
      </c>
      <c r="H188" s="498" t="s">
        <v>18</v>
      </c>
      <c r="I188" s="466" t="s">
        <v>62</v>
      </c>
    </row>
    <row r="189" spans="1:9" ht="13.5" thickBot="1" x14ac:dyDescent="0.25">
      <c r="A189" s="409"/>
      <c r="B189" s="411"/>
      <c r="C189" s="136" t="s">
        <v>45</v>
      </c>
      <c r="D189" s="186" t="s">
        <v>46</v>
      </c>
      <c r="E189" s="411"/>
      <c r="F189" s="411"/>
      <c r="G189" s="415"/>
      <c r="H189" s="499"/>
      <c r="I189" s="587"/>
    </row>
    <row r="190" spans="1:9" ht="21.75" customHeight="1" x14ac:dyDescent="0.2">
      <c r="A190" s="269">
        <v>1</v>
      </c>
      <c r="B190" s="343" t="s">
        <v>129</v>
      </c>
      <c r="C190" s="127"/>
      <c r="D190" s="128"/>
      <c r="E190" s="249" t="s">
        <v>2</v>
      </c>
      <c r="F190" s="256">
        <v>260</v>
      </c>
      <c r="G190" s="209"/>
      <c r="H190" s="62">
        <f>A190*C190*F190</f>
        <v>0</v>
      </c>
      <c r="I190" s="63">
        <f>A190*D190*F190</f>
        <v>0</v>
      </c>
    </row>
    <row r="191" spans="1:9" ht="28.5" customHeight="1" thickBot="1" x14ac:dyDescent="0.25">
      <c r="A191" s="289">
        <v>3</v>
      </c>
      <c r="B191" s="344" t="s">
        <v>130</v>
      </c>
      <c r="C191" s="326"/>
      <c r="D191" s="327"/>
      <c r="E191" s="325" t="s">
        <v>2</v>
      </c>
      <c r="F191" s="328">
        <v>260</v>
      </c>
      <c r="G191" s="210" t="e">
        <f xml:space="preserve"> C191*F191*#REF!</f>
        <v>#REF!</v>
      </c>
      <c r="H191" s="260">
        <f>A191*C191*F191</f>
        <v>0</v>
      </c>
      <c r="I191" s="261">
        <f>A191*D191*F191</f>
        <v>0</v>
      </c>
    </row>
    <row r="192" spans="1:9" ht="18.600000000000001" customHeight="1" thickBot="1" x14ac:dyDescent="0.25">
      <c r="A192" s="416" t="s">
        <v>180</v>
      </c>
      <c r="B192" s="417"/>
      <c r="C192" s="417"/>
      <c r="D192" s="417"/>
      <c r="E192" s="417"/>
      <c r="F192" s="418"/>
      <c r="G192" s="213" t="e">
        <f>SUM(G191:G191)</f>
        <v>#REF!</v>
      </c>
      <c r="H192" s="192">
        <f>SUM(H190:H191)</f>
        <v>0</v>
      </c>
      <c r="I192" s="193">
        <f>SUM(I190:I191)</f>
        <v>0</v>
      </c>
    </row>
    <row r="193" spans="1:9" x14ac:dyDescent="0.2">
      <c r="A193" s="262"/>
      <c r="B193" s="262"/>
      <c r="C193" s="262"/>
      <c r="D193" s="262"/>
      <c r="E193" s="262"/>
      <c r="F193" s="321"/>
      <c r="G193" s="322"/>
      <c r="H193" s="323"/>
      <c r="I193" s="323"/>
    </row>
    <row r="194" spans="1:9" ht="9" customHeight="1" x14ac:dyDescent="0.2">
      <c r="A194" s="21"/>
      <c r="B194" s="21"/>
      <c r="C194" s="21"/>
      <c r="D194" s="21"/>
      <c r="E194" s="21"/>
      <c r="F194" s="324"/>
      <c r="G194" s="324"/>
      <c r="H194" s="324"/>
      <c r="I194" s="31"/>
    </row>
    <row r="195" spans="1:9" ht="17.25" x14ac:dyDescent="0.3">
      <c r="A195" s="359" t="s">
        <v>217</v>
      </c>
      <c r="B195" s="263"/>
      <c r="C195" s="263"/>
      <c r="D195" s="263"/>
      <c r="E195" s="263"/>
      <c r="F195" s="263"/>
      <c r="G195" s="263"/>
      <c r="H195" s="21"/>
    </row>
    <row r="196" spans="1:9" ht="13.5" thickBot="1" x14ac:dyDescent="0.25">
      <c r="A196" s="21"/>
      <c r="B196" s="21"/>
      <c r="C196" s="21"/>
      <c r="D196" s="21"/>
      <c r="E196" s="21"/>
      <c r="F196" s="21"/>
      <c r="G196" s="21"/>
      <c r="H196" s="21"/>
    </row>
    <row r="197" spans="1:9" ht="21" customHeight="1" thickBot="1" x14ac:dyDescent="0.25">
      <c r="A197" s="653" t="s">
        <v>101</v>
      </c>
      <c r="B197" s="530"/>
      <c r="C197" s="530"/>
      <c r="D197" s="530"/>
      <c r="E197" s="531"/>
      <c r="F197" s="464" t="s">
        <v>88</v>
      </c>
      <c r="G197" s="410" t="s">
        <v>48</v>
      </c>
      <c r="H197" s="498" t="s">
        <v>132</v>
      </c>
      <c r="I197" s="466" t="s">
        <v>133</v>
      </c>
    </row>
    <row r="198" spans="1:9" ht="21" customHeight="1" thickBot="1" x14ac:dyDescent="0.25">
      <c r="A198" s="654" t="s">
        <v>49</v>
      </c>
      <c r="B198" s="655"/>
      <c r="C198" s="264" t="s">
        <v>50</v>
      </c>
      <c r="D198" s="528" t="s">
        <v>51</v>
      </c>
      <c r="E198" s="529"/>
      <c r="F198" s="465"/>
      <c r="G198" s="411"/>
      <c r="H198" s="499"/>
      <c r="I198" s="587"/>
    </row>
    <row r="199" spans="1:9" ht="13.9" customHeight="1" x14ac:dyDescent="0.2">
      <c r="A199" s="656" t="s">
        <v>40</v>
      </c>
      <c r="B199" s="537"/>
      <c r="C199" s="265"/>
      <c r="D199" s="449"/>
      <c r="E199" s="450"/>
      <c r="F199" s="506">
        <v>11</v>
      </c>
      <c r="G199" s="663">
        <f>F199*C201*5</f>
        <v>0</v>
      </c>
      <c r="H199" s="585">
        <f>C201*F199*5</f>
        <v>0</v>
      </c>
      <c r="I199" s="585">
        <f>D201*F199*5</f>
        <v>0</v>
      </c>
    </row>
    <row r="200" spans="1:9" ht="13.9" customHeight="1" thickBot="1" x14ac:dyDescent="0.25">
      <c r="A200" s="538" t="s">
        <v>39</v>
      </c>
      <c r="B200" s="539"/>
      <c r="C200" s="266"/>
      <c r="D200" s="422"/>
      <c r="E200" s="423"/>
      <c r="F200" s="507"/>
      <c r="G200" s="664"/>
      <c r="H200" s="662"/>
      <c r="I200" s="662"/>
    </row>
    <row r="201" spans="1:9" ht="13.9" customHeight="1" thickBot="1" x14ac:dyDescent="0.25">
      <c r="A201" s="540" t="s">
        <v>42</v>
      </c>
      <c r="B201" s="541"/>
      <c r="C201" s="267">
        <f>SUM(C199:C200)</f>
        <v>0</v>
      </c>
      <c r="D201" s="419">
        <f>SUM(D199:E200)</f>
        <v>0</v>
      </c>
      <c r="E201" s="420"/>
      <c r="F201" s="508"/>
      <c r="G201" s="665"/>
      <c r="H201" s="586"/>
      <c r="I201" s="586"/>
    </row>
    <row r="202" spans="1:9" s="287" customFormat="1" ht="13.9" customHeight="1" x14ac:dyDescent="0.2">
      <c r="A202" s="315"/>
      <c r="B202" s="329"/>
      <c r="C202" s="277"/>
      <c r="D202" s="277"/>
      <c r="E202" s="277"/>
      <c r="F202" s="330"/>
      <c r="G202" s="331"/>
      <c r="H202" s="332"/>
      <c r="I202" s="332"/>
    </row>
    <row r="203" spans="1:9" ht="13.5" thickBot="1" x14ac:dyDescent="0.25">
      <c r="A203" s="21"/>
      <c r="B203" s="324"/>
      <c r="C203" s="324"/>
      <c r="D203" s="324"/>
      <c r="E203" s="324"/>
      <c r="F203" s="324"/>
      <c r="G203" s="324"/>
      <c r="H203" s="324"/>
      <c r="I203" s="31"/>
    </row>
    <row r="204" spans="1:9" ht="21" customHeight="1" thickBot="1" x14ac:dyDescent="0.25">
      <c r="A204" s="653" t="s">
        <v>137</v>
      </c>
      <c r="B204" s="530"/>
      <c r="C204" s="530"/>
      <c r="D204" s="530"/>
      <c r="E204" s="531"/>
      <c r="F204" s="464" t="s">
        <v>88</v>
      </c>
      <c r="G204" s="410" t="s">
        <v>48</v>
      </c>
      <c r="H204" s="498" t="s">
        <v>132</v>
      </c>
      <c r="I204" s="466" t="s">
        <v>133</v>
      </c>
    </row>
    <row r="205" spans="1:9" ht="21" customHeight="1" thickBot="1" x14ac:dyDescent="0.25">
      <c r="A205" s="654" t="s">
        <v>149</v>
      </c>
      <c r="B205" s="655"/>
      <c r="C205" s="264" t="s">
        <v>50</v>
      </c>
      <c r="D205" s="528" t="s">
        <v>51</v>
      </c>
      <c r="E205" s="529"/>
      <c r="F205" s="465"/>
      <c r="G205" s="411"/>
      <c r="H205" s="499"/>
      <c r="I205" s="587"/>
    </row>
    <row r="206" spans="1:9" ht="13.9" customHeight="1" x14ac:dyDescent="0.2">
      <c r="A206" s="536" t="s">
        <v>134</v>
      </c>
      <c r="B206" s="537"/>
      <c r="C206" s="265"/>
      <c r="D206" s="449"/>
      <c r="E206" s="450"/>
      <c r="F206" s="269">
        <v>5</v>
      </c>
      <c r="G206" s="820">
        <f>F206*C209*5</f>
        <v>0</v>
      </c>
      <c r="H206" s="270">
        <f>C206*F206*5</f>
        <v>0</v>
      </c>
      <c r="I206" s="270">
        <f>D206*F206*5</f>
        <v>0</v>
      </c>
    </row>
    <row r="207" spans="1:9" ht="13.9" customHeight="1" x14ac:dyDescent="0.2">
      <c r="A207" s="384" t="s">
        <v>135</v>
      </c>
      <c r="B207" s="385"/>
      <c r="C207" s="268"/>
      <c r="D207" s="386"/>
      <c r="E207" s="387"/>
      <c r="F207" s="271">
        <v>3.5</v>
      </c>
      <c r="G207" s="664"/>
      <c r="H207" s="272">
        <f>C207*F207*5</f>
        <v>0</v>
      </c>
      <c r="I207" s="272">
        <f>D207*F207*5</f>
        <v>0</v>
      </c>
    </row>
    <row r="208" spans="1:9" ht="13.9" customHeight="1" thickBot="1" x14ac:dyDescent="0.25">
      <c r="A208" s="821" t="s">
        <v>136</v>
      </c>
      <c r="B208" s="822"/>
      <c r="C208" s="290"/>
      <c r="D208" s="657"/>
      <c r="E208" s="658"/>
      <c r="F208" s="289">
        <v>14.5</v>
      </c>
      <c r="G208" s="664"/>
      <c r="H208" s="273">
        <f>C208*F208*5</f>
        <v>0</v>
      </c>
      <c r="I208" s="273">
        <f>D208*F208*5</f>
        <v>0</v>
      </c>
    </row>
    <row r="209" spans="1:9" ht="13.9" customHeight="1" thickBot="1" x14ac:dyDescent="0.25">
      <c r="A209" s="659" t="s">
        <v>42</v>
      </c>
      <c r="B209" s="660"/>
      <c r="C209" s="660"/>
      <c r="D209" s="660"/>
      <c r="E209" s="660"/>
      <c r="F209" s="661"/>
      <c r="G209" s="665"/>
      <c r="H209" s="274">
        <f>SUM(H206:H208)</f>
        <v>0</v>
      </c>
      <c r="I209" s="274">
        <f>SUM(I206:I208)</f>
        <v>0</v>
      </c>
    </row>
    <row r="210" spans="1:9" ht="7.9" customHeight="1" x14ac:dyDescent="0.2">
      <c r="A210" s="21"/>
      <c r="B210" s="21"/>
      <c r="C210" s="21"/>
      <c r="D210" s="21"/>
      <c r="E210" s="21"/>
      <c r="F210" s="21"/>
      <c r="G210" s="21"/>
      <c r="H210" s="21"/>
    </row>
    <row r="211" spans="1:9" ht="6.6" customHeight="1" x14ac:dyDescent="0.2">
      <c r="A211" s="21"/>
      <c r="B211" s="21"/>
      <c r="C211" s="21"/>
      <c r="D211" s="21"/>
      <c r="E211" s="21"/>
      <c r="F211" s="21"/>
      <c r="G211" s="21"/>
      <c r="H211" s="21"/>
    </row>
    <row r="212" spans="1:9" ht="7.15" customHeight="1" x14ac:dyDescent="0.2">
      <c r="A212" s="21"/>
      <c r="B212" s="21"/>
      <c r="C212" s="21"/>
      <c r="D212" s="21"/>
      <c r="E212" s="21"/>
      <c r="F212" s="21"/>
      <c r="G212" s="21"/>
      <c r="H212" s="21"/>
    </row>
    <row r="213" spans="1:9" ht="15.75" x14ac:dyDescent="0.25">
      <c r="A213" s="673" t="s">
        <v>131</v>
      </c>
      <c r="B213" s="673"/>
      <c r="C213" s="673"/>
      <c r="D213" s="673"/>
      <c r="E213" s="673"/>
      <c r="F213" s="673"/>
      <c r="G213" s="673"/>
      <c r="H213" s="43"/>
      <c r="I213" s="14"/>
    </row>
    <row r="214" spans="1:9" ht="7.5" customHeight="1" x14ac:dyDescent="0.2">
      <c r="A214" s="633"/>
      <c r="B214" s="633"/>
      <c r="C214" s="633"/>
      <c r="D214" s="633"/>
      <c r="E214" s="633"/>
      <c r="F214" s="633"/>
      <c r="G214" s="633"/>
      <c r="H214" s="22"/>
    </row>
    <row r="215" spans="1:9" ht="30" customHeight="1" x14ac:dyDescent="0.2">
      <c r="A215" s="806" t="s">
        <v>218</v>
      </c>
      <c r="B215" s="806"/>
      <c r="C215" s="806"/>
      <c r="D215" s="806"/>
      <c r="E215" s="806"/>
      <c r="F215" s="806"/>
      <c r="G215" s="806"/>
      <c r="H215" s="806"/>
      <c r="I215" s="806"/>
    </row>
    <row r="216" spans="1:9" ht="33" customHeight="1" x14ac:dyDescent="0.2">
      <c r="A216" s="806"/>
      <c r="B216" s="806"/>
      <c r="C216" s="806"/>
      <c r="D216" s="806"/>
      <c r="E216" s="806"/>
      <c r="F216" s="806"/>
      <c r="G216" s="806"/>
      <c r="H216" s="806"/>
      <c r="I216" s="806"/>
    </row>
    <row r="217" spans="1:9" ht="10.5" customHeight="1" x14ac:dyDescent="0.2">
      <c r="A217" s="288"/>
      <c r="B217" s="288"/>
      <c r="C217" s="288"/>
      <c r="D217" s="288"/>
      <c r="E217" s="288"/>
      <c r="F217" s="288"/>
      <c r="G217" s="288"/>
      <c r="H217" s="288"/>
      <c r="I217" s="288"/>
    </row>
    <row r="218" spans="1:9" ht="25.5" customHeight="1" x14ac:dyDescent="0.2">
      <c r="A218" s="818" t="s">
        <v>219</v>
      </c>
      <c r="B218" s="819"/>
      <c r="C218" s="819"/>
      <c r="D218" s="819"/>
      <c r="E218" s="819"/>
      <c r="F218" s="819"/>
      <c r="G218" s="819"/>
      <c r="H218" s="819"/>
      <c r="I218" s="819"/>
    </row>
    <row r="219" spans="1:9" ht="9" customHeight="1" thickBot="1" x14ac:dyDescent="0.25">
      <c r="A219" s="282"/>
      <c r="B219" s="282"/>
      <c r="C219" s="282"/>
      <c r="D219" s="282"/>
      <c r="E219" s="282"/>
      <c r="F219" s="282"/>
      <c r="G219" s="282"/>
      <c r="H219" s="282"/>
      <c r="I219" s="282"/>
    </row>
    <row r="220" spans="1:9" ht="12.75" customHeight="1" x14ac:dyDescent="0.2">
      <c r="A220" s="642" t="s">
        <v>148</v>
      </c>
      <c r="B220" s="644" t="s">
        <v>1</v>
      </c>
      <c r="C220" s="631" t="s">
        <v>149</v>
      </c>
      <c r="D220" s="640" t="s">
        <v>102</v>
      </c>
      <c r="E220" s="641"/>
      <c r="F220" s="646" t="s">
        <v>89</v>
      </c>
      <c r="G220" s="648" t="s">
        <v>25</v>
      </c>
      <c r="H220" s="629" t="s">
        <v>84</v>
      </c>
      <c r="I220" s="684" t="s">
        <v>83</v>
      </c>
    </row>
    <row r="221" spans="1:9" ht="28.15" customHeight="1" thickBot="1" x14ac:dyDescent="0.25">
      <c r="A221" s="643"/>
      <c r="B221" s="645"/>
      <c r="C221" s="632"/>
      <c r="D221" s="221" t="s">
        <v>45</v>
      </c>
      <c r="E221" s="19" t="s">
        <v>46</v>
      </c>
      <c r="F221" s="647"/>
      <c r="G221" s="649"/>
      <c r="H221" s="630"/>
      <c r="I221" s="685"/>
    </row>
    <row r="222" spans="1:9" x14ac:dyDescent="0.2">
      <c r="A222" s="391" t="s">
        <v>34</v>
      </c>
      <c r="B222" s="472" t="s">
        <v>8</v>
      </c>
      <c r="C222" s="225" t="s">
        <v>38</v>
      </c>
      <c r="D222" s="226"/>
      <c r="E222" s="123"/>
      <c r="F222" s="637">
        <v>70</v>
      </c>
      <c r="G222" s="397">
        <f>D226*F222*5</f>
        <v>0</v>
      </c>
      <c r="H222" s="364">
        <f>D226*F222*5</f>
        <v>0</v>
      </c>
      <c r="I222" s="364">
        <f>E226*F222*5</f>
        <v>0</v>
      </c>
    </row>
    <row r="223" spans="1:9" x14ac:dyDescent="0.2">
      <c r="A223" s="392"/>
      <c r="B223" s="473"/>
      <c r="C223" s="45" t="s">
        <v>39</v>
      </c>
      <c r="D223" s="146"/>
      <c r="E223" s="124"/>
      <c r="F223" s="638"/>
      <c r="G223" s="398"/>
      <c r="H223" s="365"/>
      <c r="I223" s="365"/>
    </row>
    <row r="224" spans="1:9" x14ac:dyDescent="0.2">
      <c r="A224" s="392"/>
      <c r="B224" s="473"/>
      <c r="C224" s="45" t="s">
        <v>40</v>
      </c>
      <c r="D224" s="146"/>
      <c r="E224" s="124"/>
      <c r="F224" s="638"/>
      <c r="G224" s="398"/>
      <c r="H224" s="365"/>
      <c r="I224" s="365"/>
    </row>
    <row r="225" spans="1:9" x14ac:dyDescent="0.2">
      <c r="A225" s="392"/>
      <c r="B225" s="473"/>
      <c r="C225" s="45" t="s">
        <v>41</v>
      </c>
      <c r="D225" s="146"/>
      <c r="E225" s="124"/>
      <c r="F225" s="638"/>
      <c r="G225" s="398"/>
      <c r="H225" s="365"/>
      <c r="I225" s="365"/>
    </row>
    <row r="226" spans="1:9" ht="13.5" thickBot="1" x14ac:dyDescent="0.25">
      <c r="A226" s="392"/>
      <c r="B226" s="474"/>
      <c r="C226" s="46" t="s">
        <v>42</v>
      </c>
      <c r="D226" s="224">
        <f>SUM(D222:D225)</f>
        <v>0</v>
      </c>
      <c r="E226" s="125">
        <f>SUM(E222:E225)</f>
        <v>0</v>
      </c>
      <c r="F226" s="639"/>
      <c r="G226" s="399"/>
      <c r="H226" s="366"/>
      <c r="I226" s="366"/>
    </row>
    <row r="227" spans="1:9" x14ac:dyDescent="0.2">
      <c r="A227" s="392"/>
      <c r="B227" s="394" t="s">
        <v>9</v>
      </c>
      <c r="C227" s="44" t="s">
        <v>38</v>
      </c>
      <c r="D227" s="145"/>
      <c r="E227" s="126"/>
      <c r="F227" s="381">
        <v>50</v>
      </c>
      <c r="G227" s="397">
        <f>D231*F227*5</f>
        <v>0</v>
      </c>
      <c r="H227" s="364">
        <f t="shared" ref="H227" si="0">D231*F227*5</f>
        <v>0</v>
      </c>
      <c r="I227" s="364">
        <f t="shared" ref="I227" si="1">E231*F227*5</f>
        <v>0</v>
      </c>
    </row>
    <row r="228" spans="1:9" x14ac:dyDescent="0.2">
      <c r="A228" s="392"/>
      <c r="B228" s="395"/>
      <c r="C228" s="45" t="s">
        <v>39</v>
      </c>
      <c r="D228" s="146"/>
      <c r="E228" s="124"/>
      <c r="F228" s="382"/>
      <c r="G228" s="398"/>
      <c r="H228" s="365"/>
      <c r="I228" s="365"/>
    </row>
    <row r="229" spans="1:9" x14ac:dyDescent="0.2">
      <c r="A229" s="392"/>
      <c r="B229" s="395"/>
      <c r="C229" s="45" t="s">
        <v>40</v>
      </c>
      <c r="D229" s="146"/>
      <c r="E229" s="124"/>
      <c r="F229" s="382"/>
      <c r="G229" s="398"/>
      <c r="H229" s="365"/>
      <c r="I229" s="365"/>
    </row>
    <row r="230" spans="1:9" x14ac:dyDescent="0.2">
      <c r="A230" s="392"/>
      <c r="B230" s="395"/>
      <c r="C230" s="45" t="s">
        <v>41</v>
      </c>
      <c r="D230" s="146"/>
      <c r="E230" s="124"/>
      <c r="F230" s="382"/>
      <c r="G230" s="398"/>
      <c r="H230" s="365"/>
      <c r="I230" s="365"/>
    </row>
    <row r="231" spans="1:9" ht="13.5" thickBot="1" x14ac:dyDescent="0.25">
      <c r="A231" s="392"/>
      <c r="B231" s="396"/>
      <c r="C231" s="46" t="s">
        <v>42</v>
      </c>
      <c r="D231" s="224">
        <f>SUM(D227:D230)</f>
        <v>0</v>
      </c>
      <c r="E231" s="125">
        <f>SUM(E227:E230)</f>
        <v>0</v>
      </c>
      <c r="F231" s="383"/>
      <c r="G231" s="399"/>
      <c r="H231" s="366"/>
      <c r="I231" s="366"/>
    </row>
    <row r="232" spans="1:9" x14ac:dyDescent="0.2">
      <c r="A232" s="392"/>
      <c r="B232" s="394" t="s">
        <v>26</v>
      </c>
      <c r="C232" s="44" t="s">
        <v>38</v>
      </c>
      <c r="D232" s="145"/>
      <c r="E232" s="126"/>
      <c r="F232" s="381">
        <v>9</v>
      </c>
      <c r="G232" s="397">
        <f>D236*F232*5</f>
        <v>0</v>
      </c>
      <c r="H232" s="364">
        <f t="shared" ref="H232" si="2">D236*F232*5</f>
        <v>0</v>
      </c>
      <c r="I232" s="364">
        <f t="shared" ref="I232" si="3">E236*F232*5</f>
        <v>0</v>
      </c>
    </row>
    <row r="233" spans="1:9" x14ac:dyDescent="0.2">
      <c r="A233" s="392"/>
      <c r="B233" s="395"/>
      <c r="C233" s="45" t="s">
        <v>39</v>
      </c>
      <c r="D233" s="146"/>
      <c r="E233" s="124"/>
      <c r="F233" s="382"/>
      <c r="G233" s="398"/>
      <c r="H233" s="365"/>
      <c r="I233" s="365"/>
    </row>
    <row r="234" spans="1:9" x14ac:dyDescent="0.2">
      <c r="A234" s="392"/>
      <c r="B234" s="395"/>
      <c r="C234" s="45" t="s">
        <v>40</v>
      </c>
      <c r="D234" s="146"/>
      <c r="E234" s="124"/>
      <c r="F234" s="382"/>
      <c r="G234" s="398"/>
      <c r="H234" s="365"/>
      <c r="I234" s="365"/>
    </row>
    <row r="235" spans="1:9" x14ac:dyDescent="0.2">
      <c r="A235" s="392"/>
      <c r="B235" s="395"/>
      <c r="C235" s="45" t="s">
        <v>41</v>
      </c>
      <c r="D235" s="146"/>
      <c r="E235" s="124"/>
      <c r="F235" s="382"/>
      <c r="G235" s="398"/>
      <c r="H235" s="365"/>
      <c r="I235" s="365"/>
    </row>
    <row r="236" spans="1:9" ht="13.5" thickBot="1" x14ac:dyDescent="0.25">
      <c r="A236" s="392"/>
      <c r="B236" s="396"/>
      <c r="C236" s="46" t="s">
        <v>42</v>
      </c>
      <c r="D236" s="224">
        <f>SUM(D232:D235)</f>
        <v>0</v>
      </c>
      <c r="E236" s="125">
        <f>SUM(E232:E235)</f>
        <v>0</v>
      </c>
      <c r="F236" s="383"/>
      <c r="G236" s="399"/>
      <c r="H236" s="366"/>
      <c r="I236" s="366"/>
    </row>
    <row r="237" spans="1:9" x14ac:dyDescent="0.2">
      <c r="A237" s="392"/>
      <c r="B237" s="388" t="s">
        <v>141</v>
      </c>
      <c r="C237" s="44" t="s">
        <v>38</v>
      </c>
      <c r="D237" s="145"/>
      <c r="E237" s="126"/>
      <c r="F237" s="381">
        <v>1</v>
      </c>
      <c r="G237" s="397">
        <f>D241*F237*5</f>
        <v>0</v>
      </c>
      <c r="H237" s="364">
        <f t="shared" ref="H237" si="4">D241*F237*5</f>
        <v>0</v>
      </c>
      <c r="I237" s="364">
        <f t="shared" ref="I237" si="5">E241*F237*5</f>
        <v>0</v>
      </c>
    </row>
    <row r="238" spans="1:9" x14ac:dyDescent="0.2">
      <c r="A238" s="392"/>
      <c r="B238" s="389"/>
      <c r="C238" s="45" t="s">
        <v>39</v>
      </c>
      <c r="D238" s="146"/>
      <c r="E238" s="124"/>
      <c r="F238" s="382"/>
      <c r="G238" s="398"/>
      <c r="H238" s="365"/>
      <c r="I238" s="365"/>
    </row>
    <row r="239" spans="1:9" x14ac:dyDescent="0.2">
      <c r="A239" s="392"/>
      <c r="B239" s="389"/>
      <c r="C239" s="45" t="s">
        <v>40</v>
      </c>
      <c r="D239" s="146"/>
      <c r="E239" s="124"/>
      <c r="F239" s="382"/>
      <c r="G239" s="398"/>
      <c r="H239" s="365"/>
      <c r="I239" s="365"/>
    </row>
    <row r="240" spans="1:9" x14ac:dyDescent="0.2">
      <c r="A240" s="392"/>
      <c r="B240" s="389"/>
      <c r="C240" s="45" t="s">
        <v>41</v>
      </c>
      <c r="D240" s="146"/>
      <c r="E240" s="124"/>
      <c r="F240" s="382"/>
      <c r="G240" s="398"/>
      <c r="H240" s="365"/>
      <c r="I240" s="365"/>
    </row>
    <row r="241" spans="1:9" ht="13.5" thickBot="1" x14ac:dyDescent="0.25">
      <c r="A241" s="393"/>
      <c r="B241" s="390"/>
      <c r="C241" s="46" t="s">
        <v>42</v>
      </c>
      <c r="D241" s="224">
        <f>SUM(D237:D240)</f>
        <v>0</v>
      </c>
      <c r="E241" s="125">
        <f>SUM(E237:E240)</f>
        <v>0</v>
      </c>
      <c r="F241" s="383"/>
      <c r="G241" s="399"/>
      <c r="H241" s="366"/>
      <c r="I241" s="366"/>
    </row>
    <row r="242" spans="1:9" x14ac:dyDescent="0.2">
      <c r="A242" s="391" t="s">
        <v>35</v>
      </c>
      <c r="B242" s="394" t="s">
        <v>2</v>
      </c>
      <c r="C242" s="44" t="s">
        <v>38</v>
      </c>
      <c r="D242" s="145"/>
      <c r="E242" s="126"/>
      <c r="F242" s="381">
        <v>3</v>
      </c>
      <c r="G242" s="397">
        <f>D246*F242*5</f>
        <v>0</v>
      </c>
      <c r="H242" s="364">
        <f t="shared" ref="H242" si="6">D246*F242*5</f>
        <v>0</v>
      </c>
      <c r="I242" s="364">
        <f t="shared" ref="I242" si="7">E246*F242*5</f>
        <v>0</v>
      </c>
    </row>
    <row r="243" spans="1:9" x14ac:dyDescent="0.2">
      <c r="A243" s="392"/>
      <c r="B243" s="395"/>
      <c r="C243" s="45" t="s">
        <v>39</v>
      </c>
      <c r="D243" s="146"/>
      <c r="E243" s="124"/>
      <c r="F243" s="382"/>
      <c r="G243" s="398"/>
      <c r="H243" s="365"/>
      <c r="I243" s="365"/>
    </row>
    <row r="244" spans="1:9" x14ac:dyDescent="0.2">
      <c r="A244" s="392"/>
      <c r="B244" s="395"/>
      <c r="C244" s="45" t="s">
        <v>40</v>
      </c>
      <c r="D244" s="146"/>
      <c r="E244" s="124"/>
      <c r="F244" s="382"/>
      <c r="G244" s="398"/>
      <c r="H244" s="365"/>
      <c r="I244" s="365"/>
    </row>
    <row r="245" spans="1:9" x14ac:dyDescent="0.2">
      <c r="A245" s="392"/>
      <c r="B245" s="395"/>
      <c r="C245" s="45" t="s">
        <v>41</v>
      </c>
      <c r="D245" s="146"/>
      <c r="E245" s="124"/>
      <c r="F245" s="382"/>
      <c r="G245" s="398"/>
      <c r="H245" s="365"/>
      <c r="I245" s="365"/>
    </row>
    <row r="246" spans="1:9" ht="13.5" thickBot="1" x14ac:dyDescent="0.25">
      <c r="A246" s="392"/>
      <c r="B246" s="396"/>
      <c r="C246" s="46" t="s">
        <v>42</v>
      </c>
      <c r="D246" s="224">
        <f>SUM(D242:D245)</f>
        <v>0</v>
      </c>
      <c r="E246" s="125">
        <f>SUM(E242:E245)</f>
        <v>0</v>
      </c>
      <c r="F246" s="383"/>
      <c r="G246" s="399"/>
      <c r="H246" s="366"/>
      <c r="I246" s="366"/>
    </row>
    <row r="247" spans="1:9" x14ac:dyDescent="0.2">
      <c r="A247" s="392"/>
      <c r="B247" s="394" t="s">
        <v>5</v>
      </c>
      <c r="C247" s="44" t="s">
        <v>38</v>
      </c>
      <c r="D247" s="145"/>
      <c r="E247" s="126"/>
      <c r="F247" s="381">
        <v>128</v>
      </c>
      <c r="G247" s="397">
        <f>D251*F247*5</f>
        <v>0</v>
      </c>
      <c r="H247" s="364">
        <f t="shared" ref="H247" si="8">D251*F247*5</f>
        <v>0</v>
      </c>
      <c r="I247" s="364">
        <f t="shared" ref="I247" si="9">E251*F247*5</f>
        <v>0</v>
      </c>
    </row>
    <row r="248" spans="1:9" x14ac:dyDescent="0.2">
      <c r="A248" s="392"/>
      <c r="B248" s="395"/>
      <c r="C248" s="45" t="s">
        <v>39</v>
      </c>
      <c r="D248" s="146"/>
      <c r="E248" s="124"/>
      <c r="F248" s="382"/>
      <c r="G248" s="398"/>
      <c r="H248" s="365"/>
      <c r="I248" s="365"/>
    </row>
    <row r="249" spans="1:9" x14ac:dyDescent="0.2">
      <c r="A249" s="392"/>
      <c r="B249" s="395"/>
      <c r="C249" s="45" t="s">
        <v>40</v>
      </c>
      <c r="D249" s="146"/>
      <c r="E249" s="124"/>
      <c r="F249" s="382"/>
      <c r="G249" s="398"/>
      <c r="H249" s="365"/>
      <c r="I249" s="365"/>
    </row>
    <row r="250" spans="1:9" x14ac:dyDescent="0.2">
      <c r="A250" s="392"/>
      <c r="B250" s="395"/>
      <c r="C250" s="45" t="s">
        <v>41</v>
      </c>
      <c r="D250" s="146"/>
      <c r="E250" s="124"/>
      <c r="F250" s="382"/>
      <c r="G250" s="398"/>
      <c r="H250" s="365"/>
      <c r="I250" s="365"/>
    </row>
    <row r="251" spans="1:9" ht="13.5" thickBot="1" x14ac:dyDescent="0.25">
      <c r="A251" s="393"/>
      <c r="B251" s="396"/>
      <c r="C251" s="46" t="s">
        <v>42</v>
      </c>
      <c r="D251" s="224">
        <f>SUM(D247:D250)</f>
        <v>0</v>
      </c>
      <c r="E251" s="125">
        <f>SUM(E247:E250)</f>
        <v>0</v>
      </c>
      <c r="F251" s="383"/>
      <c r="G251" s="399"/>
      <c r="H251" s="366"/>
      <c r="I251" s="366"/>
    </row>
    <row r="252" spans="1:9" x14ac:dyDescent="0.2">
      <c r="A252" s="342"/>
      <c r="B252" s="394" t="s">
        <v>9</v>
      </c>
      <c r="C252" s="44" t="s">
        <v>38</v>
      </c>
      <c r="D252" s="145"/>
      <c r="E252" s="126"/>
      <c r="F252" s="381">
        <v>41</v>
      </c>
      <c r="G252" s="397">
        <f>D256*F252*5</f>
        <v>0</v>
      </c>
      <c r="H252" s="364">
        <f t="shared" ref="H252" si="10">D256*F252*5</f>
        <v>0</v>
      </c>
      <c r="I252" s="364">
        <f t="shared" ref="I252" si="11">E256*F252*5</f>
        <v>0</v>
      </c>
    </row>
    <row r="253" spans="1:9" x14ac:dyDescent="0.2">
      <c r="A253" s="392" t="s">
        <v>35</v>
      </c>
      <c r="B253" s="395"/>
      <c r="C253" s="45" t="s">
        <v>39</v>
      </c>
      <c r="D253" s="146"/>
      <c r="E253" s="124"/>
      <c r="F253" s="382"/>
      <c r="G253" s="398"/>
      <c r="H253" s="365"/>
      <c r="I253" s="365"/>
    </row>
    <row r="254" spans="1:9" x14ac:dyDescent="0.2">
      <c r="A254" s="392"/>
      <c r="B254" s="395"/>
      <c r="C254" s="45" t="s">
        <v>40</v>
      </c>
      <c r="D254" s="146"/>
      <c r="E254" s="124"/>
      <c r="F254" s="382"/>
      <c r="G254" s="398"/>
      <c r="H254" s="365"/>
      <c r="I254" s="365"/>
    </row>
    <row r="255" spans="1:9" x14ac:dyDescent="0.2">
      <c r="A255" s="392"/>
      <c r="B255" s="395"/>
      <c r="C255" s="45" t="s">
        <v>41</v>
      </c>
      <c r="D255" s="146"/>
      <c r="E255" s="124"/>
      <c r="F255" s="382"/>
      <c r="G255" s="398"/>
      <c r="H255" s="365"/>
      <c r="I255" s="365"/>
    </row>
    <row r="256" spans="1:9" ht="13.5" thickBot="1" x14ac:dyDescent="0.25">
      <c r="A256" s="392"/>
      <c r="B256" s="396"/>
      <c r="C256" s="46" t="s">
        <v>42</v>
      </c>
      <c r="D256" s="224">
        <f>SUM(D252:D255)</f>
        <v>0</v>
      </c>
      <c r="E256" s="125">
        <f>SUM(E252:E255)</f>
        <v>0</v>
      </c>
      <c r="F256" s="383"/>
      <c r="G256" s="399"/>
      <c r="H256" s="366"/>
      <c r="I256" s="366"/>
    </row>
    <row r="257" spans="1:9" x14ac:dyDescent="0.2">
      <c r="A257" s="392"/>
      <c r="B257" s="394" t="s">
        <v>26</v>
      </c>
      <c r="C257" s="44" t="s">
        <v>38</v>
      </c>
      <c r="D257" s="145"/>
      <c r="E257" s="126"/>
      <c r="F257" s="400">
        <v>42</v>
      </c>
      <c r="G257" s="397">
        <f>D261*F257*5</f>
        <v>0</v>
      </c>
      <c r="H257" s="364">
        <f>((D261/12)*7*F257*5)+((D261/12)*5*(F257-8)*5)</f>
        <v>0</v>
      </c>
      <c r="I257" s="364">
        <f>((E261/12)*7*F257*5)+((E261/12)*5*(F257-8)*5)</f>
        <v>0</v>
      </c>
    </row>
    <row r="258" spans="1:9" x14ac:dyDescent="0.2">
      <c r="A258" s="392"/>
      <c r="B258" s="395"/>
      <c r="C258" s="45" t="s">
        <v>39</v>
      </c>
      <c r="D258" s="146"/>
      <c r="E258" s="124"/>
      <c r="F258" s="401"/>
      <c r="G258" s="398"/>
      <c r="H258" s="365"/>
      <c r="I258" s="365"/>
    </row>
    <row r="259" spans="1:9" x14ac:dyDescent="0.2">
      <c r="A259" s="392"/>
      <c r="B259" s="395"/>
      <c r="C259" s="45" t="s">
        <v>40</v>
      </c>
      <c r="D259" s="146"/>
      <c r="E259" s="124"/>
      <c r="F259" s="401"/>
      <c r="G259" s="398"/>
      <c r="H259" s="365"/>
      <c r="I259" s="365"/>
    </row>
    <row r="260" spans="1:9" x14ac:dyDescent="0.2">
      <c r="A260" s="392"/>
      <c r="B260" s="395"/>
      <c r="C260" s="45" t="s">
        <v>41</v>
      </c>
      <c r="D260" s="146"/>
      <c r="E260" s="124"/>
      <c r="F260" s="401"/>
      <c r="G260" s="398"/>
      <c r="H260" s="365"/>
      <c r="I260" s="365"/>
    </row>
    <row r="261" spans="1:9" ht="13.5" thickBot="1" x14ac:dyDescent="0.25">
      <c r="A261" s="392"/>
      <c r="B261" s="396"/>
      <c r="C261" s="46" t="s">
        <v>42</v>
      </c>
      <c r="D261" s="224">
        <f>SUM(D257:D260)</f>
        <v>0</v>
      </c>
      <c r="E261" s="125">
        <f>SUM(E257:E260)</f>
        <v>0</v>
      </c>
      <c r="F261" s="402"/>
      <c r="G261" s="399"/>
      <c r="H261" s="366"/>
      <c r="I261" s="366"/>
    </row>
    <row r="262" spans="1:9" x14ac:dyDescent="0.2">
      <c r="A262" s="392"/>
      <c r="B262" s="388" t="s">
        <v>141</v>
      </c>
      <c r="C262" s="44" t="s">
        <v>38</v>
      </c>
      <c r="D262" s="145"/>
      <c r="E262" s="126"/>
      <c r="F262" s="400">
        <v>8</v>
      </c>
      <c r="G262" s="397">
        <f>D266*F262*5</f>
        <v>0</v>
      </c>
      <c r="H262" s="364">
        <f>D266/12*5*F262*5</f>
        <v>0</v>
      </c>
      <c r="I262" s="364">
        <f>E266/12*5*F262*5</f>
        <v>0</v>
      </c>
    </row>
    <row r="263" spans="1:9" x14ac:dyDescent="0.2">
      <c r="A263" s="392"/>
      <c r="B263" s="389"/>
      <c r="C263" s="45" t="s">
        <v>39</v>
      </c>
      <c r="D263" s="146"/>
      <c r="E263" s="124"/>
      <c r="F263" s="401"/>
      <c r="G263" s="398"/>
      <c r="H263" s="365"/>
      <c r="I263" s="365"/>
    </row>
    <row r="264" spans="1:9" x14ac:dyDescent="0.2">
      <c r="A264" s="392"/>
      <c r="B264" s="389"/>
      <c r="C264" s="45" t="s">
        <v>40</v>
      </c>
      <c r="D264" s="146"/>
      <c r="E264" s="124"/>
      <c r="F264" s="401"/>
      <c r="G264" s="398"/>
      <c r="H264" s="365"/>
      <c r="I264" s="365"/>
    </row>
    <row r="265" spans="1:9" x14ac:dyDescent="0.2">
      <c r="A265" s="392"/>
      <c r="B265" s="389"/>
      <c r="C265" s="45" t="s">
        <v>41</v>
      </c>
      <c r="D265" s="146"/>
      <c r="E265" s="124"/>
      <c r="F265" s="401"/>
      <c r="G265" s="398"/>
      <c r="H265" s="365"/>
      <c r="I265" s="365"/>
    </row>
    <row r="266" spans="1:9" ht="13.5" thickBot="1" x14ac:dyDescent="0.25">
      <c r="A266" s="393"/>
      <c r="B266" s="390"/>
      <c r="C266" s="46" t="s">
        <v>42</v>
      </c>
      <c r="D266" s="224">
        <f>SUM(D262:D265)</f>
        <v>0</v>
      </c>
      <c r="E266" s="125">
        <f>SUM(E262:E265)</f>
        <v>0</v>
      </c>
      <c r="F266" s="402"/>
      <c r="G266" s="399"/>
      <c r="H266" s="366"/>
      <c r="I266" s="366"/>
    </row>
    <row r="267" spans="1:9" x14ac:dyDescent="0.2">
      <c r="A267" s="391" t="s">
        <v>36</v>
      </c>
      <c r="B267" s="394" t="s">
        <v>5</v>
      </c>
      <c r="C267" s="44" t="s">
        <v>38</v>
      </c>
      <c r="D267" s="145"/>
      <c r="E267" s="126"/>
      <c r="F267" s="381">
        <v>47</v>
      </c>
      <c r="G267" s="397">
        <f>D271*F267*5</f>
        <v>0</v>
      </c>
      <c r="H267" s="364">
        <f>D271*F267*5</f>
        <v>0</v>
      </c>
      <c r="I267" s="364">
        <f>E271*F267*5</f>
        <v>0</v>
      </c>
    </row>
    <row r="268" spans="1:9" x14ac:dyDescent="0.2">
      <c r="A268" s="392"/>
      <c r="B268" s="395"/>
      <c r="C268" s="45" t="s">
        <v>39</v>
      </c>
      <c r="D268" s="146"/>
      <c r="E268" s="124"/>
      <c r="F268" s="382"/>
      <c r="G268" s="398"/>
      <c r="H268" s="365"/>
      <c r="I268" s="365"/>
    </row>
    <row r="269" spans="1:9" x14ac:dyDescent="0.2">
      <c r="A269" s="392"/>
      <c r="B269" s="395"/>
      <c r="C269" s="45" t="s">
        <v>40</v>
      </c>
      <c r="D269" s="146"/>
      <c r="E269" s="124"/>
      <c r="F269" s="382"/>
      <c r="G269" s="398"/>
      <c r="H269" s="365"/>
      <c r="I269" s="365"/>
    </row>
    <row r="270" spans="1:9" x14ac:dyDescent="0.2">
      <c r="A270" s="392"/>
      <c r="B270" s="395"/>
      <c r="C270" s="45" t="s">
        <v>41</v>
      </c>
      <c r="D270" s="146"/>
      <c r="E270" s="124"/>
      <c r="F270" s="382"/>
      <c r="G270" s="398"/>
      <c r="H270" s="365"/>
      <c r="I270" s="365"/>
    </row>
    <row r="271" spans="1:9" ht="13.5" thickBot="1" x14ac:dyDescent="0.25">
      <c r="A271" s="392"/>
      <c r="B271" s="396"/>
      <c r="C271" s="46" t="s">
        <v>42</v>
      </c>
      <c r="D271" s="224">
        <f>SUM(D267:D270)</f>
        <v>0</v>
      </c>
      <c r="E271" s="125">
        <f>SUM(E267:E270)</f>
        <v>0</v>
      </c>
      <c r="F271" s="383"/>
      <c r="G271" s="399"/>
      <c r="H271" s="366"/>
      <c r="I271" s="366"/>
    </row>
    <row r="272" spans="1:9" x14ac:dyDescent="0.2">
      <c r="A272" s="392"/>
      <c r="B272" s="394" t="s">
        <v>9</v>
      </c>
      <c r="C272" s="44" t="s">
        <v>38</v>
      </c>
      <c r="D272" s="145"/>
      <c r="E272" s="126"/>
      <c r="F272" s="381">
        <v>15</v>
      </c>
      <c r="G272" s="397">
        <f>D276*F272*5</f>
        <v>0</v>
      </c>
      <c r="H272" s="364">
        <f>D276*F272*5</f>
        <v>0</v>
      </c>
      <c r="I272" s="364">
        <f>E276*F272*5</f>
        <v>0</v>
      </c>
    </row>
    <row r="273" spans="1:9" x14ac:dyDescent="0.2">
      <c r="A273" s="392"/>
      <c r="B273" s="395"/>
      <c r="C273" s="45" t="s">
        <v>39</v>
      </c>
      <c r="D273" s="146"/>
      <c r="E273" s="124"/>
      <c r="F273" s="382"/>
      <c r="G273" s="398"/>
      <c r="H273" s="365"/>
      <c r="I273" s="365"/>
    </row>
    <row r="274" spans="1:9" x14ac:dyDescent="0.2">
      <c r="A274" s="392"/>
      <c r="B274" s="395"/>
      <c r="C274" s="45" t="s">
        <v>40</v>
      </c>
      <c r="D274" s="146"/>
      <c r="E274" s="124"/>
      <c r="F274" s="382"/>
      <c r="G274" s="398"/>
      <c r="H274" s="365"/>
      <c r="I274" s="365"/>
    </row>
    <row r="275" spans="1:9" x14ac:dyDescent="0.2">
      <c r="A275" s="392"/>
      <c r="B275" s="395"/>
      <c r="C275" s="45" t="s">
        <v>41</v>
      </c>
      <c r="D275" s="146"/>
      <c r="E275" s="124"/>
      <c r="F275" s="382"/>
      <c r="G275" s="398"/>
      <c r="H275" s="365"/>
      <c r="I275" s="365"/>
    </row>
    <row r="276" spans="1:9" ht="13.5" thickBot="1" x14ac:dyDescent="0.25">
      <c r="A276" s="392"/>
      <c r="B276" s="396"/>
      <c r="C276" s="46" t="s">
        <v>42</v>
      </c>
      <c r="D276" s="224">
        <f>SUM(D272:D275)</f>
        <v>0</v>
      </c>
      <c r="E276" s="125">
        <f>SUM(E272:E275)</f>
        <v>0</v>
      </c>
      <c r="F276" s="383"/>
      <c r="G276" s="399"/>
      <c r="H276" s="366"/>
      <c r="I276" s="366"/>
    </row>
    <row r="277" spans="1:9" x14ac:dyDescent="0.2">
      <c r="A277" s="392"/>
      <c r="B277" s="394" t="s">
        <v>26</v>
      </c>
      <c r="C277" s="44" t="s">
        <v>38</v>
      </c>
      <c r="D277" s="145"/>
      <c r="E277" s="126"/>
      <c r="F277" s="381">
        <v>9</v>
      </c>
      <c r="G277" s="397">
        <f>D281*F277*5</f>
        <v>0</v>
      </c>
      <c r="H277" s="364">
        <f>D281*F277*5</f>
        <v>0</v>
      </c>
      <c r="I277" s="364">
        <f>E281*F277*5</f>
        <v>0</v>
      </c>
    </row>
    <row r="278" spans="1:9" x14ac:dyDescent="0.2">
      <c r="A278" s="392"/>
      <c r="B278" s="395"/>
      <c r="C278" s="45" t="s">
        <v>39</v>
      </c>
      <c r="D278" s="146"/>
      <c r="E278" s="124"/>
      <c r="F278" s="382"/>
      <c r="G278" s="398"/>
      <c r="H278" s="365"/>
      <c r="I278" s="365"/>
    </row>
    <row r="279" spans="1:9" x14ac:dyDescent="0.2">
      <c r="A279" s="392"/>
      <c r="B279" s="395"/>
      <c r="C279" s="45" t="s">
        <v>40</v>
      </c>
      <c r="D279" s="146"/>
      <c r="E279" s="124"/>
      <c r="F279" s="382"/>
      <c r="G279" s="398"/>
      <c r="H279" s="365"/>
      <c r="I279" s="365"/>
    </row>
    <row r="280" spans="1:9" x14ac:dyDescent="0.2">
      <c r="A280" s="392"/>
      <c r="B280" s="395"/>
      <c r="C280" s="45" t="s">
        <v>41</v>
      </c>
      <c r="D280" s="146"/>
      <c r="E280" s="124"/>
      <c r="F280" s="382"/>
      <c r="G280" s="398"/>
      <c r="H280" s="365"/>
      <c r="I280" s="365"/>
    </row>
    <row r="281" spans="1:9" ht="13.5" thickBot="1" x14ac:dyDescent="0.25">
      <c r="A281" s="393"/>
      <c r="B281" s="396"/>
      <c r="C281" s="46" t="s">
        <v>42</v>
      </c>
      <c r="D281" s="224">
        <f>SUM(D277:D280)</f>
        <v>0</v>
      </c>
      <c r="E281" s="125">
        <f>SUM(E277:E280)</f>
        <v>0</v>
      </c>
      <c r="F281" s="383"/>
      <c r="G281" s="399"/>
      <c r="H281" s="366"/>
      <c r="I281" s="366"/>
    </row>
    <row r="282" spans="1:9" x14ac:dyDescent="0.2">
      <c r="A282" s="391" t="s">
        <v>37</v>
      </c>
      <c r="B282" s="394" t="s">
        <v>5</v>
      </c>
      <c r="C282" s="44" t="s">
        <v>38</v>
      </c>
      <c r="D282" s="145"/>
      <c r="E282" s="126"/>
      <c r="F282" s="381">
        <v>387</v>
      </c>
      <c r="G282" s="397">
        <f>D286*F282*5</f>
        <v>0</v>
      </c>
      <c r="H282" s="364">
        <f>D286*F282*5</f>
        <v>0</v>
      </c>
      <c r="I282" s="364">
        <f>E286*F282*5</f>
        <v>0</v>
      </c>
    </row>
    <row r="283" spans="1:9" x14ac:dyDescent="0.2">
      <c r="A283" s="392"/>
      <c r="B283" s="395"/>
      <c r="C283" s="45" t="s">
        <v>39</v>
      </c>
      <c r="D283" s="146"/>
      <c r="E283" s="124"/>
      <c r="F283" s="382"/>
      <c r="G283" s="398"/>
      <c r="H283" s="365"/>
      <c r="I283" s="365"/>
    </row>
    <row r="284" spans="1:9" x14ac:dyDescent="0.2">
      <c r="A284" s="392"/>
      <c r="B284" s="395"/>
      <c r="C284" s="45" t="s">
        <v>40</v>
      </c>
      <c r="D284" s="146"/>
      <c r="E284" s="124"/>
      <c r="F284" s="382"/>
      <c r="G284" s="398"/>
      <c r="H284" s="365"/>
      <c r="I284" s="365"/>
    </row>
    <row r="285" spans="1:9" x14ac:dyDescent="0.2">
      <c r="A285" s="392"/>
      <c r="B285" s="395"/>
      <c r="C285" s="45" t="s">
        <v>41</v>
      </c>
      <c r="D285" s="146"/>
      <c r="E285" s="124"/>
      <c r="F285" s="382"/>
      <c r="G285" s="398"/>
      <c r="H285" s="365"/>
      <c r="I285" s="365"/>
    </row>
    <row r="286" spans="1:9" ht="13.5" thickBot="1" x14ac:dyDescent="0.25">
      <c r="A286" s="392"/>
      <c r="B286" s="396"/>
      <c r="C286" s="46" t="s">
        <v>42</v>
      </c>
      <c r="D286" s="224">
        <f>SUM(D282:D285)</f>
        <v>0</v>
      </c>
      <c r="E286" s="125">
        <f>SUM(E282:E285)</f>
        <v>0</v>
      </c>
      <c r="F286" s="383"/>
      <c r="G286" s="399"/>
      <c r="H286" s="366"/>
      <c r="I286" s="366"/>
    </row>
    <row r="287" spans="1:9" x14ac:dyDescent="0.2">
      <c r="A287" s="392"/>
      <c r="B287" s="394" t="s">
        <v>9</v>
      </c>
      <c r="C287" s="44" t="s">
        <v>38</v>
      </c>
      <c r="D287" s="145"/>
      <c r="E287" s="126"/>
      <c r="F287" s="381">
        <v>23</v>
      </c>
      <c r="G287" s="397">
        <f>D291*F287*5</f>
        <v>0</v>
      </c>
      <c r="H287" s="364">
        <f>D291*F287*5</f>
        <v>0</v>
      </c>
      <c r="I287" s="364">
        <f>E291*F287*5</f>
        <v>0</v>
      </c>
    </row>
    <row r="288" spans="1:9" x14ac:dyDescent="0.2">
      <c r="A288" s="392"/>
      <c r="B288" s="395"/>
      <c r="C288" s="45" t="s">
        <v>39</v>
      </c>
      <c r="D288" s="146"/>
      <c r="E288" s="124"/>
      <c r="F288" s="382"/>
      <c r="G288" s="398"/>
      <c r="H288" s="365"/>
      <c r="I288" s="365"/>
    </row>
    <row r="289" spans="1:9" x14ac:dyDescent="0.2">
      <c r="A289" s="392"/>
      <c r="B289" s="395"/>
      <c r="C289" s="45" t="s">
        <v>40</v>
      </c>
      <c r="D289" s="146"/>
      <c r="E289" s="124"/>
      <c r="F289" s="382"/>
      <c r="G289" s="398"/>
      <c r="H289" s="365"/>
      <c r="I289" s="365"/>
    </row>
    <row r="290" spans="1:9" x14ac:dyDescent="0.2">
      <c r="A290" s="392"/>
      <c r="B290" s="395"/>
      <c r="C290" s="45" t="s">
        <v>41</v>
      </c>
      <c r="D290" s="146"/>
      <c r="E290" s="124"/>
      <c r="F290" s="382"/>
      <c r="G290" s="398"/>
      <c r="H290" s="365"/>
      <c r="I290" s="365"/>
    </row>
    <row r="291" spans="1:9" ht="13.5" thickBot="1" x14ac:dyDescent="0.25">
      <c r="A291" s="392"/>
      <c r="B291" s="396"/>
      <c r="C291" s="46" t="s">
        <v>42</v>
      </c>
      <c r="D291" s="224">
        <f>SUM(D287:D290)</f>
        <v>0</v>
      </c>
      <c r="E291" s="125">
        <f>SUM(E287:E290)</f>
        <v>0</v>
      </c>
      <c r="F291" s="383"/>
      <c r="G291" s="399"/>
      <c r="H291" s="366"/>
      <c r="I291" s="366"/>
    </row>
    <row r="292" spans="1:9" x14ac:dyDescent="0.2">
      <c r="A292" s="392"/>
      <c r="B292" s="394" t="s">
        <v>26</v>
      </c>
      <c r="C292" s="44" t="s">
        <v>38</v>
      </c>
      <c r="D292" s="145"/>
      <c r="E292" s="126"/>
      <c r="F292" s="634">
        <v>10</v>
      </c>
      <c r="G292" s="397">
        <f>D296*F292*5</f>
        <v>0</v>
      </c>
      <c r="H292" s="364">
        <f>((D296/12)*7*F292*5)+((D296/12)*5*(F292-2)*5)</f>
        <v>0</v>
      </c>
      <c r="I292" s="364">
        <f>((E296/12)*7*F292*5)+((E296/12)*5*(F292-2)*5)</f>
        <v>0</v>
      </c>
    </row>
    <row r="293" spans="1:9" x14ac:dyDescent="0.2">
      <c r="A293" s="392"/>
      <c r="B293" s="395"/>
      <c r="C293" s="45" t="s">
        <v>39</v>
      </c>
      <c r="D293" s="146"/>
      <c r="E293" s="124"/>
      <c r="F293" s="635"/>
      <c r="G293" s="398"/>
      <c r="H293" s="365"/>
      <c r="I293" s="365"/>
    </row>
    <row r="294" spans="1:9" x14ac:dyDescent="0.2">
      <c r="A294" s="392"/>
      <c r="B294" s="395"/>
      <c r="C294" s="45" t="s">
        <v>40</v>
      </c>
      <c r="D294" s="146"/>
      <c r="E294" s="124"/>
      <c r="F294" s="635"/>
      <c r="G294" s="398"/>
      <c r="H294" s="365"/>
      <c r="I294" s="365"/>
    </row>
    <row r="295" spans="1:9" x14ac:dyDescent="0.2">
      <c r="A295" s="392"/>
      <c r="B295" s="395"/>
      <c r="C295" s="45" t="s">
        <v>41</v>
      </c>
      <c r="D295" s="146"/>
      <c r="E295" s="124"/>
      <c r="F295" s="635"/>
      <c r="G295" s="398"/>
      <c r="H295" s="365"/>
      <c r="I295" s="365"/>
    </row>
    <row r="296" spans="1:9" ht="13.5" thickBot="1" x14ac:dyDescent="0.25">
      <c r="A296" s="392"/>
      <c r="B296" s="396"/>
      <c r="C296" s="46" t="s">
        <v>42</v>
      </c>
      <c r="D296" s="224">
        <f>SUM(D292:D295)</f>
        <v>0</v>
      </c>
      <c r="E296" s="125">
        <f>SUM(E292:E295)</f>
        <v>0</v>
      </c>
      <c r="F296" s="636"/>
      <c r="G296" s="399"/>
      <c r="H296" s="366"/>
      <c r="I296" s="366"/>
    </row>
    <row r="297" spans="1:9" x14ac:dyDescent="0.2">
      <c r="A297" s="392"/>
      <c r="B297" s="388" t="s">
        <v>141</v>
      </c>
      <c r="C297" s="44" t="s">
        <v>38</v>
      </c>
      <c r="D297" s="145"/>
      <c r="E297" s="126"/>
      <c r="F297" s="634">
        <v>2</v>
      </c>
      <c r="G297" s="397">
        <f>D301*F297*5</f>
        <v>0</v>
      </c>
      <c r="H297" s="364">
        <f>D301/12*5*F297*5</f>
        <v>0</v>
      </c>
      <c r="I297" s="364">
        <f>E301/12*5*F297*5</f>
        <v>0</v>
      </c>
    </row>
    <row r="298" spans="1:9" x14ac:dyDescent="0.2">
      <c r="A298" s="392"/>
      <c r="B298" s="389"/>
      <c r="C298" s="45" t="s">
        <v>39</v>
      </c>
      <c r="D298" s="146"/>
      <c r="E298" s="124"/>
      <c r="F298" s="635"/>
      <c r="G298" s="398"/>
      <c r="H298" s="365"/>
      <c r="I298" s="365"/>
    </row>
    <row r="299" spans="1:9" x14ac:dyDescent="0.2">
      <c r="A299" s="392"/>
      <c r="B299" s="389"/>
      <c r="C299" s="45" t="s">
        <v>40</v>
      </c>
      <c r="D299" s="146"/>
      <c r="E299" s="124"/>
      <c r="F299" s="635"/>
      <c r="G299" s="398"/>
      <c r="H299" s="365"/>
      <c r="I299" s="365"/>
    </row>
    <row r="300" spans="1:9" x14ac:dyDescent="0.2">
      <c r="A300" s="392"/>
      <c r="B300" s="389"/>
      <c r="C300" s="45" t="s">
        <v>41</v>
      </c>
      <c r="D300" s="146"/>
      <c r="E300" s="124"/>
      <c r="F300" s="635"/>
      <c r="G300" s="398"/>
      <c r="H300" s="365"/>
      <c r="I300" s="365"/>
    </row>
    <row r="301" spans="1:9" ht="13.5" thickBot="1" x14ac:dyDescent="0.25">
      <c r="A301" s="393"/>
      <c r="B301" s="390"/>
      <c r="C301" s="46" t="s">
        <v>42</v>
      </c>
      <c r="D301" s="224">
        <f>SUM(D297:D300)</f>
        <v>0</v>
      </c>
      <c r="E301" s="125">
        <f>SUM(E297:E300)</f>
        <v>0</v>
      </c>
      <c r="F301" s="636"/>
      <c r="G301" s="399"/>
      <c r="H301" s="366"/>
      <c r="I301" s="366"/>
    </row>
    <row r="302" spans="1:9" s="284" customFormat="1" ht="13.5" thickBot="1" x14ac:dyDescent="0.25">
      <c r="A302" s="607" t="s">
        <v>103</v>
      </c>
      <c r="B302" s="608"/>
      <c r="C302" s="608"/>
      <c r="D302" s="608"/>
      <c r="E302" s="608"/>
      <c r="F302" s="609"/>
      <c r="G302" s="3" t="e">
        <f>SUM(G165:G285)</f>
        <v>#REF!</v>
      </c>
      <c r="H302" s="199">
        <f>SUM(H222:H301)</f>
        <v>0</v>
      </c>
      <c r="I302" s="199">
        <f>SUM(I222:I301)</f>
        <v>0</v>
      </c>
    </row>
    <row r="303" spans="1:9" x14ac:dyDescent="0.2">
      <c r="A303" s="481" t="s">
        <v>10</v>
      </c>
      <c r="B303" s="481"/>
      <c r="C303" s="481"/>
      <c r="D303" s="481"/>
      <c r="E303" s="481"/>
      <c r="F303" s="481"/>
      <c r="G303" s="481"/>
      <c r="H303" s="23"/>
      <c r="I303" s="14"/>
    </row>
    <row r="304" spans="1:9" x14ac:dyDescent="0.2">
      <c r="A304" s="517" t="s">
        <v>150</v>
      </c>
      <c r="B304" s="517"/>
      <c r="C304" s="517"/>
      <c r="D304" s="517"/>
      <c r="E304" s="517"/>
      <c r="F304" s="517"/>
      <c r="G304" s="517"/>
      <c r="H304" s="517"/>
      <c r="I304" s="285"/>
    </row>
    <row r="305" spans="1:9" x14ac:dyDescent="0.2">
      <c r="A305" s="517" t="s">
        <v>151</v>
      </c>
      <c r="B305" s="517"/>
      <c r="C305" s="517"/>
      <c r="D305" s="517"/>
      <c r="E305" s="517"/>
      <c r="F305" s="517"/>
      <c r="G305" s="517"/>
      <c r="H305" s="517"/>
      <c r="I305" s="285"/>
    </row>
    <row r="306" spans="1:9" x14ac:dyDescent="0.2">
      <c r="A306" s="517" t="s">
        <v>152</v>
      </c>
      <c r="B306" s="517"/>
      <c r="C306" s="517"/>
      <c r="D306" s="517"/>
      <c r="E306" s="517"/>
      <c r="F306" s="517"/>
      <c r="G306" s="517"/>
      <c r="H306" s="517"/>
      <c r="I306" s="517"/>
    </row>
    <row r="308" spans="1:9" x14ac:dyDescent="0.2">
      <c r="A308" s="275"/>
      <c r="B308" s="275"/>
      <c r="C308" s="276"/>
      <c r="D308" s="277"/>
      <c r="E308" s="277"/>
      <c r="F308" s="278"/>
      <c r="G308" s="279"/>
      <c r="H308" s="280"/>
      <c r="I308" s="280"/>
    </row>
    <row r="309" spans="1:9" ht="15.75" x14ac:dyDescent="0.2">
      <c r="A309" s="823" t="s">
        <v>220</v>
      </c>
      <c r="B309" s="823"/>
      <c r="C309" s="823"/>
      <c r="D309" s="823"/>
      <c r="E309" s="823"/>
      <c r="F309" s="823"/>
      <c r="G309" s="823"/>
      <c r="H309" s="823"/>
      <c r="I309" s="823"/>
    </row>
    <row r="310" spans="1:9" ht="8.4499999999999993" customHeight="1" thickBot="1" x14ac:dyDescent="0.25">
      <c r="A310" s="281"/>
      <c r="B310" s="281"/>
      <c r="C310" s="281"/>
      <c r="D310" s="281"/>
      <c r="E310" s="281"/>
      <c r="F310" s="281"/>
      <c r="G310" s="281"/>
      <c r="H310" s="281"/>
      <c r="I310" s="281"/>
    </row>
    <row r="311" spans="1:9" ht="13.15" customHeight="1" x14ac:dyDescent="0.2">
      <c r="A311" s="642" t="s">
        <v>148</v>
      </c>
      <c r="B311" s="644" t="s">
        <v>1</v>
      </c>
      <c r="C311" s="631" t="s">
        <v>149</v>
      </c>
      <c r="D311" s="640" t="s">
        <v>102</v>
      </c>
      <c r="E311" s="641"/>
      <c r="F311" s="646" t="s">
        <v>89</v>
      </c>
      <c r="G311" s="648" t="s">
        <v>25</v>
      </c>
      <c r="H311" s="629" t="s">
        <v>84</v>
      </c>
      <c r="I311" s="684" t="s">
        <v>83</v>
      </c>
    </row>
    <row r="312" spans="1:9" ht="25.9" customHeight="1" thickBot="1" x14ac:dyDescent="0.25">
      <c r="A312" s="643"/>
      <c r="B312" s="645"/>
      <c r="C312" s="632"/>
      <c r="D312" s="221" t="s">
        <v>45</v>
      </c>
      <c r="E312" s="19" t="s">
        <v>46</v>
      </c>
      <c r="F312" s="647"/>
      <c r="G312" s="649"/>
      <c r="H312" s="630"/>
      <c r="I312" s="685"/>
    </row>
    <row r="313" spans="1:9" ht="12.75" customHeight="1" thickBot="1" x14ac:dyDescent="0.25">
      <c r="A313" s="621" t="s">
        <v>139</v>
      </c>
      <c r="B313" s="394" t="s">
        <v>5</v>
      </c>
      <c r="C313" s="44" t="s">
        <v>39</v>
      </c>
      <c r="D313" s="145"/>
      <c r="E313" s="126"/>
      <c r="F313" s="381">
        <v>5</v>
      </c>
      <c r="G313" s="596">
        <f>D316*F313*5</f>
        <v>0</v>
      </c>
      <c r="H313" s="364">
        <f>D316*F313*5</f>
        <v>0</v>
      </c>
      <c r="I313" s="364">
        <f>E316*F313*5</f>
        <v>0</v>
      </c>
    </row>
    <row r="314" spans="1:9" ht="12.75" customHeight="1" thickBot="1" x14ac:dyDescent="0.25">
      <c r="A314" s="621"/>
      <c r="B314" s="395"/>
      <c r="C314" s="45" t="s">
        <v>40</v>
      </c>
      <c r="D314" s="146"/>
      <c r="E314" s="124"/>
      <c r="F314" s="382"/>
      <c r="G314" s="597"/>
      <c r="H314" s="403"/>
      <c r="I314" s="365"/>
    </row>
    <row r="315" spans="1:9" ht="12.75" customHeight="1" thickBot="1" x14ac:dyDescent="0.25">
      <c r="A315" s="621"/>
      <c r="B315" s="395"/>
      <c r="C315" s="45" t="s">
        <v>41</v>
      </c>
      <c r="D315" s="146"/>
      <c r="E315" s="124"/>
      <c r="F315" s="382"/>
      <c r="G315" s="597"/>
      <c r="H315" s="403"/>
      <c r="I315" s="365"/>
    </row>
    <row r="316" spans="1:9" ht="12.75" customHeight="1" thickBot="1" x14ac:dyDescent="0.25">
      <c r="A316" s="621"/>
      <c r="B316" s="396"/>
      <c r="C316" s="46" t="s">
        <v>42</v>
      </c>
      <c r="D316" s="224">
        <f>SUM(D313:D315)</f>
        <v>0</v>
      </c>
      <c r="E316" s="125">
        <f>SUM(E313:E315)</f>
        <v>0</v>
      </c>
      <c r="F316" s="383"/>
      <c r="G316" s="598"/>
      <c r="H316" s="404"/>
      <c r="I316" s="366"/>
    </row>
    <row r="317" spans="1:9" ht="12.75" customHeight="1" thickBot="1" x14ac:dyDescent="0.25">
      <c r="A317" s="482" t="s">
        <v>140</v>
      </c>
      <c r="B317" s="394" t="s">
        <v>5</v>
      </c>
      <c r="C317" s="44" t="s">
        <v>39</v>
      </c>
      <c r="D317" s="145"/>
      <c r="E317" s="126"/>
      <c r="F317" s="381">
        <v>24</v>
      </c>
      <c r="G317" s="596">
        <f>D320*F317*5</f>
        <v>0</v>
      </c>
      <c r="H317" s="364">
        <f t="shared" ref="H317" si="12">D320*F317*5</f>
        <v>0</v>
      </c>
      <c r="I317" s="364">
        <f t="shared" ref="I317" si="13">E320*F317*5</f>
        <v>0</v>
      </c>
    </row>
    <row r="318" spans="1:9" ht="12.75" customHeight="1" thickBot="1" x14ac:dyDescent="0.25">
      <c r="A318" s="482"/>
      <c r="B318" s="395"/>
      <c r="C318" s="45" t="s">
        <v>40</v>
      </c>
      <c r="D318" s="146"/>
      <c r="E318" s="124"/>
      <c r="F318" s="382"/>
      <c r="G318" s="597"/>
      <c r="H318" s="403"/>
      <c r="I318" s="365"/>
    </row>
    <row r="319" spans="1:9" ht="12.75" customHeight="1" thickBot="1" x14ac:dyDescent="0.25">
      <c r="A319" s="482"/>
      <c r="B319" s="395"/>
      <c r="C319" s="45" t="s">
        <v>41</v>
      </c>
      <c r="D319" s="146"/>
      <c r="E319" s="124"/>
      <c r="F319" s="382"/>
      <c r="G319" s="597"/>
      <c r="H319" s="403"/>
      <c r="I319" s="365"/>
    </row>
    <row r="320" spans="1:9" ht="12.75" customHeight="1" thickBot="1" x14ac:dyDescent="0.25">
      <c r="A320" s="482"/>
      <c r="B320" s="396"/>
      <c r="C320" s="46" t="s">
        <v>42</v>
      </c>
      <c r="D320" s="224">
        <f>SUM(D317:D319)</f>
        <v>0</v>
      </c>
      <c r="E320" s="125">
        <f>SUM(E317:E319)</f>
        <v>0</v>
      </c>
      <c r="F320" s="383"/>
      <c r="G320" s="598"/>
      <c r="H320" s="404"/>
      <c r="I320" s="366"/>
    </row>
    <row r="321" spans="1:9" ht="12.75" customHeight="1" thickBot="1" x14ac:dyDescent="0.25">
      <c r="A321" s="482"/>
      <c r="B321" s="394" t="s">
        <v>9</v>
      </c>
      <c r="C321" s="44" t="s">
        <v>39</v>
      </c>
      <c r="D321" s="145"/>
      <c r="E321" s="126"/>
      <c r="F321" s="381">
        <v>49</v>
      </c>
      <c r="G321" s="596">
        <f>D324*F321*5</f>
        <v>0</v>
      </c>
      <c r="H321" s="364">
        <f t="shared" ref="H321" si="14">D324*F321*5</f>
        <v>0</v>
      </c>
      <c r="I321" s="364">
        <f t="shared" ref="I321" si="15">E324*F321*5</f>
        <v>0</v>
      </c>
    </row>
    <row r="322" spans="1:9" ht="12.75" customHeight="1" thickBot="1" x14ac:dyDescent="0.25">
      <c r="A322" s="482"/>
      <c r="B322" s="395"/>
      <c r="C322" s="45" t="s">
        <v>40</v>
      </c>
      <c r="D322" s="146"/>
      <c r="E322" s="124"/>
      <c r="F322" s="382"/>
      <c r="G322" s="597"/>
      <c r="H322" s="403"/>
      <c r="I322" s="365"/>
    </row>
    <row r="323" spans="1:9" ht="12.75" customHeight="1" thickBot="1" x14ac:dyDescent="0.25">
      <c r="A323" s="482"/>
      <c r="B323" s="395"/>
      <c r="C323" s="45" t="s">
        <v>41</v>
      </c>
      <c r="D323" s="146"/>
      <c r="E323" s="124"/>
      <c r="F323" s="382"/>
      <c r="G323" s="597"/>
      <c r="H323" s="403"/>
      <c r="I323" s="365"/>
    </row>
    <row r="324" spans="1:9" ht="12.75" customHeight="1" thickBot="1" x14ac:dyDescent="0.25">
      <c r="A324" s="482"/>
      <c r="B324" s="396"/>
      <c r="C324" s="46" t="s">
        <v>42</v>
      </c>
      <c r="D324" s="224">
        <f>SUM(D321:D323)</f>
        <v>0</v>
      </c>
      <c r="E324" s="125">
        <f>SUM(E321:E323)</f>
        <v>0</v>
      </c>
      <c r="F324" s="383"/>
      <c r="G324" s="598"/>
      <c r="H324" s="404"/>
      <c r="I324" s="366"/>
    </row>
    <row r="325" spans="1:9" ht="12.75" customHeight="1" thickBot="1" x14ac:dyDescent="0.25">
      <c r="A325" s="482"/>
      <c r="B325" s="394" t="s">
        <v>26</v>
      </c>
      <c r="C325" s="44" t="s">
        <v>39</v>
      </c>
      <c r="D325" s="145"/>
      <c r="E325" s="126"/>
      <c r="F325" s="381">
        <v>278</v>
      </c>
      <c r="G325" s="596">
        <f>D328*F325*5</f>
        <v>0</v>
      </c>
      <c r="H325" s="364">
        <f>((D328/12)*7*F325*5)+((D328/12)*5*(F325-160)*5)</f>
        <v>0</v>
      </c>
      <c r="I325" s="364">
        <f>((E328/12)*7*F325*5)+((E328/12)*5*(F325-160)*5)</f>
        <v>0</v>
      </c>
    </row>
    <row r="326" spans="1:9" ht="12.75" customHeight="1" thickBot="1" x14ac:dyDescent="0.25">
      <c r="A326" s="482"/>
      <c r="B326" s="395"/>
      <c r="C326" s="45" t="s">
        <v>40</v>
      </c>
      <c r="D326" s="146"/>
      <c r="E326" s="124"/>
      <c r="F326" s="382"/>
      <c r="G326" s="597"/>
      <c r="H326" s="403"/>
      <c r="I326" s="403"/>
    </row>
    <row r="327" spans="1:9" ht="12.75" customHeight="1" thickBot="1" x14ac:dyDescent="0.25">
      <c r="A327" s="482"/>
      <c r="B327" s="395"/>
      <c r="C327" s="45" t="s">
        <v>41</v>
      </c>
      <c r="D327" s="146"/>
      <c r="E327" s="124"/>
      <c r="F327" s="382"/>
      <c r="G327" s="597"/>
      <c r="H327" s="403"/>
      <c r="I327" s="403"/>
    </row>
    <row r="328" spans="1:9" ht="12.75" customHeight="1" thickBot="1" x14ac:dyDescent="0.25">
      <c r="A328" s="482"/>
      <c r="B328" s="396"/>
      <c r="C328" s="46" t="s">
        <v>42</v>
      </c>
      <c r="D328" s="224">
        <f>SUM(D325:D327)</f>
        <v>0</v>
      </c>
      <c r="E328" s="125">
        <f>SUM(E325:E327)</f>
        <v>0</v>
      </c>
      <c r="F328" s="383"/>
      <c r="G328" s="598"/>
      <c r="H328" s="404"/>
      <c r="I328" s="404"/>
    </row>
    <row r="329" spans="1:9" ht="12.75" customHeight="1" thickBot="1" x14ac:dyDescent="0.25">
      <c r="A329" s="482"/>
      <c r="B329" s="618" t="s">
        <v>141</v>
      </c>
      <c r="C329" s="44" t="s">
        <v>39</v>
      </c>
      <c r="D329" s="145"/>
      <c r="E329" s="126"/>
      <c r="F329" s="381">
        <v>160</v>
      </c>
      <c r="G329" s="351"/>
      <c r="H329" s="364">
        <f>(D332/12)*5*F329*5</f>
        <v>0</v>
      </c>
      <c r="I329" s="364">
        <f>(E332/12)*5*F329*5</f>
        <v>0</v>
      </c>
    </row>
    <row r="330" spans="1:9" ht="12.75" customHeight="1" thickBot="1" x14ac:dyDescent="0.25">
      <c r="A330" s="482"/>
      <c r="B330" s="619"/>
      <c r="C330" s="45" t="s">
        <v>40</v>
      </c>
      <c r="D330" s="146"/>
      <c r="E330" s="124"/>
      <c r="F330" s="382"/>
      <c r="G330" s="351"/>
      <c r="H330" s="403"/>
      <c r="I330" s="365"/>
    </row>
    <row r="331" spans="1:9" ht="12.75" customHeight="1" thickBot="1" x14ac:dyDescent="0.25">
      <c r="A331" s="482"/>
      <c r="B331" s="619"/>
      <c r="C331" s="45" t="s">
        <v>41</v>
      </c>
      <c r="D331" s="146"/>
      <c r="E331" s="124"/>
      <c r="F331" s="382"/>
      <c r="G331" s="351"/>
      <c r="H331" s="403"/>
      <c r="I331" s="365"/>
    </row>
    <row r="332" spans="1:9" ht="12.75" customHeight="1" thickBot="1" x14ac:dyDescent="0.25">
      <c r="A332" s="482"/>
      <c r="B332" s="620"/>
      <c r="C332" s="46" t="s">
        <v>42</v>
      </c>
      <c r="D332" s="224">
        <f>SUM(D329:D331)</f>
        <v>0</v>
      </c>
      <c r="E332" s="125">
        <f>SUM(E329:E331)</f>
        <v>0</v>
      </c>
      <c r="F332" s="383"/>
      <c r="G332" s="352"/>
      <c r="H332" s="404"/>
      <c r="I332" s="366"/>
    </row>
    <row r="333" spans="1:9" ht="12.75" customHeight="1" thickBot="1" x14ac:dyDescent="0.25">
      <c r="A333" s="482" t="s">
        <v>142</v>
      </c>
      <c r="B333" s="435" t="s">
        <v>56</v>
      </c>
      <c r="C333" s="44" t="s">
        <v>39</v>
      </c>
      <c r="D333" s="145"/>
      <c r="E333" s="126"/>
      <c r="F333" s="381">
        <v>16</v>
      </c>
      <c r="G333" s="596">
        <f>D336*F333*5</f>
        <v>0</v>
      </c>
      <c r="H333" s="364">
        <f t="shared" ref="H333" si="16">D336*F333*5</f>
        <v>0</v>
      </c>
      <c r="I333" s="364">
        <f t="shared" ref="I333" si="17">E336*F333*5</f>
        <v>0</v>
      </c>
    </row>
    <row r="334" spans="1:9" ht="12.75" customHeight="1" thickBot="1" x14ac:dyDescent="0.25">
      <c r="A334" s="482"/>
      <c r="B334" s="436"/>
      <c r="C334" s="45" t="s">
        <v>40</v>
      </c>
      <c r="D334" s="146"/>
      <c r="E334" s="124"/>
      <c r="F334" s="382"/>
      <c r="G334" s="597"/>
      <c r="H334" s="403"/>
      <c r="I334" s="365"/>
    </row>
    <row r="335" spans="1:9" ht="12.75" customHeight="1" thickBot="1" x14ac:dyDescent="0.25">
      <c r="A335" s="482"/>
      <c r="B335" s="436"/>
      <c r="C335" s="45" t="s">
        <v>41</v>
      </c>
      <c r="D335" s="146"/>
      <c r="E335" s="124"/>
      <c r="F335" s="382"/>
      <c r="G335" s="597"/>
      <c r="H335" s="403"/>
      <c r="I335" s="365"/>
    </row>
    <row r="336" spans="1:9" ht="12.75" customHeight="1" thickBot="1" x14ac:dyDescent="0.25">
      <c r="A336" s="482"/>
      <c r="B336" s="437"/>
      <c r="C336" s="46" t="s">
        <v>42</v>
      </c>
      <c r="D336" s="224">
        <f>SUM(D333:D335)</f>
        <v>0</v>
      </c>
      <c r="E336" s="125">
        <f>SUM(E333:E335)</f>
        <v>0</v>
      </c>
      <c r="F336" s="383"/>
      <c r="G336" s="598"/>
      <c r="H336" s="404"/>
      <c r="I336" s="366"/>
    </row>
    <row r="337" spans="1:9" ht="12.75" customHeight="1" thickBot="1" x14ac:dyDescent="0.25">
      <c r="A337" s="482"/>
      <c r="B337" s="394" t="s">
        <v>9</v>
      </c>
      <c r="C337" s="44" t="s">
        <v>39</v>
      </c>
      <c r="D337" s="145"/>
      <c r="E337" s="126"/>
      <c r="F337" s="381">
        <v>1</v>
      </c>
      <c r="G337" s="596">
        <f>D340*F337*5</f>
        <v>0</v>
      </c>
      <c r="H337" s="364">
        <f t="shared" ref="H337" si="18">D340*F337*5</f>
        <v>0</v>
      </c>
      <c r="I337" s="364">
        <f t="shared" ref="I337" si="19">E340*F337*5</f>
        <v>0</v>
      </c>
    </row>
    <row r="338" spans="1:9" ht="12.75" customHeight="1" thickBot="1" x14ac:dyDescent="0.25">
      <c r="A338" s="482"/>
      <c r="B338" s="395"/>
      <c r="C338" s="45" t="s">
        <v>40</v>
      </c>
      <c r="D338" s="146"/>
      <c r="E338" s="124"/>
      <c r="F338" s="382"/>
      <c r="G338" s="597"/>
      <c r="H338" s="403"/>
      <c r="I338" s="365"/>
    </row>
    <row r="339" spans="1:9" ht="12.75" customHeight="1" thickBot="1" x14ac:dyDescent="0.25">
      <c r="A339" s="482"/>
      <c r="B339" s="395"/>
      <c r="C339" s="45" t="s">
        <v>41</v>
      </c>
      <c r="D339" s="146"/>
      <c r="E339" s="124"/>
      <c r="F339" s="382"/>
      <c r="G339" s="597"/>
      <c r="H339" s="403"/>
      <c r="I339" s="365"/>
    </row>
    <row r="340" spans="1:9" ht="12.75" customHeight="1" thickBot="1" x14ac:dyDescent="0.25">
      <c r="A340" s="482"/>
      <c r="B340" s="396"/>
      <c r="C340" s="46" t="s">
        <v>42</v>
      </c>
      <c r="D340" s="224">
        <f>SUM(D337:D339)</f>
        <v>0</v>
      </c>
      <c r="E340" s="125">
        <f>SUM(E337:E339)</f>
        <v>0</v>
      </c>
      <c r="F340" s="383"/>
      <c r="G340" s="598"/>
      <c r="H340" s="404"/>
      <c r="I340" s="366"/>
    </row>
    <row r="341" spans="1:9" ht="12.75" customHeight="1" thickBot="1" x14ac:dyDescent="0.25">
      <c r="A341" s="482" t="s">
        <v>143</v>
      </c>
      <c r="B341" s="472" t="s">
        <v>5</v>
      </c>
      <c r="C341" s="44" t="s">
        <v>39</v>
      </c>
      <c r="D341" s="145"/>
      <c r="E341" s="126"/>
      <c r="F341" s="381">
        <v>10</v>
      </c>
      <c r="G341" s="596">
        <f>D344*F341*5</f>
        <v>0</v>
      </c>
      <c r="H341" s="364">
        <f>D344*F341*5</f>
        <v>0</v>
      </c>
      <c r="I341" s="364">
        <f>E344*F341*5</f>
        <v>0</v>
      </c>
    </row>
    <row r="342" spans="1:9" ht="12.75" customHeight="1" thickBot="1" x14ac:dyDescent="0.25">
      <c r="A342" s="482"/>
      <c r="B342" s="473"/>
      <c r="C342" s="45" t="s">
        <v>40</v>
      </c>
      <c r="D342" s="146"/>
      <c r="E342" s="124"/>
      <c r="F342" s="382"/>
      <c r="G342" s="597"/>
      <c r="H342" s="403"/>
      <c r="I342" s="365"/>
    </row>
    <row r="343" spans="1:9" ht="12.75" customHeight="1" thickBot="1" x14ac:dyDescent="0.25">
      <c r="A343" s="482"/>
      <c r="B343" s="473"/>
      <c r="C343" s="45" t="s">
        <v>41</v>
      </c>
      <c r="D343" s="146"/>
      <c r="E343" s="124"/>
      <c r="F343" s="382"/>
      <c r="G343" s="597"/>
      <c r="H343" s="403"/>
      <c r="I343" s="365"/>
    </row>
    <row r="344" spans="1:9" ht="12.75" customHeight="1" thickBot="1" x14ac:dyDescent="0.25">
      <c r="A344" s="482"/>
      <c r="B344" s="474"/>
      <c r="C344" s="46" t="s">
        <v>42</v>
      </c>
      <c r="D344" s="224">
        <f>SUM(D341:D343)</f>
        <v>0</v>
      </c>
      <c r="E344" s="125">
        <f>SUM(E341:E343)</f>
        <v>0</v>
      </c>
      <c r="F344" s="383"/>
      <c r="G344" s="598"/>
      <c r="H344" s="404"/>
      <c r="I344" s="366"/>
    </row>
    <row r="345" spans="1:9" ht="12.75" customHeight="1" thickBot="1" x14ac:dyDescent="0.25">
      <c r="A345" s="482"/>
      <c r="B345" s="435" t="s">
        <v>9</v>
      </c>
      <c r="C345" s="44" t="s">
        <v>39</v>
      </c>
      <c r="D345" s="145"/>
      <c r="E345" s="126"/>
      <c r="F345" s="381">
        <v>7</v>
      </c>
      <c r="G345" s="350"/>
      <c r="H345" s="364">
        <f>D348*F345*5</f>
        <v>0</v>
      </c>
      <c r="I345" s="364">
        <f>E348*F345*5</f>
        <v>0</v>
      </c>
    </row>
    <row r="346" spans="1:9" ht="12.75" customHeight="1" thickBot="1" x14ac:dyDescent="0.25">
      <c r="A346" s="482"/>
      <c r="B346" s="436"/>
      <c r="C346" s="45" t="s">
        <v>40</v>
      </c>
      <c r="D346" s="146"/>
      <c r="E346" s="124"/>
      <c r="F346" s="382"/>
      <c r="G346" s="351"/>
      <c r="H346" s="403"/>
      <c r="I346" s="365"/>
    </row>
    <row r="347" spans="1:9" ht="12.75" customHeight="1" thickBot="1" x14ac:dyDescent="0.25">
      <c r="A347" s="482"/>
      <c r="B347" s="436"/>
      <c r="C347" s="45" t="s">
        <v>41</v>
      </c>
      <c r="D347" s="146"/>
      <c r="E347" s="124"/>
      <c r="F347" s="382"/>
      <c r="G347" s="351"/>
      <c r="H347" s="403"/>
      <c r="I347" s="365"/>
    </row>
    <row r="348" spans="1:9" ht="12.75" customHeight="1" thickBot="1" x14ac:dyDescent="0.25">
      <c r="A348" s="482"/>
      <c r="B348" s="437"/>
      <c r="C348" s="46" t="s">
        <v>42</v>
      </c>
      <c r="D348" s="224">
        <f>SUM(D345:D347)</f>
        <v>0</v>
      </c>
      <c r="E348" s="125">
        <f>SUM(E345:E347)</f>
        <v>0</v>
      </c>
      <c r="F348" s="383"/>
      <c r="G348" s="352"/>
      <c r="H348" s="404"/>
      <c r="I348" s="366"/>
    </row>
    <row r="349" spans="1:9" ht="12.75" customHeight="1" thickBot="1" x14ac:dyDescent="0.25">
      <c r="A349" s="482"/>
      <c r="B349" s="622" t="s">
        <v>26</v>
      </c>
      <c r="C349" s="44" t="s">
        <v>39</v>
      </c>
      <c r="D349" s="145"/>
      <c r="E349" s="126"/>
      <c r="F349" s="381">
        <v>2</v>
      </c>
      <c r="G349" s="350"/>
      <c r="H349" s="364">
        <f>(D352/12)*7*F349*5</f>
        <v>0</v>
      </c>
      <c r="I349" s="364">
        <f>(E352/12)*7*F349*5</f>
        <v>0</v>
      </c>
    </row>
    <row r="350" spans="1:9" ht="12.75" customHeight="1" thickBot="1" x14ac:dyDescent="0.25">
      <c r="A350" s="482"/>
      <c r="B350" s="623"/>
      <c r="C350" s="45" t="s">
        <v>40</v>
      </c>
      <c r="D350" s="146"/>
      <c r="E350" s="124"/>
      <c r="F350" s="382"/>
      <c r="G350" s="351"/>
      <c r="H350" s="403"/>
      <c r="I350" s="403"/>
    </row>
    <row r="351" spans="1:9" ht="12.75" customHeight="1" thickBot="1" x14ac:dyDescent="0.25">
      <c r="A351" s="482"/>
      <c r="B351" s="623"/>
      <c r="C351" s="45" t="s">
        <v>41</v>
      </c>
      <c r="D351" s="146"/>
      <c r="E351" s="124"/>
      <c r="F351" s="382"/>
      <c r="G351" s="351"/>
      <c r="H351" s="403"/>
      <c r="I351" s="403"/>
    </row>
    <row r="352" spans="1:9" ht="12.75" customHeight="1" thickBot="1" x14ac:dyDescent="0.25">
      <c r="A352" s="482"/>
      <c r="B352" s="624"/>
      <c r="C352" s="46" t="s">
        <v>42</v>
      </c>
      <c r="D352" s="224">
        <f>SUM(D349:D351)</f>
        <v>0</v>
      </c>
      <c r="E352" s="125">
        <f>SUM(E349:E351)</f>
        <v>0</v>
      </c>
      <c r="F352" s="383"/>
      <c r="G352" s="352"/>
      <c r="H352" s="404"/>
      <c r="I352" s="404"/>
    </row>
    <row r="353" spans="1:9" ht="12.75" customHeight="1" thickBot="1" x14ac:dyDescent="0.25">
      <c r="A353" s="482"/>
      <c r="B353" s="618" t="s">
        <v>141</v>
      </c>
      <c r="C353" s="44" t="s">
        <v>39</v>
      </c>
      <c r="D353" s="145"/>
      <c r="E353" s="126"/>
      <c r="F353" s="381">
        <v>2</v>
      </c>
      <c r="G353" s="596">
        <f>D356*F353*5</f>
        <v>0</v>
      </c>
      <c r="H353" s="364">
        <f>(D356/12)*5*F353*5</f>
        <v>0</v>
      </c>
      <c r="I353" s="364">
        <f>(E356/12)*5*F353*5</f>
        <v>0</v>
      </c>
    </row>
    <row r="354" spans="1:9" ht="12.75" customHeight="1" thickBot="1" x14ac:dyDescent="0.25">
      <c r="A354" s="482"/>
      <c r="B354" s="619"/>
      <c r="C354" s="45" t="s">
        <v>40</v>
      </c>
      <c r="D354" s="146"/>
      <c r="E354" s="124"/>
      <c r="F354" s="382"/>
      <c r="G354" s="597"/>
      <c r="H354" s="403"/>
      <c r="I354" s="365"/>
    </row>
    <row r="355" spans="1:9" ht="12.75" customHeight="1" thickBot="1" x14ac:dyDescent="0.25">
      <c r="A355" s="482"/>
      <c r="B355" s="619"/>
      <c r="C355" s="45" t="s">
        <v>41</v>
      </c>
      <c r="D355" s="146"/>
      <c r="E355" s="124"/>
      <c r="F355" s="382"/>
      <c r="G355" s="597"/>
      <c r="H355" s="403"/>
      <c r="I355" s="365"/>
    </row>
    <row r="356" spans="1:9" ht="12.75" customHeight="1" thickBot="1" x14ac:dyDescent="0.25">
      <c r="A356" s="482"/>
      <c r="B356" s="620"/>
      <c r="C356" s="46" t="s">
        <v>42</v>
      </c>
      <c r="D356" s="224">
        <f>SUM(D353:D355)</f>
        <v>0</v>
      </c>
      <c r="E356" s="125">
        <f>SUM(E353:E355)</f>
        <v>0</v>
      </c>
      <c r="F356" s="383"/>
      <c r="G356" s="598"/>
      <c r="H356" s="404"/>
      <c r="I356" s="366"/>
    </row>
    <row r="357" spans="1:9" ht="12.75" customHeight="1" thickBot="1" x14ac:dyDescent="0.25">
      <c r="A357" s="482" t="s">
        <v>144</v>
      </c>
      <c r="B357" s="472" t="s">
        <v>9</v>
      </c>
      <c r="C357" s="44" t="s">
        <v>39</v>
      </c>
      <c r="D357" s="145"/>
      <c r="E357" s="126"/>
      <c r="F357" s="381">
        <v>1</v>
      </c>
      <c r="G357" s="596">
        <f>D360*F357*5</f>
        <v>0</v>
      </c>
      <c r="H357" s="364">
        <f>D360*F357*5</f>
        <v>0</v>
      </c>
      <c r="I357" s="364">
        <f>E360*F357*5</f>
        <v>0</v>
      </c>
    </row>
    <row r="358" spans="1:9" ht="12.75" customHeight="1" thickBot="1" x14ac:dyDescent="0.25">
      <c r="A358" s="482"/>
      <c r="B358" s="473"/>
      <c r="C358" s="45" t="s">
        <v>40</v>
      </c>
      <c r="D358" s="146"/>
      <c r="E358" s="124"/>
      <c r="F358" s="382"/>
      <c r="G358" s="597"/>
      <c r="H358" s="403"/>
      <c r="I358" s="365"/>
    </row>
    <row r="359" spans="1:9" ht="12.75" customHeight="1" thickBot="1" x14ac:dyDescent="0.25">
      <c r="A359" s="482"/>
      <c r="B359" s="473"/>
      <c r="C359" s="45" t="s">
        <v>41</v>
      </c>
      <c r="D359" s="146"/>
      <c r="E359" s="124"/>
      <c r="F359" s="382"/>
      <c r="G359" s="597"/>
      <c r="H359" s="403"/>
      <c r="I359" s="365"/>
    </row>
    <row r="360" spans="1:9" ht="12.75" customHeight="1" thickBot="1" x14ac:dyDescent="0.25">
      <c r="A360" s="482"/>
      <c r="B360" s="474"/>
      <c r="C360" s="46" t="s">
        <v>42</v>
      </c>
      <c r="D360" s="224">
        <f>SUM(D357:D359)</f>
        <v>0</v>
      </c>
      <c r="E360" s="125">
        <f>SUM(E357:E359)</f>
        <v>0</v>
      </c>
      <c r="F360" s="383"/>
      <c r="G360" s="598"/>
      <c r="H360" s="404"/>
      <c r="I360" s="366"/>
    </row>
    <row r="361" spans="1:9" ht="17.25" customHeight="1" thickBot="1" x14ac:dyDescent="0.25">
      <c r="A361" s="607" t="s">
        <v>103</v>
      </c>
      <c r="B361" s="608"/>
      <c r="C361" s="608"/>
      <c r="D361" s="608"/>
      <c r="E361" s="608"/>
      <c r="F361" s="609"/>
      <c r="G361" s="3" t="e">
        <f>SUM(G222:G344)</f>
        <v>#REF!</v>
      </c>
      <c r="H361" s="199">
        <f>SUM(H313:H360)</f>
        <v>0</v>
      </c>
      <c r="I361" s="199">
        <f>SUM(I313:I360)</f>
        <v>0</v>
      </c>
    </row>
    <row r="362" spans="1:9" ht="8.25" customHeight="1" x14ac:dyDescent="0.2">
      <c r="A362" s="481"/>
      <c r="B362" s="481"/>
      <c r="C362" s="481"/>
      <c r="D362" s="481"/>
      <c r="E362" s="481"/>
      <c r="F362" s="481"/>
      <c r="G362" s="481"/>
      <c r="H362" s="23"/>
      <c r="I362" s="14"/>
    </row>
    <row r="363" spans="1:9" ht="12.75" customHeight="1" x14ac:dyDescent="0.2">
      <c r="A363" s="517" t="s">
        <v>147</v>
      </c>
      <c r="B363" s="517"/>
      <c r="C363" s="517"/>
      <c r="D363" s="517"/>
      <c r="E363" s="517"/>
      <c r="F363" s="517"/>
      <c r="G363" s="517"/>
      <c r="H363" s="517"/>
      <c r="I363" s="285"/>
    </row>
    <row r="364" spans="1:9" ht="12.75" customHeight="1" x14ac:dyDescent="0.2">
      <c r="A364" s="517" t="s">
        <v>145</v>
      </c>
      <c r="B364" s="517"/>
      <c r="C364" s="517"/>
      <c r="D364" s="517"/>
      <c r="E364" s="517"/>
      <c r="F364" s="517"/>
      <c r="G364" s="517"/>
      <c r="H364" s="517"/>
      <c r="I364" s="286"/>
    </row>
    <row r="365" spans="1:9" ht="12.75" customHeight="1" x14ac:dyDescent="0.2">
      <c r="A365" s="517" t="s">
        <v>146</v>
      </c>
      <c r="B365" s="517"/>
      <c r="C365" s="517"/>
      <c r="D365" s="517"/>
      <c r="E365" s="517"/>
      <c r="F365" s="517"/>
      <c r="G365" s="517"/>
      <c r="H365" s="517"/>
      <c r="I365" s="517"/>
    </row>
    <row r="366" spans="1:9" ht="6.6" customHeight="1" x14ac:dyDescent="0.2"/>
    <row r="367" spans="1:9" ht="8.25" customHeight="1" x14ac:dyDescent="0.2">
      <c r="A367" s="34"/>
      <c r="B367" s="34"/>
      <c r="C367" s="34"/>
      <c r="D367" s="34"/>
      <c r="E367" s="34"/>
      <c r="F367" s="34"/>
      <c r="G367" s="34"/>
      <c r="H367" s="34"/>
      <c r="I367" s="14"/>
    </row>
    <row r="368" spans="1:9" ht="18" customHeight="1" x14ac:dyDescent="0.2">
      <c r="A368" s="518" t="s">
        <v>239</v>
      </c>
      <c r="B368" s="518"/>
      <c r="C368" s="518"/>
      <c r="D368" s="518"/>
      <c r="E368" s="518"/>
      <c r="F368" s="518"/>
      <c r="G368" s="518"/>
      <c r="H368" s="518"/>
      <c r="I368" s="518"/>
    </row>
    <row r="369" spans="1:9" ht="9" customHeight="1" thickBot="1" x14ac:dyDescent="0.25">
      <c r="A369" s="20"/>
      <c r="B369" s="20"/>
      <c r="C369" s="20"/>
      <c r="D369" s="20"/>
      <c r="E369" s="20"/>
      <c r="F369" s="20"/>
      <c r="G369" s="20"/>
      <c r="H369" s="20"/>
    </row>
    <row r="370" spans="1:9" ht="31.5" customHeight="1" x14ac:dyDescent="0.2">
      <c r="A370" s="625" t="s">
        <v>190</v>
      </c>
      <c r="B370" s="627" t="s">
        <v>191</v>
      </c>
      <c r="C370" s="610" t="s">
        <v>192</v>
      </c>
      <c r="D370" s="611"/>
      <c r="E370" s="614" t="s">
        <v>73</v>
      </c>
      <c r="F370" s="616" t="s">
        <v>163</v>
      </c>
      <c r="G370" s="64"/>
      <c r="H370" s="452" t="s">
        <v>164</v>
      </c>
    </row>
    <row r="371" spans="1:9" ht="16.5" customHeight="1" thickBot="1" x14ac:dyDescent="0.25">
      <c r="A371" s="626"/>
      <c r="B371" s="628"/>
      <c r="C371" s="65" t="s">
        <v>45</v>
      </c>
      <c r="D371" s="66" t="s">
        <v>46</v>
      </c>
      <c r="E371" s="615"/>
      <c r="F371" s="617"/>
      <c r="G371" s="67"/>
      <c r="H371" s="453"/>
    </row>
    <row r="372" spans="1:9" ht="16.5" customHeight="1" x14ac:dyDescent="0.2">
      <c r="A372" s="68" t="s">
        <v>153</v>
      </c>
      <c r="B372" s="69" t="s">
        <v>222</v>
      </c>
      <c r="C372" s="119"/>
      <c r="D372" s="120"/>
      <c r="E372" s="70">
        <v>35</v>
      </c>
      <c r="F372" s="151">
        <f>C372*E372*5</f>
        <v>0</v>
      </c>
      <c r="G372" s="152">
        <v>0</v>
      </c>
      <c r="H372" s="153">
        <f>D372*E372*5</f>
        <v>0</v>
      </c>
    </row>
    <row r="373" spans="1:9" ht="16.5" customHeight="1" x14ac:dyDescent="0.2">
      <c r="A373" s="71" t="s">
        <v>154</v>
      </c>
      <c r="B373" s="72" t="s">
        <v>155</v>
      </c>
      <c r="C373" s="121"/>
      <c r="D373" s="122"/>
      <c r="E373" s="73">
        <v>10</v>
      </c>
      <c r="F373" s="83">
        <f>C373*E373*5</f>
        <v>0</v>
      </c>
      <c r="G373" s="84">
        <v>0</v>
      </c>
      <c r="H373" s="85">
        <f>D373*E373*5</f>
        <v>0</v>
      </c>
      <c r="I373" s="31"/>
    </row>
    <row r="374" spans="1:9" ht="13.5" customHeight="1" thickBot="1" x14ac:dyDescent="0.25">
      <c r="A374" s="74"/>
      <c r="B374" s="75"/>
      <c r="C374" s="81"/>
      <c r="D374" s="82"/>
      <c r="E374" s="76"/>
      <c r="F374" s="74"/>
      <c r="G374" s="67"/>
      <c r="H374" s="77"/>
    </row>
    <row r="375" spans="1:9" ht="16.5" customHeight="1" thickBot="1" x14ac:dyDescent="0.25">
      <c r="A375" s="591" t="s">
        <v>64</v>
      </c>
      <c r="B375" s="592"/>
      <c r="C375" s="592"/>
      <c r="D375" s="592"/>
      <c r="E375" s="593"/>
      <c r="F375" s="154">
        <f>SUM(F372:F373)</f>
        <v>0</v>
      </c>
      <c r="G375" s="155">
        <v>0</v>
      </c>
      <c r="H375" s="155">
        <f>SUM(H372:H373)</f>
        <v>0</v>
      </c>
    </row>
    <row r="376" spans="1:9" x14ac:dyDescent="0.2">
      <c r="A376" s="14"/>
      <c r="B376" s="14"/>
      <c r="C376" s="14"/>
      <c r="D376" s="14"/>
      <c r="E376" s="14"/>
      <c r="F376" s="14"/>
      <c r="G376" s="14"/>
      <c r="H376" s="14"/>
      <c r="I376" s="14"/>
    </row>
    <row r="377" spans="1:9" x14ac:dyDescent="0.2">
      <c r="A377" s="14"/>
      <c r="B377" s="14"/>
      <c r="C377" s="14"/>
      <c r="D377" s="14"/>
      <c r="E377" s="14"/>
      <c r="F377" s="14"/>
      <c r="G377" s="14"/>
      <c r="H377" s="14"/>
      <c r="I377" s="14"/>
    </row>
    <row r="378" spans="1:9" ht="29.45" customHeight="1" x14ac:dyDescent="0.2">
      <c r="A378" s="518" t="s">
        <v>221</v>
      </c>
      <c r="B378" s="518"/>
      <c r="C378" s="518"/>
      <c r="D378" s="518"/>
      <c r="E378" s="518"/>
      <c r="F378" s="518"/>
      <c r="G378" s="518"/>
      <c r="H378" s="518"/>
      <c r="I378" s="518"/>
    </row>
    <row r="379" spans="1:9" ht="13.5" thickBot="1" x14ac:dyDescent="0.25">
      <c r="A379" s="14"/>
      <c r="B379" s="14"/>
      <c r="C379" s="14"/>
      <c r="D379" s="14"/>
      <c r="E379" s="14"/>
      <c r="F379" s="14"/>
      <c r="G379" s="14"/>
      <c r="H379" s="14"/>
      <c r="I379" s="14"/>
    </row>
    <row r="380" spans="1:9" ht="21" customHeight="1" x14ac:dyDescent="0.2">
      <c r="A380" s="477" t="s">
        <v>149</v>
      </c>
      <c r="B380" s="478"/>
      <c r="C380" s="803" t="s">
        <v>186</v>
      </c>
      <c r="D380" s="627" t="s">
        <v>187</v>
      </c>
      <c r="E380" s="800"/>
      <c r="F380" s="780" t="s">
        <v>188</v>
      </c>
      <c r="G380" s="86"/>
      <c r="H380" s="780" t="s">
        <v>90</v>
      </c>
      <c r="I380" s="792" t="s">
        <v>91</v>
      </c>
    </row>
    <row r="381" spans="1:9" ht="21" customHeight="1" thickBot="1" x14ac:dyDescent="0.25">
      <c r="A381" s="479"/>
      <c r="B381" s="480"/>
      <c r="C381" s="804"/>
      <c r="D381" s="87" t="s">
        <v>45</v>
      </c>
      <c r="E381" s="87" t="s">
        <v>46</v>
      </c>
      <c r="F381" s="781"/>
      <c r="G381" s="88"/>
      <c r="H381" s="781"/>
      <c r="I381" s="793"/>
    </row>
    <row r="382" spans="1:9" ht="17.25" customHeight="1" thickBot="1" x14ac:dyDescent="0.25">
      <c r="A382" s="89" t="s">
        <v>71</v>
      </c>
      <c r="B382" s="90"/>
      <c r="C382" s="91" t="s">
        <v>72</v>
      </c>
      <c r="D382" s="117"/>
      <c r="E382" s="118"/>
      <c r="F382" s="92">
        <v>12</v>
      </c>
      <c r="G382" s="93"/>
      <c r="H382" s="116">
        <f>D382*F382*5</f>
        <v>0</v>
      </c>
      <c r="I382" s="116">
        <f>E382*F382*5</f>
        <v>0</v>
      </c>
    </row>
    <row r="383" spans="1:9" ht="9.75" customHeight="1" x14ac:dyDescent="0.2">
      <c r="A383" s="14"/>
      <c r="B383" s="14"/>
      <c r="C383" s="14"/>
      <c r="D383" s="14"/>
      <c r="E383" s="14"/>
      <c r="F383" s="14"/>
      <c r="G383" s="14"/>
      <c r="H383" s="14"/>
      <c r="I383" s="14"/>
    </row>
    <row r="384" spans="1:9" x14ac:dyDescent="0.2">
      <c r="A384" s="14"/>
      <c r="B384" s="14"/>
      <c r="C384" s="14"/>
      <c r="D384" s="14"/>
      <c r="E384" s="14"/>
      <c r="F384" s="14"/>
      <c r="G384" s="14"/>
      <c r="H384" s="14"/>
      <c r="I384" s="14"/>
    </row>
    <row r="385" spans="1:9" ht="26.25" customHeight="1" x14ac:dyDescent="0.2">
      <c r="A385" s="518" t="s">
        <v>223</v>
      </c>
      <c r="B385" s="518"/>
      <c r="C385" s="518"/>
      <c r="D385" s="518"/>
      <c r="E385" s="518"/>
      <c r="F385" s="518"/>
      <c r="G385" s="518"/>
      <c r="H385" s="518"/>
      <c r="I385" s="518"/>
    </row>
    <row r="386" spans="1:9" ht="13.5" thickBot="1" x14ac:dyDescent="0.25">
      <c r="A386" s="33"/>
      <c r="B386" s="30"/>
      <c r="C386" s="30"/>
      <c r="D386" s="30"/>
      <c r="E386" s="30"/>
      <c r="F386" s="30"/>
      <c r="G386" s="14"/>
      <c r="H386" s="14"/>
      <c r="I386" s="14"/>
    </row>
    <row r="387" spans="1:9" ht="21" customHeight="1" thickBot="1" x14ac:dyDescent="0.25">
      <c r="A387" s="599" t="s">
        <v>149</v>
      </c>
      <c r="B387" s="600"/>
      <c r="C387" s="801" t="s">
        <v>186</v>
      </c>
      <c r="D387" s="376" t="s">
        <v>187</v>
      </c>
      <c r="E387" s="377"/>
      <c r="F387" s="612" t="s">
        <v>189</v>
      </c>
      <c r="G387" s="94"/>
      <c r="H387" s="475" t="s">
        <v>90</v>
      </c>
      <c r="I387" s="794" t="s">
        <v>91</v>
      </c>
    </row>
    <row r="388" spans="1:9" ht="21" customHeight="1" thickBot="1" x14ac:dyDescent="0.25">
      <c r="A388" s="601"/>
      <c r="B388" s="602"/>
      <c r="C388" s="802"/>
      <c r="D388" s="95" t="s">
        <v>45</v>
      </c>
      <c r="E388" s="96" t="s">
        <v>46</v>
      </c>
      <c r="F388" s="613"/>
      <c r="G388" s="97"/>
      <c r="H388" s="476"/>
      <c r="I388" s="795"/>
    </row>
    <row r="389" spans="1:9" x14ac:dyDescent="0.2">
      <c r="A389" s="98" t="s">
        <v>65</v>
      </c>
      <c r="B389" s="99"/>
      <c r="C389" s="100" t="s">
        <v>68</v>
      </c>
      <c r="D389" s="111"/>
      <c r="E389" s="112"/>
      <c r="F389" s="101">
        <v>24</v>
      </c>
      <c r="G389" s="102">
        <v>0</v>
      </c>
      <c r="H389" s="147">
        <f>D389*F389*5</f>
        <v>0</v>
      </c>
      <c r="I389" s="345">
        <f>E389*F389*5</f>
        <v>0</v>
      </c>
    </row>
    <row r="390" spans="1:9" ht="13.5" customHeight="1" x14ac:dyDescent="0.2">
      <c r="A390" s="103" t="s">
        <v>67</v>
      </c>
      <c r="B390" s="104"/>
      <c r="C390" s="105" t="s">
        <v>70</v>
      </c>
      <c r="D390" s="79"/>
      <c r="E390" s="80"/>
      <c r="F390" s="106">
        <v>168</v>
      </c>
      <c r="G390" s="107">
        <v>0</v>
      </c>
      <c r="H390" s="115">
        <f>D390*F390*5</f>
        <v>0</v>
      </c>
      <c r="I390" s="346">
        <f>E390*F390*5</f>
        <v>0</v>
      </c>
    </row>
    <row r="391" spans="1:9" ht="13.5" thickBot="1" x14ac:dyDescent="0.25">
      <c r="A391" s="776" t="s">
        <v>66</v>
      </c>
      <c r="B391" s="777"/>
      <c r="C391" s="108" t="s">
        <v>69</v>
      </c>
      <c r="D391" s="113"/>
      <c r="E391" s="114"/>
      <c r="F391" s="109">
        <v>168</v>
      </c>
      <c r="G391" s="107">
        <v>0</v>
      </c>
      <c r="H391" s="148">
        <f>D391*F391*5</f>
        <v>0</v>
      </c>
      <c r="I391" s="347">
        <f>E391*F391*5</f>
        <v>0</v>
      </c>
    </row>
    <row r="392" spans="1:9" s="31" customFormat="1" ht="13.5" thickBot="1" x14ac:dyDescent="0.25">
      <c r="A392" s="458" t="s">
        <v>104</v>
      </c>
      <c r="B392" s="459"/>
      <c r="C392" s="459"/>
      <c r="D392" s="459"/>
      <c r="E392" s="459"/>
      <c r="F392" s="460"/>
      <c r="G392" s="110">
        <v>0</v>
      </c>
      <c r="H392" s="149">
        <f>SUM(H389:H391)</f>
        <v>0</v>
      </c>
      <c r="I392" s="150">
        <f>SUM(I389:I391)</f>
        <v>0</v>
      </c>
    </row>
    <row r="393" spans="1:9" s="31" customFormat="1" x14ac:dyDescent="0.2">
      <c r="A393" s="32"/>
      <c r="B393" s="32"/>
      <c r="C393" s="32"/>
      <c r="D393" s="32"/>
      <c r="E393" s="32"/>
      <c r="F393" s="35"/>
      <c r="G393" s="35"/>
      <c r="H393" s="35"/>
      <c r="I393" s="11"/>
    </row>
    <row r="394" spans="1:9" s="31" customFormat="1" x14ac:dyDescent="0.2">
      <c r="A394" s="32"/>
      <c r="B394" s="32"/>
      <c r="C394" s="32"/>
      <c r="D394" s="32"/>
      <c r="E394" s="32"/>
      <c r="F394" s="35"/>
      <c r="G394" s="35"/>
      <c r="H394" s="35"/>
      <c r="I394" s="11"/>
    </row>
    <row r="395" spans="1:9" s="31" customFormat="1" x14ac:dyDescent="0.2">
      <c r="A395" s="20"/>
      <c r="B395" s="11"/>
      <c r="C395" s="11"/>
      <c r="D395" s="11"/>
      <c r="E395" s="11"/>
      <c r="F395" s="11"/>
      <c r="G395" s="11"/>
      <c r="H395" s="11"/>
      <c r="I395" s="11"/>
    </row>
    <row r="396" spans="1:9" ht="18" customHeight="1" x14ac:dyDescent="0.2">
      <c r="A396" s="441" t="s">
        <v>156</v>
      </c>
      <c r="B396" s="441"/>
      <c r="C396" s="441"/>
      <c r="D396" s="441"/>
      <c r="E396" s="441"/>
      <c r="F396" s="441"/>
      <c r="G396" s="441"/>
      <c r="H396" s="441"/>
      <c r="I396" s="441"/>
    </row>
    <row r="397" spans="1:9" ht="12.75" customHeight="1" x14ac:dyDescent="0.2">
      <c r="A397" s="805"/>
      <c r="B397" s="805"/>
      <c r="C397" s="805"/>
      <c r="D397" s="805"/>
      <c r="E397" s="805"/>
      <c r="F397" s="805"/>
      <c r="G397" s="805"/>
      <c r="H397" s="24"/>
    </row>
    <row r="398" spans="1:9" ht="45.75" customHeight="1" x14ac:dyDescent="0.25">
      <c r="A398" s="522" t="s">
        <v>224</v>
      </c>
      <c r="B398" s="522"/>
      <c r="C398" s="522"/>
      <c r="D398" s="522"/>
      <c r="E398" s="522"/>
      <c r="F398" s="522"/>
      <c r="G398" s="522"/>
      <c r="H398" s="522"/>
      <c r="I398" s="522"/>
    </row>
    <row r="399" spans="1:9" ht="13.5" thickBot="1" x14ac:dyDescent="0.25">
      <c r="A399" s="379"/>
      <c r="B399" s="379"/>
      <c r="C399" s="379"/>
      <c r="D399" s="380"/>
      <c r="E399" s="380"/>
      <c r="F399" s="380"/>
      <c r="G399" s="379"/>
      <c r="H399" s="14"/>
    </row>
    <row r="400" spans="1:9" ht="36.75" customHeight="1" x14ac:dyDescent="0.2">
      <c r="A400" s="447" t="s">
        <v>0</v>
      </c>
      <c r="B400" s="605" t="s">
        <v>16</v>
      </c>
      <c r="C400" s="468" t="s">
        <v>86</v>
      </c>
      <c r="D400" s="412" t="s">
        <v>149</v>
      </c>
      <c r="E400" s="451" t="s">
        <v>105</v>
      </c>
      <c r="F400" s="413"/>
      <c r="G400" s="604" t="s">
        <v>24</v>
      </c>
      <c r="H400" s="466" t="s">
        <v>24</v>
      </c>
      <c r="I400" s="466" t="s">
        <v>43</v>
      </c>
    </row>
    <row r="401" spans="1:9" ht="13.5" thickBot="1" x14ac:dyDescent="0.25">
      <c r="A401" s="603"/>
      <c r="B401" s="606"/>
      <c r="C401" s="469"/>
      <c r="D401" s="443"/>
      <c r="E401" s="156" t="s">
        <v>45</v>
      </c>
      <c r="F401" s="78" t="s">
        <v>46</v>
      </c>
      <c r="G401" s="524"/>
      <c r="H401" s="467"/>
      <c r="I401" s="467"/>
    </row>
    <row r="402" spans="1:9" s="284" customFormat="1" ht="13.5" thickBot="1" x14ac:dyDescent="0.25">
      <c r="A402" s="501" t="s">
        <v>93</v>
      </c>
      <c r="B402" s="512" t="s">
        <v>3</v>
      </c>
      <c r="C402" s="434">
        <v>1</v>
      </c>
      <c r="D402" s="159" t="s">
        <v>38</v>
      </c>
      <c r="E402" s="291"/>
      <c r="F402" s="292"/>
      <c r="G402" s="502">
        <f>C402*E404*5</f>
        <v>0</v>
      </c>
      <c r="H402" s="370">
        <f>C402*E404*5</f>
        <v>0</v>
      </c>
      <c r="I402" s="370">
        <f>C402*F404*5</f>
        <v>0</v>
      </c>
    </row>
    <row r="403" spans="1:9" s="284" customFormat="1" ht="13.5" thickBot="1" x14ac:dyDescent="0.25">
      <c r="A403" s="501"/>
      <c r="B403" s="512"/>
      <c r="C403" s="434"/>
      <c r="D403" s="157" t="s">
        <v>41</v>
      </c>
      <c r="E403" s="293"/>
      <c r="F403" s="294"/>
      <c r="G403" s="503"/>
      <c r="H403" s="371"/>
      <c r="I403" s="371"/>
    </row>
    <row r="404" spans="1:9" s="284" customFormat="1" ht="13.5" thickBot="1" x14ac:dyDescent="0.25">
      <c r="A404" s="501"/>
      <c r="B404" s="512"/>
      <c r="C404" s="434"/>
      <c r="D404" s="158" t="s">
        <v>42</v>
      </c>
      <c r="E404" s="295">
        <f>SUM(E402:E403)</f>
        <v>0</v>
      </c>
      <c r="F404" s="296">
        <f>SUM(F402:F403)</f>
        <v>0</v>
      </c>
      <c r="G404" s="504"/>
      <c r="H404" s="372"/>
      <c r="I404" s="372"/>
    </row>
    <row r="405" spans="1:9" s="284" customFormat="1" ht="13.5" thickBot="1" x14ac:dyDescent="0.25">
      <c r="A405" s="501"/>
      <c r="B405" s="512" t="s">
        <v>2</v>
      </c>
      <c r="C405" s="434">
        <v>1</v>
      </c>
      <c r="D405" s="159" t="s">
        <v>38</v>
      </c>
      <c r="E405" s="291"/>
      <c r="F405" s="292"/>
      <c r="G405" s="502">
        <f>C405*E407*5</f>
        <v>0</v>
      </c>
      <c r="H405" s="370">
        <f t="shared" ref="H405" si="20">C405*E407*5</f>
        <v>0</v>
      </c>
      <c r="I405" s="370">
        <f t="shared" ref="I405" si="21">C405*F407*5</f>
        <v>0</v>
      </c>
    </row>
    <row r="406" spans="1:9" s="284" customFormat="1" ht="13.5" thickBot="1" x14ac:dyDescent="0.25">
      <c r="A406" s="501"/>
      <c r="B406" s="512"/>
      <c r="C406" s="434"/>
      <c r="D406" s="157" t="s">
        <v>41</v>
      </c>
      <c r="E406" s="293"/>
      <c r="F406" s="294"/>
      <c r="G406" s="503"/>
      <c r="H406" s="371"/>
      <c r="I406" s="371"/>
    </row>
    <row r="407" spans="1:9" s="284" customFormat="1" ht="13.5" thickBot="1" x14ac:dyDescent="0.25">
      <c r="A407" s="501"/>
      <c r="B407" s="512"/>
      <c r="C407" s="434"/>
      <c r="D407" s="158" t="s">
        <v>42</v>
      </c>
      <c r="E407" s="295">
        <f>SUM(E405:E406)</f>
        <v>0</v>
      </c>
      <c r="F407" s="296">
        <f>SUM(F405:F406)</f>
        <v>0</v>
      </c>
      <c r="G407" s="504"/>
      <c r="H407" s="372"/>
      <c r="I407" s="372"/>
    </row>
    <row r="408" spans="1:9" s="284" customFormat="1" ht="13.5" thickBot="1" x14ac:dyDescent="0.25">
      <c r="A408" s="373" t="s">
        <v>79</v>
      </c>
      <c r="B408" s="512" t="s">
        <v>2</v>
      </c>
      <c r="C408" s="434">
        <v>1</v>
      </c>
      <c r="D408" s="159" t="s">
        <v>38</v>
      </c>
      <c r="E408" s="291"/>
      <c r="F408" s="292"/>
      <c r="G408" s="502">
        <f>C408*E410*5</f>
        <v>0</v>
      </c>
      <c r="H408" s="370">
        <f t="shared" ref="H408" si="22">C408*E410*5</f>
        <v>0</v>
      </c>
      <c r="I408" s="370">
        <f t="shared" ref="I408" si="23">C408*F410*5</f>
        <v>0</v>
      </c>
    </row>
    <row r="409" spans="1:9" s="284" customFormat="1" ht="13.5" thickBot="1" x14ac:dyDescent="0.25">
      <c r="A409" s="374"/>
      <c r="B409" s="512"/>
      <c r="C409" s="434"/>
      <c r="D409" s="157" t="s">
        <v>41</v>
      </c>
      <c r="E409" s="293"/>
      <c r="F409" s="294"/>
      <c r="G409" s="503"/>
      <c r="H409" s="371"/>
      <c r="I409" s="371"/>
    </row>
    <row r="410" spans="1:9" s="284" customFormat="1" ht="13.5" thickBot="1" x14ac:dyDescent="0.25">
      <c r="A410" s="374"/>
      <c r="B410" s="512"/>
      <c r="C410" s="434"/>
      <c r="D410" s="158" t="s">
        <v>42</v>
      </c>
      <c r="E410" s="295">
        <f>SUM(E408:E409)</f>
        <v>0</v>
      </c>
      <c r="F410" s="296">
        <f>SUM(F408:F409)</f>
        <v>0</v>
      </c>
      <c r="G410" s="504"/>
      <c r="H410" s="372"/>
      <c r="I410" s="372"/>
    </row>
    <row r="411" spans="1:9" s="284" customFormat="1" ht="13.5" thickBot="1" x14ac:dyDescent="0.25">
      <c r="A411" s="374"/>
      <c r="B411" s="512" t="s">
        <v>4</v>
      </c>
      <c r="C411" s="434">
        <v>1</v>
      </c>
      <c r="D411" s="159" t="s">
        <v>38</v>
      </c>
      <c r="E411" s="291"/>
      <c r="F411" s="292"/>
      <c r="G411" s="502">
        <f>C411*E413*5</f>
        <v>0</v>
      </c>
      <c r="H411" s="370">
        <f t="shared" ref="H411" si="24">C411*E413*5</f>
        <v>0</v>
      </c>
      <c r="I411" s="370">
        <f t="shared" ref="I411" si="25">C411*F413*5</f>
        <v>0</v>
      </c>
    </row>
    <row r="412" spans="1:9" s="284" customFormat="1" ht="13.5" thickBot="1" x14ac:dyDescent="0.25">
      <c r="A412" s="374"/>
      <c r="B412" s="512"/>
      <c r="C412" s="434"/>
      <c r="D412" s="157" t="s">
        <v>41</v>
      </c>
      <c r="E412" s="293"/>
      <c r="F412" s="294"/>
      <c r="G412" s="503"/>
      <c r="H412" s="371"/>
      <c r="I412" s="371"/>
    </row>
    <row r="413" spans="1:9" s="284" customFormat="1" ht="13.5" thickBot="1" x14ac:dyDescent="0.25">
      <c r="A413" s="375"/>
      <c r="B413" s="512"/>
      <c r="C413" s="434"/>
      <c r="D413" s="160" t="s">
        <v>42</v>
      </c>
      <c r="E413" s="295">
        <f>SUM(E411:E412)</f>
        <v>0</v>
      </c>
      <c r="F413" s="296">
        <f>SUM(F411:F412)</f>
        <v>0</v>
      </c>
      <c r="G413" s="504"/>
      <c r="H413" s="372"/>
      <c r="I413" s="372"/>
    </row>
    <row r="414" spans="1:9" s="284" customFormat="1" ht="13.5" thickBot="1" x14ac:dyDescent="0.25">
      <c r="A414" s="509" t="s">
        <v>157</v>
      </c>
      <c r="B414" s="512" t="s">
        <v>3</v>
      </c>
      <c r="C414" s="378">
        <v>2200</v>
      </c>
      <c r="D414" s="159" t="s">
        <v>38</v>
      </c>
      <c r="E414" s="291"/>
      <c r="F414" s="292"/>
      <c r="G414" s="502">
        <f>C414*E416*5</f>
        <v>0</v>
      </c>
      <c r="H414" s="370">
        <f t="shared" ref="H414" si="26">C414*E416*5</f>
        <v>0</v>
      </c>
      <c r="I414" s="370">
        <f t="shared" ref="I414" si="27">C414*F416*5</f>
        <v>0</v>
      </c>
    </row>
    <row r="415" spans="1:9" s="284" customFormat="1" ht="13.5" thickBot="1" x14ac:dyDescent="0.25">
      <c r="A415" s="510"/>
      <c r="B415" s="512"/>
      <c r="C415" s="378"/>
      <c r="D415" s="157" t="s">
        <v>41</v>
      </c>
      <c r="E415" s="293"/>
      <c r="F415" s="294"/>
      <c r="G415" s="503"/>
      <c r="H415" s="371"/>
      <c r="I415" s="371"/>
    </row>
    <row r="416" spans="1:9" s="284" customFormat="1" ht="13.5" thickBot="1" x14ac:dyDescent="0.25">
      <c r="A416" s="510"/>
      <c r="B416" s="512"/>
      <c r="C416" s="378"/>
      <c r="D416" s="158" t="s">
        <v>42</v>
      </c>
      <c r="E416" s="295">
        <f>SUM(E414:E415)</f>
        <v>0</v>
      </c>
      <c r="F416" s="296">
        <f>SUM(F414:F415)</f>
        <v>0</v>
      </c>
      <c r="G416" s="504"/>
      <c r="H416" s="372"/>
      <c r="I416" s="372"/>
    </row>
    <row r="417" spans="1:9" s="284" customFormat="1" ht="13.5" thickBot="1" x14ac:dyDescent="0.25">
      <c r="A417" s="510"/>
      <c r="B417" s="512" t="s">
        <v>2</v>
      </c>
      <c r="C417" s="471">
        <v>50</v>
      </c>
      <c r="D417" s="159" t="s">
        <v>38</v>
      </c>
      <c r="E417" s="291"/>
      <c r="F417" s="292"/>
      <c r="G417" s="502">
        <f>C417*E419*5</f>
        <v>0</v>
      </c>
      <c r="H417" s="370">
        <f t="shared" ref="H417" si="28">C417*E419*5</f>
        <v>0</v>
      </c>
      <c r="I417" s="370">
        <f t="shared" ref="I417" si="29">C417*F419*5</f>
        <v>0</v>
      </c>
    </row>
    <row r="418" spans="1:9" s="284" customFormat="1" ht="13.5" thickBot="1" x14ac:dyDescent="0.25">
      <c r="A418" s="510"/>
      <c r="B418" s="512"/>
      <c r="C418" s="471"/>
      <c r="D418" s="157" t="s">
        <v>41</v>
      </c>
      <c r="E418" s="293"/>
      <c r="F418" s="294"/>
      <c r="G418" s="503"/>
      <c r="H418" s="371"/>
      <c r="I418" s="371"/>
    </row>
    <row r="419" spans="1:9" s="284" customFormat="1" ht="13.5" thickBot="1" x14ac:dyDescent="0.25">
      <c r="A419" s="510"/>
      <c r="B419" s="512"/>
      <c r="C419" s="471"/>
      <c r="D419" s="158" t="s">
        <v>42</v>
      </c>
      <c r="E419" s="295">
        <f>SUM(E417:E418)</f>
        <v>0</v>
      </c>
      <c r="F419" s="296">
        <f>SUM(F417:F418)</f>
        <v>0</v>
      </c>
      <c r="G419" s="504"/>
      <c r="H419" s="372"/>
      <c r="I419" s="372"/>
    </row>
    <row r="420" spans="1:9" s="284" customFormat="1" ht="13.5" thickBot="1" x14ac:dyDescent="0.25">
      <c r="A420" s="510"/>
      <c r="B420" s="512" t="s">
        <v>4</v>
      </c>
      <c r="C420" s="378">
        <v>1</v>
      </c>
      <c r="D420" s="159" t="s">
        <v>38</v>
      </c>
      <c r="E420" s="291"/>
      <c r="F420" s="292"/>
      <c r="G420" s="502">
        <f>C420*E422*5</f>
        <v>0</v>
      </c>
      <c r="H420" s="370">
        <f t="shared" ref="H420" si="30">C420*E422*5</f>
        <v>0</v>
      </c>
      <c r="I420" s="370">
        <f t="shared" ref="I420" si="31">C420*F422*5</f>
        <v>0</v>
      </c>
    </row>
    <row r="421" spans="1:9" s="284" customFormat="1" ht="13.5" thickBot="1" x14ac:dyDescent="0.25">
      <c r="A421" s="510"/>
      <c r="B421" s="512"/>
      <c r="C421" s="378"/>
      <c r="D421" s="157" t="s">
        <v>41</v>
      </c>
      <c r="E421" s="293"/>
      <c r="F421" s="294"/>
      <c r="G421" s="503"/>
      <c r="H421" s="371"/>
      <c r="I421" s="371"/>
    </row>
    <row r="422" spans="1:9" s="284" customFormat="1" ht="13.5" thickBot="1" x14ac:dyDescent="0.25">
      <c r="A422" s="511"/>
      <c r="B422" s="512"/>
      <c r="C422" s="378"/>
      <c r="D422" s="158" t="s">
        <v>42</v>
      </c>
      <c r="E422" s="295">
        <f>SUM(E420:E421)</f>
        <v>0</v>
      </c>
      <c r="F422" s="296">
        <f>SUM(F420:F421)</f>
        <v>0</v>
      </c>
      <c r="G422" s="504"/>
      <c r="H422" s="372"/>
      <c r="I422" s="372"/>
    </row>
    <row r="423" spans="1:9" ht="13.5" thickBot="1" x14ac:dyDescent="0.25">
      <c r="A423" s="506" t="s">
        <v>92</v>
      </c>
      <c r="B423" s="470" t="s">
        <v>11</v>
      </c>
      <c r="C423" s="471">
        <v>78</v>
      </c>
      <c r="D423" s="159" t="s">
        <v>38</v>
      </c>
      <c r="E423" s="291"/>
      <c r="F423" s="292"/>
      <c r="G423" s="502">
        <f>C423*E425*5</f>
        <v>0</v>
      </c>
      <c r="H423" s="370">
        <f t="shared" ref="H423" si="32">C423*E425*5</f>
        <v>0</v>
      </c>
      <c r="I423" s="370">
        <f t="shared" ref="I423" si="33">C423*F425*5</f>
        <v>0</v>
      </c>
    </row>
    <row r="424" spans="1:9" ht="13.5" thickBot="1" x14ac:dyDescent="0.25">
      <c r="A424" s="507"/>
      <c r="B424" s="470"/>
      <c r="C424" s="471"/>
      <c r="D424" s="157" t="s">
        <v>41</v>
      </c>
      <c r="E424" s="293"/>
      <c r="F424" s="294"/>
      <c r="G424" s="503"/>
      <c r="H424" s="371"/>
      <c r="I424" s="371"/>
    </row>
    <row r="425" spans="1:9" ht="13.5" thickBot="1" x14ac:dyDescent="0.25">
      <c r="A425" s="507"/>
      <c r="B425" s="470"/>
      <c r="C425" s="471"/>
      <c r="D425" s="158" t="s">
        <v>42</v>
      </c>
      <c r="E425" s="295">
        <f>SUM(E423:E424)</f>
        <v>0</v>
      </c>
      <c r="F425" s="296">
        <f>SUM(F423:F424)</f>
        <v>0</v>
      </c>
      <c r="G425" s="504"/>
      <c r="H425" s="372"/>
      <c r="I425" s="372"/>
    </row>
    <row r="426" spans="1:9" ht="13.5" thickBot="1" x14ac:dyDescent="0.25">
      <c r="A426" s="507"/>
      <c r="B426" s="470" t="s">
        <v>3</v>
      </c>
      <c r="C426" s="471">
        <v>119</v>
      </c>
      <c r="D426" s="159" t="s">
        <v>38</v>
      </c>
      <c r="E426" s="291"/>
      <c r="F426" s="292"/>
      <c r="G426" s="502">
        <f>C426*E428*5</f>
        <v>0</v>
      </c>
      <c r="H426" s="370">
        <f t="shared" ref="H426" si="34">C426*E428*5</f>
        <v>0</v>
      </c>
      <c r="I426" s="370">
        <f t="shared" ref="I426" si="35">C426*F428*5</f>
        <v>0</v>
      </c>
    </row>
    <row r="427" spans="1:9" ht="13.5" thickBot="1" x14ac:dyDescent="0.25">
      <c r="A427" s="507"/>
      <c r="B427" s="470"/>
      <c r="C427" s="471"/>
      <c r="D427" s="157" t="s">
        <v>41</v>
      </c>
      <c r="E427" s="293"/>
      <c r="F427" s="294"/>
      <c r="G427" s="503"/>
      <c r="H427" s="371"/>
      <c r="I427" s="371"/>
    </row>
    <row r="428" spans="1:9" ht="13.5" thickBot="1" x14ac:dyDescent="0.25">
      <c r="A428" s="507"/>
      <c r="B428" s="470"/>
      <c r="C428" s="471"/>
      <c r="D428" s="158" t="s">
        <v>42</v>
      </c>
      <c r="E428" s="295">
        <f>SUM(E426:E427)</f>
        <v>0</v>
      </c>
      <c r="F428" s="296">
        <f>SUM(F426:F427)</f>
        <v>0</v>
      </c>
      <c r="G428" s="504"/>
      <c r="H428" s="372"/>
      <c r="I428" s="372"/>
    </row>
    <row r="429" spans="1:9" ht="13.5" thickBot="1" x14ac:dyDescent="0.25">
      <c r="A429" s="507"/>
      <c r="B429" s="470" t="s">
        <v>2</v>
      </c>
      <c r="C429" s="471">
        <v>172</v>
      </c>
      <c r="D429" s="159" t="s">
        <v>38</v>
      </c>
      <c r="E429" s="291"/>
      <c r="F429" s="292"/>
      <c r="G429" s="502">
        <f>C429*E431*5</f>
        <v>0</v>
      </c>
      <c r="H429" s="370">
        <f t="shared" ref="H429" si="36">C429*E431*5</f>
        <v>0</v>
      </c>
      <c r="I429" s="370">
        <f t="shared" ref="I429" si="37">C429*F431*5</f>
        <v>0</v>
      </c>
    </row>
    <row r="430" spans="1:9" ht="13.5" thickBot="1" x14ac:dyDescent="0.25">
      <c r="A430" s="507"/>
      <c r="B430" s="470"/>
      <c r="C430" s="471"/>
      <c r="D430" s="157" t="s">
        <v>41</v>
      </c>
      <c r="E430" s="293"/>
      <c r="F430" s="294"/>
      <c r="G430" s="503"/>
      <c r="H430" s="371"/>
      <c r="I430" s="371"/>
    </row>
    <row r="431" spans="1:9" ht="13.5" thickBot="1" x14ac:dyDescent="0.25">
      <c r="A431" s="507"/>
      <c r="B431" s="470"/>
      <c r="C431" s="471"/>
      <c r="D431" s="158" t="s">
        <v>42</v>
      </c>
      <c r="E431" s="295">
        <f>SUM(E429:E430)</f>
        <v>0</v>
      </c>
      <c r="F431" s="296">
        <f>SUM(F429:F430)</f>
        <v>0</v>
      </c>
      <c r="G431" s="504"/>
      <c r="H431" s="372"/>
      <c r="I431" s="372"/>
    </row>
    <row r="432" spans="1:9" ht="13.5" thickBot="1" x14ac:dyDescent="0.25">
      <c r="A432" s="507"/>
      <c r="B432" s="470" t="s">
        <v>4</v>
      </c>
      <c r="C432" s="378">
        <v>184</v>
      </c>
      <c r="D432" s="159" t="s">
        <v>38</v>
      </c>
      <c r="E432" s="291"/>
      <c r="F432" s="292"/>
      <c r="G432" s="502">
        <f>C432*E434*5</f>
        <v>0</v>
      </c>
      <c r="H432" s="370">
        <f t="shared" ref="H432" si="38">C432*E434*5</f>
        <v>0</v>
      </c>
      <c r="I432" s="370">
        <f t="shared" ref="I432" si="39">C432*F434*5</f>
        <v>0</v>
      </c>
    </row>
    <row r="433" spans="1:9" ht="13.5" thickBot="1" x14ac:dyDescent="0.25">
      <c r="A433" s="507"/>
      <c r="B433" s="470"/>
      <c r="C433" s="378"/>
      <c r="D433" s="157" t="s">
        <v>41</v>
      </c>
      <c r="E433" s="293"/>
      <c r="F433" s="294"/>
      <c r="G433" s="503"/>
      <c r="H433" s="371"/>
      <c r="I433" s="371"/>
    </row>
    <row r="434" spans="1:9" ht="13.5" thickBot="1" x14ac:dyDescent="0.25">
      <c r="A434" s="507"/>
      <c r="B434" s="470"/>
      <c r="C434" s="378"/>
      <c r="D434" s="158" t="s">
        <v>42</v>
      </c>
      <c r="E434" s="295">
        <f>SUM(E432:E433)</f>
        <v>0</v>
      </c>
      <c r="F434" s="296">
        <f>SUM(F432:F433)</f>
        <v>0</v>
      </c>
      <c r="G434" s="504"/>
      <c r="H434" s="372"/>
      <c r="I434" s="372"/>
    </row>
    <row r="435" spans="1:9" ht="13.5" thickBot="1" x14ac:dyDescent="0.25">
      <c r="A435" s="507"/>
      <c r="B435" s="470" t="s">
        <v>5</v>
      </c>
      <c r="C435" s="378">
        <v>1</v>
      </c>
      <c r="D435" s="159" t="s">
        <v>38</v>
      </c>
      <c r="E435" s="291"/>
      <c r="F435" s="292"/>
      <c r="G435" s="502">
        <f>C435*E437*5</f>
        <v>0</v>
      </c>
      <c r="H435" s="370">
        <f t="shared" ref="H435" si="40">C435*E437*5</f>
        <v>0</v>
      </c>
      <c r="I435" s="370">
        <f t="shared" ref="I435" si="41">C435*F437*5</f>
        <v>0</v>
      </c>
    </row>
    <row r="436" spans="1:9" ht="13.5" thickBot="1" x14ac:dyDescent="0.25">
      <c r="A436" s="507"/>
      <c r="B436" s="470"/>
      <c r="C436" s="378"/>
      <c r="D436" s="157" t="s">
        <v>41</v>
      </c>
      <c r="E436" s="293"/>
      <c r="F436" s="294"/>
      <c r="G436" s="503"/>
      <c r="H436" s="371"/>
      <c r="I436" s="371"/>
    </row>
    <row r="437" spans="1:9" ht="13.5" thickBot="1" x14ac:dyDescent="0.25">
      <c r="A437" s="508"/>
      <c r="B437" s="470"/>
      <c r="C437" s="378"/>
      <c r="D437" s="158" t="s">
        <v>42</v>
      </c>
      <c r="E437" s="295">
        <f>SUM(E435:E436)</f>
        <v>0</v>
      </c>
      <c r="F437" s="296">
        <f>SUM(F435:F436)</f>
        <v>0</v>
      </c>
      <c r="G437" s="504"/>
      <c r="H437" s="372"/>
      <c r="I437" s="372"/>
    </row>
    <row r="438" spans="1:9" ht="26.25" customHeight="1" thickBot="1" x14ac:dyDescent="0.25">
      <c r="A438" s="461" t="s">
        <v>44</v>
      </c>
      <c r="B438" s="462"/>
      <c r="C438" s="462"/>
      <c r="D438" s="462"/>
      <c r="E438" s="462"/>
      <c r="F438" s="463"/>
      <c r="G438" s="161"/>
      <c r="H438" s="162">
        <f>SUM(H402:H437)</f>
        <v>0</v>
      </c>
      <c r="I438" s="162">
        <f>SUM(I402:I437)</f>
        <v>0</v>
      </c>
    </row>
    <row r="439" spans="1:9" x14ac:dyDescent="0.2">
      <c r="A439" s="380"/>
      <c r="B439" s="380"/>
      <c r="C439" s="380"/>
      <c r="D439" s="380"/>
      <c r="E439" s="380"/>
      <c r="F439" s="380"/>
      <c r="G439" s="380"/>
      <c r="H439" s="14"/>
    </row>
    <row r="440" spans="1:9" x14ac:dyDescent="0.2">
      <c r="A440" s="14"/>
      <c r="B440" s="14"/>
      <c r="C440" s="14"/>
      <c r="D440" s="14"/>
      <c r="E440" s="14"/>
      <c r="F440" s="14"/>
      <c r="G440" s="14"/>
      <c r="H440" s="14"/>
    </row>
    <row r="441" spans="1:9" ht="12.75" customHeight="1" x14ac:dyDescent="0.2">
      <c r="A441" s="457" t="s">
        <v>193</v>
      </c>
      <c r="B441" s="457"/>
      <c r="C441" s="457"/>
      <c r="D441" s="457"/>
      <c r="E441" s="457"/>
      <c r="F441" s="457"/>
      <c r="G441" s="457"/>
      <c r="H441" s="457"/>
      <c r="I441" s="457"/>
    </row>
    <row r="442" spans="1:9" ht="17.45" customHeight="1" x14ac:dyDescent="0.2">
      <c r="A442" s="457"/>
      <c r="B442" s="457"/>
      <c r="C442" s="457"/>
      <c r="D442" s="457"/>
      <c r="E442" s="457"/>
      <c r="F442" s="457"/>
      <c r="G442" s="457"/>
      <c r="H442" s="457"/>
      <c r="I442" s="457"/>
    </row>
    <row r="443" spans="1:9" ht="13.5" thickBot="1" x14ac:dyDescent="0.25">
      <c r="A443" s="30"/>
      <c r="B443" s="30"/>
      <c r="C443" s="30"/>
      <c r="D443" s="30"/>
      <c r="E443" s="30"/>
      <c r="F443" s="14"/>
      <c r="G443" s="14"/>
      <c r="H443" s="14"/>
    </row>
    <row r="444" spans="1:9" ht="47.25" customHeight="1" x14ac:dyDescent="0.2">
      <c r="A444" s="447" t="s">
        <v>0</v>
      </c>
      <c r="B444" s="412" t="s">
        <v>16</v>
      </c>
      <c r="C444" s="413" t="s">
        <v>85</v>
      </c>
      <c r="D444" s="464" t="s">
        <v>149</v>
      </c>
      <c r="E444" s="489" t="s">
        <v>105</v>
      </c>
      <c r="F444" s="414"/>
      <c r="G444" s="445" t="s">
        <v>24</v>
      </c>
      <c r="H444" s="452" t="s">
        <v>24</v>
      </c>
      <c r="I444" s="452" t="s">
        <v>43</v>
      </c>
    </row>
    <row r="445" spans="1:9" ht="24" customHeight="1" thickBot="1" x14ac:dyDescent="0.25">
      <c r="A445" s="448"/>
      <c r="B445" s="443"/>
      <c r="C445" s="444"/>
      <c r="D445" s="465"/>
      <c r="E445" s="136" t="s">
        <v>45</v>
      </c>
      <c r="F445" s="78" t="s">
        <v>46</v>
      </c>
      <c r="G445" s="446"/>
      <c r="H445" s="453"/>
      <c r="I445" s="453"/>
    </row>
    <row r="446" spans="1:9" s="284" customFormat="1" ht="19.899999999999999" customHeight="1" thickBot="1" x14ac:dyDescent="0.25">
      <c r="A446" s="501" t="s">
        <v>158</v>
      </c>
      <c r="B446" s="302" t="s">
        <v>4</v>
      </c>
      <c r="C446" s="336">
        <v>4</v>
      </c>
      <c r="D446" s="594" t="s">
        <v>61</v>
      </c>
      <c r="E446" s="169"/>
      <c r="F446" s="170"/>
      <c r="G446" s="298"/>
      <c r="H446" s="214">
        <f t="shared" ref="H446:H452" si="42">C446*E446*5</f>
        <v>0</v>
      </c>
      <c r="I446" s="299">
        <f t="shared" ref="I446:I452" si="43">C446*F446*5</f>
        <v>0</v>
      </c>
    </row>
    <row r="447" spans="1:9" s="284" customFormat="1" ht="19.899999999999999" customHeight="1" thickBot="1" x14ac:dyDescent="0.25">
      <c r="A447" s="501"/>
      <c r="B447" s="337" t="s">
        <v>5</v>
      </c>
      <c r="C447" s="338">
        <v>1</v>
      </c>
      <c r="D447" s="595"/>
      <c r="E447" s="171"/>
      <c r="F447" s="172"/>
      <c r="G447" s="283"/>
      <c r="H447" s="215">
        <f t="shared" si="42"/>
        <v>0</v>
      </c>
      <c r="I447" s="300">
        <f t="shared" si="43"/>
        <v>0</v>
      </c>
    </row>
    <row r="448" spans="1:9" ht="19.899999999999999" customHeight="1" thickBot="1" x14ac:dyDescent="0.25">
      <c r="A448" s="799" t="s">
        <v>92</v>
      </c>
      <c r="B448" s="302" t="s">
        <v>11</v>
      </c>
      <c r="C448" s="163">
        <v>6</v>
      </c>
      <c r="D448" s="523" t="s">
        <v>61</v>
      </c>
      <c r="E448" s="169"/>
      <c r="F448" s="170"/>
      <c r="G448" s="164">
        <f>C448*E448*5</f>
        <v>0</v>
      </c>
      <c r="H448" s="214">
        <f t="shared" si="42"/>
        <v>0</v>
      </c>
      <c r="I448" s="299">
        <f t="shared" si="43"/>
        <v>0</v>
      </c>
    </row>
    <row r="449" spans="1:9" ht="19.899999999999999" customHeight="1" thickBot="1" x14ac:dyDescent="0.25">
      <c r="A449" s="799"/>
      <c r="B449" s="60" t="s">
        <v>3</v>
      </c>
      <c r="C449" s="58">
        <v>6</v>
      </c>
      <c r="D449" s="524"/>
      <c r="E449" s="171"/>
      <c r="F449" s="172"/>
      <c r="G449" s="165">
        <f>C449*E449*5</f>
        <v>0</v>
      </c>
      <c r="H449" s="215">
        <f t="shared" si="42"/>
        <v>0</v>
      </c>
      <c r="I449" s="300">
        <f t="shared" si="43"/>
        <v>0</v>
      </c>
    </row>
    <row r="450" spans="1:9" ht="19.899999999999999" customHeight="1" thickBot="1" x14ac:dyDescent="0.25">
      <c r="A450" s="799"/>
      <c r="B450" s="60" t="s">
        <v>2</v>
      </c>
      <c r="C450" s="58">
        <v>7</v>
      </c>
      <c r="D450" s="524"/>
      <c r="E450" s="171"/>
      <c r="F450" s="172"/>
      <c r="G450" s="165">
        <f>C450*E450*5</f>
        <v>0</v>
      </c>
      <c r="H450" s="215">
        <f t="shared" si="42"/>
        <v>0</v>
      </c>
      <c r="I450" s="300">
        <f t="shared" si="43"/>
        <v>0</v>
      </c>
    </row>
    <row r="451" spans="1:9" s="284" customFormat="1" ht="19.899999999999999" customHeight="1" thickBot="1" x14ac:dyDescent="0.25">
      <c r="A451" s="799"/>
      <c r="B451" s="303" t="s">
        <v>4</v>
      </c>
      <c r="C451" s="304">
        <v>18</v>
      </c>
      <c r="D451" s="524"/>
      <c r="E451" s="305"/>
      <c r="F451" s="306"/>
      <c r="G451" s="307"/>
      <c r="H451" s="215">
        <f t="shared" si="42"/>
        <v>0</v>
      </c>
      <c r="I451" s="300">
        <f t="shared" si="43"/>
        <v>0</v>
      </c>
    </row>
    <row r="452" spans="1:9" ht="19.899999999999999" customHeight="1" thickBot="1" x14ac:dyDescent="0.25">
      <c r="A452" s="799"/>
      <c r="B452" s="61" t="s">
        <v>5</v>
      </c>
      <c r="C452" s="59">
        <v>1</v>
      </c>
      <c r="D452" s="525"/>
      <c r="E452" s="173"/>
      <c r="F452" s="174"/>
      <c r="G452" s="166">
        <f>C452*E452*5</f>
        <v>0</v>
      </c>
      <c r="H452" s="216">
        <f t="shared" si="42"/>
        <v>0</v>
      </c>
      <c r="I452" s="301">
        <f t="shared" si="43"/>
        <v>0</v>
      </c>
    </row>
    <row r="453" spans="1:9" ht="24" customHeight="1" thickBot="1" x14ac:dyDescent="0.25">
      <c r="A453" s="519" t="s">
        <v>44</v>
      </c>
      <c r="B453" s="520"/>
      <c r="C453" s="520"/>
      <c r="D453" s="520"/>
      <c r="E453" s="520"/>
      <c r="F453" s="521"/>
      <c r="G453" s="217">
        <f>SUM(G448:G452)</f>
        <v>0</v>
      </c>
      <c r="H453" s="218">
        <f>SUM(H446:H452)</f>
        <v>0</v>
      </c>
      <c r="I453" s="219">
        <f>SUM(I446:I452)</f>
        <v>0</v>
      </c>
    </row>
    <row r="454" spans="1:9" ht="10.5" customHeight="1" x14ac:dyDescent="0.2">
      <c r="A454" s="167"/>
      <c r="B454" s="167"/>
      <c r="C454" s="167"/>
      <c r="D454" s="167"/>
      <c r="E454" s="167"/>
      <c r="F454" s="167"/>
      <c r="G454" s="167"/>
      <c r="H454" s="167"/>
      <c r="I454" s="168"/>
    </row>
    <row r="455" spans="1:9" s="284" customFormat="1" ht="9.75" customHeight="1" x14ac:dyDescent="0.2">
      <c r="A455" s="167"/>
      <c r="B455" s="167"/>
      <c r="C455" s="167"/>
      <c r="D455" s="167"/>
      <c r="E455" s="167"/>
      <c r="F455" s="167"/>
      <c r="G455" s="167"/>
      <c r="H455" s="167"/>
      <c r="I455" s="168"/>
    </row>
    <row r="456" spans="1:9" s="284" customFormat="1" ht="28.15" customHeight="1" x14ac:dyDescent="0.2">
      <c r="A456" s="505" t="s">
        <v>159</v>
      </c>
      <c r="B456" s="505"/>
      <c r="C456" s="505"/>
      <c r="D456" s="505"/>
      <c r="E456" s="505"/>
      <c r="F456" s="505"/>
      <c r="G456" s="505"/>
      <c r="H456" s="505"/>
      <c r="I456" s="505"/>
    </row>
    <row r="457" spans="1:9" s="284" customFormat="1" ht="13.5" thickBot="1" x14ac:dyDescent="0.25">
      <c r="A457" s="167"/>
      <c r="B457" s="167"/>
      <c r="C457" s="167"/>
      <c r="D457" s="167"/>
      <c r="E457" s="167"/>
      <c r="F457" s="167"/>
      <c r="G457" s="167"/>
      <c r="H457" s="167"/>
      <c r="I457" s="168"/>
    </row>
    <row r="458" spans="1:9" s="284" customFormat="1" ht="29.45" customHeight="1" x14ac:dyDescent="0.2">
      <c r="A458" s="447" t="s">
        <v>0</v>
      </c>
      <c r="B458" s="412" t="s">
        <v>149</v>
      </c>
      <c r="C458" s="489" t="s">
        <v>194</v>
      </c>
      <c r="D458" s="414"/>
      <c r="E458" s="614" t="s">
        <v>63</v>
      </c>
      <c r="F458" s="616" t="s">
        <v>162</v>
      </c>
      <c r="G458" s="64"/>
      <c r="H458" s="498" t="s">
        <v>161</v>
      </c>
      <c r="I458" s="168"/>
    </row>
    <row r="459" spans="1:9" s="284" customFormat="1" ht="13.5" thickBot="1" x14ac:dyDescent="0.25">
      <c r="A459" s="448"/>
      <c r="B459" s="443"/>
      <c r="C459" s="65" t="s">
        <v>45</v>
      </c>
      <c r="D459" s="66" t="s">
        <v>46</v>
      </c>
      <c r="E459" s="615"/>
      <c r="F459" s="617"/>
      <c r="G459" s="67"/>
      <c r="H459" s="499"/>
      <c r="I459" s="168"/>
    </row>
    <row r="460" spans="1:9" s="284" customFormat="1" ht="20.45" customHeight="1" thickBot="1" x14ac:dyDescent="0.25">
      <c r="A460" s="311" t="s">
        <v>92</v>
      </c>
      <c r="B460" s="297" t="s">
        <v>160</v>
      </c>
      <c r="C460" s="169"/>
      <c r="D460" s="169"/>
      <c r="E460" s="308">
        <v>100</v>
      </c>
      <c r="F460" s="309">
        <f>C460*E460*5</f>
        <v>0</v>
      </c>
      <c r="G460" s="310">
        <v>0</v>
      </c>
      <c r="H460" s="349">
        <f>D460*E460*5</f>
        <v>0</v>
      </c>
      <c r="I460" s="168"/>
    </row>
    <row r="461" spans="1:9" s="284" customFormat="1" ht="9" customHeight="1" thickBot="1" x14ac:dyDescent="0.25">
      <c r="A461" s="490"/>
      <c r="B461" s="491"/>
      <c r="C461" s="491"/>
      <c r="D461" s="491"/>
      <c r="E461" s="491"/>
      <c r="F461" s="491"/>
      <c r="G461" s="491"/>
      <c r="H461" s="492"/>
      <c r="I461" s="168"/>
    </row>
    <row r="462" spans="1:9" s="284" customFormat="1" ht="16.899999999999999" customHeight="1" thickBot="1" x14ac:dyDescent="0.25">
      <c r="A462" s="591" t="s">
        <v>195</v>
      </c>
      <c r="B462" s="592"/>
      <c r="C462" s="592"/>
      <c r="D462" s="592"/>
      <c r="E462" s="593"/>
      <c r="F462" s="149">
        <f>SUM(F460)</f>
        <v>0</v>
      </c>
      <c r="G462" s="312">
        <v>0</v>
      </c>
      <c r="H462" s="150">
        <f>SUM(H460)</f>
        <v>0</v>
      </c>
      <c r="I462" s="168"/>
    </row>
    <row r="463" spans="1:9" s="284" customFormat="1" x14ac:dyDescent="0.2">
      <c r="A463" s="167"/>
      <c r="B463" s="167"/>
      <c r="C463" s="167"/>
      <c r="D463" s="167"/>
      <c r="E463" s="167"/>
      <c r="F463" s="167"/>
      <c r="G463" s="167"/>
      <c r="H463" s="167"/>
      <c r="I463" s="168"/>
    </row>
    <row r="464" spans="1:9" s="284" customFormat="1" x14ac:dyDescent="0.2">
      <c r="A464" s="167"/>
      <c r="B464" s="167"/>
      <c r="C464" s="167"/>
      <c r="D464" s="167"/>
      <c r="E464" s="167"/>
      <c r="F464" s="167"/>
      <c r="G464" s="167"/>
      <c r="H464" s="167"/>
      <c r="I464" s="168"/>
    </row>
    <row r="465" spans="1:9" s="25" customFormat="1" x14ac:dyDescent="0.2"/>
    <row r="466" spans="1:9" s="25" customFormat="1" ht="15.75" x14ac:dyDescent="0.25">
      <c r="A466" s="48" t="s">
        <v>196</v>
      </c>
      <c r="B466" s="48"/>
      <c r="C466" s="48"/>
      <c r="D466" s="48"/>
      <c r="E466" s="48"/>
      <c r="F466" s="48"/>
      <c r="G466" s="48"/>
      <c r="H466" s="48"/>
      <c r="I466" s="48"/>
    </row>
    <row r="467" spans="1:9" s="25" customFormat="1" x14ac:dyDescent="0.2">
      <c r="A467" s="20"/>
      <c r="B467" s="20"/>
      <c r="C467" s="20"/>
      <c r="D467" s="20"/>
      <c r="E467" s="20"/>
      <c r="F467" s="20"/>
      <c r="G467" s="20"/>
      <c r="H467" s="20"/>
      <c r="I467" s="6"/>
    </row>
    <row r="468" spans="1:9" s="25" customFormat="1" ht="48" customHeight="1" x14ac:dyDescent="0.25">
      <c r="A468" s="796" t="s">
        <v>197</v>
      </c>
      <c r="B468" s="796"/>
      <c r="C468" s="796"/>
      <c r="D468" s="796"/>
      <c r="E468" s="796"/>
      <c r="F468" s="796"/>
      <c r="G468" s="796"/>
      <c r="H468" s="796"/>
      <c r="I468" s="796"/>
    </row>
    <row r="469" spans="1:9" s="25" customFormat="1" ht="16.5" thickBot="1" x14ac:dyDescent="0.3">
      <c r="A469" s="798"/>
      <c r="B469" s="798"/>
      <c r="C469" s="798"/>
      <c r="D469" s="798"/>
      <c r="E469" s="798"/>
      <c r="F469" s="798"/>
      <c r="G469" s="798"/>
      <c r="H469" s="17"/>
      <c r="I469" s="6"/>
    </row>
    <row r="470" spans="1:9" s="25" customFormat="1" ht="16.5" customHeight="1" thickBot="1" x14ac:dyDescent="0.25">
      <c r="A470" s="515" t="s">
        <v>0</v>
      </c>
      <c r="B470" s="588" t="s">
        <v>1</v>
      </c>
      <c r="C470" s="464" t="s">
        <v>149</v>
      </c>
      <c r="D470" s="590" t="s">
        <v>182</v>
      </c>
      <c r="E470" s="590"/>
      <c r="F470" s="513" t="s">
        <v>85</v>
      </c>
      <c r="G470" s="464" t="s">
        <v>24</v>
      </c>
      <c r="H470" s="466" t="s">
        <v>24</v>
      </c>
      <c r="I470" s="604" t="s">
        <v>43</v>
      </c>
    </row>
    <row r="471" spans="1:9" s="25" customFormat="1" ht="25.5" customHeight="1" thickBot="1" x14ac:dyDescent="0.25">
      <c r="A471" s="516"/>
      <c r="B471" s="589"/>
      <c r="C471" s="465"/>
      <c r="D471" s="222" t="s">
        <v>45</v>
      </c>
      <c r="E471" s="222" t="s">
        <v>46</v>
      </c>
      <c r="F471" s="514"/>
      <c r="G471" s="465"/>
      <c r="H471" s="497"/>
      <c r="I471" s="797"/>
    </row>
    <row r="472" spans="1:9" s="25" customFormat="1" ht="13.5" thickBot="1" x14ac:dyDescent="0.25">
      <c r="A472" s="493" t="s">
        <v>93</v>
      </c>
      <c r="B472" s="494" t="s">
        <v>2</v>
      </c>
      <c r="C472" s="175" t="s">
        <v>38</v>
      </c>
      <c r="D472" s="231"/>
      <c r="E472" s="231"/>
      <c r="F472" s="500">
        <v>1478</v>
      </c>
      <c r="G472" s="364">
        <f>D475*F472*5</f>
        <v>0</v>
      </c>
      <c r="H472" s="364">
        <f>(D475/12)*9*F472*5</f>
        <v>0</v>
      </c>
      <c r="I472" s="364">
        <f>(E475/12)*9*F472*5</f>
        <v>0</v>
      </c>
    </row>
    <row r="473" spans="1:9" s="25" customFormat="1" ht="13.5" thickBot="1" x14ac:dyDescent="0.25">
      <c r="A473" s="493"/>
      <c r="B473" s="495"/>
      <c r="C473" s="176" t="s">
        <v>201</v>
      </c>
      <c r="D473" s="232"/>
      <c r="E473" s="232"/>
      <c r="F473" s="455"/>
      <c r="G473" s="403"/>
      <c r="H473" s="365"/>
      <c r="I473" s="365"/>
    </row>
    <row r="474" spans="1:9" s="25" customFormat="1" ht="13.5" thickBot="1" x14ac:dyDescent="0.25">
      <c r="A474" s="493"/>
      <c r="B474" s="495"/>
      <c r="C474" s="176" t="s">
        <v>41</v>
      </c>
      <c r="D474" s="232"/>
      <c r="E474" s="232"/>
      <c r="F474" s="455"/>
      <c r="G474" s="403"/>
      <c r="H474" s="365"/>
      <c r="I474" s="365"/>
    </row>
    <row r="475" spans="1:9" s="25" customFormat="1" ht="13.5" thickBot="1" x14ac:dyDescent="0.25">
      <c r="A475" s="493"/>
      <c r="B475" s="496"/>
      <c r="C475" s="177" t="s">
        <v>42</v>
      </c>
      <c r="D475" s="313">
        <f>SUM(D472:D474)</f>
        <v>0</v>
      </c>
      <c r="E475" s="339">
        <f>SUM(E472:E474)</f>
        <v>0</v>
      </c>
      <c r="F475" s="456"/>
      <c r="G475" s="404"/>
      <c r="H475" s="366"/>
      <c r="I475" s="366"/>
    </row>
    <row r="476" spans="1:9" s="25" customFormat="1" ht="13.5" thickBot="1" x14ac:dyDescent="0.25">
      <c r="A476" s="493"/>
      <c r="B476" s="494" t="s">
        <v>3</v>
      </c>
      <c r="C476" s="175" t="s">
        <v>38</v>
      </c>
      <c r="D476" s="231"/>
      <c r="E476" s="231"/>
      <c r="F476" s="454">
        <v>5</v>
      </c>
      <c r="G476" s="364">
        <f>D479*F476*5</f>
        <v>0</v>
      </c>
      <c r="H476" s="364">
        <f>D479*F476*5</f>
        <v>0</v>
      </c>
      <c r="I476" s="364">
        <f>E479*F476*5</f>
        <v>0</v>
      </c>
    </row>
    <row r="477" spans="1:9" s="25" customFormat="1" ht="13.5" thickBot="1" x14ac:dyDescent="0.25">
      <c r="A477" s="493"/>
      <c r="B477" s="495"/>
      <c r="C477" s="176" t="s">
        <v>201</v>
      </c>
      <c r="D477" s="232"/>
      <c r="E477" s="232"/>
      <c r="F477" s="455"/>
      <c r="G477" s="403"/>
      <c r="H477" s="365"/>
      <c r="I477" s="365"/>
    </row>
    <row r="478" spans="1:9" s="25" customFormat="1" ht="13.5" thickBot="1" x14ac:dyDescent="0.25">
      <c r="A478" s="493"/>
      <c r="B478" s="495"/>
      <c r="C478" s="176" t="s">
        <v>41</v>
      </c>
      <c r="D478" s="232"/>
      <c r="E478" s="232"/>
      <c r="F478" s="455"/>
      <c r="G478" s="403"/>
      <c r="H478" s="365"/>
      <c r="I478" s="365"/>
    </row>
    <row r="479" spans="1:9" s="25" customFormat="1" ht="13.5" thickBot="1" x14ac:dyDescent="0.25">
      <c r="A479" s="493"/>
      <c r="B479" s="496"/>
      <c r="C479" s="177" t="s">
        <v>42</v>
      </c>
      <c r="D479" s="313">
        <f>SUM(D476:D478)</f>
        <v>0</v>
      </c>
      <c r="E479" s="339">
        <f>SUM(E476:E478)</f>
        <v>0</v>
      </c>
      <c r="F479" s="456"/>
      <c r="G479" s="404"/>
      <c r="H479" s="366"/>
      <c r="I479" s="366"/>
    </row>
    <row r="480" spans="1:9" s="25" customFormat="1" ht="13.5" thickBot="1" x14ac:dyDescent="0.25">
      <c r="A480" s="493"/>
      <c r="B480" s="494" t="s">
        <v>11</v>
      </c>
      <c r="C480" s="175" t="s">
        <v>38</v>
      </c>
      <c r="D480" s="231"/>
      <c r="E480" s="231"/>
      <c r="F480" s="454">
        <v>1478</v>
      </c>
      <c r="G480" s="348"/>
      <c r="H480" s="364">
        <f>(D483/12)*3*F480*5</f>
        <v>0</v>
      </c>
      <c r="I480" s="364">
        <f>(E483/12)*3*F480*5</f>
        <v>0</v>
      </c>
    </row>
    <row r="481" spans="1:9" s="25" customFormat="1" ht="13.5" thickBot="1" x14ac:dyDescent="0.25">
      <c r="A481" s="493"/>
      <c r="B481" s="495"/>
      <c r="C481" s="176" t="s">
        <v>201</v>
      </c>
      <c r="D481" s="232"/>
      <c r="E481" s="232"/>
      <c r="F481" s="455"/>
      <c r="G481" s="348"/>
      <c r="H481" s="365"/>
      <c r="I481" s="365"/>
    </row>
    <row r="482" spans="1:9" s="25" customFormat="1" ht="13.5" thickBot="1" x14ac:dyDescent="0.25">
      <c r="A482" s="493"/>
      <c r="B482" s="495"/>
      <c r="C482" s="176" t="s">
        <v>41</v>
      </c>
      <c r="D482" s="232"/>
      <c r="E482" s="232"/>
      <c r="F482" s="455"/>
      <c r="G482" s="348"/>
      <c r="H482" s="365"/>
      <c r="I482" s="365"/>
    </row>
    <row r="483" spans="1:9" s="25" customFormat="1" ht="13.5" thickBot="1" x14ac:dyDescent="0.25">
      <c r="A483" s="493"/>
      <c r="B483" s="496"/>
      <c r="C483" s="177" t="s">
        <v>42</v>
      </c>
      <c r="D483" s="313">
        <f>SUM(D480:D482)</f>
        <v>0</v>
      </c>
      <c r="E483" s="339">
        <f>SUM(E480:E482)</f>
        <v>0</v>
      </c>
      <c r="F483" s="456"/>
      <c r="G483" s="348"/>
      <c r="H483" s="366"/>
      <c r="I483" s="366"/>
    </row>
    <row r="484" spans="1:9" s="25" customFormat="1" ht="13.5" thickBot="1" x14ac:dyDescent="0.25">
      <c r="A484" s="493" t="s">
        <v>79</v>
      </c>
      <c r="B484" s="494" t="s">
        <v>2</v>
      </c>
      <c r="C484" s="175" t="s">
        <v>38</v>
      </c>
      <c r="D484" s="231"/>
      <c r="E484" s="231"/>
      <c r="F484" s="500">
        <v>1075</v>
      </c>
      <c r="G484" s="364">
        <f>D487*F484*5</f>
        <v>0</v>
      </c>
      <c r="H484" s="364">
        <f>(D487/12)*9*F484*5</f>
        <v>0</v>
      </c>
      <c r="I484" s="364">
        <f>(E487/12)*9*F484*5</f>
        <v>0</v>
      </c>
    </row>
    <row r="485" spans="1:9" s="25" customFormat="1" ht="13.5" thickBot="1" x14ac:dyDescent="0.25">
      <c r="A485" s="493"/>
      <c r="B485" s="495"/>
      <c r="C485" s="176" t="s">
        <v>201</v>
      </c>
      <c r="D485" s="232"/>
      <c r="E485" s="232"/>
      <c r="F485" s="455"/>
      <c r="G485" s="403"/>
      <c r="H485" s="365"/>
      <c r="I485" s="365"/>
    </row>
    <row r="486" spans="1:9" s="25" customFormat="1" ht="13.5" thickBot="1" x14ac:dyDescent="0.25">
      <c r="A486" s="493"/>
      <c r="B486" s="495"/>
      <c r="C486" s="176" t="s">
        <v>41</v>
      </c>
      <c r="D486" s="232"/>
      <c r="E486" s="232"/>
      <c r="F486" s="455"/>
      <c r="G486" s="403"/>
      <c r="H486" s="365"/>
      <c r="I486" s="365"/>
    </row>
    <row r="487" spans="1:9" s="25" customFormat="1" ht="13.5" thickBot="1" x14ac:dyDescent="0.25">
      <c r="A487" s="493"/>
      <c r="B487" s="496"/>
      <c r="C487" s="177" t="s">
        <v>42</v>
      </c>
      <c r="D487" s="313">
        <f>SUM(D484:D486)</f>
        <v>0</v>
      </c>
      <c r="E487" s="339">
        <f>SUM(E484:E486)</f>
        <v>0</v>
      </c>
      <c r="F487" s="456"/>
      <c r="G487" s="404"/>
      <c r="H487" s="366"/>
      <c r="I487" s="366"/>
    </row>
    <row r="488" spans="1:9" s="25" customFormat="1" ht="13.5" thickBot="1" x14ac:dyDescent="0.25">
      <c r="A488" s="493"/>
      <c r="B488" s="494" t="s">
        <v>3</v>
      </c>
      <c r="C488" s="175" t="s">
        <v>38</v>
      </c>
      <c r="D488" s="231"/>
      <c r="E488" s="231"/>
      <c r="F488" s="454">
        <v>1</v>
      </c>
      <c r="G488" s="348"/>
      <c r="H488" s="364">
        <f>D491*F488*5</f>
        <v>0</v>
      </c>
      <c r="I488" s="364">
        <f>E491*F488*5</f>
        <v>0</v>
      </c>
    </row>
    <row r="489" spans="1:9" s="25" customFormat="1" ht="13.5" thickBot="1" x14ac:dyDescent="0.25">
      <c r="A489" s="493"/>
      <c r="B489" s="495"/>
      <c r="C489" s="176" t="s">
        <v>201</v>
      </c>
      <c r="D489" s="232"/>
      <c r="E489" s="232"/>
      <c r="F489" s="455"/>
      <c r="G489" s="348"/>
      <c r="H489" s="365"/>
      <c r="I489" s="365"/>
    </row>
    <row r="490" spans="1:9" s="25" customFormat="1" ht="13.5" thickBot="1" x14ac:dyDescent="0.25">
      <c r="A490" s="493"/>
      <c r="B490" s="495"/>
      <c r="C490" s="176" t="s">
        <v>41</v>
      </c>
      <c r="D490" s="232"/>
      <c r="E490" s="232"/>
      <c r="F490" s="455"/>
      <c r="G490" s="348"/>
      <c r="H490" s="365"/>
      <c r="I490" s="365"/>
    </row>
    <row r="491" spans="1:9" s="25" customFormat="1" ht="13.5" thickBot="1" x14ac:dyDescent="0.25">
      <c r="A491" s="493"/>
      <c r="B491" s="496"/>
      <c r="C491" s="177" t="s">
        <v>42</v>
      </c>
      <c r="D491" s="313">
        <f>SUM(D488:D490)</f>
        <v>0</v>
      </c>
      <c r="E491" s="339">
        <f>SUM(E488:E490)</f>
        <v>0</v>
      </c>
      <c r="F491" s="456"/>
      <c r="G491" s="348"/>
      <c r="H491" s="366"/>
      <c r="I491" s="366"/>
    </row>
    <row r="492" spans="1:9" s="25" customFormat="1" ht="13.5" thickBot="1" x14ac:dyDescent="0.25">
      <c r="A492" s="493"/>
      <c r="B492" s="494" t="s">
        <v>11</v>
      </c>
      <c r="C492" s="175" t="s">
        <v>38</v>
      </c>
      <c r="D492" s="231"/>
      <c r="E492" s="231"/>
      <c r="F492" s="454">
        <v>1075</v>
      </c>
      <c r="G492" s="348"/>
      <c r="H492" s="364">
        <f>(D495/12)*3*F492*5</f>
        <v>0</v>
      </c>
      <c r="I492" s="364">
        <f>(E495/12)*3*F492*5</f>
        <v>0</v>
      </c>
    </row>
    <row r="493" spans="1:9" s="25" customFormat="1" ht="13.5" thickBot="1" x14ac:dyDescent="0.25">
      <c r="A493" s="493"/>
      <c r="B493" s="495"/>
      <c r="C493" s="176" t="s">
        <v>201</v>
      </c>
      <c r="D493" s="232"/>
      <c r="E493" s="232"/>
      <c r="F493" s="455"/>
      <c r="G493" s="348"/>
      <c r="H493" s="365"/>
      <c r="I493" s="365"/>
    </row>
    <row r="494" spans="1:9" s="25" customFormat="1" ht="13.5" thickBot="1" x14ac:dyDescent="0.25">
      <c r="A494" s="493"/>
      <c r="B494" s="495"/>
      <c r="C494" s="176" t="s">
        <v>41</v>
      </c>
      <c r="D494" s="232"/>
      <c r="E494" s="232"/>
      <c r="F494" s="455"/>
      <c r="G494" s="348"/>
      <c r="H494" s="365"/>
      <c r="I494" s="365"/>
    </row>
    <row r="495" spans="1:9" s="25" customFormat="1" ht="13.5" thickBot="1" x14ac:dyDescent="0.25">
      <c r="A495" s="493"/>
      <c r="B495" s="496"/>
      <c r="C495" s="177" t="s">
        <v>42</v>
      </c>
      <c r="D495" s="313">
        <f>SUM(D492:D494)</f>
        <v>0</v>
      </c>
      <c r="E495" s="339">
        <f>SUM(E492:E494)</f>
        <v>0</v>
      </c>
      <c r="F495" s="456"/>
      <c r="G495" s="348"/>
      <c r="H495" s="366"/>
      <c r="I495" s="366"/>
    </row>
    <row r="496" spans="1:9" s="25" customFormat="1" ht="13.5" thickBot="1" x14ac:dyDescent="0.25">
      <c r="A496" s="493" t="s">
        <v>94</v>
      </c>
      <c r="B496" s="494" t="s">
        <v>2</v>
      </c>
      <c r="C496" s="175" t="s">
        <v>38</v>
      </c>
      <c r="D496" s="231"/>
      <c r="E496" s="231"/>
      <c r="F496" s="500">
        <v>20</v>
      </c>
      <c r="G496" s="364">
        <f>D499*F496*5</f>
        <v>0</v>
      </c>
      <c r="H496" s="364">
        <f>(D499/12)*9*F496*5</f>
        <v>0</v>
      </c>
      <c r="I496" s="364">
        <f>(E499/12)*9*F496*5</f>
        <v>0</v>
      </c>
    </row>
    <row r="497" spans="1:9" s="25" customFormat="1" ht="13.5" thickBot="1" x14ac:dyDescent="0.25">
      <c r="A497" s="493"/>
      <c r="B497" s="495"/>
      <c r="C497" s="176" t="s">
        <v>201</v>
      </c>
      <c r="D497" s="232"/>
      <c r="E497" s="232"/>
      <c r="F497" s="455"/>
      <c r="G497" s="403"/>
      <c r="H497" s="365"/>
      <c r="I497" s="365"/>
    </row>
    <row r="498" spans="1:9" s="25" customFormat="1" ht="13.5" thickBot="1" x14ac:dyDescent="0.25">
      <c r="A498" s="493"/>
      <c r="B498" s="495"/>
      <c r="C498" s="176" t="s">
        <v>41</v>
      </c>
      <c r="D498" s="232"/>
      <c r="E498" s="232"/>
      <c r="F498" s="455"/>
      <c r="G498" s="403"/>
      <c r="H498" s="365"/>
      <c r="I498" s="365"/>
    </row>
    <row r="499" spans="1:9" s="25" customFormat="1" ht="13.5" thickBot="1" x14ac:dyDescent="0.25">
      <c r="A499" s="493"/>
      <c r="B499" s="496"/>
      <c r="C499" s="177" t="s">
        <v>42</v>
      </c>
      <c r="D499" s="313">
        <f>SUM(D496:D498)</f>
        <v>0</v>
      </c>
      <c r="E499" s="339">
        <f>SUM(E496:E498)</f>
        <v>0</v>
      </c>
      <c r="F499" s="456"/>
      <c r="G499" s="404"/>
      <c r="H499" s="366"/>
      <c r="I499" s="366"/>
    </row>
    <row r="500" spans="1:9" s="25" customFormat="1" ht="13.5" thickBot="1" x14ac:dyDescent="0.25">
      <c r="A500" s="493"/>
      <c r="B500" s="494" t="s">
        <v>3</v>
      </c>
      <c r="C500" s="175" t="s">
        <v>38</v>
      </c>
      <c r="D500" s="231"/>
      <c r="E500" s="231"/>
      <c r="F500" s="454">
        <v>1</v>
      </c>
      <c r="G500" s="348"/>
      <c r="H500" s="364">
        <f>D503*F500*5</f>
        <v>0</v>
      </c>
      <c r="I500" s="364">
        <f>E503*F500*5</f>
        <v>0</v>
      </c>
    </row>
    <row r="501" spans="1:9" s="25" customFormat="1" ht="13.5" thickBot="1" x14ac:dyDescent="0.25">
      <c r="A501" s="493"/>
      <c r="B501" s="495"/>
      <c r="C501" s="176" t="s">
        <v>201</v>
      </c>
      <c r="D501" s="232"/>
      <c r="E501" s="232"/>
      <c r="F501" s="455"/>
      <c r="G501" s="348"/>
      <c r="H501" s="365"/>
      <c r="I501" s="365"/>
    </row>
    <row r="502" spans="1:9" s="25" customFormat="1" ht="13.5" thickBot="1" x14ac:dyDescent="0.25">
      <c r="A502" s="493"/>
      <c r="B502" s="495"/>
      <c r="C502" s="176" t="s">
        <v>41</v>
      </c>
      <c r="D502" s="232"/>
      <c r="E502" s="232"/>
      <c r="F502" s="455"/>
      <c r="G502" s="348"/>
      <c r="H502" s="365"/>
      <c r="I502" s="365"/>
    </row>
    <row r="503" spans="1:9" s="25" customFormat="1" ht="13.5" thickBot="1" x14ac:dyDescent="0.25">
      <c r="A503" s="493"/>
      <c r="B503" s="496"/>
      <c r="C503" s="177" t="s">
        <v>42</v>
      </c>
      <c r="D503" s="313">
        <f>SUM(D500:D502)</f>
        <v>0</v>
      </c>
      <c r="E503" s="339">
        <f>SUM(E500:E502)</f>
        <v>0</v>
      </c>
      <c r="F503" s="456"/>
      <c r="G503" s="348"/>
      <c r="H503" s="366"/>
      <c r="I503" s="366"/>
    </row>
    <row r="504" spans="1:9" s="25" customFormat="1" ht="13.5" thickBot="1" x14ac:dyDescent="0.25">
      <c r="A504" s="493"/>
      <c r="B504" s="494" t="s">
        <v>11</v>
      </c>
      <c r="C504" s="175" t="s">
        <v>38</v>
      </c>
      <c r="D504" s="231"/>
      <c r="E504" s="231"/>
      <c r="F504" s="454">
        <v>20</v>
      </c>
      <c r="G504" s="348"/>
      <c r="H504" s="364">
        <f>(D507/12)*3*F504*5</f>
        <v>0</v>
      </c>
      <c r="I504" s="364">
        <f>(E507/12)*3*F504*5</f>
        <v>0</v>
      </c>
    </row>
    <row r="505" spans="1:9" s="25" customFormat="1" ht="13.5" thickBot="1" x14ac:dyDescent="0.25">
      <c r="A505" s="493"/>
      <c r="B505" s="495"/>
      <c r="C505" s="176" t="s">
        <v>201</v>
      </c>
      <c r="D505" s="232"/>
      <c r="E505" s="232"/>
      <c r="F505" s="455"/>
      <c r="G505" s="348"/>
      <c r="H505" s="365"/>
      <c r="I505" s="365"/>
    </row>
    <row r="506" spans="1:9" s="25" customFormat="1" ht="13.5" thickBot="1" x14ac:dyDescent="0.25">
      <c r="A506" s="493"/>
      <c r="B506" s="495"/>
      <c r="C506" s="176" t="s">
        <v>41</v>
      </c>
      <c r="D506" s="232"/>
      <c r="E506" s="232"/>
      <c r="F506" s="455"/>
      <c r="G506" s="348"/>
      <c r="H506" s="365"/>
      <c r="I506" s="365"/>
    </row>
    <row r="507" spans="1:9" s="25" customFormat="1" ht="13.5" thickBot="1" x14ac:dyDescent="0.25">
      <c r="A507" s="493"/>
      <c r="B507" s="496"/>
      <c r="C507" s="177" t="s">
        <v>42</v>
      </c>
      <c r="D507" s="313">
        <f>SUM(D504:D506)</f>
        <v>0</v>
      </c>
      <c r="E507" s="339">
        <f>SUM(E504:E506)</f>
        <v>0</v>
      </c>
      <c r="F507" s="456"/>
      <c r="G507" s="348"/>
      <c r="H507" s="366"/>
      <c r="I507" s="366"/>
    </row>
    <row r="508" spans="1:9" s="25" customFormat="1" ht="13.5" thickBot="1" x14ac:dyDescent="0.25">
      <c r="A508" s="493" t="s">
        <v>92</v>
      </c>
      <c r="B508" s="494" t="s">
        <v>2</v>
      </c>
      <c r="C508" s="175" t="s">
        <v>38</v>
      </c>
      <c r="D508" s="231"/>
      <c r="E508" s="231"/>
      <c r="F508" s="500">
        <v>5</v>
      </c>
      <c r="G508" s="364">
        <f>D511*F508*5</f>
        <v>0</v>
      </c>
      <c r="H508" s="364">
        <f>(D511/12)*9*F508*5</f>
        <v>0</v>
      </c>
      <c r="I508" s="364">
        <f>(E511/12)*9*F508*5</f>
        <v>0</v>
      </c>
    </row>
    <row r="509" spans="1:9" s="25" customFormat="1" ht="13.5" thickBot="1" x14ac:dyDescent="0.25">
      <c r="A509" s="493"/>
      <c r="B509" s="495"/>
      <c r="C509" s="176" t="s">
        <v>201</v>
      </c>
      <c r="D509" s="232"/>
      <c r="E509" s="232"/>
      <c r="F509" s="455"/>
      <c r="G509" s="403"/>
      <c r="H509" s="365"/>
      <c r="I509" s="365"/>
    </row>
    <row r="510" spans="1:9" s="25" customFormat="1" ht="13.5" thickBot="1" x14ac:dyDescent="0.25">
      <c r="A510" s="493"/>
      <c r="B510" s="495"/>
      <c r="C510" s="176" t="s">
        <v>41</v>
      </c>
      <c r="D510" s="232"/>
      <c r="E510" s="232"/>
      <c r="F510" s="455"/>
      <c r="G510" s="403"/>
      <c r="H510" s="365"/>
      <c r="I510" s="365"/>
    </row>
    <row r="511" spans="1:9" s="25" customFormat="1" ht="13.5" thickBot="1" x14ac:dyDescent="0.25">
      <c r="A511" s="493"/>
      <c r="B511" s="496"/>
      <c r="C511" s="177" t="s">
        <v>42</v>
      </c>
      <c r="D511" s="313">
        <f>SUM(D508:D510)</f>
        <v>0</v>
      </c>
      <c r="E511" s="339">
        <f>SUM(E508:E510)</f>
        <v>0</v>
      </c>
      <c r="F511" s="456"/>
      <c r="G511" s="404"/>
      <c r="H511" s="366"/>
      <c r="I511" s="366"/>
    </row>
    <row r="512" spans="1:9" s="25" customFormat="1" ht="13.5" thickBot="1" x14ac:dyDescent="0.25">
      <c r="A512" s="493"/>
      <c r="B512" s="494" t="s">
        <v>165</v>
      </c>
      <c r="C512" s="175" t="s">
        <v>38</v>
      </c>
      <c r="D512" s="231"/>
      <c r="E512" s="231"/>
      <c r="F512" s="454">
        <v>1</v>
      </c>
      <c r="G512" s="348"/>
      <c r="H512" s="364">
        <f>D515*F512*5</f>
        <v>0</v>
      </c>
      <c r="I512" s="364">
        <f>E515*F512*5</f>
        <v>0</v>
      </c>
    </row>
    <row r="513" spans="1:9" s="25" customFormat="1" ht="13.5" thickBot="1" x14ac:dyDescent="0.25">
      <c r="A513" s="493"/>
      <c r="B513" s="495"/>
      <c r="C513" s="176" t="s">
        <v>201</v>
      </c>
      <c r="D513" s="232"/>
      <c r="E513" s="232"/>
      <c r="F513" s="455"/>
      <c r="G513" s="348"/>
      <c r="H513" s="365"/>
      <c r="I513" s="365"/>
    </row>
    <row r="514" spans="1:9" s="25" customFormat="1" ht="13.5" thickBot="1" x14ac:dyDescent="0.25">
      <c r="A514" s="493"/>
      <c r="B514" s="495"/>
      <c r="C514" s="176" t="s">
        <v>41</v>
      </c>
      <c r="D514" s="232"/>
      <c r="E514" s="232"/>
      <c r="F514" s="455"/>
      <c r="G514" s="348"/>
      <c r="H514" s="365"/>
      <c r="I514" s="365"/>
    </row>
    <row r="515" spans="1:9" s="25" customFormat="1" ht="13.5" thickBot="1" x14ac:dyDescent="0.25">
      <c r="A515" s="493"/>
      <c r="B515" s="496"/>
      <c r="C515" s="177" t="s">
        <v>42</v>
      </c>
      <c r="D515" s="313">
        <f>SUM(D512:D514)</f>
        <v>0</v>
      </c>
      <c r="E515" s="339">
        <f>SUM(E512:E514)</f>
        <v>0</v>
      </c>
      <c r="F515" s="456"/>
      <c r="G515" s="348"/>
      <c r="H515" s="366"/>
      <c r="I515" s="366"/>
    </row>
    <row r="516" spans="1:9" s="25" customFormat="1" ht="13.5" thickBot="1" x14ac:dyDescent="0.25">
      <c r="A516" s="493"/>
      <c r="B516" s="494" t="s">
        <v>11</v>
      </c>
      <c r="C516" s="175" t="s">
        <v>38</v>
      </c>
      <c r="D516" s="231"/>
      <c r="E516" s="231"/>
      <c r="F516" s="454">
        <v>5</v>
      </c>
      <c r="G516" s="348"/>
      <c r="H516" s="364">
        <f>(D519/12)*3*F516*5</f>
        <v>0</v>
      </c>
      <c r="I516" s="364">
        <f>(E519/12)*3*F516*5</f>
        <v>0</v>
      </c>
    </row>
    <row r="517" spans="1:9" s="25" customFormat="1" ht="13.5" thickBot="1" x14ac:dyDescent="0.25">
      <c r="A517" s="493"/>
      <c r="B517" s="495"/>
      <c r="C517" s="176" t="s">
        <v>201</v>
      </c>
      <c r="D517" s="232"/>
      <c r="E517" s="232"/>
      <c r="F517" s="455"/>
      <c r="G517" s="348"/>
      <c r="H517" s="365"/>
      <c r="I517" s="365"/>
    </row>
    <row r="518" spans="1:9" s="25" customFormat="1" ht="13.5" thickBot="1" x14ac:dyDescent="0.25">
      <c r="A518" s="493"/>
      <c r="B518" s="495"/>
      <c r="C518" s="176" t="s">
        <v>41</v>
      </c>
      <c r="D518" s="232"/>
      <c r="E518" s="232"/>
      <c r="F518" s="455"/>
      <c r="G518" s="348"/>
      <c r="H518" s="365"/>
      <c r="I518" s="365"/>
    </row>
    <row r="519" spans="1:9" s="25" customFormat="1" ht="13.5" thickBot="1" x14ac:dyDescent="0.25">
      <c r="A519" s="493"/>
      <c r="B519" s="496"/>
      <c r="C519" s="177" t="s">
        <v>42</v>
      </c>
      <c r="D519" s="313">
        <f>SUM(D516:D518)</f>
        <v>0</v>
      </c>
      <c r="E519" s="339">
        <f>SUM(E516:E518)</f>
        <v>0</v>
      </c>
      <c r="F519" s="456"/>
      <c r="G519" s="348"/>
      <c r="H519" s="366"/>
      <c r="I519" s="366"/>
    </row>
    <row r="520" spans="1:9" s="25" customFormat="1" ht="13.5" thickBot="1" x14ac:dyDescent="0.25">
      <c r="A520" s="580" t="s">
        <v>95</v>
      </c>
      <c r="B520" s="494" t="s">
        <v>2</v>
      </c>
      <c r="C520" s="175" t="s">
        <v>38</v>
      </c>
      <c r="D520" s="231"/>
      <c r="E520" s="231"/>
      <c r="F520" s="500">
        <v>5</v>
      </c>
      <c r="G520" s="364">
        <f>D523*F520*5</f>
        <v>0</v>
      </c>
      <c r="H520" s="364">
        <f>(D523/12)*9*F520*5</f>
        <v>0</v>
      </c>
      <c r="I520" s="364">
        <f>(E523/12)*9*F520*5</f>
        <v>0</v>
      </c>
    </row>
    <row r="521" spans="1:9" s="25" customFormat="1" ht="13.5" thickBot="1" x14ac:dyDescent="0.25">
      <c r="A521" s="580"/>
      <c r="B521" s="495"/>
      <c r="C521" s="176" t="s">
        <v>201</v>
      </c>
      <c r="D521" s="232"/>
      <c r="E521" s="232"/>
      <c r="F521" s="455"/>
      <c r="G521" s="403"/>
      <c r="H521" s="365"/>
      <c r="I521" s="365"/>
    </row>
    <row r="522" spans="1:9" s="25" customFormat="1" ht="13.5" thickBot="1" x14ac:dyDescent="0.25">
      <c r="A522" s="580"/>
      <c r="B522" s="495"/>
      <c r="C522" s="176" t="s">
        <v>41</v>
      </c>
      <c r="D522" s="232"/>
      <c r="E522" s="232"/>
      <c r="F522" s="455"/>
      <c r="G522" s="403"/>
      <c r="H522" s="365"/>
      <c r="I522" s="365"/>
    </row>
    <row r="523" spans="1:9" s="25" customFormat="1" ht="13.5" thickBot="1" x14ac:dyDescent="0.25">
      <c r="A523" s="580"/>
      <c r="B523" s="496"/>
      <c r="C523" s="177" t="s">
        <v>42</v>
      </c>
      <c r="D523" s="313">
        <f>SUM(D520:D522)</f>
        <v>0</v>
      </c>
      <c r="E523" s="339">
        <f>SUM(E520:E522)</f>
        <v>0</v>
      </c>
      <c r="F523" s="456"/>
      <c r="G523" s="404"/>
      <c r="H523" s="366"/>
      <c r="I523" s="366"/>
    </row>
    <row r="524" spans="1:9" s="25" customFormat="1" ht="13.5" thickBot="1" x14ac:dyDescent="0.25">
      <c r="A524" s="580"/>
      <c r="B524" s="494" t="s">
        <v>3</v>
      </c>
      <c r="C524" s="175" t="s">
        <v>38</v>
      </c>
      <c r="D524" s="231"/>
      <c r="E524" s="231"/>
      <c r="F524" s="454">
        <v>1</v>
      </c>
      <c r="G524" s="348"/>
      <c r="H524" s="364">
        <f>D527*F524*5</f>
        <v>0</v>
      </c>
      <c r="I524" s="364">
        <f>E527*F524*5</f>
        <v>0</v>
      </c>
    </row>
    <row r="525" spans="1:9" s="25" customFormat="1" ht="13.5" thickBot="1" x14ac:dyDescent="0.25">
      <c r="A525" s="580"/>
      <c r="B525" s="495"/>
      <c r="C525" s="176" t="s">
        <v>201</v>
      </c>
      <c r="D525" s="232"/>
      <c r="E525" s="232"/>
      <c r="F525" s="455"/>
      <c r="G525" s="348"/>
      <c r="H525" s="365"/>
      <c r="I525" s="365"/>
    </row>
    <row r="526" spans="1:9" s="25" customFormat="1" ht="13.5" thickBot="1" x14ac:dyDescent="0.25">
      <c r="A526" s="580"/>
      <c r="B526" s="495"/>
      <c r="C526" s="176" t="s">
        <v>41</v>
      </c>
      <c r="D526" s="232"/>
      <c r="E526" s="232"/>
      <c r="F526" s="455"/>
      <c r="G526" s="348"/>
      <c r="H526" s="365"/>
      <c r="I526" s="365"/>
    </row>
    <row r="527" spans="1:9" s="25" customFormat="1" ht="13.5" thickBot="1" x14ac:dyDescent="0.25">
      <c r="A527" s="580"/>
      <c r="B527" s="496"/>
      <c r="C527" s="177" t="s">
        <v>42</v>
      </c>
      <c r="D527" s="313">
        <f>SUM(D524:D526)</f>
        <v>0</v>
      </c>
      <c r="E527" s="339">
        <f>SUM(E524:E526)</f>
        <v>0</v>
      </c>
      <c r="F527" s="456"/>
      <c r="G527" s="348"/>
      <c r="H527" s="366"/>
      <c r="I527" s="366"/>
    </row>
    <row r="528" spans="1:9" s="25" customFormat="1" ht="13.5" thickBot="1" x14ac:dyDescent="0.25">
      <c r="A528" s="580"/>
      <c r="B528" s="494" t="s">
        <v>11</v>
      </c>
      <c r="C528" s="175" t="s">
        <v>38</v>
      </c>
      <c r="D528" s="231"/>
      <c r="E528" s="231"/>
      <c r="F528" s="454">
        <v>5</v>
      </c>
      <c r="G528" s="348"/>
      <c r="H528" s="364">
        <f>(D531/12)*3*F528*5</f>
        <v>0</v>
      </c>
      <c r="I528" s="364">
        <f>(E531/12)*3*F528*5</f>
        <v>0</v>
      </c>
    </row>
    <row r="529" spans="1:9" s="25" customFormat="1" ht="13.5" thickBot="1" x14ac:dyDescent="0.25">
      <c r="A529" s="580"/>
      <c r="B529" s="495"/>
      <c r="C529" s="176" t="s">
        <v>201</v>
      </c>
      <c r="D529" s="232"/>
      <c r="E529" s="232"/>
      <c r="F529" s="455"/>
      <c r="G529" s="348"/>
      <c r="H529" s="365"/>
      <c r="I529" s="365"/>
    </row>
    <row r="530" spans="1:9" s="25" customFormat="1" ht="13.5" thickBot="1" x14ac:dyDescent="0.25">
      <c r="A530" s="580"/>
      <c r="B530" s="495"/>
      <c r="C530" s="176" t="s">
        <v>41</v>
      </c>
      <c r="D530" s="232"/>
      <c r="E530" s="232"/>
      <c r="F530" s="455"/>
      <c r="G530" s="348"/>
      <c r="H530" s="365"/>
      <c r="I530" s="365"/>
    </row>
    <row r="531" spans="1:9" s="25" customFormat="1" ht="13.5" thickBot="1" x14ac:dyDescent="0.25">
      <c r="A531" s="580"/>
      <c r="B531" s="496"/>
      <c r="C531" s="177" t="s">
        <v>42</v>
      </c>
      <c r="D531" s="313">
        <f>SUM(D528:D530)</f>
        <v>0</v>
      </c>
      <c r="E531" s="339">
        <f>SUM(E528:E530)</f>
        <v>0</v>
      </c>
      <c r="F531" s="456"/>
      <c r="G531" s="348"/>
      <c r="H531" s="366"/>
      <c r="I531" s="366"/>
    </row>
    <row r="532" spans="1:9" ht="18.600000000000001" customHeight="1" thickBot="1" x14ac:dyDescent="0.25">
      <c r="A532" s="581" t="s">
        <v>44</v>
      </c>
      <c r="B532" s="582"/>
      <c r="C532" s="582"/>
      <c r="D532" s="582"/>
      <c r="E532" s="582"/>
      <c r="F532" s="582"/>
      <c r="G532" s="178">
        <f>SUM(G472:G479)</f>
        <v>0</v>
      </c>
      <c r="H532" s="179">
        <f>SUM(H472:H531)</f>
        <v>0</v>
      </c>
      <c r="I532" s="180">
        <f>SUM(I472:I531)</f>
        <v>0</v>
      </c>
    </row>
    <row r="533" spans="1:9" ht="12.75" customHeight="1" x14ac:dyDescent="0.2">
      <c r="A533" s="554" t="s">
        <v>166</v>
      </c>
      <c r="B533" s="554"/>
      <c r="C533" s="554"/>
      <c r="D533" s="554"/>
      <c r="E533" s="554"/>
      <c r="F533" s="554"/>
      <c r="G533" s="554"/>
      <c r="H533" s="554"/>
      <c r="I533" s="554"/>
    </row>
    <row r="534" spans="1:9" ht="12.75" customHeight="1" x14ac:dyDescent="0.2">
      <c r="A534" s="556" t="s">
        <v>114</v>
      </c>
      <c r="B534" s="556"/>
      <c r="C534" s="556"/>
      <c r="D534" s="556"/>
      <c r="E534" s="556"/>
      <c r="F534" s="556"/>
      <c r="G534" s="556"/>
      <c r="H534" s="556"/>
      <c r="I534" s="556"/>
    </row>
    <row r="535" spans="1:9" ht="12.75" customHeight="1" x14ac:dyDescent="0.2">
      <c r="A535" s="49"/>
      <c r="B535" s="49"/>
      <c r="C535" s="49"/>
      <c r="D535" s="49"/>
      <c r="E535" s="49"/>
      <c r="F535" s="49"/>
      <c r="G535" s="49"/>
      <c r="H535" s="49"/>
      <c r="I535" s="49"/>
    </row>
    <row r="536" spans="1:9" ht="12.75" customHeight="1" x14ac:dyDescent="0.2">
      <c r="A536" s="49"/>
      <c r="B536" s="49"/>
      <c r="C536" s="49"/>
      <c r="D536" s="49"/>
      <c r="E536" s="49"/>
      <c r="F536" s="49"/>
      <c r="G536" s="49"/>
      <c r="H536" s="49"/>
      <c r="I536" s="49"/>
    </row>
    <row r="537" spans="1:9" ht="26.25" customHeight="1" x14ac:dyDescent="0.2">
      <c r="A537" s="577" t="s">
        <v>167</v>
      </c>
      <c r="B537" s="577"/>
      <c r="C537" s="577"/>
      <c r="D537" s="577"/>
      <c r="E537" s="577"/>
      <c r="F537" s="577"/>
      <c r="G537" s="577"/>
      <c r="H537" s="577"/>
      <c r="I537" s="577"/>
    </row>
    <row r="538" spans="1:9" ht="12.75" customHeight="1" thickBot="1" x14ac:dyDescent="0.25">
      <c r="A538" s="50"/>
      <c r="B538" s="50"/>
      <c r="C538" s="50"/>
      <c r="D538" s="50"/>
      <c r="E538" s="50"/>
      <c r="F538" s="51"/>
      <c r="G538" s="11"/>
      <c r="H538" s="51"/>
    </row>
    <row r="539" spans="1:9" ht="12.75" customHeight="1" x14ac:dyDescent="0.2">
      <c r="A539" s="566" t="s">
        <v>149</v>
      </c>
      <c r="B539" s="567"/>
      <c r="C539" s="546" t="s">
        <v>198</v>
      </c>
      <c r="D539" s="547"/>
      <c r="E539" s="542" t="s">
        <v>108</v>
      </c>
      <c r="F539" s="544" t="s">
        <v>110</v>
      </c>
      <c r="G539" s="181"/>
      <c r="H539" s="778" t="s">
        <v>111</v>
      </c>
    </row>
    <row r="540" spans="1:9" ht="12.75" customHeight="1" thickBot="1" x14ac:dyDescent="0.25">
      <c r="A540" s="568"/>
      <c r="B540" s="569"/>
      <c r="C540" s="156" t="s">
        <v>45</v>
      </c>
      <c r="D540" s="156" t="s">
        <v>115</v>
      </c>
      <c r="E540" s="543"/>
      <c r="F540" s="545"/>
      <c r="G540" s="182"/>
      <c r="H540" s="779"/>
    </row>
    <row r="541" spans="1:9" ht="18.600000000000001" customHeight="1" thickBot="1" x14ac:dyDescent="0.25">
      <c r="A541" s="526" t="s">
        <v>107</v>
      </c>
      <c r="B541" s="527"/>
      <c r="C541" s="184"/>
      <c r="D541" s="184"/>
      <c r="E541" s="314">
        <v>40</v>
      </c>
      <c r="F541" s="57">
        <f>C541*E541*5</f>
        <v>0</v>
      </c>
      <c r="G541" s="57"/>
      <c r="H541" s="185">
        <f>D541*E541*5</f>
        <v>0</v>
      </c>
    </row>
    <row r="542" spans="1:9" x14ac:dyDescent="0.2">
      <c r="A542" s="39"/>
      <c r="B542" s="39"/>
      <c r="C542" s="39"/>
      <c r="D542" s="39"/>
      <c r="E542" s="39"/>
      <c r="F542" s="39"/>
      <c r="G542" s="40"/>
      <c r="H542" s="41"/>
      <c r="I542" s="41"/>
    </row>
    <row r="543" spans="1:9" s="287" customFormat="1" x14ac:dyDescent="0.2">
      <c r="A543" s="39"/>
      <c r="B543" s="39"/>
      <c r="C543" s="39"/>
      <c r="D543" s="39"/>
      <c r="E543" s="39"/>
      <c r="F543" s="39"/>
      <c r="G543" s="40"/>
      <c r="H543" s="41"/>
      <c r="I543" s="41"/>
    </row>
    <row r="544" spans="1:9" s="287" customFormat="1" ht="15.75" x14ac:dyDescent="0.25">
      <c r="A544" s="360" t="s">
        <v>225</v>
      </c>
      <c r="B544" s="39"/>
      <c r="C544" s="39"/>
      <c r="D544" s="39"/>
      <c r="E544" s="39"/>
      <c r="F544" s="39"/>
      <c r="G544" s="40"/>
      <c r="H544" s="41"/>
      <c r="I544" s="41"/>
    </row>
    <row r="545" spans="1:9" s="287" customFormat="1" x14ac:dyDescent="0.2">
      <c r="A545" s="39"/>
      <c r="B545" s="39"/>
      <c r="C545" s="39"/>
      <c r="D545" s="39"/>
      <c r="E545" s="39"/>
      <c r="F545" s="39"/>
      <c r="G545" s="40"/>
      <c r="H545" s="41"/>
      <c r="I545" s="41"/>
    </row>
    <row r="546" spans="1:9" s="287" customFormat="1" ht="14.25" x14ac:dyDescent="0.25">
      <c r="A546" s="316" t="s">
        <v>226</v>
      </c>
      <c r="B546" s="39"/>
      <c r="C546" s="39"/>
      <c r="D546" s="39"/>
      <c r="E546" s="39"/>
      <c r="F546" s="39"/>
      <c r="G546" s="40"/>
      <c r="H546" s="41"/>
      <c r="I546" s="41"/>
    </row>
    <row r="547" spans="1:9" s="287" customFormat="1" ht="13.5" thickBot="1" x14ac:dyDescent="0.25">
      <c r="A547" s="39"/>
      <c r="B547" s="39"/>
      <c r="C547" s="39"/>
      <c r="D547" s="39"/>
      <c r="E547" s="39"/>
      <c r="F547" s="39"/>
      <c r="G547" s="40"/>
      <c r="H547" s="41"/>
      <c r="I547" s="41"/>
    </row>
    <row r="548" spans="1:9" s="287" customFormat="1" ht="29.45" customHeight="1" x14ac:dyDescent="0.2">
      <c r="A548" s="566" t="s">
        <v>49</v>
      </c>
      <c r="B548" s="567"/>
      <c r="C548" s="570" t="s">
        <v>170</v>
      </c>
      <c r="D548" s="571"/>
      <c r="E548" s="542" t="s">
        <v>172</v>
      </c>
      <c r="F548" s="544" t="s">
        <v>12</v>
      </c>
      <c r="G548" s="181"/>
      <c r="H548" s="778" t="s">
        <v>98</v>
      </c>
      <c r="I548" s="41"/>
    </row>
    <row r="549" spans="1:9" s="287" customFormat="1" ht="13.5" thickBot="1" x14ac:dyDescent="0.25">
      <c r="A549" s="568"/>
      <c r="B549" s="569"/>
      <c r="C549" s="156" t="s">
        <v>45</v>
      </c>
      <c r="D549" s="156" t="s">
        <v>115</v>
      </c>
      <c r="E549" s="543"/>
      <c r="F549" s="545"/>
      <c r="G549" s="182"/>
      <c r="H549" s="779"/>
      <c r="I549" s="41"/>
    </row>
    <row r="550" spans="1:9" s="287" customFormat="1" ht="18.600000000000001" customHeight="1" thickBot="1" x14ac:dyDescent="0.25">
      <c r="A550" s="526" t="s">
        <v>171</v>
      </c>
      <c r="B550" s="527"/>
      <c r="C550" s="184"/>
      <c r="D550" s="184"/>
      <c r="E550" s="314">
        <v>1664</v>
      </c>
      <c r="F550" s="57">
        <f>C550*E550*5*2</f>
        <v>0</v>
      </c>
      <c r="G550" s="57"/>
      <c r="H550" s="185">
        <f>D550*E550*5*2</f>
        <v>0</v>
      </c>
      <c r="I550" s="41"/>
    </row>
    <row r="551" spans="1:9" s="287" customFormat="1" x14ac:dyDescent="0.2">
      <c r="A551" s="39"/>
      <c r="B551" s="39"/>
      <c r="C551" s="39"/>
      <c r="D551" s="39"/>
      <c r="E551" s="39"/>
      <c r="F551" s="39"/>
      <c r="G551" s="40"/>
      <c r="H551" s="41"/>
      <c r="I551" s="41"/>
    </row>
    <row r="552" spans="1:9" s="287" customFormat="1" x14ac:dyDescent="0.2">
      <c r="B552" s="39"/>
      <c r="C552" s="39"/>
      <c r="D552" s="39"/>
      <c r="E552" s="39"/>
      <c r="F552" s="39"/>
      <c r="G552" s="40"/>
      <c r="H552" s="41"/>
      <c r="I552" s="41"/>
    </row>
    <row r="553" spans="1:9" s="287" customFormat="1" ht="14.25" x14ac:dyDescent="0.25">
      <c r="A553" s="316" t="s">
        <v>227</v>
      </c>
      <c r="B553" s="39"/>
      <c r="C553" s="39"/>
      <c r="D553" s="39"/>
      <c r="E553" s="39"/>
      <c r="F553" s="39"/>
      <c r="G553" s="40"/>
      <c r="H553" s="41"/>
      <c r="I553" s="41"/>
    </row>
    <row r="554" spans="1:9" s="287" customFormat="1" ht="13.5" thickBot="1" x14ac:dyDescent="0.25">
      <c r="A554" s="39"/>
      <c r="B554" s="39"/>
      <c r="C554" s="39"/>
      <c r="D554" s="39"/>
      <c r="E554" s="39"/>
      <c r="F554" s="39"/>
      <c r="G554" s="40"/>
      <c r="H554" s="41"/>
      <c r="I554" s="41"/>
    </row>
    <row r="555" spans="1:9" s="287" customFormat="1" ht="13.9" customHeight="1" thickBot="1" x14ac:dyDescent="0.25">
      <c r="A555" s="532" t="s">
        <v>149</v>
      </c>
      <c r="B555" s="533"/>
      <c r="C555" s="530" t="s">
        <v>174</v>
      </c>
      <c r="D555" s="530"/>
      <c r="E555" s="531"/>
      <c r="F555" s="464" t="s">
        <v>88</v>
      </c>
      <c r="G555" s="410" t="s">
        <v>48</v>
      </c>
      <c r="H555" s="498" t="s">
        <v>132</v>
      </c>
      <c r="I555" s="466" t="s">
        <v>133</v>
      </c>
    </row>
    <row r="556" spans="1:9" s="287" customFormat="1" ht="24" customHeight="1" thickBot="1" x14ac:dyDescent="0.25">
      <c r="A556" s="534"/>
      <c r="B556" s="535"/>
      <c r="C556" s="264" t="s">
        <v>50</v>
      </c>
      <c r="D556" s="528" t="s">
        <v>51</v>
      </c>
      <c r="E556" s="529"/>
      <c r="F556" s="465"/>
      <c r="G556" s="411"/>
      <c r="H556" s="499"/>
      <c r="I556" s="587"/>
    </row>
    <row r="557" spans="1:9" s="287" customFormat="1" x14ac:dyDescent="0.2">
      <c r="A557" s="536" t="s">
        <v>173</v>
      </c>
      <c r="B557" s="537"/>
      <c r="C557" s="265"/>
      <c r="D557" s="449"/>
      <c r="E557" s="450"/>
      <c r="F557" s="506">
        <v>700</v>
      </c>
      <c r="G557" s="663">
        <f>F557*C559*5</f>
        <v>0</v>
      </c>
      <c r="H557" s="585">
        <f>C559*F557*5</f>
        <v>0</v>
      </c>
      <c r="I557" s="585">
        <f>D559*F557*5</f>
        <v>0</v>
      </c>
    </row>
    <row r="558" spans="1:9" s="287" customFormat="1" ht="13.5" thickBot="1" x14ac:dyDescent="0.25">
      <c r="A558" s="538" t="s">
        <v>39</v>
      </c>
      <c r="B558" s="539"/>
      <c r="C558" s="266"/>
      <c r="D558" s="422"/>
      <c r="E558" s="423"/>
      <c r="F558" s="507"/>
      <c r="G558" s="664"/>
      <c r="H558" s="662"/>
      <c r="I558" s="662"/>
    </row>
    <row r="559" spans="1:9" s="287" customFormat="1" ht="13.5" thickBot="1" x14ac:dyDescent="0.25">
      <c r="A559" s="540" t="s">
        <v>42</v>
      </c>
      <c r="B559" s="541"/>
      <c r="C559" s="267">
        <f>SUM(C557:C558)</f>
        <v>0</v>
      </c>
      <c r="D559" s="419">
        <f>SUM(D557:E558)</f>
        <v>0</v>
      </c>
      <c r="E559" s="420"/>
      <c r="F559" s="508"/>
      <c r="G559" s="665"/>
      <c r="H559" s="586"/>
      <c r="I559" s="586"/>
    </row>
    <row r="560" spans="1:9" s="287" customFormat="1" x14ac:dyDescent="0.2">
      <c r="A560" s="39"/>
      <c r="B560" s="39"/>
      <c r="C560" s="39"/>
      <c r="D560" s="39"/>
      <c r="E560" s="39"/>
      <c r="F560" s="39"/>
      <c r="G560" s="40"/>
      <c r="H560" s="41"/>
      <c r="I560" s="41"/>
    </row>
    <row r="561" spans="1:9" s="287" customFormat="1" x14ac:dyDescent="0.2">
      <c r="A561" s="39"/>
      <c r="B561" s="39"/>
      <c r="C561" s="39"/>
      <c r="D561" s="39"/>
      <c r="E561" s="39"/>
      <c r="F561" s="39"/>
      <c r="G561" s="40"/>
      <c r="H561" s="41"/>
      <c r="I561" s="41"/>
    </row>
    <row r="562" spans="1:9" s="287" customFormat="1" ht="14.25" x14ac:dyDescent="0.25">
      <c r="A562" s="316" t="s">
        <v>228</v>
      </c>
      <c r="B562" s="39"/>
      <c r="C562" s="39"/>
      <c r="D562" s="39"/>
      <c r="E562" s="39"/>
      <c r="F562" s="39"/>
      <c r="G562" s="40"/>
      <c r="H562" s="41"/>
      <c r="I562" s="41"/>
    </row>
    <row r="563" spans="1:9" s="287" customFormat="1" ht="13.5" thickBot="1" x14ac:dyDescent="0.25">
      <c r="A563" s="39"/>
      <c r="B563" s="39"/>
      <c r="C563" s="39"/>
      <c r="D563" s="39"/>
      <c r="E563" s="39"/>
      <c r="F563" s="39"/>
      <c r="G563" s="40"/>
      <c r="H563" s="41"/>
      <c r="I563" s="41"/>
    </row>
    <row r="564" spans="1:9" s="287" customFormat="1" ht="13.5" thickBot="1" x14ac:dyDescent="0.25">
      <c r="A564" s="532" t="s">
        <v>149</v>
      </c>
      <c r="B564" s="533"/>
      <c r="C564" s="530" t="s">
        <v>176</v>
      </c>
      <c r="D564" s="530"/>
      <c r="E564" s="531"/>
      <c r="F564" s="464" t="s">
        <v>88</v>
      </c>
      <c r="G564" s="410" t="s">
        <v>48</v>
      </c>
      <c r="H564" s="498" t="s">
        <v>132</v>
      </c>
      <c r="I564" s="466" t="s">
        <v>133</v>
      </c>
    </row>
    <row r="565" spans="1:9" s="287" customFormat="1" ht="24" customHeight="1" thickBot="1" x14ac:dyDescent="0.25">
      <c r="A565" s="534"/>
      <c r="B565" s="535"/>
      <c r="C565" s="264" t="s">
        <v>50</v>
      </c>
      <c r="D565" s="528" t="s">
        <v>51</v>
      </c>
      <c r="E565" s="529"/>
      <c r="F565" s="465"/>
      <c r="G565" s="411"/>
      <c r="H565" s="499"/>
      <c r="I565" s="587"/>
    </row>
    <row r="566" spans="1:9" s="287" customFormat="1" ht="13.5" thickBot="1" x14ac:dyDescent="0.25">
      <c r="A566" s="536" t="s">
        <v>175</v>
      </c>
      <c r="B566" s="537"/>
      <c r="C566" s="265"/>
      <c r="D566" s="449"/>
      <c r="E566" s="450"/>
      <c r="F566" s="506">
        <v>43</v>
      </c>
      <c r="G566" s="663">
        <f>F566*C567*5</f>
        <v>0</v>
      </c>
      <c r="H566" s="585">
        <f>C567*F566*5</f>
        <v>0</v>
      </c>
      <c r="I566" s="585">
        <f>D567*F566*5</f>
        <v>0</v>
      </c>
    </row>
    <row r="567" spans="1:9" s="287" customFormat="1" ht="13.5" thickBot="1" x14ac:dyDescent="0.25">
      <c r="A567" s="540" t="s">
        <v>42</v>
      </c>
      <c r="B567" s="541"/>
      <c r="C567" s="267">
        <f>SUM(C566:C566)</f>
        <v>0</v>
      </c>
      <c r="D567" s="419">
        <f>SUM(D566:E566)</f>
        <v>0</v>
      </c>
      <c r="E567" s="420"/>
      <c r="F567" s="508"/>
      <c r="G567" s="665"/>
      <c r="H567" s="586"/>
      <c r="I567" s="586"/>
    </row>
    <row r="568" spans="1:9" s="287" customFormat="1" x14ac:dyDescent="0.2">
      <c r="A568" s="39"/>
      <c r="B568" s="39"/>
      <c r="C568" s="39"/>
      <c r="D568" s="39"/>
      <c r="E568" s="39"/>
      <c r="F568" s="39"/>
      <c r="G568" s="40"/>
      <c r="H568" s="41"/>
      <c r="I568" s="41"/>
    </row>
    <row r="569" spans="1:9" s="287" customFormat="1" x14ac:dyDescent="0.2">
      <c r="A569" s="39"/>
      <c r="B569" s="39"/>
      <c r="C569" s="39"/>
      <c r="D569" s="39"/>
      <c r="E569" s="39"/>
      <c r="F569" s="39"/>
      <c r="G569" s="40"/>
      <c r="H569" s="41"/>
      <c r="I569" s="41"/>
    </row>
    <row r="570" spans="1:9" s="287" customFormat="1" ht="14.25" x14ac:dyDescent="0.25">
      <c r="A570" s="316" t="s">
        <v>229</v>
      </c>
      <c r="B570" s="39"/>
      <c r="C570" s="39"/>
      <c r="D570" s="39"/>
      <c r="E570" s="39"/>
      <c r="F570" s="39"/>
      <c r="G570" s="40"/>
      <c r="H570" s="41"/>
      <c r="I570" s="41"/>
    </row>
    <row r="571" spans="1:9" s="287" customFormat="1" ht="13.5" thickBot="1" x14ac:dyDescent="0.25">
      <c r="A571" s="39"/>
      <c r="B571" s="39"/>
      <c r="C571" s="39"/>
      <c r="D571" s="39"/>
      <c r="E571" s="39"/>
      <c r="F571" s="39"/>
      <c r="G571" s="40"/>
      <c r="H571" s="41"/>
      <c r="I571" s="41"/>
    </row>
    <row r="572" spans="1:9" s="287" customFormat="1" ht="13.5" thickBot="1" x14ac:dyDescent="0.25">
      <c r="A572" s="532" t="s">
        <v>149</v>
      </c>
      <c r="B572" s="533"/>
      <c r="C572" s="530" t="s">
        <v>177</v>
      </c>
      <c r="D572" s="530"/>
      <c r="E572" s="531"/>
      <c r="F572" s="464" t="s">
        <v>88</v>
      </c>
      <c r="G572" s="410" t="s">
        <v>48</v>
      </c>
      <c r="H572" s="498" t="s">
        <v>132</v>
      </c>
      <c r="I572" s="466" t="s">
        <v>133</v>
      </c>
    </row>
    <row r="573" spans="1:9" s="287" customFormat="1" ht="24" customHeight="1" thickBot="1" x14ac:dyDescent="0.25">
      <c r="A573" s="534"/>
      <c r="B573" s="535"/>
      <c r="C573" s="264" t="s">
        <v>50</v>
      </c>
      <c r="D573" s="528" t="s">
        <v>51</v>
      </c>
      <c r="E573" s="529"/>
      <c r="F573" s="465"/>
      <c r="G573" s="411"/>
      <c r="H573" s="499"/>
      <c r="I573" s="587"/>
    </row>
    <row r="574" spans="1:9" s="287" customFormat="1" ht="13.5" thickBot="1" x14ac:dyDescent="0.25">
      <c r="A574" s="536" t="s">
        <v>178</v>
      </c>
      <c r="B574" s="537"/>
      <c r="C574" s="265"/>
      <c r="D574" s="449"/>
      <c r="E574" s="450"/>
      <c r="F574" s="506">
        <v>32</v>
      </c>
      <c r="G574" s="663">
        <f>F574*C575*5</f>
        <v>0</v>
      </c>
      <c r="H574" s="585">
        <f>C575*F574*5</f>
        <v>0</v>
      </c>
      <c r="I574" s="585">
        <f>D575*F574*5</f>
        <v>0</v>
      </c>
    </row>
    <row r="575" spans="1:9" s="287" customFormat="1" ht="13.5" thickBot="1" x14ac:dyDescent="0.25">
      <c r="A575" s="540" t="s">
        <v>42</v>
      </c>
      <c r="B575" s="541"/>
      <c r="C575" s="267">
        <f>SUM(C574:C574)</f>
        <v>0</v>
      </c>
      <c r="D575" s="419">
        <f>SUM(D574:E574)</f>
        <v>0</v>
      </c>
      <c r="E575" s="420"/>
      <c r="F575" s="508"/>
      <c r="G575" s="665"/>
      <c r="H575" s="586"/>
      <c r="I575" s="586"/>
    </row>
    <row r="576" spans="1:9" s="287" customFormat="1" x14ac:dyDescent="0.2">
      <c r="A576" s="329"/>
      <c r="B576" s="329"/>
      <c r="C576" s="277"/>
      <c r="D576" s="277"/>
      <c r="E576" s="277"/>
      <c r="F576" s="330"/>
      <c r="G576" s="331"/>
      <c r="H576" s="332"/>
      <c r="I576" s="332"/>
    </row>
    <row r="577" spans="1:9" s="287" customFormat="1" x14ac:dyDescent="0.2">
      <c r="A577" s="329"/>
      <c r="B577" s="329"/>
      <c r="C577" s="277"/>
      <c r="D577" s="277"/>
      <c r="E577" s="277"/>
      <c r="F577" s="330"/>
      <c r="G577" s="331"/>
      <c r="H577" s="332"/>
      <c r="I577" s="332"/>
    </row>
    <row r="578" spans="1:9" x14ac:dyDescent="0.2">
      <c r="A578" s="559"/>
      <c r="B578" s="559"/>
      <c r="C578" s="559"/>
      <c r="D578" s="559"/>
      <c r="E578" s="559"/>
      <c r="F578" s="559"/>
      <c r="G578" s="559"/>
      <c r="H578" s="11"/>
      <c r="I578" s="31"/>
    </row>
    <row r="579" spans="1:9" ht="15.75" x14ac:dyDescent="0.25">
      <c r="A579" s="583" t="s">
        <v>168</v>
      </c>
      <c r="B579" s="584"/>
      <c r="C579" s="584"/>
      <c r="D579" s="584"/>
      <c r="E579" s="584"/>
      <c r="F579" s="584"/>
      <c r="G579" s="584"/>
      <c r="H579" s="27"/>
    </row>
    <row r="580" spans="1:9" x14ac:dyDescent="0.2">
      <c r="A580" s="579"/>
      <c r="B580" s="579"/>
      <c r="C580" s="579"/>
      <c r="D580" s="579"/>
      <c r="E580" s="579"/>
      <c r="F580" s="579"/>
      <c r="G580" s="579"/>
    </row>
    <row r="581" spans="1:9" ht="18.600000000000001" customHeight="1" x14ac:dyDescent="0.25">
      <c r="A581" s="555" t="s">
        <v>230</v>
      </c>
      <c r="B581" s="555"/>
      <c r="C581" s="555"/>
      <c r="D581" s="555"/>
      <c r="E581" s="555"/>
      <c r="F581" s="555"/>
      <c r="G581" s="555"/>
      <c r="H581" s="555"/>
      <c r="I581" s="555"/>
    </row>
    <row r="582" spans="1:9" ht="9" customHeight="1" thickBot="1" x14ac:dyDescent="0.3">
      <c r="A582" s="578"/>
      <c r="B582" s="578"/>
      <c r="C582" s="578"/>
      <c r="D582" s="578"/>
      <c r="E582" s="578"/>
      <c r="F582" s="578"/>
      <c r="G582" s="578"/>
      <c r="H582" s="26"/>
    </row>
    <row r="583" spans="1:9" ht="24" customHeight="1" x14ac:dyDescent="0.2">
      <c r="A583" s="412" t="s">
        <v>199</v>
      </c>
      <c r="B583" s="451"/>
      <c r="C583" s="451"/>
      <c r="D583" s="451"/>
      <c r="E583" s="451"/>
      <c r="F583" s="413"/>
      <c r="G583" s="464" t="s">
        <v>13</v>
      </c>
      <c r="H583" s="466" t="s">
        <v>52</v>
      </c>
      <c r="I583" s="466" t="s">
        <v>59</v>
      </c>
    </row>
    <row r="584" spans="1:9" ht="17.45" customHeight="1" thickBot="1" x14ac:dyDescent="0.25">
      <c r="A584" s="574" t="s">
        <v>50</v>
      </c>
      <c r="B584" s="575"/>
      <c r="C584" s="576"/>
      <c r="D584" s="563" t="s">
        <v>51</v>
      </c>
      <c r="E584" s="564"/>
      <c r="F584" s="415"/>
      <c r="G584" s="465"/>
      <c r="H584" s="497"/>
      <c r="I584" s="497"/>
    </row>
    <row r="585" spans="1:9" ht="16.899999999999999" customHeight="1" thickBot="1" x14ac:dyDescent="0.25">
      <c r="A585" s="565"/>
      <c r="B585" s="557"/>
      <c r="C585" s="557"/>
      <c r="D585" s="557"/>
      <c r="E585" s="557"/>
      <c r="F585" s="558"/>
      <c r="G585" s="187">
        <f>A585*5</f>
        <v>0</v>
      </c>
      <c r="H585" s="190">
        <f>A585*5</f>
        <v>0</v>
      </c>
      <c r="I585" s="190">
        <f>D585*5</f>
        <v>0</v>
      </c>
    </row>
    <row r="586" spans="1:9" s="287" customFormat="1" x14ac:dyDescent="0.2">
      <c r="A586" s="333"/>
      <c r="B586" s="333"/>
      <c r="C586" s="333"/>
      <c r="D586" s="333"/>
      <c r="E586" s="333"/>
      <c r="F586" s="333"/>
      <c r="G586" s="334"/>
      <c r="H586" s="335"/>
      <c r="I586" s="335"/>
    </row>
    <row r="587" spans="1:9" x14ac:dyDescent="0.2">
      <c r="A587" s="20"/>
      <c r="B587" s="20"/>
      <c r="C587" s="20"/>
      <c r="D587" s="20"/>
      <c r="E587" s="20"/>
      <c r="F587" s="20"/>
      <c r="G587" s="1"/>
      <c r="H587" s="1"/>
    </row>
    <row r="588" spans="1:9" ht="33" customHeight="1" x14ac:dyDescent="0.25">
      <c r="A588" s="782" t="s">
        <v>169</v>
      </c>
      <c r="B588" s="783"/>
      <c r="C588" s="783"/>
      <c r="D588" s="783"/>
      <c r="E588" s="783"/>
      <c r="F588" s="783"/>
      <c r="G588" s="783"/>
      <c r="H588" s="783"/>
      <c r="I588" s="783"/>
    </row>
    <row r="589" spans="1:9" ht="13.5" thickBot="1" x14ac:dyDescent="0.25">
      <c r="A589" s="20"/>
      <c r="B589" s="20"/>
      <c r="C589" s="20"/>
      <c r="D589" s="20"/>
      <c r="E589" s="20"/>
      <c r="F589" s="20"/>
      <c r="G589" s="1"/>
      <c r="H589" s="1"/>
    </row>
    <row r="590" spans="1:9" ht="34.5" customHeight="1" x14ac:dyDescent="0.2">
      <c r="A590" s="771" t="s">
        <v>27</v>
      </c>
      <c r="B590" s="790" t="s">
        <v>28</v>
      </c>
      <c r="C590" s="784" t="s">
        <v>149</v>
      </c>
      <c r="D590" s="771" t="s">
        <v>53</v>
      </c>
      <c r="E590" s="786"/>
      <c r="F590" s="572" t="s">
        <v>55</v>
      </c>
      <c r="G590" s="786" t="s">
        <v>29</v>
      </c>
      <c r="H590" s="788" t="s">
        <v>29</v>
      </c>
      <c r="I590" s="786" t="s">
        <v>60</v>
      </c>
    </row>
    <row r="591" spans="1:9" ht="30.75" customHeight="1" thickBot="1" x14ac:dyDescent="0.25">
      <c r="A591" s="772"/>
      <c r="B591" s="791"/>
      <c r="C591" s="785"/>
      <c r="D591" s="220" t="s">
        <v>45</v>
      </c>
      <c r="E591" s="188" t="s">
        <v>115</v>
      </c>
      <c r="F591" s="573"/>
      <c r="G591" s="787"/>
      <c r="H591" s="789"/>
      <c r="I591" s="787"/>
    </row>
    <row r="592" spans="1:9" x14ac:dyDescent="0.2">
      <c r="A592" s="749" t="s">
        <v>31</v>
      </c>
      <c r="B592" s="551" t="s">
        <v>32</v>
      </c>
      <c r="C592" s="227" t="s">
        <v>39</v>
      </c>
      <c r="D592" s="111"/>
      <c r="E592" s="112"/>
      <c r="F592" s="486">
        <v>6.08</v>
      </c>
      <c r="G592" s="560">
        <f>D594*F592*5</f>
        <v>0</v>
      </c>
      <c r="H592" s="483">
        <f>D594*F592*5</f>
        <v>0</v>
      </c>
      <c r="I592" s="483">
        <f>E594*F592*5</f>
        <v>0</v>
      </c>
    </row>
    <row r="593" spans="1:9" x14ac:dyDescent="0.2">
      <c r="A593" s="750"/>
      <c r="B593" s="552"/>
      <c r="C593" s="228" t="s">
        <v>200</v>
      </c>
      <c r="D593" s="79"/>
      <c r="E593" s="80"/>
      <c r="F593" s="487"/>
      <c r="G593" s="561"/>
      <c r="H593" s="484"/>
      <c r="I593" s="484"/>
    </row>
    <row r="594" spans="1:9" ht="13.5" thickBot="1" x14ac:dyDescent="0.25">
      <c r="A594" s="751"/>
      <c r="B594" s="553"/>
      <c r="C594" s="229" t="s">
        <v>42</v>
      </c>
      <c r="D594" s="230">
        <f>SUM(D592:D593)</f>
        <v>0</v>
      </c>
      <c r="E594" s="183">
        <f>SUM(E592:E593)</f>
        <v>0</v>
      </c>
      <c r="F594" s="488"/>
      <c r="G594" s="562"/>
      <c r="H594" s="485"/>
      <c r="I594" s="485"/>
    </row>
    <row r="595" spans="1:9" x14ac:dyDescent="0.2">
      <c r="A595" s="548">
        <v>200101</v>
      </c>
      <c r="B595" s="551" t="s">
        <v>32</v>
      </c>
      <c r="C595" s="227" t="s">
        <v>39</v>
      </c>
      <c r="D595" s="111"/>
      <c r="E595" s="112"/>
      <c r="F595" s="773">
        <v>0.5</v>
      </c>
      <c r="G595" s="560">
        <f>D597*F595*5</f>
        <v>0</v>
      </c>
      <c r="H595" s="483">
        <f t="shared" ref="H595" si="44">D597*F595*5</f>
        <v>0</v>
      </c>
      <c r="I595" s="483">
        <f t="shared" ref="I595" si="45">E597*F595*5</f>
        <v>0</v>
      </c>
    </row>
    <row r="596" spans="1:9" x14ac:dyDescent="0.2">
      <c r="A596" s="549"/>
      <c r="B596" s="552"/>
      <c r="C596" s="228" t="s">
        <v>200</v>
      </c>
      <c r="D596" s="79"/>
      <c r="E596" s="80"/>
      <c r="F596" s="774"/>
      <c r="G596" s="561"/>
      <c r="H596" s="484"/>
      <c r="I596" s="484"/>
    </row>
    <row r="597" spans="1:9" ht="13.5" thickBot="1" x14ac:dyDescent="0.25">
      <c r="A597" s="550"/>
      <c r="B597" s="553"/>
      <c r="C597" s="229" t="s">
        <v>42</v>
      </c>
      <c r="D597" s="230">
        <f>SUM(D595:D596)</f>
        <v>0</v>
      </c>
      <c r="E597" s="183">
        <f>SUM(E595:E596)</f>
        <v>0</v>
      </c>
      <c r="F597" s="775"/>
      <c r="G597" s="562"/>
      <c r="H597" s="485"/>
      <c r="I597" s="485"/>
    </row>
    <row r="598" spans="1:9" x14ac:dyDescent="0.2">
      <c r="A598" s="548">
        <v>200102</v>
      </c>
      <c r="B598" s="551" t="s">
        <v>32</v>
      </c>
      <c r="C598" s="227" t="s">
        <v>39</v>
      </c>
      <c r="D598" s="111"/>
      <c r="E598" s="112"/>
      <c r="F598" s="773">
        <v>0.5</v>
      </c>
      <c r="G598" s="560">
        <f>D600*F598*5</f>
        <v>0</v>
      </c>
      <c r="H598" s="483">
        <f t="shared" ref="H598" si="46">D600*F598*5</f>
        <v>0</v>
      </c>
      <c r="I598" s="483">
        <f t="shared" ref="I598" si="47">E600*F598*5</f>
        <v>0</v>
      </c>
    </row>
    <row r="599" spans="1:9" x14ac:dyDescent="0.2">
      <c r="A599" s="549"/>
      <c r="B599" s="552"/>
      <c r="C599" s="228" t="s">
        <v>200</v>
      </c>
      <c r="D599" s="79"/>
      <c r="E599" s="80"/>
      <c r="F599" s="774"/>
      <c r="G599" s="561"/>
      <c r="H599" s="484"/>
      <c r="I599" s="484"/>
    </row>
    <row r="600" spans="1:9" ht="13.5" thickBot="1" x14ac:dyDescent="0.25">
      <c r="A600" s="550"/>
      <c r="B600" s="553"/>
      <c r="C600" s="229" t="s">
        <v>42</v>
      </c>
      <c r="D600" s="230">
        <f>SUM(D598:D599)</f>
        <v>0</v>
      </c>
      <c r="E600" s="183">
        <f>SUM(E598:E599)</f>
        <v>0</v>
      </c>
      <c r="F600" s="775"/>
      <c r="G600" s="562"/>
      <c r="H600" s="485"/>
      <c r="I600" s="485"/>
    </row>
    <row r="601" spans="1:9" x14ac:dyDescent="0.2">
      <c r="A601" s="548">
        <v>200110</v>
      </c>
      <c r="B601" s="551" t="s">
        <v>32</v>
      </c>
      <c r="C601" s="227" t="s">
        <v>39</v>
      </c>
      <c r="D601" s="111"/>
      <c r="E601" s="112"/>
      <c r="F601" s="773">
        <v>0.1</v>
      </c>
      <c r="G601" s="560">
        <f>D603*F601*5</f>
        <v>0</v>
      </c>
      <c r="H601" s="483">
        <f t="shared" ref="H601" si="48">D603*F601*5</f>
        <v>0</v>
      </c>
      <c r="I601" s="483">
        <f t="shared" ref="I601" si="49">E603*F601*5</f>
        <v>0</v>
      </c>
    </row>
    <row r="602" spans="1:9" x14ac:dyDescent="0.2">
      <c r="A602" s="549"/>
      <c r="B602" s="552"/>
      <c r="C602" s="228" t="s">
        <v>200</v>
      </c>
      <c r="D602" s="79"/>
      <c r="E602" s="80"/>
      <c r="F602" s="774"/>
      <c r="G602" s="561"/>
      <c r="H602" s="484"/>
      <c r="I602" s="484"/>
    </row>
    <row r="603" spans="1:9" ht="13.5" thickBot="1" x14ac:dyDescent="0.25">
      <c r="A603" s="550"/>
      <c r="B603" s="553"/>
      <c r="C603" s="229" t="s">
        <v>42</v>
      </c>
      <c r="D603" s="230">
        <f>SUM(D601:D602)</f>
        <v>0</v>
      </c>
      <c r="E603" s="183">
        <f>SUM(E601:E602)</f>
        <v>0</v>
      </c>
      <c r="F603" s="775"/>
      <c r="G603" s="562"/>
      <c r="H603" s="485"/>
      <c r="I603" s="485"/>
    </row>
    <row r="604" spans="1:9" x14ac:dyDescent="0.2">
      <c r="A604" s="548">
        <v>200111</v>
      </c>
      <c r="B604" s="551" t="s">
        <v>33</v>
      </c>
      <c r="C604" s="227" t="s">
        <v>39</v>
      </c>
      <c r="D604" s="111"/>
      <c r="E604" s="112"/>
      <c r="F604" s="773">
        <v>0.1</v>
      </c>
      <c r="G604" s="560">
        <f>D606*F604*5</f>
        <v>0</v>
      </c>
      <c r="H604" s="483">
        <f t="shared" ref="H604" si="50">D606*F604*5</f>
        <v>0</v>
      </c>
      <c r="I604" s="483">
        <f t="shared" ref="I604" si="51">E606*F604*5</f>
        <v>0</v>
      </c>
    </row>
    <row r="605" spans="1:9" x14ac:dyDescent="0.2">
      <c r="A605" s="549"/>
      <c r="B605" s="552"/>
      <c r="C605" s="228" t="s">
        <v>200</v>
      </c>
      <c r="D605" s="79"/>
      <c r="E605" s="80"/>
      <c r="F605" s="774"/>
      <c r="G605" s="561"/>
      <c r="H605" s="484"/>
      <c r="I605" s="484"/>
    </row>
    <row r="606" spans="1:9" ht="13.5" thickBot="1" x14ac:dyDescent="0.25">
      <c r="A606" s="550"/>
      <c r="B606" s="553"/>
      <c r="C606" s="229" t="s">
        <v>42</v>
      </c>
      <c r="D606" s="230">
        <f>SUM(D604:D605)</f>
        <v>0</v>
      </c>
      <c r="E606" s="183">
        <f>SUM(E604:E605)</f>
        <v>0</v>
      </c>
      <c r="F606" s="775"/>
      <c r="G606" s="562"/>
      <c r="H606" s="485"/>
      <c r="I606" s="485"/>
    </row>
    <row r="607" spans="1:9" x14ac:dyDescent="0.2">
      <c r="A607" s="548">
        <v>200113</v>
      </c>
      <c r="B607" s="551" t="s">
        <v>30</v>
      </c>
      <c r="C607" s="227" t="s">
        <v>39</v>
      </c>
      <c r="D607" s="111"/>
      <c r="E607" s="112"/>
      <c r="F607" s="486">
        <v>2.2999999999999998</v>
      </c>
      <c r="G607" s="560">
        <f>D609*F607*5</f>
        <v>0</v>
      </c>
      <c r="H607" s="483">
        <f t="shared" ref="H607" si="52">D609*F607*5</f>
        <v>0</v>
      </c>
      <c r="I607" s="483">
        <f t="shared" ref="I607" si="53">E609*F607*5</f>
        <v>0</v>
      </c>
    </row>
    <row r="608" spans="1:9" x14ac:dyDescent="0.2">
      <c r="A608" s="549"/>
      <c r="B608" s="552"/>
      <c r="C608" s="228" t="s">
        <v>200</v>
      </c>
      <c r="D608" s="79"/>
      <c r="E608" s="80"/>
      <c r="F608" s="487"/>
      <c r="G608" s="561"/>
      <c r="H608" s="484"/>
      <c r="I608" s="484"/>
    </row>
    <row r="609" spans="1:9" ht="13.5" thickBot="1" x14ac:dyDescent="0.25">
      <c r="A609" s="550"/>
      <c r="B609" s="553"/>
      <c r="C609" s="229" t="s">
        <v>42</v>
      </c>
      <c r="D609" s="230">
        <f>SUM(D607:D608)</f>
        <v>0</v>
      </c>
      <c r="E609" s="183">
        <f>SUM(E607:E608)</f>
        <v>0</v>
      </c>
      <c r="F609" s="488"/>
      <c r="G609" s="562"/>
      <c r="H609" s="485"/>
      <c r="I609" s="485"/>
    </row>
    <row r="610" spans="1:9" x14ac:dyDescent="0.2">
      <c r="A610" s="548">
        <v>200114</v>
      </c>
      <c r="B610" s="551" t="s">
        <v>30</v>
      </c>
      <c r="C610" s="227" t="s">
        <v>39</v>
      </c>
      <c r="D610" s="111"/>
      <c r="E610" s="112"/>
      <c r="F610" s="486">
        <v>0.1</v>
      </c>
      <c r="G610" s="560">
        <f>D612*F610*5</f>
        <v>0</v>
      </c>
      <c r="H610" s="483">
        <f t="shared" ref="H610" si="54">D612*F610*5</f>
        <v>0</v>
      </c>
      <c r="I610" s="483">
        <f t="shared" ref="I610" si="55">E612*F610*5</f>
        <v>0</v>
      </c>
    </row>
    <row r="611" spans="1:9" x14ac:dyDescent="0.2">
      <c r="A611" s="549"/>
      <c r="B611" s="552"/>
      <c r="C611" s="228" t="s">
        <v>200</v>
      </c>
      <c r="D611" s="79"/>
      <c r="E611" s="80"/>
      <c r="F611" s="487"/>
      <c r="G611" s="561"/>
      <c r="H611" s="484"/>
      <c r="I611" s="484"/>
    </row>
    <row r="612" spans="1:9" ht="13.5" thickBot="1" x14ac:dyDescent="0.25">
      <c r="A612" s="550"/>
      <c r="B612" s="553"/>
      <c r="C612" s="229" t="s">
        <v>42</v>
      </c>
      <c r="D612" s="230">
        <f>SUM(D610:D611)</f>
        <v>0</v>
      </c>
      <c r="E612" s="183">
        <f>SUM(E610:E611)</f>
        <v>0</v>
      </c>
      <c r="F612" s="488"/>
      <c r="G612" s="562"/>
      <c r="H612" s="485"/>
      <c r="I612" s="485"/>
    </row>
    <row r="613" spans="1:9" x14ac:dyDescent="0.2">
      <c r="A613" s="548">
        <v>200115</v>
      </c>
      <c r="B613" s="551" t="s">
        <v>30</v>
      </c>
      <c r="C613" s="227" t="s">
        <v>39</v>
      </c>
      <c r="D613" s="111"/>
      <c r="E613" s="112"/>
      <c r="F613" s="486">
        <v>0.1</v>
      </c>
      <c r="G613" s="560">
        <f>D615*F613*5</f>
        <v>0</v>
      </c>
      <c r="H613" s="483">
        <f t="shared" ref="H613" si="56">D615*F613*5</f>
        <v>0</v>
      </c>
      <c r="I613" s="483">
        <f t="shared" ref="I613" si="57">E615*F613*5</f>
        <v>0</v>
      </c>
    </row>
    <row r="614" spans="1:9" x14ac:dyDescent="0.2">
      <c r="A614" s="549"/>
      <c r="B614" s="552"/>
      <c r="C614" s="228" t="s">
        <v>200</v>
      </c>
      <c r="D614" s="79"/>
      <c r="E614" s="80"/>
      <c r="F614" s="487"/>
      <c r="G614" s="561"/>
      <c r="H614" s="484"/>
      <c r="I614" s="484"/>
    </row>
    <row r="615" spans="1:9" ht="13.5" thickBot="1" x14ac:dyDescent="0.25">
      <c r="A615" s="550"/>
      <c r="B615" s="553"/>
      <c r="C615" s="229" t="s">
        <v>42</v>
      </c>
      <c r="D615" s="230">
        <f>SUM(D613:D614)</f>
        <v>0</v>
      </c>
      <c r="E615" s="183">
        <f>SUM(E613:E614)</f>
        <v>0</v>
      </c>
      <c r="F615" s="488"/>
      <c r="G615" s="562"/>
      <c r="H615" s="485"/>
      <c r="I615" s="485"/>
    </row>
    <row r="616" spans="1:9" x14ac:dyDescent="0.2">
      <c r="A616" s="548">
        <v>200119</v>
      </c>
      <c r="B616" s="551" t="s">
        <v>30</v>
      </c>
      <c r="C616" s="227" t="s">
        <v>39</v>
      </c>
      <c r="D616" s="111"/>
      <c r="E616" s="112"/>
      <c r="F616" s="486">
        <v>0.1</v>
      </c>
      <c r="G616" s="560">
        <f>D618*F616*5</f>
        <v>0</v>
      </c>
      <c r="H616" s="483">
        <f t="shared" ref="H616" si="58">D618*F616*5</f>
        <v>0</v>
      </c>
      <c r="I616" s="483">
        <f t="shared" ref="I616" si="59">E618*F616*5</f>
        <v>0</v>
      </c>
    </row>
    <row r="617" spans="1:9" x14ac:dyDescent="0.2">
      <c r="A617" s="549"/>
      <c r="B617" s="552"/>
      <c r="C617" s="228" t="s">
        <v>200</v>
      </c>
      <c r="D617" s="79"/>
      <c r="E617" s="80"/>
      <c r="F617" s="487"/>
      <c r="G617" s="561"/>
      <c r="H617" s="484"/>
      <c r="I617" s="484"/>
    </row>
    <row r="618" spans="1:9" ht="13.5" thickBot="1" x14ac:dyDescent="0.25">
      <c r="A618" s="550"/>
      <c r="B618" s="553"/>
      <c r="C618" s="229" t="s">
        <v>42</v>
      </c>
      <c r="D618" s="230">
        <f>SUM(D616:D617)</f>
        <v>0</v>
      </c>
      <c r="E618" s="183">
        <f>SUM(E616:E617)</f>
        <v>0</v>
      </c>
      <c r="F618" s="488"/>
      <c r="G618" s="562"/>
      <c r="H618" s="485"/>
      <c r="I618" s="485"/>
    </row>
    <row r="619" spans="1:9" x14ac:dyDescent="0.2">
      <c r="A619" s="548">
        <v>200125</v>
      </c>
      <c r="B619" s="551" t="s">
        <v>32</v>
      </c>
      <c r="C619" s="227" t="s">
        <v>39</v>
      </c>
      <c r="D619" s="111"/>
      <c r="E619" s="112"/>
      <c r="F619" s="486">
        <v>0.5</v>
      </c>
      <c r="G619" s="560">
        <f>D621*F619*5</f>
        <v>0</v>
      </c>
      <c r="H619" s="483">
        <f t="shared" ref="H619" si="60">D621*F619*5</f>
        <v>0</v>
      </c>
      <c r="I619" s="483">
        <f t="shared" ref="I619" si="61">E621*F619*5</f>
        <v>0</v>
      </c>
    </row>
    <row r="620" spans="1:9" x14ac:dyDescent="0.2">
      <c r="A620" s="549"/>
      <c r="B620" s="552"/>
      <c r="C620" s="228" t="s">
        <v>200</v>
      </c>
      <c r="D620" s="79"/>
      <c r="E620" s="80"/>
      <c r="F620" s="487"/>
      <c r="G620" s="561"/>
      <c r="H620" s="484"/>
      <c r="I620" s="484"/>
    </row>
    <row r="621" spans="1:9" ht="13.5" thickBot="1" x14ac:dyDescent="0.25">
      <c r="A621" s="550"/>
      <c r="B621" s="553"/>
      <c r="C621" s="229" t="s">
        <v>42</v>
      </c>
      <c r="D621" s="230">
        <f>SUM(D619:D620)</f>
        <v>0</v>
      </c>
      <c r="E621" s="183">
        <f>SUM(E619:E620)</f>
        <v>0</v>
      </c>
      <c r="F621" s="488"/>
      <c r="G621" s="562"/>
      <c r="H621" s="485"/>
      <c r="I621" s="485"/>
    </row>
    <row r="622" spans="1:9" x14ac:dyDescent="0.2">
      <c r="A622" s="548">
        <v>200126</v>
      </c>
      <c r="B622" s="551" t="s">
        <v>30</v>
      </c>
      <c r="C622" s="227" t="s">
        <v>39</v>
      </c>
      <c r="D622" s="111"/>
      <c r="E622" s="112"/>
      <c r="F622" s="486">
        <v>2.7</v>
      </c>
      <c r="G622" s="560">
        <f>D624*F622*5</f>
        <v>0</v>
      </c>
      <c r="H622" s="483">
        <f t="shared" ref="H622" si="62">D624*F622*5</f>
        <v>0</v>
      </c>
      <c r="I622" s="483">
        <f t="shared" ref="I622" si="63">E624*F622*5</f>
        <v>0</v>
      </c>
    </row>
    <row r="623" spans="1:9" x14ac:dyDescent="0.2">
      <c r="A623" s="549"/>
      <c r="B623" s="552"/>
      <c r="C623" s="228" t="s">
        <v>200</v>
      </c>
      <c r="D623" s="79"/>
      <c r="E623" s="80"/>
      <c r="F623" s="487"/>
      <c r="G623" s="561"/>
      <c r="H623" s="484"/>
      <c r="I623" s="484"/>
    </row>
    <row r="624" spans="1:9" ht="13.5" thickBot="1" x14ac:dyDescent="0.25">
      <c r="A624" s="550"/>
      <c r="B624" s="553"/>
      <c r="C624" s="229" t="s">
        <v>42</v>
      </c>
      <c r="D624" s="230">
        <f>SUM(D622:D623)</f>
        <v>0</v>
      </c>
      <c r="E624" s="183">
        <f>SUM(E622:E623)</f>
        <v>0</v>
      </c>
      <c r="F624" s="488"/>
      <c r="G624" s="562"/>
      <c r="H624" s="485"/>
      <c r="I624" s="485"/>
    </row>
    <row r="625" spans="1:9" x14ac:dyDescent="0.2">
      <c r="A625" s="548">
        <v>200127</v>
      </c>
      <c r="B625" s="551" t="s">
        <v>30</v>
      </c>
      <c r="C625" s="227" t="s">
        <v>39</v>
      </c>
      <c r="D625" s="111"/>
      <c r="E625" s="112"/>
      <c r="F625" s="486">
        <v>18.3</v>
      </c>
      <c r="G625" s="560">
        <f>D627*F625*5</f>
        <v>0</v>
      </c>
      <c r="H625" s="483">
        <f t="shared" ref="H625" si="64">D627*F625*5</f>
        <v>0</v>
      </c>
      <c r="I625" s="483">
        <f t="shared" ref="I625" si="65">E627*F625*5</f>
        <v>0</v>
      </c>
    </row>
    <row r="626" spans="1:9" x14ac:dyDescent="0.2">
      <c r="A626" s="549"/>
      <c r="B626" s="552"/>
      <c r="C626" s="228" t="s">
        <v>200</v>
      </c>
      <c r="D626" s="79"/>
      <c r="E626" s="80"/>
      <c r="F626" s="487"/>
      <c r="G626" s="561"/>
      <c r="H626" s="484"/>
      <c r="I626" s="484"/>
    </row>
    <row r="627" spans="1:9" ht="13.5" thickBot="1" x14ac:dyDescent="0.25">
      <c r="A627" s="550"/>
      <c r="B627" s="553"/>
      <c r="C627" s="229" t="s">
        <v>42</v>
      </c>
      <c r="D627" s="230">
        <f>SUM(D625:D626)</f>
        <v>0</v>
      </c>
      <c r="E627" s="183">
        <f>SUM(E625:E626)</f>
        <v>0</v>
      </c>
      <c r="F627" s="488"/>
      <c r="G627" s="562"/>
      <c r="H627" s="485"/>
      <c r="I627" s="485"/>
    </row>
    <row r="628" spans="1:9" x14ac:dyDescent="0.2">
      <c r="A628" s="548">
        <v>200128</v>
      </c>
      <c r="B628" s="551" t="s">
        <v>32</v>
      </c>
      <c r="C628" s="227" t="s">
        <v>39</v>
      </c>
      <c r="D628" s="111"/>
      <c r="E628" s="112"/>
      <c r="F628" s="486">
        <v>0.8</v>
      </c>
      <c r="G628" s="560">
        <f>D630*F628*5</f>
        <v>0</v>
      </c>
      <c r="H628" s="483">
        <f t="shared" ref="H628" si="66">D630*F628*5</f>
        <v>0</v>
      </c>
      <c r="I628" s="483">
        <f t="shared" ref="I628" si="67">E630*F628*5</f>
        <v>0</v>
      </c>
    </row>
    <row r="629" spans="1:9" x14ac:dyDescent="0.2">
      <c r="A629" s="549"/>
      <c r="B629" s="552"/>
      <c r="C629" s="228" t="s">
        <v>200</v>
      </c>
      <c r="D629" s="79"/>
      <c r="E629" s="80"/>
      <c r="F629" s="487"/>
      <c r="G629" s="561"/>
      <c r="H629" s="484"/>
      <c r="I629" s="484"/>
    </row>
    <row r="630" spans="1:9" ht="13.5" thickBot="1" x14ac:dyDescent="0.25">
      <c r="A630" s="550"/>
      <c r="B630" s="553"/>
      <c r="C630" s="229" t="s">
        <v>42</v>
      </c>
      <c r="D630" s="230">
        <f>SUM(D628:D629)</f>
        <v>0</v>
      </c>
      <c r="E630" s="183">
        <f>SUM(E628:E629)</f>
        <v>0</v>
      </c>
      <c r="F630" s="488"/>
      <c r="G630" s="562"/>
      <c r="H630" s="485"/>
      <c r="I630" s="485"/>
    </row>
    <row r="631" spans="1:9" x14ac:dyDescent="0.2">
      <c r="A631" s="548">
        <v>200132</v>
      </c>
      <c r="B631" s="551" t="s">
        <v>30</v>
      </c>
      <c r="C631" s="227" t="s">
        <v>39</v>
      </c>
      <c r="D631" s="111"/>
      <c r="E631" s="112"/>
      <c r="F631" s="486">
        <v>0.01</v>
      </c>
      <c r="G631" s="560">
        <f>D633*F631*5</f>
        <v>0</v>
      </c>
      <c r="H631" s="483">
        <f t="shared" ref="H631" si="68">D633*F631*5</f>
        <v>0</v>
      </c>
      <c r="I631" s="483">
        <f t="shared" ref="I631" si="69">E633*F631*5</f>
        <v>0</v>
      </c>
    </row>
    <row r="632" spans="1:9" x14ac:dyDescent="0.2">
      <c r="A632" s="549"/>
      <c r="B632" s="552"/>
      <c r="C632" s="228" t="s">
        <v>200</v>
      </c>
      <c r="D632" s="79"/>
      <c r="E632" s="80"/>
      <c r="F632" s="487"/>
      <c r="G632" s="561"/>
      <c r="H632" s="484"/>
      <c r="I632" s="484"/>
    </row>
    <row r="633" spans="1:9" ht="13.5" thickBot="1" x14ac:dyDescent="0.25">
      <c r="A633" s="550"/>
      <c r="B633" s="553"/>
      <c r="C633" s="229" t="s">
        <v>42</v>
      </c>
      <c r="D633" s="230">
        <f>SUM(D631:D632)</f>
        <v>0</v>
      </c>
      <c r="E633" s="183">
        <f>SUM(E631:E632)</f>
        <v>0</v>
      </c>
      <c r="F633" s="488"/>
      <c r="G633" s="562"/>
      <c r="H633" s="485"/>
      <c r="I633" s="485"/>
    </row>
    <row r="634" spans="1:9" x14ac:dyDescent="0.2">
      <c r="A634" s="548">
        <v>200137</v>
      </c>
      <c r="B634" s="551" t="s">
        <v>30</v>
      </c>
      <c r="C634" s="227" t="s">
        <v>39</v>
      </c>
      <c r="D634" s="111"/>
      <c r="E634" s="112"/>
      <c r="F634" s="486">
        <v>0.3</v>
      </c>
      <c r="G634" s="560">
        <f>D636*F634*5</f>
        <v>0</v>
      </c>
      <c r="H634" s="483">
        <f t="shared" ref="H634" si="70">D636*F634*5</f>
        <v>0</v>
      </c>
      <c r="I634" s="483">
        <f t="shared" ref="I634" si="71">E636*F634*5</f>
        <v>0</v>
      </c>
    </row>
    <row r="635" spans="1:9" x14ac:dyDescent="0.2">
      <c r="A635" s="549"/>
      <c r="B635" s="552"/>
      <c r="C635" s="228" t="s">
        <v>200</v>
      </c>
      <c r="D635" s="79"/>
      <c r="E635" s="80"/>
      <c r="F635" s="487"/>
      <c r="G635" s="561"/>
      <c r="H635" s="484"/>
      <c r="I635" s="484"/>
    </row>
    <row r="636" spans="1:9" ht="13.5" thickBot="1" x14ac:dyDescent="0.25">
      <c r="A636" s="550"/>
      <c r="B636" s="553"/>
      <c r="C636" s="229" t="s">
        <v>42</v>
      </c>
      <c r="D636" s="230">
        <f>SUM(D634:D635)</f>
        <v>0</v>
      </c>
      <c r="E636" s="183">
        <f>SUM(E634:E635)</f>
        <v>0</v>
      </c>
      <c r="F636" s="488"/>
      <c r="G636" s="562"/>
      <c r="H636" s="485"/>
      <c r="I636" s="485"/>
    </row>
    <row r="637" spans="1:9" x14ac:dyDescent="0.2">
      <c r="A637" s="548">
        <v>200138</v>
      </c>
      <c r="B637" s="551" t="s">
        <v>32</v>
      </c>
      <c r="C637" s="227" t="s">
        <v>39</v>
      </c>
      <c r="D637" s="111"/>
      <c r="E637" s="112"/>
      <c r="F637" s="486">
        <v>1.5</v>
      </c>
      <c r="G637" s="560">
        <f>D639*F637*5</f>
        <v>0</v>
      </c>
      <c r="H637" s="483">
        <f t="shared" ref="H637" si="72">D639*F637*5</f>
        <v>0</v>
      </c>
      <c r="I637" s="483">
        <f t="shared" ref="I637" si="73">E639*F637*5</f>
        <v>0</v>
      </c>
    </row>
    <row r="638" spans="1:9" x14ac:dyDescent="0.2">
      <c r="A638" s="549"/>
      <c r="B638" s="552"/>
      <c r="C638" s="228" t="s">
        <v>200</v>
      </c>
      <c r="D638" s="79"/>
      <c r="E638" s="80"/>
      <c r="F638" s="487"/>
      <c r="G638" s="561"/>
      <c r="H638" s="484"/>
      <c r="I638" s="484"/>
    </row>
    <row r="639" spans="1:9" ht="13.5" thickBot="1" x14ac:dyDescent="0.25">
      <c r="A639" s="550"/>
      <c r="B639" s="553"/>
      <c r="C639" s="229" t="s">
        <v>42</v>
      </c>
      <c r="D639" s="230">
        <f>SUM(D637:D638)</f>
        <v>0</v>
      </c>
      <c r="E639" s="183">
        <f>SUM(E637:E638)</f>
        <v>0</v>
      </c>
      <c r="F639" s="488"/>
      <c r="G639" s="562"/>
      <c r="H639" s="485"/>
      <c r="I639" s="485"/>
    </row>
    <row r="640" spans="1:9" x14ac:dyDescent="0.2">
      <c r="A640" s="548">
        <v>200139</v>
      </c>
      <c r="B640" s="551" t="s">
        <v>32</v>
      </c>
      <c r="C640" s="227" t="s">
        <v>39</v>
      </c>
      <c r="D640" s="111"/>
      <c r="E640" s="112"/>
      <c r="F640" s="486">
        <v>0.3</v>
      </c>
      <c r="G640" s="560">
        <f>D642*F640*5</f>
        <v>0</v>
      </c>
      <c r="H640" s="483">
        <f t="shared" ref="H640" si="74">D642*F640*5</f>
        <v>0</v>
      </c>
      <c r="I640" s="483">
        <f t="shared" ref="I640" si="75">E642*F640*5</f>
        <v>0</v>
      </c>
    </row>
    <row r="641" spans="1:9" x14ac:dyDescent="0.2">
      <c r="A641" s="549"/>
      <c r="B641" s="552"/>
      <c r="C641" s="228" t="s">
        <v>200</v>
      </c>
      <c r="D641" s="79"/>
      <c r="E641" s="80"/>
      <c r="F641" s="487"/>
      <c r="G641" s="561"/>
      <c r="H641" s="484"/>
      <c r="I641" s="484"/>
    </row>
    <row r="642" spans="1:9" ht="13.5" thickBot="1" x14ac:dyDescent="0.25">
      <c r="A642" s="550"/>
      <c r="B642" s="553"/>
      <c r="C642" s="229" t="s">
        <v>42</v>
      </c>
      <c r="D642" s="230">
        <f>SUM(D640:D641)</f>
        <v>0</v>
      </c>
      <c r="E642" s="183">
        <f>SUM(E640:E641)</f>
        <v>0</v>
      </c>
      <c r="F642" s="488"/>
      <c r="G642" s="562"/>
      <c r="H642" s="485"/>
      <c r="I642" s="485"/>
    </row>
    <row r="643" spans="1:9" x14ac:dyDescent="0.2">
      <c r="A643" s="548">
        <v>200140</v>
      </c>
      <c r="B643" s="551" t="s">
        <v>32</v>
      </c>
      <c r="C643" s="227" t="s">
        <v>39</v>
      </c>
      <c r="D643" s="111"/>
      <c r="E643" s="112"/>
      <c r="F643" s="486">
        <v>7.8</v>
      </c>
      <c r="G643" s="560">
        <f>D645*F643*5</f>
        <v>0</v>
      </c>
      <c r="H643" s="483">
        <f t="shared" ref="H643" si="76">D645*F643*5</f>
        <v>0</v>
      </c>
      <c r="I643" s="483">
        <f t="shared" ref="I643" si="77">E645*F643*5</f>
        <v>0</v>
      </c>
    </row>
    <row r="644" spans="1:9" x14ac:dyDescent="0.2">
      <c r="A644" s="549"/>
      <c r="B644" s="552"/>
      <c r="C644" s="228" t="s">
        <v>200</v>
      </c>
      <c r="D644" s="79"/>
      <c r="E644" s="80"/>
      <c r="F644" s="487"/>
      <c r="G644" s="561"/>
      <c r="H644" s="484"/>
      <c r="I644" s="484"/>
    </row>
    <row r="645" spans="1:9" ht="13.5" thickBot="1" x14ac:dyDescent="0.25">
      <c r="A645" s="550"/>
      <c r="B645" s="553"/>
      <c r="C645" s="229" t="s">
        <v>42</v>
      </c>
      <c r="D645" s="230">
        <f>SUM(D643:D644)</f>
        <v>0</v>
      </c>
      <c r="E645" s="183">
        <f>SUM(E643:E644)</f>
        <v>0</v>
      </c>
      <c r="F645" s="488"/>
      <c r="G645" s="562"/>
      <c r="H645" s="485"/>
      <c r="I645" s="485"/>
    </row>
    <row r="646" spans="1:9" x14ac:dyDescent="0.2">
      <c r="A646" s="548">
        <v>200201</v>
      </c>
      <c r="B646" s="551" t="s">
        <v>32</v>
      </c>
      <c r="C646" s="227" t="s">
        <v>39</v>
      </c>
      <c r="D646" s="111"/>
      <c r="E646" s="112"/>
      <c r="F646" s="486">
        <v>208</v>
      </c>
      <c r="G646" s="560">
        <f>D648*F646*5</f>
        <v>0</v>
      </c>
      <c r="H646" s="483">
        <f t="shared" ref="H646" si="78">D648*F646*5</f>
        <v>0</v>
      </c>
      <c r="I646" s="483">
        <f t="shared" ref="I646" si="79">E648*F646*5</f>
        <v>0</v>
      </c>
    </row>
    <row r="647" spans="1:9" x14ac:dyDescent="0.2">
      <c r="A647" s="549"/>
      <c r="B647" s="552"/>
      <c r="C647" s="228" t="s">
        <v>200</v>
      </c>
      <c r="D647" s="79"/>
      <c r="E647" s="80"/>
      <c r="F647" s="487"/>
      <c r="G647" s="561"/>
      <c r="H647" s="484"/>
      <c r="I647" s="484"/>
    </row>
    <row r="648" spans="1:9" ht="13.5" thickBot="1" x14ac:dyDescent="0.25">
      <c r="A648" s="550"/>
      <c r="B648" s="553"/>
      <c r="C648" s="229" t="s">
        <v>42</v>
      </c>
      <c r="D648" s="230">
        <f>SUM(D646:D647)</f>
        <v>0</v>
      </c>
      <c r="E648" s="183">
        <f>SUM(E646:E647)</f>
        <v>0</v>
      </c>
      <c r="F648" s="488"/>
      <c r="G648" s="562"/>
      <c r="H648" s="485"/>
      <c r="I648" s="485"/>
    </row>
    <row r="649" spans="1:9" x14ac:dyDescent="0.2">
      <c r="A649" s="548">
        <v>200202</v>
      </c>
      <c r="B649" s="551" t="s">
        <v>32</v>
      </c>
      <c r="C649" s="227" t="s">
        <v>39</v>
      </c>
      <c r="D649" s="111"/>
      <c r="E649" s="112"/>
      <c r="F649" s="486">
        <v>10</v>
      </c>
      <c r="G649" s="560">
        <f>D651*F649*5</f>
        <v>0</v>
      </c>
      <c r="H649" s="483">
        <f t="shared" ref="H649" si="80">D651*F649*5</f>
        <v>0</v>
      </c>
      <c r="I649" s="483">
        <f t="shared" ref="I649" si="81">E651*F649*5</f>
        <v>0</v>
      </c>
    </row>
    <row r="650" spans="1:9" x14ac:dyDescent="0.2">
      <c r="A650" s="549"/>
      <c r="B650" s="552"/>
      <c r="C650" s="228" t="s">
        <v>200</v>
      </c>
      <c r="D650" s="79"/>
      <c r="E650" s="80"/>
      <c r="F650" s="487"/>
      <c r="G650" s="561"/>
      <c r="H650" s="484"/>
      <c r="I650" s="484"/>
    </row>
    <row r="651" spans="1:9" ht="13.5" thickBot="1" x14ac:dyDescent="0.25">
      <c r="A651" s="550"/>
      <c r="B651" s="553"/>
      <c r="C651" s="229" t="s">
        <v>42</v>
      </c>
      <c r="D651" s="230">
        <f>SUM(D649:D650)</f>
        <v>0</v>
      </c>
      <c r="E651" s="183">
        <f>SUM(E649:E650)</f>
        <v>0</v>
      </c>
      <c r="F651" s="488"/>
      <c r="G651" s="562"/>
      <c r="H651" s="485"/>
      <c r="I651" s="485"/>
    </row>
    <row r="652" spans="1:9" x14ac:dyDescent="0.2">
      <c r="A652" s="548">
        <v>200301</v>
      </c>
      <c r="B652" s="551" t="s">
        <v>32</v>
      </c>
      <c r="C652" s="227" t="s">
        <v>39</v>
      </c>
      <c r="D652" s="111"/>
      <c r="E652" s="112"/>
      <c r="F652" s="486">
        <v>0.7</v>
      </c>
      <c r="G652" s="560">
        <f>D654*F652*5</f>
        <v>0</v>
      </c>
      <c r="H652" s="483">
        <f t="shared" ref="H652" si="82">D654*F652*5</f>
        <v>0</v>
      </c>
      <c r="I652" s="483">
        <f t="shared" ref="I652" si="83">E654*F652*5</f>
        <v>0</v>
      </c>
    </row>
    <row r="653" spans="1:9" x14ac:dyDescent="0.2">
      <c r="A653" s="549"/>
      <c r="B653" s="552"/>
      <c r="C653" s="228" t="s">
        <v>200</v>
      </c>
      <c r="D653" s="79"/>
      <c r="E653" s="80"/>
      <c r="F653" s="487"/>
      <c r="G653" s="561"/>
      <c r="H653" s="484"/>
      <c r="I653" s="484"/>
    </row>
    <row r="654" spans="1:9" ht="13.5" thickBot="1" x14ac:dyDescent="0.25">
      <c r="A654" s="550"/>
      <c r="B654" s="553"/>
      <c r="C654" s="229" t="s">
        <v>42</v>
      </c>
      <c r="D654" s="230">
        <f>SUM(D652:D653)</f>
        <v>0</v>
      </c>
      <c r="E654" s="183">
        <f>SUM(E652:E653)</f>
        <v>0</v>
      </c>
      <c r="F654" s="488"/>
      <c r="G654" s="562"/>
      <c r="H654" s="485"/>
      <c r="I654" s="485"/>
    </row>
    <row r="655" spans="1:9" x14ac:dyDescent="0.2">
      <c r="A655" s="548">
        <v>200307</v>
      </c>
      <c r="B655" s="551" t="s">
        <v>32</v>
      </c>
      <c r="C655" s="227" t="s">
        <v>39</v>
      </c>
      <c r="D655" s="111"/>
      <c r="E655" s="112"/>
      <c r="F655" s="486">
        <v>3000</v>
      </c>
      <c r="G655" s="560">
        <f>D657*F655*5</f>
        <v>0</v>
      </c>
      <c r="H655" s="483">
        <f t="shared" ref="H655" si="84">D657*F655*5</f>
        <v>0</v>
      </c>
      <c r="I655" s="483">
        <f t="shared" ref="I655" si="85">E657*F655*5</f>
        <v>0</v>
      </c>
    </row>
    <row r="656" spans="1:9" x14ac:dyDescent="0.2">
      <c r="A656" s="549"/>
      <c r="B656" s="552"/>
      <c r="C656" s="228" t="s">
        <v>200</v>
      </c>
      <c r="D656" s="79"/>
      <c r="E656" s="80"/>
      <c r="F656" s="487"/>
      <c r="G656" s="561"/>
      <c r="H656" s="484"/>
      <c r="I656" s="484"/>
    </row>
    <row r="657" spans="1:9" ht="13.5" thickBot="1" x14ac:dyDescent="0.25">
      <c r="A657" s="550"/>
      <c r="B657" s="553"/>
      <c r="C657" s="229" t="s">
        <v>42</v>
      </c>
      <c r="D657" s="230">
        <f>SUM(D655:D656)</f>
        <v>0</v>
      </c>
      <c r="E657" s="183">
        <f>SUM(E655:E656)</f>
        <v>0</v>
      </c>
      <c r="F657" s="488"/>
      <c r="G657" s="562"/>
      <c r="H657" s="485"/>
      <c r="I657" s="485"/>
    </row>
    <row r="658" spans="1:9" ht="13.5" thickBot="1" x14ac:dyDescent="0.25">
      <c r="A658" s="745" t="s">
        <v>96</v>
      </c>
      <c r="B658" s="746"/>
      <c r="C658" s="746"/>
      <c r="D658" s="746"/>
      <c r="E658" s="746"/>
      <c r="F658" s="746"/>
      <c r="G658" s="189">
        <f>SUM(G592:G657)</f>
        <v>0</v>
      </c>
      <c r="H658" s="191">
        <f>SUM(H592:H657)</f>
        <v>0</v>
      </c>
      <c r="I658" s="191">
        <f>SUM(I592:I657)</f>
        <v>0</v>
      </c>
    </row>
    <row r="659" spans="1:9" x14ac:dyDescent="0.2">
      <c r="A659" s="753"/>
      <c r="B659" s="753"/>
      <c r="C659" s="753"/>
      <c r="D659" s="753"/>
      <c r="E659" s="753"/>
      <c r="F659" s="753"/>
      <c r="G659" s="753"/>
      <c r="H659" s="20"/>
    </row>
    <row r="660" spans="1:9" x14ac:dyDescent="0.2">
      <c r="A660" s="20"/>
      <c r="B660" s="20"/>
      <c r="C660" s="20"/>
      <c r="D660" s="20"/>
      <c r="E660" s="20"/>
      <c r="F660" s="20"/>
      <c r="G660" s="20"/>
      <c r="H660" s="20"/>
    </row>
    <row r="661" spans="1:9" ht="15" x14ac:dyDescent="0.2">
      <c r="A661" s="770" t="s">
        <v>117</v>
      </c>
      <c r="B661" s="770"/>
      <c r="C661" s="770"/>
      <c r="D661" s="770"/>
      <c r="E661" s="770"/>
      <c r="F661" s="770"/>
      <c r="G661" s="770"/>
      <c r="H661" s="770"/>
      <c r="I661" s="770"/>
    </row>
    <row r="662" spans="1:9" ht="15.75" thickBot="1" x14ac:dyDescent="0.25">
      <c r="A662" s="53"/>
      <c r="B662" s="53"/>
      <c r="C662" s="53"/>
      <c r="D662" s="53"/>
      <c r="E662" s="53"/>
      <c r="F662" s="53"/>
      <c r="G662" s="53"/>
      <c r="H662" s="53"/>
      <c r="I662" s="53"/>
    </row>
    <row r="663" spans="1:9" ht="15.75" thickBot="1" x14ac:dyDescent="0.3">
      <c r="A663" s="766" t="s">
        <v>118</v>
      </c>
      <c r="B663" s="767"/>
      <c r="C663" s="767"/>
      <c r="D663" s="768"/>
      <c r="E663" s="54" t="s">
        <v>119</v>
      </c>
      <c r="F663" s="20"/>
      <c r="G663" s="20"/>
      <c r="H663" s="20"/>
    </row>
    <row r="664" spans="1:9" ht="15" thickTop="1" x14ac:dyDescent="0.2">
      <c r="A664" s="757" t="s">
        <v>38</v>
      </c>
      <c r="B664" s="758"/>
      <c r="C664" s="758"/>
      <c r="D664" s="759"/>
      <c r="E664" s="233"/>
      <c r="F664" s="20"/>
      <c r="G664" s="20"/>
      <c r="H664" s="20"/>
    </row>
    <row r="665" spans="1:9" ht="14.25" x14ac:dyDescent="0.2">
      <c r="A665" s="760" t="s">
        <v>123</v>
      </c>
      <c r="B665" s="761"/>
      <c r="C665" s="761"/>
      <c r="D665" s="762"/>
      <c r="E665" s="234"/>
      <c r="F665" s="20"/>
      <c r="G665" s="20"/>
      <c r="H665" s="20"/>
    </row>
    <row r="666" spans="1:9" ht="14.25" x14ac:dyDescent="0.2">
      <c r="A666" s="763" t="s">
        <v>203</v>
      </c>
      <c r="B666" s="764"/>
      <c r="C666" s="764"/>
      <c r="D666" s="765"/>
      <c r="E666" s="234"/>
      <c r="F666" s="20"/>
      <c r="G666" s="20"/>
      <c r="H666" s="20"/>
    </row>
    <row r="667" spans="1:9" ht="14.25" x14ac:dyDescent="0.2">
      <c r="A667" s="760" t="s">
        <v>202</v>
      </c>
      <c r="B667" s="761"/>
      <c r="C667" s="761"/>
      <c r="D667" s="762"/>
      <c r="E667" s="234"/>
      <c r="F667" s="20"/>
      <c r="G667" s="20"/>
      <c r="H667" s="20"/>
    </row>
    <row r="668" spans="1:9" ht="14.25" x14ac:dyDescent="0.2">
      <c r="A668" s="760" t="s">
        <v>204</v>
      </c>
      <c r="B668" s="761"/>
      <c r="C668" s="761"/>
      <c r="D668" s="762"/>
      <c r="E668" s="234"/>
      <c r="F668" s="20"/>
      <c r="G668" s="20"/>
      <c r="H668" s="20"/>
    </row>
    <row r="669" spans="1:9" s="341" customFormat="1" ht="14.25" x14ac:dyDescent="0.2">
      <c r="A669" s="763" t="s">
        <v>120</v>
      </c>
      <c r="B669" s="764"/>
      <c r="C669" s="764"/>
      <c r="D669" s="765"/>
      <c r="E669" s="234"/>
      <c r="F669" s="340"/>
      <c r="G669" s="340"/>
      <c r="H669" s="340"/>
    </row>
    <row r="670" spans="1:9" s="341" customFormat="1" ht="14.25" x14ac:dyDescent="0.2">
      <c r="A670" s="763" t="s">
        <v>121</v>
      </c>
      <c r="B670" s="764"/>
      <c r="C670" s="764"/>
      <c r="D670" s="765"/>
      <c r="E670" s="234"/>
      <c r="F670" s="340"/>
      <c r="G670" s="340"/>
      <c r="H670" s="340"/>
    </row>
    <row r="671" spans="1:9" s="341" customFormat="1" ht="14.25" x14ac:dyDescent="0.2">
      <c r="A671" s="760" t="s">
        <v>205</v>
      </c>
      <c r="B671" s="761"/>
      <c r="C671" s="761"/>
      <c r="D671" s="762"/>
      <c r="E671" s="234"/>
      <c r="F671" s="340"/>
      <c r="G671" s="340"/>
      <c r="H671" s="340"/>
    </row>
    <row r="672" spans="1:9" ht="14.25" x14ac:dyDescent="0.2">
      <c r="A672" s="763" t="s">
        <v>206</v>
      </c>
      <c r="B672" s="764"/>
      <c r="C672" s="764"/>
      <c r="D672" s="765"/>
      <c r="E672" s="234"/>
      <c r="F672" s="20"/>
      <c r="G672" s="20"/>
      <c r="H672" s="20"/>
    </row>
    <row r="673" spans="1:9" ht="14.25" x14ac:dyDescent="0.2">
      <c r="A673" s="763" t="s">
        <v>71</v>
      </c>
      <c r="B673" s="764"/>
      <c r="C673" s="764"/>
      <c r="D673" s="765"/>
      <c r="E673" s="234"/>
      <c r="F673" s="20"/>
      <c r="G673" s="20"/>
      <c r="H673" s="20"/>
    </row>
    <row r="674" spans="1:9" ht="14.25" x14ac:dyDescent="0.2">
      <c r="A674" s="763" t="s">
        <v>65</v>
      </c>
      <c r="B674" s="764"/>
      <c r="C674" s="764"/>
      <c r="D674" s="765"/>
      <c r="E674" s="234"/>
      <c r="F674" s="20"/>
      <c r="G674" s="20"/>
      <c r="H674" s="20"/>
    </row>
    <row r="675" spans="1:9" ht="14.25" x14ac:dyDescent="0.2">
      <c r="A675" s="763" t="s">
        <v>67</v>
      </c>
      <c r="B675" s="764"/>
      <c r="C675" s="764"/>
      <c r="D675" s="765"/>
      <c r="E675" s="234"/>
      <c r="F675" s="20"/>
      <c r="G675" s="20"/>
      <c r="H675" s="20"/>
    </row>
    <row r="676" spans="1:9" ht="14.25" x14ac:dyDescent="0.2">
      <c r="A676" s="763" t="s">
        <v>179</v>
      </c>
      <c r="B676" s="764"/>
      <c r="C676" s="764"/>
      <c r="D676" s="765"/>
      <c r="E676" s="234"/>
      <c r="F676" s="20"/>
      <c r="G676" s="20"/>
      <c r="H676" s="20"/>
    </row>
    <row r="677" spans="1:9" ht="14.25" x14ac:dyDescent="0.2">
      <c r="A677" s="763" t="s">
        <v>171</v>
      </c>
      <c r="B677" s="764"/>
      <c r="C677" s="764"/>
      <c r="D677" s="765"/>
      <c r="E677" s="234"/>
      <c r="F677" s="20"/>
      <c r="G677" s="20"/>
      <c r="H677" s="20"/>
    </row>
    <row r="678" spans="1:9" ht="15" thickBot="1" x14ac:dyDescent="0.25">
      <c r="A678" s="824" t="s">
        <v>122</v>
      </c>
      <c r="B678" s="825"/>
      <c r="C678" s="825"/>
      <c r="D678" s="826"/>
      <c r="E678" s="235"/>
      <c r="F678" s="20"/>
      <c r="G678" s="20"/>
      <c r="H678" s="20"/>
    </row>
    <row r="679" spans="1:9" ht="23.25" customHeight="1" x14ac:dyDescent="0.2">
      <c r="A679" s="756"/>
      <c r="B679" s="756"/>
      <c r="C679" s="756"/>
      <c r="D679" s="20"/>
      <c r="E679" s="20"/>
      <c r="F679" s="20"/>
      <c r="G679" s="20"/>
      <c r="H679" s="20"/>
    </row>
    <row r="680" spans="1:9" ht="23.25" x14ac:dyDescent="0.35">
      <c r="A680" s="747" t="s">
        <v>23</v>
      </c>
      <c r="B680" s="747"/>
      <c r="C680" s="747"/>
      <c r="D680" s="747"/>
      <c r="E680" s="747"/>
      <c r="F680" s="747"/>
      <c r="G680" s="747"/>
      <c r="H680" s="747"/>
    </row>
    <row r="681" spans="1:9" ht="17.25" customHeight="1" x14ac:dyDescent="0.2">
      <c r="A681" s="769" t="s">
        <v>116</v>
      </c>
      <c r="B681" s="769"/>
      <c r="C681" s="769"/>
      <c r="D681" s="769"/>
      <c r="E681" s="769"/>
      <c r="F681" s="769"/>
      <c r="G681" s="769"/>
      <c r="H681" s="769"/>
      <c r="I681" s="769"/>
    </row>
    <row r="682" spans="1:9" ht="7.5" customHeight="1" thickBot="1" x14ac:dyDescent="0.25">
      <c r="A682" s="380"/>
      <c r="B682" s="380"/>
      <c r="C682" s="380"/>
      <c r="D682" s="380"/>
      <c r="E682" s="380"/>
      <c r="F682" s="380"/>
      <c r="G682" s="380"/>
      <c r="H682" s="14"/>
    </row>
    <row r="683" spans="1:9" ht="31.5" customHeight="1" thickBot="1" x14ac:dyDescent="0.25">
      <c r="A683" s="723" t="s">
        <v>106</v>
      </c>
      <c r="B683" s="724"/>
      <c r="C683" s="725"/>
      <c r="D683" s="754" t="s">
        <v>22</v>
      </c>
      <c r="E683" s="755"/>
      <c r="F683" s="739" t="s">
        <v>46</v>
      </c>
      <c r="G683" s="740"/>
      <c r="H683" s="29"/>
    </row>
    <row r="684" spans="1:9" ht="43.5" customHeight="1" thickTop="1" x14ac:dyDescent="0.2">
      <c r="A684" s="741" t="s">
        <v>231</v>
      </c>
      <c r="B684" s="742"/>
      <c r="C684" s="743"/>
      <c r="D684" s="744">
        <f>H106+H116+F125+F156</f>
        <v>0</v>
      </c>
      <c r="E684" s="744"/>
      <c r="F684" s="744">
        <f>I106+I116+H125+H156</f>
        <v>0</v>
      </c>
      <c r="G684" s="744"/>
      <c r="H684" s="29"/>
    </row>
    <row r="685" spans="1:9" ht="43.5" customHeight="1" x14ac:dyDescent="0.2">
      <c r="A685" s="741" t="s">
        <v>232</v>
      </c>
      <c r="B685" s="742"/>
      <c r="C685" s="743"/>
      <c r="D685" s="732">
        <f>H172+H179</f>
        <v>0</v>
      </c>
      <c r="E685" s="732"/>
      <c r="F685" s="752">
        <f>I172+I179</f>
        <v>0</v>
      </c>
      <c r="G685" s="752"/>
      <c r="H685" s="29"/>
    </row>
    <row r="686" spans="1:9" s="287" customFormat="1" ht="43.5" customHeight="1" x14ac:dyDescent="0.2">
      <c r="A686" s="741" t="s">
        <v>233</v>
      </c>
      <c r="B686" s="742"/>
      <c r="C686" s="743"/>
      <c r="D686" s="732">
        <f>H192+H199+H209</f>
        <v>0</v>
      </c>
      <c r="E686" s="732"/>
      <c r="F686" s="356">
        <f>I192+I199+I209</f>
        <v>0</v>
      </c>
      <c r="G686" s="357"/>
      <c r="H686" s="29"/>
    </row>
    <row r="687" spans="1:9" ht="43.5" customHeight="1" x14ac:dyDescent="0.2">
      <c r="A687" s="741" t="s">
        <v>234</v>
      </c>
      <c r="B687" s="742"/>
      <c r="C687" s="743"/>
      <c r="D687" s="732">
        <f>H302+H361+F375+H382+H392</f>
        <v>0</v>
      </c>
      <c r="E687" s="732"/>
      <c r="F687" s="752">
        <f>I302+I361+H375+I382+I392</f>
        <v>0</v>
      </c>
      <c r="G687" s="752"/>
      <c r="H687" s="29"/>
    </row>
    <row r="688" spans="1:9" ht="49.5" customHeight="1" x14ac:dyDescent="0.2">
      <c r="A688" s="736" t="s">
        <v>235</v>
      </c>
      <c r="B688" s="737"/>
      <c r="C688" s="738"/>
      <c r="D688" s="732">
        <f>H438+H453+F462</f>
        <v>0</v>
      </c>
      <c r="E688" s="732"/>
      <c r="F688" s="752">
        <f>I438+I453+H462</f>
        <v>0</v>
      </c>
      <c r="G688" s="752"/>
      <c r="H688" s="29"/>
    </row>
    <row r="689" spans="1:8" ht="49.5" customHeight="1" x14ac:dyDescent="0.2">
      <c r="A689" s="741" t="s">
        <v>236</v>
      </c>
      <c r="B689" s="742"/>
      <c r="C689" s="743"/>
      <c r="D689" s="732">
        <f>H532+F541</f>
        <v>0</v>
      </c>
      <c r="E689" s="732"/>
      <c r="F689" s="752">
        <f>I532+H541</f>
        <v>0</v>
      </c>
      <c r="G689" s="752"/>
      <c r="H689" s="29"/>
    </row>
    <row r="690" spans="1:8" s="287" customFormat="1" ht="49.5" customHeight="1" x14ac:dyDescent="0.2">
      <c r="A690" s="741" t="s">
        <v>237</v>
      </c>
      <c r="B690" s="742"/>
      <c r="C690" s="743"/>
      <c r="D690" s="732">
        <f>F550+H557+H566+H574</f>
        <v>0</v>
      </c>
      <c r="E690" s="732"/>
      <c r="F690" s="356">
        <f>H550+I557+I566+I574</f>
        <v>0</v>
      </c>
      <c r="G690" s="358"/>
      <c r="H690" s="29"/>
    </row>
    <row r="691" spans="1:8" ht="43.5" customHeight="1" thickBot="1" x14ac:dyDescent="0.25">
      <c r="A691" s="733" t="s">
        <v>238</v>
      </c>
      <c r="B691" s="734"/>
      <c r="C691" s="735"/>
      <c r="D691" s="726">
        <f>H585+H658</f>
        <v>0</v>
      </c>
      <c r="E691" s="726"/>
      <c r="F691" s="748">
        <f>I585+I658</f>
        <v>0</v>
      </c>
      <c r="G691" s="748"/>
      <c r="H691" s="29"/>
    </row>
    <row r="692" spans="1:8" ht="21" customHeight="1" thickBot="1" x14ac:dyDescent="0.25">
      <c r="A692" s="727" t="s">
        <v>23</v>
      </c>
      <c r="B692" s="728"/>
      <c r="C692" s="729"/>
      <c r="D692" s="730">
        <f>SUM(D684:E691)</f>
        <v>0</v>
      </c>
      <c r="E692" s="731"/>
      <c r="F692" s="721">
        <f>SUM(F684:G691)</f>
        <v>0</v>
      </c>
      <c r="G692" s="722"/>
      <c r="H692" s="14"/>
    </row>
  </sheetData>
  <sheetProtection password="D55E" sheet="1" objects="1" scenarios="1"/>
  <customSheetViews>
    <customSheetView guid="{794F697B-6EBC-4075-A7FA-02BE0A49C254}" hiddenColumns="1" showRuler="0" topLeftCell="A451">
      <selection activeCell="H462" sqref="H462"/>
      <pageMargins left="0.23622047244094491" right="0.23622047244094491" top="0.55118110236220474" bottom="0.51181102362204722" header="0.15748031496062992" footer="0.15748031496062992"/>
      <printOptions horizontalCentered="1" verticalCentered="1"/>
      <pageSetup paperSize="9" orientation="landscape" r:id="rId1"/>
      <headerFooter alignWithMargins="0">
        <oddFooter xml:space="preserve">&amp;CStrana &amp;P (celkem &amp;N)
</oddFooter>
      </headerFooter>
    </customSheetView>
  </customSheetViews>
  <mergeCells count="894">
    <mergeCell ref="I345:I348"/>
    <mergeCell ref="I337:I340"/>
    <mergeCell ref="I572:I573"/>
    <mergeCell ref="D573:E573"/>
    <mergeCell ref="D566:E566"/>
    <mergeCell ref="F566:F567"/>
    <mergeCell ref="G566:G567"/>
    <mergeCell ref="H566:H567"/>
    <mergeCell ref="I652:I654"/>
    <mergeCell ref="I640:I642"/>
    <mergeCell ref="I628:I630"/>
    <mergeCell ref="I631:I633"/>
    <mergeCell ref="I634:I636"/>
    <mergeCell ref="I637:I639"/>
    <mergeCell ref="I643:I645"/>
    <mergeCell ref="I598:I600"/>
    <mergeCell ref="I601:I603"/>
    <mergeCell ref="I604:I606"/>
    <mergeCell ref="I423:I425"/>
    <mergeCell ref="I520:I523"/>
    <mergeCell ref="I516:I519"/>
    <mergeCell ref="I524:I527"/>
    <mergeCell ref="I429:I431"/>
    <mergeCell ref="I353:I356"/>
    <mergeCell ref="A690:C690"/>
    <mergeCell ref="D690:E690"/>
    <mergeCell ref="A666:D666"/>
    <mergeCell ref="A672:D672"/>
    <mergeCell ref="A673:D673"/>
    <mergeCell ref="A674:D674"/>
    <mergeCell ref="A675:D675"/>
    <mergeCell ref="A676:D676"/>
    <mergeCell ref="A677:D677"/>
    <mergeCell ref="A678:D678"/>
    <mergeCell ref="F232:F236"/>
    <mergeCell ref="B247:B251"/>
    <mergeCell ref="B232:B236"/>
    <mergeCell ref="F227:F231"/>
    <mergeCell ref="F267:F271"/>
    <mergeCell ref="G267:G271"/>
    <mergeCell ref="I311:I312"/>
    <mergeCell ref="A303:G303"/>
    <mergeCell ref="A304:H304"/>
    <mergeCell ref="A306:I306"/>
    <mergeCell ref="B297:B301"/>
    <mergeCell ref="F297:F301"/>
    <mergeCell ref="G297:G301"/>
    <mergeCell ref="H297:H301"/>
    <mergeCell ref="I297:I301"/>
    <mergeCell ref="A309:I309"/>
    <mergeCell ref="A302:F302"/>
    <mergeCell ref="H267:H271"/>
    <mergeCell ref="H272:H276"/>
    <mergeCell ref="I282:I286"/>
    <mergeCell ref="I287:I291"/>
    <mergeCell ref="I292:I296"/>
    <mergeCell ref="I272:I276"/>
    <mergeCell ref="I277:I281"/>
    <mergeCell ref="H222:H226"/>
    <mergeCell ref="H220:H221"/>
    <mergeCell ref="A148:A151"/>
    <mergeCell ref="E148:E151"/>
    <mergeCell ref="H179:H181"/>
    <mergeCell ref="A213:G213"/>
    <mergeCell ref="H148:H151"/>
    <mergeCell ref="G179:G181"/>
    <mergeCell ref="A152:A155"/>
    <mergeCell ref="B166:B167"/>
    <mergeCell ref="F179:F181"/>
    <mergeCell ref="C177:E177"/>
    <mergeCell ref="A177:B178"/>
    <mergeCell ref="A218:I218"/>
    <mergeCell ref="A206:B206"/>
    <mergeCell ref="D206:E206"/>
    <mergeCell ref="G206:G209"/>
    <mergeCell ref="A208:B208"/>
    <mergeCell ref="I166:I167"/>
    <mergeCell ref="I177:I178"/>
    <mergeCell ref="H152:H155"/>
    <mergeCell ref="I188:I189"/>
    <mergeCell ref="F177:F178"/>
    <mergeCell ref="E166:E167"/>
    <mergeCell ref="B96:B100"/>
    <mergeCell ref="B101:B105"/>
    <mergeCell ref="F130:F131"/>
    <mergeCell ref="F123:F124"/>
    <mergeCell ref="H123:H124"/>
    <mergeCell ref="I63:I67"/>
    <mergeCell ref="I96:I100"/>
    <mergeCell ref="I101:I105"/>
    <mergeCell ref="G112:G113"/>
    <mergeCell ref="A116:F116"/>
    <mergeCell ref="A120:G120"/>
    <mergeCell ref="H86:H90"/>
    <mergeCell ref="I112:I113"/>
    <mergeCell ref="A106:F106"/>
    <mergeCell ref="A112:C113"/>
    <mergeCell ref="F82:F85"/>
    <mergeCell ref="B82:B85"/>
    <mergeCell ref="A63:A77"/>
    <mergeCell ref="B68:B72"/>
    <mergeCell ref="F91:F95"/>
    <mergeCell ref="B78:B81"/>
    <mergeCell ref="F78:F81"/>
    <mergeCell ref="G63:G67"/>
    <mergeCell ref="H63:H67"/>
    <mergeCell ref="I48:I52"/>
    <mergeCell ref="B53:B57"/>
    <mergeCell ref="F53:F57"/>
    <mergeCell ref="G53:G57"/>
    <mergeCell ref="H53:H57"/>
    <mergeCell ref="I53:I57"/>
    <mergeCell ref="B272:B276"/>
    <mergeCell ref="A215:I216"/>
    <mergeCell ref="H277:H281"/>
    <mergeCell ref="F277:F281"/>
    <mergeCell ref="F272:F276"/>
    <mergeCell ref="G272:G276"/>
    <mergeCell ref="H252:H256"/>
    <mergeCell ref="H257:H261"/>
    <mergeCell ref="B257:B261"/>
    <mergeCell ref="B277:B281"/>
    <mergeCell ref="I220:I221"/>
    <mergeCell ref="I222:I226"/>
    <mergeCell ref="I227:I231"/>
    <mergeCell ref="I252:I256"/>
    <mergeCell ref="I68:I72"/>
    <mergeCell ref="A48:A62"/>
    <mergeCell ref="B63:B67"/>
    <mergeCell ref="F63:F67"/>
    <mergeCell ref="I357:I360"/>
    <mergeCell ref="G357:G360"/>
    <mergeCell ref="A468:I468"/>
    <mergeCell ref="I470:I471"/>
    <mergeCell ref="A469:G469"/>
    <mergeCell ref="A448:A452"/>
    <mergeCell ref="I402:I404"/>
    <mergeCell ref="H357:H360"/>
    <mergeCell ref="A364:H364"/>
    <mergeCell ref="E370:E371"/>
    <mergeCell ref="D380:E380"/>
    <mergeCell ref="A385:I385"/>
    <mergeCell ref="C387:C388"/>
    <mergeCell ref="C380:C381"/>
    <mergeCell ref="A375:E375"/>
    <mergeCell ref="F380:F381"/>
    <mergeCell ref="F370:F371"/>
    <mergeCell ref="F357:F360"/>
    <mergeCell ref="C405:C407"/>
    <mergeCell ref="B417:B419"/>
    <mergeCell ref="C417:C419"/>
    <mergeCell ref="B414:B416"/>
    <mergeCell ref="C432:C434"/>
    <mergeCell ref="A397:G397"/>
    <mergeCell ref="I380:I381"/>
    <mergeCell ref="H492:H495"/>
    <mergeCell ref="H408:H410"/>
    <mergeCell ref="I408:I410"/>
    <mergeCell ref="H411:H413"/>
    <mergeCell ref="I411:I413"/>
    <mergeCell ref="H417:H419"/>
    <mergeCell ref="I616:I618"/>
    <mergeCell ref="I622:I624"/>
    <mergeCell ref="I387:I388"/>
    <mergeCell ref="H548:H549"/>
    <mergeCell ref="H555:H556"/>
    <mergeCell ref="H622:H624"/>
    <mergeCell ref="H616:H618"/>
    <mergeCell ref="H484:H487"/>
    <mergeCell ref="H516:H519"/>
    <mergeCell ref="H508:H511"/>
    <mergeCell ref="H480:H483"/>
    <mergeCell ref="H528:H531"/>
    <mergeCell ref="H500:H503"/>
    <mergeCell ref="H488:H491"/>
    <mergeCell ref="I646:I648"/>
    <mergeCell ref="I492:I495"/>
    <mergeCell ref="I625:I627"/>
    <mergeCell ref="I592:I594"/>
    <mergeCell ref="I476:I479"/>
    <mergeCell ref="I500:I503"/>
    <mergeCell ref="I496:I499"/>
    <mergeCell ref="I555:I556"/>
    <mergeCell ref="I566:I567"/>
    <mergeCell ref="I508:I511"/>
    <mergeCell ref="I488:I491"/>
    <mergeCell ref="F476:F479"/>
    <mergeCell ref="A575:B575"/>
    <mergeCell ref="G476:G479"/>
    <mergeCell ref="H380:H381"/>
    <mergeCell ref="F595:F597"/>
    <mergeCell ref="F613:F615"/>
    <mergeCell ref="F557:F559"/>
    <mergeCell ref="G557:G559"/>
    <mergeCell ref="H557:H559"/>
    <mergeCell ref="F564:F565"/>
    <mergeCell ref="G564:G565"/>
    <mergeCell ref="A588:I588"/>
    <mergeCell ref="C590:C591"/>
    <mergeCell ref="D590:E590"/>
    <mergeCell ref="I590:I591"/>
    <mergeCell ref="H590:H591"/>
    <mergeCell ref="G592:G594"/>
    <mergeCell ref="B595:B597"/>
    <mergeCell ref="I607:I609"/>
    <mergeCell ref="I610:I612"/>
    <mergeCell ref="G590:G591"/>
    <mergeCell ref="B590:B591"/>
    <mergeCell ref="A583:F583"/>
    <mergeCell ref="H610:H612"/>
    <mergeCell ref="I619:I621"/>
    <mergeCell ref="I557:I559"/>
    <mergeCell ref="A282:A301"/>
    <mergeCell ref="A391:B391"/>
    <mergeCell ref="A357:A360"/>
    <mergeCell ref="I179:I181"/>
    <mergeCell ref="I317:I320"/>
    <mergeCell ref="I329:I332"/>
    <mergeCell ref="H317:H320"/>
    <mergeCell ref="H321:H324"/>
    <mergeCell ref="H539:H540"/>
    <mergeCell ref="I613:I615"/>
    <mergeCell ref="I512:I515"/>
    <mergeCell ref="H619:H621"/>
    <mergeCell ref="H188:H189"/>
    <mergeCell ref="H524:H527"/>
    <mergeCell ref="H598:H600"/>
    <mergeCell ref="I595:I597"/>
    <mergeCell ref="I400:I401"/>
    <mergeCell ref="I232:I236"/>
    <mergeCell ref="I247:I251"/>
    <mergeCell ref="I197:I198"/>
    <mergeCell ref="I237:I241"/>
    <mergeCell ref="H370:H371"/>
    <mergeCell ref="F610:F612"/>
    <mergeCell ref="G613:G615"/>
    <mergeCell ref="G610:G612"/>
    <mergeCell ref="F604:F606"/>
    <mergeCell ref="F607:F609"/>
    <mergeCell ref="H604:H606"/>
    <mergeCell ref="F574:F575"/>
    <mergeCell ref="H595:H597"/>
    <mergeCell ref="G607:G609"/>
    <mergeCell ref="F601:F603"/>
    <mergeCell ref="F598:F600"/>
    <mergeCell ref="G598:G600"/>
    <mergeCell ref="G601:G603"/>
    <mergeCell ref="G604:G606"/>
    <mergeCell ref="H613:H615"/>
    <mergeCell ref="H592:H594"/>
    <mergeCell ref="G574:G575"/>
    <mergeCell ref="H574:H575"/>
    <mergeCell ref="A590:A591"/>
    <mergeCell ref="H583:H584"/>
    <mergeCell ref="A567:B567"/>
    <mergeCell ref="D567:E567"/>
    <mergeCell ref="A572:B573"/>
    <mergeCell ref="C572:E572"/>
    <mergeCell ref="A564:B565"/>
    <mergeCell ref="C564:E564"/>
    <mergeCell ref="A557:B557"/>
    <mergeCell ref="D557:E557"/>
    <mergeCell ref="H564:H565"/>
    <mergeCell ref="F572:F573"/>
    <mergeCell ref="G572:G573"/>
    <mergeCell ref="G655:G657"/>
    <mergeCell ref="G649:G651"/>
    <mergeCell ref="F640:F642"/>
    <mergeCell ref="F634:F636"/>
    <mergeCell ref="F637:F639"/>
    <mergeCell ref="H655:H657"/>
    <mergeCell ref="H640:H642"/>
    <mergeCell ref="H646:H648"/>
    <mergeCell ref="H652:H654"/>
    <mergeCell ref="H637:H639"/>
    <mergeCell ref="H634:H636"/>
    <mergeCell ref="F649:F651"/>
    <mergeCell ref="H649:H651"/>
    <mergeCell ref="F689:G689"/>
    <mergeCell ref="A659:G659"/>
    <mergeCell ref="D683:E683"/>
    <mergeCell ref="A686:C686"/>
    <mergeCell ref="D686:E686"/>
    <mergeCell ref="A689:C689"/>
    <mergeCell ref="A679:C679"/>
    <mergeCell ref="F685:G685"/>
    <mergeCell ref="A664:D664"/>
    <mergeCell ref="A667:D667"/>
    <mergeCell ref="A665:D665"/>
    <mergeCell ref="A669:D669"/>
    <mergeCell ref="A668:D668"/>
    <mergeCell ref="A670:D670"/>
    <mergeCell ref="A671:D671"/>
    <mergeCell ref="A663:D663"/>
    <mergeCell ref="A681:I681"/>
    <mergeCell ref="A661:I661"/>
    <mergeCell ref="F688:G688"/>
    <mergeCell ref="F687:G687"/>
    <mergeCell ref="A655:A657"/>
    <mergeCell ref="B592:B594"/>
    <mergeCell ref="B601:B603"/>
    <mergeCell ref="A616:A618"/>
    <mergeCell ref="A592:A594"/>
    <mergeCell ref="A610:A612"/>
    <mergeCell ref="A613:A615"/>
    <mergeCell ref="A625:A627"/>
    <mergeCell ref="A622:A624"/>
    <mergeCell ref="A634:A636"/>
    <mergeCell ref="B598:B600"/>
    <mergeCell ref="A619:A621"/>
    <mergeCell ref="A628:A630"/>
    <mergeCell ref="B634:B636"/>
    <mergeCell ref="B631:B633"/>
    <mergeCell ref="A643:A645"/>
    <mergeCell ref="B643:B645"/>
    <mergeCell ref="A604:A606"/>
    <mergeCell ref="B613:B615"/>
    <mergeCell ref="B610:B612"/>
    <mergeCell ref="B604:B606"/>
    <mergeCell ref="A607:A609"/>
    <mergeCell ref="B607:B609"/>
    <mergeCell ref="A652:A654"/>
    <mergeCell ref="A637:A639"/>
    <mergeCell ref="G628:G630"/>
    <mergeCell ref="G622:G624"/>
    <mergeCell ref="B622:B624"/>
    <mergeCell ref="F628:F630"/>
    <mergeCell ref="G625:G627"/>
    <mergeCell ref="B649:B651"/>
    <mergeCell ref="A649:A651"/>
    <mergeCell ref="G634:G636"/>
    <mergeCell ref="G637:G639"/>
    <mergeCell ref="G643:G645"/>
    <mergeCell ref="G640:G642"/>
    <mergeCell ref="G646:G648"/>
    <mergeCell ref="G652:G654"/>
    <mergeCell ref="G631:G633"/>
    <mergeCell ref="G616:G618"/>
    <mergeCell ref="H625:H627"/>
    <mergeCell ref="F625:F627"/>
    <mergeCell ref="F631:F633"/>
    <mergeCell ref="B616:B618"/>
    <mergeCell ref="B619:B621"/>
    <mergeCell ref="H628:H630"/>
    <mergeCell ref="B646:B648"/>
    <mergeCell ref="A646:A648"/>
    <mergeCell ref="A631:A633"/>
    <mergeCell ref="A640:A642"/>
    <mergeCell ref="F646:F648"/>
    <mergeCell ref="F643:F645"/>
    <mergeCell ref="B637:B639"/>
    <mergeCell ref="B640:B642"/>
    <mergeCell ref="B628:B630"/>
    <mergeCell ref="H643:H645"/>
    <mergeCell ref="G619:G621"/>
    <mergeCell ref="F616:F618"/>
    <mergeCell ref="F619:F621"/>
    <mergeCell ref="H631:H633"/>
    <mergeCell ref="F692:G692"/>
    <mergeCell ref="B652:B654"/>
    <mergeCell ref="A683:C683"/>
    <mergeCell ref="D691:E691"/>
    <mergeCell ref="A692:C692"/>
    <mergeCell ref="D692:E692"/>
    <mergeCell ref="D687:E687"/>
    <mergeCell ref="D688:E688"/>
    <mergeCell ref="A691:C691"/>
    <mergeCell ref="A688:C688"/>
    <mergeCell ref="D689:E689"/>
    <mergeCell ref="F683:G683"/>
    <mergeCell ref="A682:G682"/>
    <mergeCell ref="A684:C684"/>
    <mergeCell ref="A685:C685"/>
    <mergeCell ref="D684:E684"/>
    <mergeCell ref="D685:E685"/>
    <mergeCell ref="A658:F658"/>
    <mergeCell ref="A680:H680"/>
    <mergeCell ref="F691:G691"/>
    <mergeCell ref="A687:C687"/>
    <mergeCell ref="F684:G684"/>
    <mergeCell ref="F652:F654"/>
    <mergeCell ref="B655:B657"/>
    <mergeCell ref="H132:H135"/>
    <mergeCell ref="D178:E178"/>
    <mergeCell ref="A125:B125"/>
    <mergeCell ref="A165:G165"/>
    <mergeCell ref="A164:I164"/>
    <mergeCell ref="F136:F139"/>
    <mergeCell ref="E140:E143"/>
    <mergeCell ref="G166:G167"/>
    <mergeCell ref="F152:F155"/>
    <mergeCell ref="F132:F135"/>
    <mergeCell ref="A128:I128"/>
    <mergeCell ref="F144:F147"/>
    <mergeCell ref="E152:E155"/>
    <mergeCell ref="A132:A135"/>
    <mergeCell ref="E130:E131"/>
    <mergeCell ref="A156:E156"/>
    <mergeCell ref="A166:A167"/>
    <mergeCell ref="H177:H178"/>
    <mergeCell ref="H140:H143"/>
    <mergeCell ref="A140:A143"/>
    <mergeCell ref="A144:A147"/>
    <mergeCell ref="H144:H147"/>
    <mergeCell ref="A175:I175"/>
    <mergeCell ref="A174:G174"/>
    <mergeCell ref="C166:D166"/>
    <mergeCell ref="A172:F172"/>
    <mergeCell ref="F166:F167"/>
    <mergeCell ref="G177:G178"/>
    <mergeCell ref="A176:G176"/>
    <mergeCell ref="A4:I6"/>
    <mergeCell ref="A7:I7"/>
    <mergeCell ref="A11:G11"/>
    <mergeCell ref="F26:F27"/>
    <mergeCell ref="B26:B27"/>
    <mergeCell ref="A12:G12"/>
    <mergeCell ref="H166:H167"/>
    <mergeCell ref="I86:I90"/>
    <mergeCell ref="A21:I21"/>
    <mergeCell ref="A26:A27"/>
    <mergeCell ref="A22:G22"/>
    <mergeCell ref="A15:G15"/>
    <mergeCell ref="I26:I27"/>
    <mergeCell ref="I28:I32"/>
    <mergeCell ref="A28:A37"/>
    <mergeCell ref="A38:A47"/>
    <mergeCell ref="I91:I95"/>
    <mergeCell ref="I82:I85"/>
    <mergeCell ref="G73:G77"/>
    <mergeCell ref="H28:H32"/>
    <mergeCell ref="I38:I42"/>
    <mergeCell ref="H43:H47"/>
    <mergeCell ref="H38:H42"/>
    <mergeCell ref="I33:I37"/>
    <mergeCell ref="B28:B32"/>
    <mergeCell ref="B33:B37"/>
    <mergeCell ref="H96:H100"/>
    <mergeCell ref="F96:F100"/>
    <mergeCell ref="B48:B52"/>
    <mergeCell ref="F48:F52"/>
    <mergeCell ref="B91:B95"/>
    <mergeCell ref="F86:F90"/>
    <mergeCell ref="B73:B77"/>
    <mergeCell ref="F73:F77"/>
    <mergeCell ref="B43:B47"/>
    <mergeCell ref="G28:G32"/>
    <mergeCell ref="G33:G37"/>
    <mergeCell ref="G38:G42"/>
    <mergeCell ref="G86:G90"/>
    <mergeCell ref="G43:G47"/>
    <mergeCell ref="G68:G72"/>
    <mergeCell ref="F68:F72"/>
    <mergeCell ref="H68:H72"/>
    <mergeCell ref="A1:G1"/>
    <mergeCell ref="A10:G10"/>
    <mergeCell ref="A2:I2"/>
    <mergeCell ref="A3:I3"/>
    <mergeCell ref="H73:H77"/>
    <mergeCell ref="I73:I77"/>
    <mergeCell ref="A20:G20"/>
    <mergeCell ref="A25:G25"/>
    <mergeCell ref="A24:I24"/>
    <mergeCell ref="A13:G13"/>
    <mergeCell ref="H58:H62"/>
    <mergeCell ref="I58:I62"/>
    <mergeCell ref="F33:F37"/>
    <mergeCell ref="F28:F32"/>
    <mergeCell ref="B14:G14"/>
    <mergeCell ref="A18:G18"/>
    <mergeCell ref="G26:G27"/>
    <mergeCell ref="C26:C27"/>
    <mergeCell ref="D26:E26"/>
    <mergeCell ref="B16:I17"/>
    <mergeCell ref="H26:H27"/>
    <mergeCell ref="B38:B42"/>
    <mergeCell ref="F38:F42"/>
    <mergeCell ref="F43:F47"/>
    <mergeCell ref="I199:I201"/>
    <mergeCell ref="I204:I205"/>
    <mergeCell ref="B222:B226"/>
    <mergeCell ref="B220:B221"/>
    <mergeCell ref="G232:G236"/>
    <mergeCell ref="G227:G231"/>
    <mergeCell ref="F112:F113"/>
    <mergeCell ref="F101:F105"/>
    <mergeCell ref="A220:A221"/>
    <mergeCell ref="A136:A139"/>
    <mergeCell ref="E136:E139"/>
    <mergeCell ref="E132:E135"/>
    <mergeCell ref="A184:G184"/>
    <mergeCell ref="A181:B181"/>
    <mergeCell ref="A86:A105"/>
    <mergeCell ref="A159:I163"/>
    <mergeCell ref="A186:I186"/>
    <mergeCell ref="A114:C114"/>
    <mergeCell ref="A110:I110"/>
    <mergeCell ref="A107:G107"/>
    <mergeCell ref="A123:B124"/>
    <mergeCell ref="C123:D123"/>
    <mergeCell ref="E123:E124"/>
    <mergeCell ref="H130:H131"/>
    <mergeCell ref="H33:H37"/>
    <mergeCell ref="G96:G100"/>
    <mergeCell ref="G101:G105"/>
    <mergeCell ref="G48:G52"/>
    <mergeCell ref="H48:H52"/>
    <mergeCell ref="A209:F209"/>
    <mergeCell ref="H199:H201"/>
    <mergeCell ref="A200:B200"/>
    <mergeCell ref="D200:E200"/>
    <mergeCell ref="A201:B201"/>
    <mergeCell ref="D201:E201"/>
    <mergeCell ref="A204:E204"/>
    <mergeCell ref="G204:G205"/>
    <mergeCell ref="H204:H205"/>
    <mergeCell ref="A205:B205"/>
    <mergeCell ref="D205:E205"/>
    <mergeCell ref="F199:F201"/>
    <mergeCell ref="G199:G201"/>
    <mergeCell ref="H112:H113"/>
    <mergeCell ref="A111:G111"/>
    <mergeCell ref="G82:G85"/>
    <mergeCell ref="H82:H85"/>
    <mergeCell ref="H136:H139"/>
    <mergeCell ref="A121:I121"/>
    <mergeCell ref="A182:G182"/>
    <mergeCell ref="A180:B180"/>
    <mergeCell ref="H287:H291"/>
    <mergeCell ref="H313:H316"/>
    <mergeCell ref="F220:F221"/>
    <mergeCell ref="A197:E197"/>
    <mergeCell ref="F197:F198"/>
    <mergeCell ref="G197:G198"/>
    <mergeCell ref="H197:H198"/>
    <mergeCell ref="A198:B198"/>
    <mergeCell ref="D198:E198"/>
    <mergeCell ref="A199:B199"/>
    <mergeCell ref="D199:E199"/>
    <mergeCell ref="B292:B296"/>
    <mergeCell ref="G252:G256"/>
    <mergeCell ref="G257:G261"/>
    <mergeCell ref="F247:F251"/>
    <mergeCell ref="F252:F256"/>
    <mergeCell ref="F257:F261"/>
    <mergeCell ref="G237:G241"/>
    <mergeCell ref="H237:H241"/>
    <mergeCell ref="G222:G226"/>
    <mergeCell ref="D208:E208"/>
    <mergeCell ref="G220:G221"/>
    <mergeCell ref="C220:C221"/>
    <mergeCell ref="A214:G214"/>
    <mergeCell ref="A222:A241"/>
    <mergeCell ref="B329:B332"/>
    <mergeCell ref="B313:B316"/>
    <mergeCell ref="F292:F296"/>
    <mergeCell ref="F317:F320"/>
    <mergeCell ref="B325:B328"/>
    <mergeCell ref="G247:G251"/>
    <mergeCell ref="A242:A251"/>
    <mergeCell ref="F222:F226"/>
    <mergeCell ref="D220:E220"/>
    <mergeCell ref="G325:G328"/>
    <mergeCell ref="G317:G320"/>
    <mergeCell ref="B287:B291"/>
    <mergeCell ref="A311:A312"/>
    <mergeCell ref="B311:B312"/>
    <mergeCell ref="C311:C312"/>
    <mergeCell ref="D311:E311"/>
    <mergeCell ref="F311:F312"/>
    <mergeCell ref="G311:G312"/>
    <mergeCell ref="A305:H305"/>
    <mergeCell ref="H325:H328"/>
    <mergeCell ref="H329:H332"/>
    <mergeCell ref="A368:I368"/>
    <mergeCell ref="A370:A371"/>
    <mergeCell ref="G321:G324"/>
    <mergeCell ref="B370:B371"/>
    <mergeCell ref="I262:I266"/>
    <mergeCell ref="A253:A266"/>
    <mergeCell ref="B227:B231"/>
    <mergeCell ref="I325:I328"/>
    <mergeCell ref="I313:I316"/>
    <mergeCell ref="G353:G356"/>
    <mergeCell ref="I349:I352"/>
    <mergeCell ref="H341:H344"/>
    <mergeCell ref="I333:I336"/>
    <mergeCell ref="G333:G336"/>
    <mergeCell ref="G337:G340"/>
    <mergeCell ref="I321:I324"/>
    <mergeCell ref="H311:H312"/>
    <mergeCell ref="H227:H231"/>
    <mergeCell ref="H232:H236"/>
    <mergeCell ref="H247:H251"/>
    <mergeCell ref="H333:H336"/>
    <mergeCell ref="H282:H286"/>
    <mergeCell ref="H292:H296"/>
    <mergeCell ref="H353:H356"/>
    <mergeCell ref="B353:B356"/>
    <mergeCell ref="A363:H363"/>
    <mergeCell ref="F313:F316"/>
    <mergeCell ref="G313:G316"/>
    <mergeCell ref="B252:B256"/>
    <mergeCell ref="B282:B286"/>
    <mergeCell ref="F325:F328"/>
    <mergeCell ref="B317:B320"/>
    <mergeCell ref="B341:B344"/>
    <mergeCell ref="B345:B348"/>
    <mergeCell ref="B333:B336"/>
    <mergeCell ref="F287:F291"/>
    <mergeCell ref="F282:F286"/>
    <mergeCell ref="G292:G296"/>
    <mergeCell ref="G287:G291"/>
    <mergeCell ref="G282:G286"/>
    <mergeCell ref="B321:B324"/>
    <mergeCell ref="F321:F324"/>
    <mergeCell ref="A313:A316"/>
    <mergeCell ref="A333:A340"/>
    <mergeCell ref="A317:A332"/>
    <mergeCell ref="B349:B352"/>
    <mergeCell ref="F353:F356"/>
    <mergeCell ref="H345:H348"/>
    <mergeCell ref="A496:A507"/>
    <mergeCell ref="I341:I344"/>
    <mergeCell ref="H349:H352"/>
    <mergeCell ref="B470:B471"/>
    <mergeCell ref="C470:C471"/>
    <mergeCell ref="B472:B475"/>
    <mergeCell ref="D470:E470"/>
    <mergeCell ref="A462:E462"/>
    <mergeCell ref="D446:D447"/>
    <mergeCell ref="C402:C404"/>
    <mergeCell ref="G402:G404"/>
    <mergeCell ref="G341:G344"/>
    <mergeCell ref="A387:B388"/>
    <mergeCell ref="A400:A401"/>
    <mergeCell ref="G400:G401"/>
    <mergeCell ref="B400:B401"/>
    <mergeCell ref="A361:F361"/>
    <mergeCell ref="G414:G416"/>
    <mergeCell ref="C414:C416"/>
    <mergeCell ref="C370:D370"/>
    <mergeCell ref="F387:F388"/>
    <mergeCell ref="B458:B459"/>
    <mergeCell ref="C458:D458"/>
    <mergeCell ref="E458:E459"/>
    <mergeCell ref="A584:C584"/>
    <mergeCell ref="A539:B540"/>
    <mergeCell ref="G484:G487"/>
    <mergeCell ref="A537:I537"/>
    <mergeCell ref="E539:E540"/>
    <mergeCell ref="H512:H515"/>
    <mergeCell ref="A582:G582"/>
    <mergeCell ref="G520:G523"/>
    <mergeCell ref="H520:H523"/>
    <mergeCell ref="A580:G580"/>
    <mergeCell ref="A508:A519"/>
    <mergeCell ref="A520:A531"/>
    <mergeCell ref="I528:I531"/>
    <mergeCell ref="B508:B511"/>
    <mergeCell ref="F508:F511"/>
    <mergeCell ref="B520:B523"/>
    <mergeCell ref="A532:F532"/>
    <mergeCell ref="A541:B541"/>
    <mergeCell ref="A579:G579"/>
    <mergeCell ref="I574:I575"/>
    <mergeCell ref="D575:E575"/>
    <mergeCell ref="I564:I565"/>
    <mergeCell ref="D565:E565"/>
    <mergeCell ref="A566:B566"/>
    <mergeCell ref="A484:A495"/>
    <mergeCell ref="F496:F499"/>
    <mergeCell ref="A595:A597"/>
    <mergeCell ref="F622:F624"/>
    <mergeCell ref="B625:B627"/>
    <mergeCell ref="H601:H603"/>
    <mergeCell ref="A533:I533"/>
    <mergeCell ref="A581:I581"/>
    <mergeCell ref="A534:I534"/>
    <mergeCell ref="D585:F585"/>
    <mergeCell ref="A578:G578"/>
    <mergeCell ref="G595:G597"/>
    <mergeCell ref="A598:A600"/>
    <mergeCell ref="A601:A603"/>
    <mergeCell ref="I583:I584"/>
    <mergeCell ref="D584:F584"/>
    <mergeCell ref="A585:C585"/>
    <mergeCell ref="A548:B549"/>
    <mergeCell ref="C548:D548"/>
    <mergeCell ref="H572:H573"/>
    <mergeCell ref="F590:F591"/>
    <mergeCell ref="G583:G584"/>
    <mergeCell ref="F592:F594"/>
    <mergeCell ref="H607:H609"/>
    <mergeCell ref="G496:G499"/>
    <mergeCell ref="A550:B550"/>
    <mergeCell ref="F555:F556"/>
    <mergeCell ref="G555:G556"/>
    <mergeCell ref="D556:E556"/>
    <mergeCell ref="C555:E555"/>
    <mergeCell ref="A555:B556"/>
    <mergeCell ref="A574:B574"/>
    <mergeCell ref="D574:E574"/>
    <mergeCell ref="F524:F527"/>
    <mergeCell ref="F520:F523"/>
    <mergeCell ref="A558:B558"/>
    <mergeCell ref="D558:E558"/>
    <mergeCell ref="A559:B559"/>
    <mergeCell ref="D559:E559"/>
    <mergeCell ref="E548:E549"/>
    <mergeCell ref="F548:F549"/>
    <mergeCell ref="G508:G511"/>
    <mergeCell ref="C539:D539"/>
    <mergeCell ref="F539:F540"/>
    <mergeCell ref="B512:B515"/>
    <mergeCell ref="F512:F515"/>
    <mergeCell ref="B516:B519"/>
    <mergeCell ref="F516:F519"/>
    <mergeCell ref="B480:B483"/>
    <mergeCell ref="F480:F483"/>
    <mergeCell ref="F528:F531"/>
    <mergeCell ref="B484:B487"/>
    <mergeCell ref="F484:F487"/>
    <mergeCell ref="B492:B495"/>
    <mergeCell ref="B500:B503"/>
    <mergeCell ref="B488:B491"/>
    <mergeCell ref="B504:B507"/>
    <mergeCell ref="B496:B499"/>
    <mergeCell ref="F488:F491"/>
    <mergeCell ref="F504:F507"/>
    <mergeCell ref="F500:F503"/>
    <mergeCell ref="F492:F495"/>
    <mergeCell ref="B528:B531"/>
    <mergeCell ref="B524:B527"/>
    <mergeCell ref="A470:A471"/>
    <mergeCell ref="G426:G428"/>
    <mergeCell ref="A365:I365"/>
    <mergeCell ref="A378:I378"/>
    <mergeCell ref="I426:I428"/>
    <mergeCell ref="G417:G419"/>
    <mergeCell ref="I420:I422"/>
    <mergeCell ref="B420:B422"/>
    <mergeCell ref="A453:F453"/>
    <mergeCell ref="B429:B431"/>
    <mergeCell ref="B408:B410"/>
    <mergeCell ref="C408:C410"/>
    <mergeCell ref="G408:G410"/>
    <mergeCell ref="B411:B413"/>
    <mergeCell ref="C411:C413"/>
    <mergeCell ref="G411:G413"/>
    <mergeCell ref="B405:B407"/>
    <mergeCell ref="G405:G407"/>
    <mergeCell ref="B435:B437"/>
    <mergeCell ref="C435:C437"/>
    <mergeCell ref="G435:G437"/>
    <mergeCell ref="G429:G431"/>
    <mergeCell ref="A398:I398"/>
    <mergeCell ref="D448:D452"/>
    <mergeCell ref="H405:H407"/>
    <mergeCell ref="I405:I407"/>
    <mergeCell ref="A402:A407"/>
    <mergeCell ref="G432:G434"/>
    <mergeCell ref="A456:I456"/>
    <mergeCell ref="A458:A459"/>
    <mergeCell ref="H435:H437"/>
    <mergeCell ref="I435:I437"/>
    <mergeCell ref="A423:A437"/>
    <mergeCell ref="A446:A447"/>
    <mergeCell ref="B426:B428"/>
    <mergeCell ref="A414:A422"/>
    <mergeCell ref="G420:G422"/>
    <mergeCell ref="G423:G425"/>
    <mergeCell ref="B402:B404"/>
    <mergeCell ref="F458:F459"/>
    <mergeCell ref="I655:I657"/>
    <mergeCell ref="F655:F657"/>
    <mergeCell ref="I649:I651"/>
    <mergeCell ref="H420:H422"/>
    <mergeCell ref="E444:F444"/>
    <mergeCell ref="D444:D445"/>
    <mergeCell ref="I480:I483"/>
    <mergeCell ref="I484:I487"/>
    <mergeCell ref="H496:H499"/>
    <mergeCell ref="H504:H507"/>
    <mergeCell ref="H476:H479"/>
    <mergeCell ref="I504:I507"/>
    <mergeCell ref="A461:H461"/>
    <mergeCell ref="A439:G439"/>
    <mergeCell ref="I472:I475"/>
    <mergeCell ref="A472:A483"/>
    <mergeCell ref="B476:B479"/>
    <mergeCell ref="G472:G475"/>
    <mergeCell ref="H472:H475"/>
    <mergeCell ref="H470:H471"/>
    <mergeCell ref="H458:H459"/>
    <mergeCell ref="F472:F475"/>
    <mergeCell ref="F470:F471"/>
    <mergeCell ref="G470:G471"/>
    <mergeCell ref="H78:H81"/>
    <mergeCell ref="H400:H401"/>
    <mergeCell ref="H429:H431"/>
    <mergeCell ref="C400:C401"/>
    <mergeCell ref="B423:B425"/>
    <mergeCell ref="B432:B434"/>
    <mergeCell ref="H432:H434"/>
    <mergeCell ref="C423:C425"/>
    <mergeCell ref="C426:C428"/>
    <mergeCell ref="C429:C431"/>
    <mergeCell ref="H426:H428"/>
    <mergeCell ref="D400:D401"/>
    <mergeCell ref="H337:H340"/>
    <mergeCell ref="F341:F344"/>
    <mergeCell ref="B357:B360"/>
    <mergeCell ref="F333:F336"/>
    <mergeCell ref="B337:B340"/>
    <mergeCell ref="F337:F340"/>
    <mergeCell ref="H387:H388"/>
    <mergeCell ref="A380:B381"/>
    <mergeCell ref="A362:G362"/>
    <mergeCell ref="A341:A356"/>
    <mergeCell ref="F345:F348"/>
    <mergeCell ref="F349:F352"/>
    <mergeCell ref="F140:F143"/>
    <mergeCell ref="A396:I396"/>
    <mergeCell ref="A19:I19"/>
    <mergeCell ref="B444:B445"/>
    <mergeCell ref="C444:C445"/>
    <mergeCell ref="G444:G445"/>
    <mergeCell ref="A444:A445"/>
    <mergeCell ref="I43:I47"/>
    <mergeCell ref="D179:E179"/>
    <mergeCell ref="E400:F400"/>
    <mergeCell ref="H444:H445"/>
    <mergeCell ref="B58:B62"/>
    <mergeCell ref="F58:F62"/>
    <mergeCell ref="G58:G62"/>
    <mergeCell ref="A441:I442"/>
    <mergeCell ref="I444:I445"/>
    <mergeCell ref="I432:I434"/>
    <mergeCell ref="A392:F392"/>
    <mergeCell ref="A438:F438"/>
    <mergeCell ref="H423:H425"/>
    <mergeCell ref="F204:F205"/>
    <mergeCell ref="I257:I261"/>
    <mergeCell ref="H262:H266"/>
    <mergeCell ref="G78:G81"/>
    <mergeCell ref="G277:G281"/>
    <mergeCell ref="I417:I419"/>
    <mergeCell ref="I78:I81"/>
    <mergeCell ref="A78:A85"/>
    <mergeCell ref="A188:A189"/>
    <mergeCell ref="B188:B189"/>
    <mergeCell ref="C188:D188"/>
    <mergeCell ref="E188:E189"/>
    <mergeCell ref="F188:F189"/>
    <mergeCell ref="G188:G189"/>
    <mergeCell ref="A192:F192"/>
    <mergeCell ref="D181:E181"/>
    <mergeCell ref="A179:B179"/>
    <mergeCell ref="D180:E180"/>
    <mergeCell ref="D112:E112"/>
    <mergeCell ref="A115:C115"/>
    <mergeCell ref="A130:A131"/>
    <mergeCell ref="B130:B131"/>
    <mergeCell ref="C130:D130"/>
    <mergeCell ref="E144:E147"/>
    <mergeCell ref="B86:B90"/>
    <mergeCell ref="H101:H105"/>
    <mergeCell ref="G91:G95"/>
    <mergeCell ref="H91:H95"/>
    <mergeCell ref="I267:I271"/>
    <mergeCell ref="F148:F151"/>
    <mergeCell ref="H402:H404"/>
    <mergeCell ref="A408:A413"/>
    <mergeCell ref="D387:E387"/>
    <mergeCell ref="I414:I416"/>
    <mergeCell ref="H414:H416"/>
    <mergeCell ref="C420:C422"/>
    <mergeCell ref="A399:G399"/>
    <mergeCell ref="F329:F332"/>
    <mergeCell ref="A207:B207"/>
    <mergeCell ref="D207:E207"/>
    <mergeCell ref="B237:B241"/>
    <mergeCell ref="F237:F241"/>
    <mergeCell ref="A267:A281"/>
    <mergeCell ref="B242:B246"/>
    <mergeCell ref="F242:F246"/>
    <mergeCell ref="G242:G246"/>
    <mergeCell ref="H242:H246"/>
    <mergeCell ref="I242:I246"/>
    <mergeCell ref="B262:B266"/>
    <mergeCell ref="F262:F266"/>
    <mergeCell ref="G262:G266"/>
    <mergeCell ref="B267:B271"/>
  </mergeCells>
  <phoneticPr fontId="0" type="noConversion"/>
  <printOptions horizontalCentered="1" verticalCentered="1"/>
  <pageMargins left="0.23622047244094491" right="0.23622047244094491" top="0.35433070866141736" bottom="0.35433070866141736" header="0.31496062992125984" footer="0.24541666666666667"/>
  <pageSetup paperSize="9" scale="76" fitToHeight="0" orientation="landscape" r:id="rId2"/>
  <headerFooter alignWithMargins="0">
    <oddFooter>&amp;CStrana &amp;P (celkem &amp;N)</oddFooter>
  </headerFooter>
  <rowBreaks count="15" manualBreakCount="15">
    <brk id="22" max="8" man="1"/>
    <brk id="62" max="8" man="1"/>
    <brk id="109" max="8" man="1"/>
    <brk id="158" max="8" man="1"/>
    <brk id="201" max="8" man="1"/>
    <brk id="251" max="8" man="1"/>
    <brk id="308" max="8" man="1"/>
    <brk id="365" max="8" man="1"/>
    <brk id="407" max="8" man="1"/>
    <brk id="453" max="8" man="1"/>
    <brk id="495" max="8" man="1"/>
    <brk id="542" max="8" man="1"/>
    <brk id="586" max="8" man="1"/>
    <brk id="633" max="8" man="1"/>
    <brk id="679"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Nabídková cena</vt:lpstr>
      <vt:lpstr>'Nabídková cena'!Oblast_tisku</vt:lpstr>
    </vt:vector>
  </TitlesOfParts>
  <Company>Statutární město Teplice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Pavlíková Eva</dc:creator>
  <cp:lastModifiedBy>Pavlíková Eva</cp:lastModifiedBy>
  <cp:lastPrinted>2020-07-15T12:35:32Z</cp:lastPrinted>
  <dcterms:created xsi:type="dcterms:W3CDTF">2005-02-21T08:04:07Z</dcterms:created>
  <dcterms:modified xsi:type="dcterms:W3CDTF">2020-07-15T12:47:49Z</dcterms:modified>
</cp:coreProperties>
</file>