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ROSplusData\Export\ROK 2020\5633-U. Jankovcova - II. etapa - od ul. Sovova po ul. Palackého\úprava 1.21\"/>
    </mc:Choice>
  </mc:AlternateContent>
  <bookViews>
    <workbookView xWindow="0" yWindow="0" windowWidth="25200" windowHeight="13260"/>
  </bookViews>
  <sheets>
    <sheet name="Rekapitulace stavby" sheetId="1" r:id="rId1"/>
    <sheet name="SO 100 - KOMUNIKACE" sheetId="2" r:id="rId2"/>
    <sheet name="SO 400 - Veřejné osvětlení" sheetId="3" r:id="rId3"/>
    <sheet name="VON - Vedlejší a ostatní ..." sheetId="4" r:id="rId4"/>
  </sheets>
  <definedNames>
    <definedName name="_xlnm._FilterDatabase" localSheetId="1" hidden="1">'SO 100 - KOMUNIKACE'!$C$87:$K$266</definedName>
    <definedName name="_xlnm._FilterDatabase" localSheetId="2" hidden="1">'SO 400 - Veřejné osvětlení'!$C$81:$K$131</definedName>
    <definedName name="_xlnm._FilterDatabase" localSheetId="3" hidden="1">'VON - Vedlejší a ostatní ...'!$C$79:$K$87</definedName>
    <definedName name="_xlnm.Print_Titles" localSheetId="0">'Rekapitulace stavby'!$52:$52</definedName>
    <definedName name="_xlnm.Print_Titles" localSheetId="1">'SO 100 - KOMUNIKACE'!$87:$87</definedName>
    <definedName name="_xlnm.Print_Titles" localSheetId="2">'SO 400 - Veřejné osvětlení'!$81:$81</definedName>
    <definedName name="_xlnm.Print_Titles" localSheetId="3">'VON - Vedlejší a ostatní ...'!$79:$79</definedName>
    <definedName name="_xlnm.Print_Area" localSheetId="0">'Rekapitulace stavby'!$D$4:$AO$36,'Rekapitulace stavby'!$C$42:$AQ$58</definedName>
    <definedName name="_xlnm.Print_Area" localSheetId="1">'SO 100 - KOMUNIKACE'!$C$45:$J$69,'SO 100 - KOMUNIKACE'!$C$75:$K$266</definedName>
    <definedName name="_xlnm.Print_Area" localSheetId="2">'SO 400 - Veřejné osvětlení'!$C$45:$J$63,'SO 400 - Veřejné osvětlení'!$C$69:$K$131</definedName>
    <definedName name="_xlnm.Print_Area" localSheetId="3">'VON - Vedlejší a ostatní ...'!$C$45:$J$61,'VON - Vedlejší a ostatní ...'!$C$67:$K$87</definedName>
  </definedNames>
  <calcPr calcId="152511"/>
</workbook>
</file>

<file path=xl/calcChain.xml><?xml version="1.0" encoding="utf-8"?>
<calcChain xmlns="http://schemas.openxmlformats.org/spreadsheetml/2006/main">
  <c r="J37" i="4" l="1"/>
  <c r="J36" i="4"/>
  <c r="AY57" i="1"/>
  <c r="J35" i="4"/>
  <c r="AX57" i="1"/>
  <c r="BI87" i="4"/>
  <c r="BH87" i="4"/>
  <c r="BG87" i="4"/>
  <c r="BF87" i="4"/>
  <c r="T87" i="4"/>
  <c r="R87" i="4"/>
  <c r="P87" i="4"/>
  <c r="BI86" i="4"/>
  <c r="BH86" i="4"/>
  <c r="BG86" i="4"/>
  <c r="BF86" i="4"/>
  <c r="T86" i="4"/>
  <c r="R86" i="4"/>
  <c r="P86" i="4"/>
  <c r="BI84" i="4"/>
  <c r="BH84" i="4"/>
  <c r="BG84" i="4"/>
  <c r="BF84" i="4"/>
  <c r="T84" i="4"/>
  <c r="R84" i="4"/>
  <c r="P84" i="4"/>
  <c r="BI83" i="4"/>
  <c r="BH83" i="4"/>
  <c r="BG83" i="4"/>
  <c r="BF83" i="4"/>
  <c r="T83" i="4"/>
  <c r="R83" i="4"/>
  <c r="P83" i="4"/>
  <c r="BI82" i="4"/>
  <c r="BH82" i="4"/>
  <c r="BG82" i="4"/>
  <c r="BF82" i="4"/>
  <c r="T82" i="4"/>
  <c r="R82" i="4"/>
  <c r="P82" i="4"/>
  <c r="J77" i="4"/>
  <c r="J76" i="4"/>
  <c r="F76" i="4"/>
  <c r="F74" i="4"/>
  <c r="E72" i="4"/>
  <c r="J55" i="4"/>
  <c r="J54" i="4"/>
  <c r="F54" i="4"/>
  <c r="F52" i="4"/>
  <c r="E50" i="4"/>
  <c r="J18" i="4"/>
  <c r="E18" i="4"/>
  <c r="F77" i="4" s="1"/>
  <c r="J17" i="4"/>
  <c r="J12" i="4"/>
  <c r="J74" i="4" s="1"/>
  <c r="E7" i="4"/>
  <c r="E70" i="4"/>
  <c r="J37" i="3"/>
  <c r="J36" i="3"/>
  <c r="AY56" i="1"/>
  <c r="J35" i="3"/>
  <c r="AX56" i="1"/>
  <c r="BI130" i="3"/>
  <c r="BH130" i="3"/>
  <c r="BG130" i="3"/>
  <c r="BF130" i="3"/>
  <c r="T130" i="3"/>
  <c r="R130" i="3"/>
  <c r="P130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18" i="3"/>
  <c r="BH118" i="3"/>
  <c r="BG118" i="3"/>
  <c r="BF118" i="3"/>
  <c r="T118" i="3"/>
  <c r="R118" i="3"/>
  <c r="P118" i="3"/>
  <c r="BI116" i="3"/>
  <c r="BH116" i="3"/>
  <c r="BG116" i="3"/>
  <c r="BF116" i="3"/>
  <c r="T116" i="3"/>
  <c r="R116" i="3"/>
  <c r="P116" i="3"/>
  <c r="BI115" i="3"/>
  <c r="BH115" i="3"/>
  <c r="BG115" i="3"/>
  <c r="BF115" i="3"/>
  <c r="T115" i="3"/>
  <c r="R115" i="3"/>
  <c r="P115" i="3"/>
  <c r="BI114" i="3"/>
  <c r="BH114" i="3"/>
  <c r="BG114" i="3"/>
  <c r="BF114" i="3"/>
  <c r="T114" i="3"/>
  <c r="R114" i="3"/>
  <c r="P114" i="3"/>
  <c r="BI113" i="3"/>
  <c r="BH113" i="3"/>
  <c r="BG113" i="3"/>
  <c r="BF113" i="3"/>
  <c r="T113" i="3"/>
  <c r="R113" i="3"/>
  <c r="P113" i="3"/>
  <c r="BI112" i="3"/>
  <c r="BH112" i="3"/>
  <c r="BG112" i="3"/>
  <c r="BF112" i="3"/>
  <c r="T112" i="3"/>
  <c r="R112" i="3"/>
  <c r="P112" i="3"/>
  <c r="BI111" i="3"/>
  <c r="BH111" i="3"/>
  <c r="BG111" i="3"/>
  <c r="BF111" i="3"/>
  <c r="T111" i="3"/>
  <c r="R111" i="3"/>
  <c r="P111" i="3"/>
  <c r="BI110" i="3"/>
  <c r="BH110" i="3"/>
  <c r="BG110" i="3"/>
  <c r="BF110" i="3"/>
  <c r="T110" i="3"/>
  <c r="R110" i="3"/>
  <c r="P110" i="3"/>
  <c r="BI109" i="3"/>
  <c r="BH109" i="3"/>
  <c r="BG109" i="3"/>
  <c r="BF109" i="3"/>
  <c r="T109" i="3"/>
  <c r="R109" i="3"/>
  <c r="P109" i="3"/>
  <c r="BI108" i="3"/>
  <c r="BH108" i="3"/>
  <c r="BG108" i="3"/>
  <c r="BF108" i="3"/>
  <c r="T108" i="3"/>
  <c r="R108" i="3"/>
  <c r="P108" i="3"/>
  <c r="BI107" i="3"/>
  <c r="BH107" i="3"/>
  <c r="BG107" i="3"/>
  <c r="BF107" i="3"/>
  <c r="T107" i="3"/>
  <c r="R107" i="3"/>
  <c r="P107" i="3"/>
  <c r="BI106" i="3"/>
  <c r="BH106" i="3"/>
  <c r="BG106" i="3"/>
  <c r="BF106" i="3"/>
  <c r="T106" i="3"/>
  <c r="R106" i="3"/>
  <c r="P106" i="3"/>
  <c r="BI105" i="3"/>
  <c r="BH105" i="3"/>
  <c r="BG105" i="3"/>
  <c r="BF105" i="3"/>
  <c r="T105" i="3"/>
  <c r="R105" i="3"/>
  <c r="P105" i="3"/>
  <c r="BI103" i="3"/>
  <c r="BH103" i="3"/>
  <c r="BG103" i="3"/>
  <c r="BF103" i="3"/>
  <c r="T103" i="3"/>
  <c r="R103" i="3"/>
  <c r="P103" i="3"/>
  <c r="BI102" i="3"/>
  <c r="BH102" i="3"/>
  <c r="BG102" i="3"/>
  <c r="BF102" i="3"/>
  <c r="T102" i="3"/>
  <c r="R102" i="3"/>
  <c r="P102" i="3"/>
  <c r="BI101" i="3"/>
  <c r="BH101" i="3"/>
  <c r="BG101" i="3"/>
  <c r="BF101" i="3"/>
  <c r="T101" i="3"/>
  <c r="R101" i="3"/>
  <c r="P101" i="3"/>
  <c r="BI100" i="3"/>
  <c r="BH100" i="3"/>
  <c r="BG100" i="3"/>
  <c r="BF100" i="3"/>
  <c r="T100" i="3"/>
  <c r="R100" i="3"/>
  <c r="P100" i="3"/>
  <c r="BI99" i="3"/>
  <c r="BH99" i="3"/>
  <c r="BG99" i="3"/>
  <c r="BF99" i="3"/>
  <c r="T99" i="3"/>
  <c r="R99" i="3"/>
  <c r="P99" i="3"/>
  <c r="BI98" i="3"/>
  <c r="BH98" i="3"/>
  <c r="BG98" i="3"/>
  <c r="BF98" i="3"/>
  <c r="T98" i="3"/>
  <c r="R98" i="3"/>
  <c r="P98" i="3"/>
  <c r="BI97" i="3"/>
  <c r="BH97" i="3"/>
  <c r="BG97" i="3"/>
  <c r="BF97" i="3"/>
  <c r="T97" i="3"/>
  <c r="R97" i="3"/>
  <c r="P97" i="3"/>
  <c r="BI96" i="3"/>
  <c r="BH96" i="3"/>
  <c r="BG96" i="3"/>
  <c r="BF96" i="3"/>
  <c r="T96" i="3"/>
  <c r="R96" i="3"/>
  <c r="P96" i="3"/>
  <c r="BI95" i="3"/>
  <c r="BH95" i="3"/>
  <c r="BG95" i="3"/>
  <c r="BF95" i="3"/>
  <c r="T95" i="3"/>
  <c r="R95" i="3"/>
  <c r="P95" i="3"/>
  <c r="BI94" i="3"/>
  <c r="BH94" i="3"/>
  <c r="BG94" i="3"/>
  <c r="BF94" i="3"/>
  <c r="T94" i="3"/>
  <c r="R94" i="3"/>
  <c r="P94" i="3"/>
  <c r="BI93" i="3"/>
  <c r="BH93" i="3"/>
  <c r="BG93" i="3"/>
  <c r="BF93" i="3"/>
  <c r="T93" i="3"/>
  <c r="R93" i="3"/>
  <c r="P93" i="3"/>
  <c r="BI92" i="3"/>
  <c r="BH92" i="3"/>
  <c r="BG92" i="3"/>
  <c r="BF92" i="3"/>
  <c r="T92" i="3"/>
  <c r="R92" i="3"/>
  <c r="P92" i="3"/>
  <c r="BI91" i="3"/>
  <c r="BH91" i="3"/>
  <c r="BG91" i="3"/>
  <c r="BF91" i="3"/>
  <c r="T91" i="3"/>
  <c r="R91" i="3"/>
  <c r="P91" i="3"/>
  <c r="BI90" i="3"/>
  <c r="BH90" i="3"/>
  <c r="BG90" i="3"/>
  <c r="BF90" i="3"/>
  <c r="T90" i="3"/>
  <c r="R90" i="3"/>
  <c r="P90" i="3"/>
  <c r="BI89" i="3"/>
  <c r="BH89" i="3"/>
  <c r="BG89" i="3"/>
  <c r="BF89" i="3"/>
  <c r="T89" i="3"/>
  <c r="R89" i="3"/>
  <c r="P89" i="3"/>
  <c r="BI88" i="3"/>
  <c r="BH88" i="3"/>
  <c r="BG88" i="3"/>
  <c r="BF88" i="3"/>
  <c r="T88" i="3"/>
  <c r="R88" i="3"/>
  <c r="P88" i="3"/>
  <c r="BI87" i="3"/>
  <c r="BH87" i="3"/>
  <c r="BG87" i="3"/>
  <c r="BF87" i="3"/>
  <c r="T87" i="3"/>
  <c r="R87" i="3"/>
  <c r="P87" i="3"/>
  <c r="BI86" i="3"/>
  <c r="BH86" i="3"/>
  <c r="BG86" i="3"/>
  <c r="BF86" i="3"/>
  <c r="T86" i="3"/>
  <c r="R86" i="3"/>
  <c r="P86" i="3"/>
  <c r="BI85" i="3"/>
  <c r="BH85" i="3"/>
  <c r="BG85" i="3"/>
  <c r="BF85" i="3"/>
  <c r="T85" i="3"/>
  <c r="R85" i="3"/>
  <c r="P85" i="3"/>
  <c r="BI84" i="3"/>
  <c r="BH84" i="3"/>
  <c r="BG84" i="3"/>
  <c r="BF84" i="3"/>
  <c r="T84" i="3"/>
  <c r="R84" i="3"/>
  <c r="P84" i="3"/>
  <c r="J79" i="3"/>
  <c r="J78" i="3"/>
  <c r="F78" i="3"/>
  <c r="F76" i="3"/>
  <c r="E74" i="3"/>
  <c r="J55" i="3"/>
  <c r="J54" i="3"/>
  <c r="F54" i="3"/>
  <c r="F52" i="3"/>
  <c r="E50" i="3"/>
  <c r="J18" i="3"/>
  <c r="E18" i="3"/>
  <c r="F79" i="3" s="1"/>
  <c r="J17" i="3"/>
  <c r="J12" i="3"/>
  <c r="J76" i="3"/>
  <c r="E7" i="3"/>
  <c r="E48" i="3"/>
  <c r="J37" i="2"/>
  <c r="J36" i="2"/>
  <c r="AY55" i="1" s="1"/>
  <c r="J35" i="2"/>
  <c r="AX55" i="1"/>
  <c r="BI266" i="2"/>
  <c r="BH266" i="2"/>
  <c r="BG266" i="2"/>
  <c r="BF266" i="2"/>
  <c r="T266" i="2"/>
  <c r="T265" i="2" s="1"/>
  <c r="R266" i="2"/>
  <c r="R265" i="2"/>
  <c r="P266" i="2"/>
  <c r="P265" i="2" s="1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5" i="2"/>
  <c r="BH235" i="2"/>
  <c r="BG235" i="2"/>
  <c r="BF235" i="2"/>
  <c r="T235" i="2"/>
  <c r="R235" i="2"/>
  <c r="P235" i="2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R201" i="2"/>
  <c r="P201" i="2"/>
  <c r="BI197" i="2"/>
  <c r="BH197" i="2"/>
  <c r="BG197" i="2"/>
  <c r="BF197" i="2"/>
  <c r="T197" i="2"/>
  <c r="R197" i="2"/>
  <c r="P197" i="2"/>
  <c r="BI191" i="2"/>
  <c r="BH191" i="2"/>
  <c r="BG191" i="2"/>
  <c r="BF191" i="2"/>
  <c r="T191" i="2"/>
  <c r="R191" i="2"/>
  <c r="P191" i="2"/>
  <c r="BI188" i="2"/>
  <c r="BH188" i="2"/>
  <c r="BG188" i="2"/>
  <c r="BF188" i="2"/>
  <c r="T188" i="2"/>
  <c r="R188" i="2"/>
  <c r="P188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58" i="2"/>
  <c r="BH158" i="2"/>
  <c r="BG158" i="2"/>
  <c r="BF158" i="2"/>
  <c r="T158" i="2"/>
  <c r="R158" i="2"/>
  <c r="P158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2" i="2"/>
  <c r="BH142" i="2"/>
  <c r="BG142" i="2"/>
  <c r="BF142" i="2"/>
  <c r="T142" i="2"/>
  <c r="R142" i="2"/>
  <c r="P142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T130" i="2"/>
  <c r="R131" i="2"/>
  <c r="R130" i="2" s="1"/>
  <c r="P131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5" i="2"/>
  <c r="BH125" i="2"/>
  <c r="BG125" i="2"/>
  <c r="BF125" i="2"/>
  <c r="T125" i="2"/>
  <c r="R125" i="2"/>
  <c r="P125" i="2"/>
  <c r="BI118" i="2"/>
  <c r="BH118" i="2"/>
  <c r="BG118" i="2"/>
  <c r="BF118" i="2"/>
  <c r="T118" i="2"/>
  <c r="R118" i="2"/>
  <c r="P118" i="2"/>
  <c r="BI116" i="2"/>
  <c r="BH116" i="2"/>
  <c r="BG116" i="2"/>
  <c r="BF116" i="2"/>
  <c r="T116" i="2"/>
  <c r="R116" i="2"/>
  <c r="P116" i="2"/>
  <c r="BI115" i="2"/>
  <c r="BH115" i="2"/>
  <c r="BG115" i="2"/>
  <c r="BF115" i="2"/>
  <c r="T115" i="2"/>
  <c r="R115" i="2"/>
  <c r="P115" i="2"/>
  <c r="BI112" i="2"/>
  <c r="BH112" i="2"/>
  <c r="BG112" i="2"/>
  <c r="BF112" i="2"/>
  <c r="T112" i="2"/>
  <c r="R112" i="2"/>
  <c r="P112" i="2"/>
  <c r="BI110" i="2"/>
  <c r="BH110" i="2"/>
  <c r="BG110" i="2"/>
  <c r="BF110" i="2"/>
  <c r="T110" i="2"/>
  <c r="R110" i="2"/>
  <c r="P110" i="2"/>
  <c r="BI108" i="2"/>
  <c r="BH108" i="2"/>
  <c r="BG108" i="2"/>
  <c r="BF108" i="2"/>
  <c r="T108" i="2"/>
  <c r="R108" i="2"/>
  <c r="P108" i="2"/>
  <c r="BI107" i="2"/>
  <c r="BH107" i="2"/>
  <c r="BG107" i="2"/>
  <c r="BF107" i="2"/>
  <c r="T107" i="2"/>
  <c r="R107" i="2"/>
  <c r="P107" i="2"/>
  <c r="BI105" i="2"/>
  <c r="BH105" i="2"/>
  <c r="BG105" i="2"/>
  <c r="BF105" i="2"/>
  <c r="T105" i="2"/>
  <c r="R105" i="2"/>
  <c r="P105" i="2"/>
  <c r="BI102" i="2"/>
  <c r="BH102" i="2"/>
  <c r="BG102" i="2"/>
  <c r="BF102" i="2"/>
  <c r="T102" i="2"/>
  <c r="R102" i="2"/>
  <c r="P102" i="2"/>
  <c r="BI101" i="2"/>
  <c r="BH101" i="2"/>
  <c r="BG101" i="2"/>
  <c r="BF101" i="2"/>
  <c r="T101" i="2"/>
  <c r="R101" i="2"/>
  <c r="P101" i="2"/>
  <c r="BI98" i="2"/>
  <c r="BH98" i="2"/>
  <c r="BG98" i="2"/>
  <c r="BF98" i="2"/>
  <c r="T98" i="2"/>
  <c r="R98" i="2"/>
  <c r="P98" i="2"/>
  <c r="BI95" i="2"/>
  <c r="BH95" i="2"/>
  <c r="BG95" i="2"/>
  <c r="BF95" i="2"/>
  <c r="T95" i="2"/>
  <c r="R95" i="2"/>
  <c r="P95" i="2"/>
  <c r="BI92" i="2"/>
  <c r="BH92" i="2"/>
  <c r="BG92" i="2"/>
  <c r="BF92" i="2"/>
  <c r="T92" i="2"/>
  <c r="R92" i="2"/>
  <c r="P92" i="2"/>
  <c r="BI91" i="2"/>
  <c r="BH91" i="2"/>
  <c r="BG91" i="2"/>
  <c r="BF91" i="2"/>
  <c r="T91" i="2"/>
  <c r="R91" i="2"/>
  <c r="P91" i="2"/>
  <c r="J85" i="2"/>
  <c r="J84" i="2"/>
  <c r="F84" i="2"/>
  <c r="F82" i="2"/>
  <c r="E80" i="2"/>
  <c r="J55" i="2"/>
  <c r="J54" i="2"/>
  <c r="F54" i="2"/>
  <c r="F52" i="2"/>
  <c r="E50" i="2"/>
  <c r="J18" i="2"/>
  <c r="E18" i="2"/>
  <c r="F85" i="2"/>
  <c r="J17" i="2"/>
  <c r="J12" i="2"/>
  <c r="J52" i="2" s="1"/>
  <c r="E7" i="2"/>
  <c r="E78" i="2"/>
  <c r="L50" i="1"/>
  <c r="AM50" i="1"/>
  <c r="AM49" i="1"/>
  <c r="L49" i="1"/>
  <c r="AM47" i="1"/>
  <c r="L47" i="1"/>
  <c r="L45" i="1"/>
  <c r="L44" i="1"/>
  <c r="J87" i="4"/>
  <c r="BK86" i="4"/>
  <c r="J84" i="4"/>
  <c r="J83" i="4"/>
  <c r="BK82" i="4"/>
  <c r="J130" i="3"/>
  <c r="BK127" i="3"/>
  <c r="J125" i="3"/>
  <c r="J118" i="3"/>
  <c r="BK116" i="3"/>
  <c r="J115" i="3"/>
  <c r="J114" i="3"/>
  <c r="J113" i="3"/>
  <c r="BK112" i="3"/>
  <c r="BK111" i="3"/>
  <c r="J110" i="3"/>
  <c r="BK109" i="3"/>
  <c r="J108" i="3"/>
  <c r="J107" i="3"/>
  <c r="J106" i="3"/>
  <c r="BK105" i="3"/>
  <c r="BK103" i="3"/>
  <c r="BK102" i="3"/>
  <c r="J101" i="3"/>
  <c r="J100" i="3"/>
  <c r="J99" i="3"/>
  <c r="J98" i="3"/>
  <c r="J97" i="3"/>
  <c r="BK96" i="3"/>
  <c r="J95" i="3"/>
  <c r="J94" i="3"/>
  <c r="BK93" i="3"/>
  <c r="BK92" i="3"/>
  <c r="J91" i="3"/>
  <c r="J90" i="3"/>
  <c r="J89" i="3"/>
  <c r="BK88" i="3"/>
  <c r="J87" i="3"/>
  <c r="J86" i="3"/>
  <c r="BK85" i="3"/>
  <c r="J84" i="3"/>
  <c r="J232" i="2"/>
  <c r="BK229" i="2"/>
  <c r="J226" i="2"/>
  <c r="J220" i="2"/>
  <c r="J217" i="2"/>
  <c r="J216" i="2"/>
  <c r="J215" i="2"/>
  <c r="J213" i="2"/>
  <c r="BK212" i="2"/>
  <c r="J211" i="2"/>
  <c r="BK210" i="2"/>
  <c r="J209" i="2"/>
  <c r="J208" i="2"/>
  <c r="J207" i="2"/>
  <c r="J206" i="2"/>
  <c r="J205" i="2"/>
  <c r="BK204" i="2"/>
  <c r="BK201" i="2"/>
  <c r="J197" i="2"/>
  <c r="J191" i="2"/>
  <c r="BK188" i="2"/>
  <c r="BK184" i="2"/>
  <c r="J181" i="2"/>
  <c r="BK179" i="2"/>
  <c r="J177" i="2"/>
  <c r="BK175" i="2"/>
  <c r="J174" i="2"/>
  <c r="BK173" i="2"/>
  <c r="BK172" i="2"/>
  <c r="BK171" i="2"/>
  <c r="J170" i="2"/>
  <c r="BK168" i="2"/>
  <c r="J165" i="2"/>
  <c r="BK162" i="2"/>
  <c r="J158" i="2"/>
  <c r="J154" i="2"/>
  <c r="J151" i="2"/>
  <c r="J148" i="2"/>
  <c r="BK142" i="2"/>
  <c r="J134" i="2"/>
  <c r="BK131" i="2"/>
  <c r="BK129" i="2"/>
  <c r="J128" i="2"/>
  <c r="BK125" i="2"/>
  <c r="J118" i="2"/>
  <c r="J116" i="2"/>
  <c r="BK115" i="2"/>
  <c r="BK112" i="2"/>
  <c r="J110" i="2"/>
  <c r="BK108" i="2"/>
  <c r="J107" i="2"/>
  <c r="J105" i="2"/>
  <c r="J102" i="2"/>
  <c r="BK101" i="2"/>
  <c r="BK98" i="2"/>
  <c r="J95" i="2"/>
  <c r="BK92" i="2"/>
  <c r="J91" i="2"/>
  <c r="BK87" i="4"/>
  <c r="J86" i="4"/>
  <c r="BK84" i="4"/>
  <c r="BK83" i="4"/>
  <c r="J82" i="4"/>
  <c r="BK130" i="3"/>
  <c r="J127" i="3"/>
  <c r="BK125" i="3"/>
  <c r="BK118" i="3"/>
  <c r="J116" i="3"/>
  <c r="BK115" i="3"/>
  <c r="BK114" i="3"/>
  <c r="BK113" i="3"/>
  <c r="J112" i="3"/>
  <c r="J111" i="3"/>
  <c r="BK110" i="3"/>
  <c r="J109" i="3"/>
  <c r="BK108" i="3"/>
  <c r="BK107" i="3"/>
  <c r="BK106" i="3"/>
  <c r="J105" i="3"/>
  <c r="J103" i="3"/>
  <c r="J102" i="3"/>
  <c r="BK101" i="3"/>
  <c r="BK100" i="3"/>
  <c r="BK99" i="3"/>
  <c r="BK98" i="3"/>
  <c r="BK97" i="3"/>
  <c r="J96" i="3"/>
  <c r="BK95" i="3"/>
  <c r="BK94" i="3"/>
  <c r="J93" i="3"/>
  <c r="J92" i="3"/>
  <c r="BK91" i="3"/>
  <c r="BK90" i="3"/>
  <c r="BK89" i="3"/>
  <c r="J88" i="3"/>
  <c r="BK87" i="3"/>
  <c r="BK86" i="3"/>
  <c r="J85" i="3"/>
  <c r="BK84" i="3"/>
  <c r="BK266" i="2"/>
  <c r="J266" i="2"/>
  <c r="BK264" i="2"/>
  <c r="J264" i="2"/>
  <c r="BK262" i="2"/>
  <c r="J262" i="2"/>
  <c r="BK261" i="2"/>
  <c r="J261" i="2"/>
  <c r="BK260" i="2"/>
  <c r="J260" i="2"/>
  <c r="BK258" i="2"/>
  <c r="J258" i="2"/>
  <c r="BK256" i="2"/>
  <c r="J256" i="2"/>
  <c r="BK254" i="2"/>
  <c r="J254" i="2"/>
  <c r="BK253" i="2"/>
  <c r="J253" i="2"/>
  <c r="BK252" i="2"/>
  <c r="J252" i="2"/>
  <c r="BK251" i="2"/>
  <c r="J251" i="2"/>
  <c r="BK250" i="2"/>
  <c r="J250" i="2"/>
  <c r="BK249" i="2"/>
  <c r="J249" i="2"/>
  <c r="BK248" i="2"/>
  <c r="J248" i="2"/>
  <c r="BK247" i="2"/>
  <c r="J247" i="2"/>
  <c r="BK245" i="2"/>
  <c r="J245" i="2"/>
  <c r="BK243" i="2"/>
  <c r="J243" i="2"/>
  <c r="BK241" i="2"/>
  <c r="J241" i="2"/>
  <c r="BK240" i="2"/>
  <c r="J240" i="2"/>
  <c r="BK238" i="2"/>
  <c r="J238" i="2"/>
  <c r="BK235" i="2"/>
  <c r="J235" i="2"/>
  <c r="BK232" i="2"/>
  <c r="J229" i="2"/>
  <c r="BK226" i="2"/>
  <c r="BK220" i="2"/>
  <c r="BK217" i="2"/>
  <c r="BK216" i="2"/>
  <c r="BK215" i="2"/>
  <c r="BK213" i="2"/>
  <c r="J212" i="2"/>
  <c r="BK211" i="2"/>
  <c r="J210" i="2"/>
  <c r="BK209" i="2"/>
  <c r="BK208" i="2"/>
  <c r="BK207" i="2"/>
  <c r="BK206" i="2"/>
  <c r="BK205" i="2"/>
  <c r="J204" i="2"/>
  <c r="J201" i="2"/>
  <c r="BK197" i="2"/>
  <c r="BK191" i="2"/>
  <c r="J188" i="2"/>
  <c r="J184" i="2"/>
  <c r="BK181" i="2"/>
  <c r="J179" i="2"/>
  <c r="BK177" i="2"/>
  <c r="J175" i="2"/>
  <c r="BK174" i="2"/>
  <c r="J173" i="2"/>
  <c r="J172" i="2"/>
  <c r="J171" i="2"/>
  <c r="BK170" i="2"/>
  <c r="J168" i="2"/>
  <c r="BK165" i="2"/>
  <c r="J162" i="2"/>
  <c r="BK158" i="2"/>
  <c r="BK154" i="2"/>
  <c r="BK151" i="2"/>
  <c r="BK148" i="2"/>
  <c r="J142" i="2"/>
  <c r="BK134" i="2"/>
  <c r="J131" i="2"/>
  <c r="J129" i="2"/>
  <c r="BK128" i="2"/>
  <c r="J125" i="2"/>
  <c r="BK118" i="2"/>
  <c r="BK116" i="2"/>
  <c r="J115" i="2"/>
  <c r="J112" i="2"/>
  <c r="BK110" i="2"/>
  <c r="J108" i="2"/>
  <c r="BK107" i="2"/>
  <c r="BK105" i="2"/>
  <c r="BK102" i="2"/>
  <c r="J101" i="2"/>
  <c r="J98" i="2"/>
  <c r="BK95" i="2"/>
  <c r="J92" i="2"/>
  <c r="BK91" i="2"/>
  <c r="AS54" i="1"/>
  <c r="BK90" i="2" l="1"/>
  <c r="J90" i="2" s="1"/>
  <c r="J61" i="2" s="1"/>
  <c r="R90" i="2"/>
  <c r="BK124" i="2"/>
  <c r="J124" i="2" s="1"/>
  <c r="J62" i="2" s="1"/>
  <c r="R124" i="2"/>
  <c r="BK133" i="2"/>
  <c r="J133" i="2" s="1"/>
  <c r="J64" i="2" s="1"/>
  <c r="T133" i="2"/>
  <c r="R203" i="2"/>
  <c r="BK214" i="2"/>
  <c r="J214" i="2" s="1"/>
  <c r="J66" i="2" s="1"/>
  <c r="R214" i="2"/>
  <c r="BK255" i="2"/>
  <c r="J255" i="2" s="1"/>
  <c r="J67" i="2" s="1"/>
  <c r="R255" i="2"/>
  <c r="BK83" i="3"/>
  <c r="J83" i="3" s="1"/>
  <c r="J60" i="3" s="1"/>
  <c r="R83" i="3"/>
  <c r="BK104" i="3"/>
  <c r="J104" i="3" s="1"/>
  <c r="J61" i="3" s="1"/>
  <c r="R104" i="3"/>
  <c r="BK117" i="3"/>
  <c r="J117" i="3" s="1"/>
  <c r="J62" i="3" s="1"/>
  <c r="R117" i="3"/>
  <c r="P90" i="2"/>
  <c r="T90" i="2"/>
  <c r="P124" i="2"/>
  <c r="T124" i="2"/>
  <c r="P133" i="2"/>
  <c r="R133" i="2"/>
  <c r="BK203" i="2"/>
  <c r="J203" i="2" s="1"/>
  <c r="J65" i="2" s="1"/>
  <c r="P203" i="2"/>
  <c r="T203" i="2"/>
  <c r="P214" i="2"/>
  <c r="T214" i="2"/>
  <c r="P255" i="2"/>
  <c r="T255" i="2"/>
  <c r="P83" i="3"/>
  <c r="T83" i="3"/>
  <c r="P104" i="3"/>
  <c r="T104" i="3"/>
  <c r="P117" i="3"/>
  <c r="T117" i="3"/>
  <c r="BK81" i="4"/>
  <c r="J81" i="4"/>
  <c r="J60" i="4" s="1"/>
  <c r="P81" i="4"/>
  <c r="P80" i="4" s="1"/>
  <c r="AU57" i="1" s="1"/>
  <c r="R81" i="4"/>
  <c r="R80" i="4" s="1"/>
  <c r="T81" i="4"/>
  <c r="T80" i="4"/>
  <c r="E48" i="2"/>
  <c r="F55" i="2"/>
  <c r="J82" i="2"/>
  <c r="BE92" i="2"/>
  <c r="BE102" i="2"/>
  <c r="BE105" i="2"/>
  <c r="BE108" i="2"/>
  <c r="BE115" i="2"/>
  <c r="BE116" i="2"/>
  <c r="BE118" i="2"/>
  <c r="BE125" i="2"/>
  <c r="BE148" i="2"/>
  <c r="BE151" i="2"/>
  <c r="BE154" i="2"/>
  <c r="BE162" i="2"/>
  <c r="BE168" i="2"/>
  <c r="BE170" i="2"/>
  <c r="BE173" i="2"/>
  <c r="BE175" i="2"/>
  <c r="BE179" i="2"/>
  <c r="BE188" i="2"/>
  <c r="BE191" i="2"/>
  <c r="BE201" i="2"/>
  <c r="BE204" i="2"/>
  <c r="BE205" i="2"/>
  <c r="BE206" i="2"/>
  <c r="BE207" i="2"/>
  <c r="BE208" i="2"/>
  <c r="BE210" i="2"/>
  <c r="BE211" i="2"/>
  <c r="BE212" i="2"/>
  <c r="BE215" i="2"/>
  <c r="BE217" i="2"/>
  <c r="BE220" i="2"/>
  <c r="BE226" i="2"/>
  <c r="BE232" i="2"/>
  <c r="BE235" i="2"/>
  <c r="BE238" i="2"/>
  <c r="BE240" i="2"/>
  <c r="BE241" i="2"/>
  <c r="BE243" i="2"/>
  <c r="BE245" i="2"/>
  <c r="BE247" i="2"/>
  <c r="BE248" i="2"/>
  <c r="BE249" i="2"/>
  <c r="BE250" i="2"/>
  <c r="BE251" i="2"/>
  <c r="BE252" i="2"/>
  <c r="BE253" i="2"/>
  <c r="BE254" i="2"/>
  <c r="BE256" i="2"/>
  <c r="BE258" i="2"/>
  <c r="BE260" i="2"/>
  <c r="BE261" i="2"/>
  <c r="BE262" i="2"/>
  <c r="BE264" i="2"/>
  <c r="BE266" i="2"/>
  <c r="BK130" i="2"/>
  <c r="J130" i="2" s="1"/>
  <c r="J63" i="2" s="1"/>
  <c r="BK265" i="2"/>
  <c r="J265" i="2"/>
  <c r="J68" i="2" s="1"/>
  <c r="J52" i="3"/>
  <c r="F55" i="3"/>
  <c r="E72" i="3"/>
  <c r="BE85" i="3"/>
  <c r="BE86" i="3"/>
  <c r="BE88" i="3"/>
  <c r="BE89" i="3"/>
  <c r="BE93" i="3"/>
  <c r="BE94" i="3"/>
  <c r="BE95" i="3"/>
  <c r="BE96" i="3"/>
  <c r="BE97" i="3"/>
  <c r="BE99" i="3"/>
  <c r="BE100" i="3"/>
  <c r="BE107" i="3"/>
  <c r="BE108" i="3"/>
  <c r="BE109" i="3"/>
  <c r="BE110" i="3"/>
  <c r="BE113" i="3"/>
  <c r="BE114" i="3"/>
  <c r="J52" i="4"/>
  <c r="BE83" i="4"/>
  <c r="BE86" i="4"/>
  <c r="BE87" i="4"/>
  <c r="BE91" i="2"/>
  <c r="BE95" i="2"/>
  <c r="BE98" i="2"/>
  <c r="BE101" i="2"/>
  <c r="BE107" i="2"/>
  <c r="BE110" i="2"/>
  <c r="BE112" i="2"/>
  <c r="BE128" i="2"/>
  <c r="BE129" i="2"/>
  <c r="BE131" i="2"/>
  <c r="BE134" i="2"/>
  <c r="BE142" i="2"/>
  <c r="BE158" i="2"/>
  <c r="BE165" i="2"/>
  <c r="BE171" i="2"/>
  <c r="BE172" i="2"/>
  <c r="BE174" i="2"/>
  <c r="BE177" i="2"/>
  <c r="BE181" i="2"/>
  <c r="BE184" i="2"/>
  <c r="BE197" i="2"/>
  <c r="BE209" i="2"/>
  <c r="BE213" i="2"/>
  <c r="BE216" i="2"/>
  <c r="BE229" i="2"/>
  <c r="BE84" i="3"/>
  <c r="BE87" i="3"/>
  <c r="BE90" i="3"/>
  <c r="BE91" i="3"/>
  <c r="BE92" i="3"/>
  <c r="BE98" i="3"/>
  <c r="BE101" i="3"/>
  <c r="BE102" i="3"/>
  <c r="BE103" i="3"/>
  <c r="BE105" i="3"/>
  <c r="BE106" i="3"/>
  <c r="BE111" i="3"/>
  <c r="BE112" i="3"/>
  <c r="BE115" i="3"/>
  <c r="BE116" i="3"/>
  <c r="BE118" i="3"/>
  <c r="BE125" i="3"/>
  <c r="BE127" i="3"/>
  <c r="BE130" i="3"/>
  <c r="E48" i="4"/>
  <c r="F55" i="4"/>
  <c r="BE82" i="4"/>
  <c r="BE84" i="4"/>
  <c r="F34" i="2"/>
  <c r="BA55" i="1" s="1"/>
  <c r="F37" i="2"/>
  <c r="BD55" i="1"/>
  <c r="F34" i="3"/>
  <c r="BA56" i="1" s="1"/>
  <c r="F36" i="4"/>
  <c r="BC57" i="1"/>
  <c r="F36" i="2"/>
  <c r="BC55" i="1" s="1"/>
  <c r="F36" i="3"/>
  <c r="BC56" i="1"/>
  <c r="F37" i="4"/>
  <c r="BD57" i="1" s="1"/>
  <c r="F35" i="2"/>
  <c r="BB55" i="1"/>
  <c r="F35" i="3"/>
  <c r="BB56" i="1" s="1"/>
  <c r="F37" i="3"/>
  <c r="BD56" i="1"/>
  <c r="F34" i="4"/>
  <c r="BA57" i="1" s="1"/>
  <c r="J34" i="2"/>
  <c r="AW55" i="1" s="1"/>
  <c r="J34" i="3"/>
  <c r="AW56" i="1" s="1"/>
  <c r="J34" i="4"/>
  <c r="AW57" i="1" s="1"/>
  <c r="F35" i="4"/>
  <c r="BB57" i="1" s="1"/>
  <c r="T82" i="3" l="1"/>
  <c r="P82" i="3"/>
  <c r="AU56" i="1"/>
  <c r="T89" i="2"/>
  <c r="T88" i="2" s="1"/>
  <c r="P89" i="2"/>
  <c r="P88" i="2"/>
  <c r="AU55" i="1"/>
  <c r="R89" i="2"/>
  <c r="R88" i="2"/>
  <c r="R82" i="3"/>
  <c r="BK89" i="2"/>
  <c r="J89" i="2" s="1"/>
  <c r="J60" i="2" s="1"/>
  <c r="BK82" i="3"/>
  <c r="J82" i="3"/>
  <c r="J59" i="3" s="1"/>
  <c r="BK80" i="4"/>
  <c r="J80" i="4"/>
  <c r="BA54" i="1"/>
  <c r="W30" i="1" s="1"/>
  <c r="F33" i="2"/>
  <c r="AZ55" i="1" s="1"/>
  <c r="F33" i="4"/>
  <c r="AZ57" i="1" s="1"/>
  <c r="J30" i="4"/>
  <c r="AG57" i="1" s="1"/>
  <c r="BD54" i="1"/>
  <c r="W33" i="1" s="1"/>
  <c r="F33" i="3"/>
  <c r="AZ56" i="1" s="1"/>
  <c r="BB54" i="1"/>
  <c r="W31" i="1" s="1"/>
  <c r="BC54" i="1"/>
  <c r="W32" i="1" s="1"/>
  <c r="J33" i="2"/>
  <c r="AV55" i="1" s="1"/>
  <c r="AT55" i="1" s="1"/>
  <c r="J33" i="3"/>
  <c r="AV56" i="1"/>
  <c r="AT56" i="1" s="1"/>
  <c r="J33" i="4"/>
  <c r="AV57" i="1" s="1"/>
  <c r="AT57" i="1" s="1"/>
  <c r="J39" i="4" l="1"/>
  <c r="J59" i="4"/>
  <c r="BK88" i="2"/>
  <c r="J88" i="2"/>
  <c r="J59" i="2"/>
  <c r="AN57" i="1"/>
  <c r="AU54" i="1"/>
  <c r="AZ54" i="1"/>
  <c r="W29" i="1"/>
  <c r="AW54" i="1"/>
  <c r="AK30" i="1" s="1"/>
  <c r="AY54" i="1"/>
  <c r="AX54" i="1"/>
  <c r="J30" i="3"/>
  <c r="AG56" i="1" s="1"/>
  <c r="AN56" i="1" s="1"/>
  <c r="J39" i="3" l="1"/>
  <c r="J30" i="2"/>
  <c r="AG55" i="1"/>
  <c r="AN55" i="1"/>
  <c r="AV54" i="1"/>
  <c r="AK29" i="1" s="1"/>
  <c r="J39" i="2" l="1"/>
  <c r="AG54" i="1"/>
  <c r="AK26" i="1"/>
  <c r="AK35" i="1" s="1"/>
  <c r="AT54" i="1"/>
  <c r="AN54" i="1" l="1"/>
</calcChain>
</file>

<file path=xl/sharedStrings.xml><?xml version="1.0" encoding="utf-8"?>
<sst xmlns="http://schemas.openxmlformats.org/spreadsheetml/2006/main" count="3233" uniqueCount="659">
  <si>
    <t>Export Komplet</t>
  </si>
  <si>
    <t>VZ</t>
  </si>
  <si>
    <t>2.0</t>
  </si>
  <si>
    <t>ZAMOK</t>
  </si>
  <si>
    <t>False</t>
  </si>
  <si>
    <t>{c1dc4201-3a81-402a-913a-052e98dc2f74}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</si>
  <si>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</si>
  <si>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</si>
  <si>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</si>
  <si>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</si>
  <si>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</si>
  <si>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</si>
  <si>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</si>
  <si>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</si>
  <si>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5633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</si>
  <si>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</si>
  <si>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</si>
  <si>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ul. Jankovcova - II.etapa (od ul. Sovova po ul. Palackého)</t>
  </si>
  <si>
    <t>KSO:</t>
  </si>
  <si>
    <t/>
  </si>
  <si>
    <t>CC-CZ:</t>
  </si>
  <si>
    <t>Místo:</t>
  </si>
  <si>
    <t>Teplice</t>
  </si>
  <si>
    <t>Datum:</t>
  </si>
  <si>
    <t>14. 8. 2020</t>
  </si>
  <si>
    <t>Zadavatel:</t>
  </si>
  <si>
    <t>IČ:</t>
  </si>
  <si>
    <t>Statutární město Teplice</t>
  </si>
  <si>
    <t>DIČ:</t>
  </si>
  <si>
    <t>Uchazeč:</t>
  </si>
  <si>
    <t>Vyplň údaj</t>
  </si>
  <si>
    <t>Projektant:</t>
  </si>
  <si>
    <t>B-PROJEKTY Teplice s.r.o.</t>
  </si>
  <si>
    <t>True</t>
  </si>
  <si>
    <t>Zpracovatel:</t>
  </si>
  <si>
    <t>Ladislav Marek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</si>
  <si>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</si>
  <si>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</si>
  <si>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</si>
  <si>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</si>
  <si>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</si>
  <si>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</si>
  <si>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</si>
  <si>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</si>
  <si>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</si>
  <si>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</si>
  <si>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</si>
  <si>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</si>
  <si>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</si>
  <si>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</si>
  <si>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</si>
  <si>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</si>
  <si>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</si>
  <si>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</si>
  <si>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</si>
  <si>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</si>
  <si>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</si>
  <si>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</si>
  <si>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</si>
  <si>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</si>
  <si>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</si>
  <si>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</si>
  <si>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</si>
  <si>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</si>
  <si>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</si>
  <si>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</si>
  <si>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</si>
  <si>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</si>
  <si>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</si>
  <si>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</si>
  <si>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</si>
  <si>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</si>
  <si>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</si>
  <si>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</si>
  <si>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</si>
  <si>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</si>
  <si>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</si>
  <si>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100</t>
  </si>
  <si>
    <t>KOMUNIKACE</t>
  </si>
  <si>
    <t>STA</t>
  </si>
  <si>
    <t>1</t>
  </si>
  <si>
    <t>{aabdb880-c8ac-43c5-ba4f-e792d920fc12}</t>
  </si>
  <si>
    <t>2</t>
  </si>
  <si>
    <t>SO 400</t>
  </si>
  <si>
    <t>Veřejné osvětlení</t>
  </si>
  <si>
    <t>{e36bd7fb-cece-41f1-9296-6152a35b533e}</t>
  </si>
  <si>
    <t>VON</t>
  </si>
  <si>
    <t>Vedlejší a ostatní náklady</t>
  </si>
  <si>
    <t>{e3d08f44-106e-4057-ace7-3ffb8ab6aa32}</t>
  </si>
  <si>
    <t>KRYCÍ LIST SOUPISU PRACÍ</t>
  </si>
  <si>
    <t>Objekt:</t>
  </si>
  <si>
    <t>SO 100 - KOMUNIKACE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</si>
  <si>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</si>
  <si>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</si>
  <si>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</si>
  <si>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</si>
  <si>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</si>
  <si>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</si>
  <si>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</si>
  <si>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</si>
  <si>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</si>
  <si>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</si>
  <si>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</si>
  <si>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</si>
  <si>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</si>
  <si>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</si>
  <si>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</si>
  <si>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</si>
  <si>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</si>
  <si>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</si>
  <si>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</si>
  <si>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</si>
  <si>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</si>
  <si>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</si>
  <si>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</si>
  <si>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</si>
  <si>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</si>
  <si>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</si>
  <si>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</si>
  <si>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</si>
  <si>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</si>
  <si>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</si>
  <si>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</si>
  <si>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112251102</t>
  </si>
  <si>
    <t>Odstranění pařezů strojně s jejich vykopáním, vytrháním nebo odstřelením průměru přes 300 do 500 mm</t>
  </si>
  <si>
    <t>kus</t>
  </si>
  <si>
    <t>CS ÚRS 2020 02</t>
  </si>
  <si>
    <t>4</t>
  </si>
  <si>
    <t>1502380499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</si>
  <si>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</si>
  <si>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</si>
  <si>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m2</t>
  </si>
  <si>
    <t>1144259270</t>
  </si>
  <si>
    <t>VV</t>
  </si>
  <si>
    <t>bourání podkladních vrstev chodníku tl.150 mm</t>
  </si>
  <si>
    <t>1317,0</t>
  </si>
  <si>
    <t>3</t>
  </si>
  <si>
    <t>113107224</t>
  </si>
  <si>
    <t>Odstranění podkladů nebo krytů strojně plochy jednotlivě přes 200 m2 s přemístěním hmot na skládku na vzdálenost do 20 m nebo s naložením na dopravní prostředek z kameniva hrubého drceného, o tl. vrstvy přes 300 do 400 mm</t>
  </si>
  <si>
    <t>1449173387</t>
  </si>
  <si>
    <t>bourání podkladních vrstev komunikace tl.350 mm</t>
  </si>
  <si>
    <t>2475,0</t>
  </si>
  <si>
    <t>113107242</t>
  </si>
  <si>
    <t>Odstranění podkladů nebo krytů strojně plochy jednotlivě přes 200 m2 s přemístěním hmot na skládku na vzdálenost do 20 m nebo s naložením na dopravní prostředek živičných, o tl. vrstvy přes 50 do 100 mm</t>
  </si>
  <si>
    <t>1753084052</t>
  </si>
  <si>
    <t>bourání asfaltového krytu tl. 100 mm</t>
  </si>
  <si>
    <t>3792,0</t>
  </si>
  <si>
    <t>5</t>
  </si>
  <si>
    <t>113201112</t>
  </si>
  <si>
    <t>Vytrhání obrub s vybouráním lože, s přemístěním hmot na skládku na vzdálenost do 3 m nebo s naložením na dopravní prostředek silničních ležatých</t>
  </si>
  <si>
    <t>m</t>
  </si>
  <si>
    <t>-385067699</t>
  </si>
  <si>
    <t>6</t>
  </si>
  <si>
    <t>132251253</t>
  </si>
  <si>
    <t>Hloubení nezapažených rýh šířky přes 800 do 2 000 mm strojně s urovnáním dna do předepsaného profilu a spádu v hornině třídy těžitelnosti I skupiny 3 přes 50 do 100 m3</t>
  </si>
  <si>
    <t>m3</t>
  </si>
  <si>
    <t>-1152419317</t>
  </si>
  <si>
    <t>rekonstrukce přípojek UV</t>
  </si>
  <si>
    <t>35,5*1,5</t>
  </si>
  <si>
    <t>7</t>
  </si>
  <si>
    <t>151101101</t>
  </si>
  <si>
    <t>Zřízení pažení a rozepření stěn rýh pro podzemní vedení příložné pro jakoukoliv mezerovitost, hloubky do 2 m</t>
  </si>
  <si>
    <t>1114313673</t>
  </si>
  <si>
    <t>35,5*3,0</t>
  </si>
  <si>
    <t>8</t>
  </si>
  <si>
    <t>151101111</t>
  </si>
  <si>
    <t>Odstranění pažení a rozepření stěn rýh pro podzemní vedení s uložením materiálu na vzdálenost do 3 m od kraje výkopu příložné, hloubky do 2 m</t>
  </si>
  <si>
    <t>-1934470799</t>
  </si>
  <si>
    <t>9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</si>
  <si>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</si>
  <si>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</si>
  <si>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866154509</t>
  </si>
  <si>
    <t>53,25-39,05</t>
  </si>
  <si>
    <t>10</t>
  </si>
  <si>
    <t>171201231</t>
  </si>
  <si>
    <t>Poplatek za uložení stavebního odpadu na recyklační skládce (skládkovné) zeminy a kamení zatříděného do Katalogu odpadů pod kódem 17 05 04</t>
  </si>
  <si>
    <t>t</t>
  </si>
  <si>
    <t>250667461</t>
  </si>
  <si>
    <t>14,2*1,7 "Přepočtené koeficientem množství</t>
  </si>
  <si>
    <t>11</t>
  </si>
  <si>
    <t>174151101</t>
  </si>
  <si>
    <t>Zásyp sypaninou z jakékoliv horniny strojně s uložením výkopku ve vrstvách se zhutněním jam, šachet, rýh nebo kolem objektů v těchto vykopávkách</t>
  </si>
  <si>
    <t>1498240882</t>
  </si>
  <si>
    <t>35,5*1,1</t>
  </si>
  <si>
    <t>12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</si>
  <si>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</si>
  <si>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</si>
  <si>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-2058142421</t>
  </si>
  <si>
    <t>13</t>
  </si>
  <si>
    <t>M</t>
  </si>
  <si>
    <t>58337331</t>
  </si>
  <si>
    <t>štěrkopísek frakce 0/22</t>
  </si>
  <si>
    <t>821149848</t>
  </si>
  <si>
    <t>10,65*2 "Přepočtené koeficientem množství</t>
  </si>
  <si>
    <t>14</t>
  </si>
  <si>
    <t>181152302</t>
  </si>
  <si>
    <t>Úprava pláně na stavbách silnic a dálnic strojně v zářezech mimo skalních se zhutněním</t>
  </si>
  <si>
    <t>-1114108826</t>
  </si>
  <si>
    <t>úprava pláně v místě plné konstrukce vozovky</t>
  </si>
  <si>
    <t>úprava pláně v místě dlážděných chodníků a vjezdů</t>
  </si>
  <si>
    <t>Součet</t>
  </si>
  <si>
    <t>Svislé a kompletní konstrukce</t>
  </si>
  <si>
    <t>339921131</t>
  </si>
  <si>
    <t>Osazování palisád betonových v řadě se zabetonováním výšky palisády do 500 mm</t>
  </si>
  <si>
    <t>-183182125</t>
  </si>
  <si>
    <t>42ks</t>
  </si>
  <si>
    <t>42*0,16</t>
  </si>
  <si>
    <t>16</t>
  </si>
  <si>
    <t>59228406</t>
  </si>
  <si>
    <t>palisáda betonová přírodní 160x160x400mm</t>
  </si>
  <si>
    <t>-855176846</t>
  </si>
  <si>
    <t>17</t>
  </si>
  <si>
    <t>348171120R</t>
  </si>
  <si>
    <t>Úprava oplocení</t>
  </si>
  <si>
    <t>-125285782</t>
  </si>
  <si>
    <t>Vodorovné konstrukce</t>
  </si>
  <si>
    <t>18</t>
  </si>
  <si>
    <t>451573111</t>
  </si>
  <si>
    <t>Lože pod potrubí, stoky a drobné objekty v otevřeném výkopu z písku a štěrkopísku do 63 mm</t>
  </si>
  <si>
    <t>-32540648</t>
  </si>
  <si>
    <t>35,5*1,0*0,1</t>
  </si>
  <si>
    <t>Komunikace pozemní</t>
  </si>
  <si>
    <t>19</t>
  </si>
  <si>
    <t>564851111</t>
  </si>
  <si>
    <t>Podklad ze štěrkodrti ŠD s rozprostřením a zhutněním, po zhutnění tl. 150 mm</t>
  </si>
  <si>
    <t>-1168336796</t>
  </si>
  <si>
    <t>plná konstrukce asfaltové vozovky</t>
  </si>
  <si>
    <t>dlážděné chodníky</t>
  </si>
  <si>
    <t>727,0+360,0</t>
  </si>
  <si>
    <t>zastávkové panely</t>
  </si>
  <si>
    <t>76,0*2</t>
  </si>
  <si>
    <t>20</t>
  </si>
  <si>
    <t>564861111</t>
  </si>
  <si>
    <t>Podklad ze štěrkodrti ŠD s rozprostřením a zhutněním, po zhutnění tl. 200 mm</t>
  </si>
  <si>
    <t>-1981138433</t>
  </si>
  <si>
    <t>dlážděné vjezdy</t>
  </si>
  <si>
    <t>122,0+61,0</t>
  </si>
  <si>
    <t>varovné pásy</t>
  </si>
  <si>
    <t>48,0</t>
  </si>
  <si>
    <t>565135121</t>
  </si>
  <si>
    <t>Asfaltový beton vrstva podkladní ACP 16 (obalované kamenivo střednězrnné - OKS) s rozprostřením a zhutněním v pruhu šířky přes 3 m, po zhutnění tl. 50 mm</t>
  </si>
  <si>
    <t>1778615371</t>
  </si>
  <si>
    <t>22</t>
  </si>
  <si>
    <t>567122114</t>
  </si>
  <si>
    <t>Podklad ze směsi stmelené cementem SC bez dilatačních spár, s rozprostřením a zhutněním SC C 8/10 (KSC I), po zhutnění tl. 150 mm</t>
  </si>
  <si>
    <t>1529682201</t>
  </si>
  <si>
    <t>23</t>
  </si>
  <si>
    <t>573191111</t>
  </si>
  <si>
    <t>Postřik infiltrační kationaktivní emulzí v množství 1,00 kg/m2</t>
  </si>
  <si>
    <t>-1293828527</t>
  </si>
  <si>
    <t>P</t>
  </si>
  <si>
    <t>Poznámka k položce:_x000D_
0,7kg/m2</t>
  </si>
  <si>
    <t>24</t>
  </si>
  <si>
    <t>573211107</t>
  </si>
  <si>
    <t>Postřik spojovací PS bez posypu kamenivem z asfaltu silničního, v množství 0,30 kg/m2</t>
  </si>
  <si>
    <t>-300637436</t>
  </si>
  <si>
    <t>Poznámka k položce:_x000D_
0,25kg/m2</t>
  </si>
  <si>
    <t>2475,0*2</t>
  </si>
  <si>
    <t>25</t>
  </si>
  <si>
    <t>577134121</t>
  </si>
  <si>
    <t>Asfaltový beton vrstva obrusná ACO 11 (ABS) s rozprostřením a se zhutněním z nemodifikovaného asfaltu v pruhu šířky přes 3 m tř. I, po zhutnění tl. 40 mm</t>
  </si>
  <si>
    <t>1102244793</t>
  </si>
  <si>
    <t>26</t>
  </si>
  <si>
    <t>577155122</t>
  </si>
  <si>
    <t>Asfaltový beton vrstva ložní ACL 16 (ABH) s rozprostřením a zhutněním z nemodifikovaného asfaltu v pruhu šířky přes 3 m, po zhutnění tl. 60 mm</t>
  </si>
  <si>
    <t>714095866</t>
  </si>
  <si>
    <t>27</t>
  </si>
  <si>
    <t>584921111</t>
  </si>
  <si>
    <t>Osazení dílců z předpjatého betonu s podkladem z kameniva těženého do tl. 50 mm dílce hmotnosti do 6 t/kus, na plochu jednotlivě přes 50 do 200 m2</t>
  </si>
  <si>
    <t>1431968457</t>
  </si>
  <si>
    <t>3,38*0,75+1,85*0,75*7+2,0*0,75+2,15*0,75+3,38*0,75+2,95*2,0+2,95*2,15+2,95*2,15*7</t>
  </si>
  <si>
    <t>28</t>
  </si>
  <si>
    <t>302975</t>
  </si>
  <si>
    <t>Zastávkový panel DESKA 1 (100/3380/750)</t>
  </si>
  <si>
    <t>ks</t>
  </si>
  <si>
    <t>-269587689</t>
  </si>
  <si>
    <t>29</t>
  </si>
  <si>
    <t>302976</t>
  </si>
  <si>
    <t>Zastávkový panel DESKA 2 (100/1850/750)</t>
  </si>
  <si>
    <t>1675170316</t>
  </si>
  <si>
    <t>30</t>
  </si>
  <si>
    <t>302977</t>
  </si>
  <si>
    <t>Zastávkový panel DESKA 3 (100/2000/750)</t>
  </si>
  <si>
    <t>-67528119</t>
  </si>
  <si>
    <t>31</t>
  </si>
  <si>
    <t>302978</t>
  </si>
  <si>
    <t>Zastávkový panel DESKA 4 (100/2150/750)</t>
  </si>
  <si>
    <t>-24764516</t>
  </si>
  <si>
    <t>32</t>
  </si>
  <si>
    <t>302979</t>
  </si>
  <si>
    <t>Zastávkový panel DESKA 5 (100/3380/750)</t>
  </si>
  <si>
    <t>1704741467</t>
  </si>
  <si>
    <t>33</t>
  </si>
  <si>
    <t>300649</t>
  </si>
  <si>
    <t>Zastávkový panel nájezdový - nás.hrana 20cm</t>
  </si>
  <si>
    <t>-315415914</t>
  </si>
  <si>
    <t>Poznámka k položce:_x000D_
(460/2950/2000)</t>
  </si>
  <si>
    <t>34</t>
  </si>
  <si>
    <t>300650</t>
  </si>
  <si>
    <t>Zastávkový panel výjezdový - nás.hrana 20cm</t>
  </si>
  <si>
    <t>-326364908</t>
  </si>
  <si>
    <t>Poznámka k položce:_x000D_
(460/2950/2150)</t>
  </si>
  <si>
    <t>35</t>
  </si>
  <si>
    <t>300651</t>
  </si>
  <si>
    <t>Zastávkový panel základní- nás.hrana 20cm</t>
  </si>
  <si>
    <t>-2126140617</t>
  </si>
  <si>
    <t>36</t>
  </si>
  <si>
    <t>596211113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</si>
  <si>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300 m2</t>
  </si>
  <si>
    <t>-1368517448</t>
  </si>
  <si>
    <t>37</t>
  </si>
  <si>
    <t>59245008</t>
  </si>
  <si>
    <t>dlažba tvar obdélník betonová 200x100x60mm barevná</t>
  </si>
  <si>
    <t>137538385</t>
  </si>
  <si>
    <t>odstín okr a odstín červená</t>
  </si>
  <si>
    <t>1087*1,01 "Přepočtené koeficientem množství</t>
  </si>
  <si>
    <t>38</t>
  </si>
  <si>
    <t>596211114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</si>
  <si>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Příplatek k cenám za dlažbu z prvků dvou barev</t>
  </si>
  <si>
    <t>-1460531169</t>
  </si>
  <si>
    <t>39</t>
  </si>
  <si>
    <t>596211212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</si>
  <si>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přes 100 do 300 m2</t>
  </si>
  <si>
    <t>549640810</t>
  </si>
  <si>
    <t>40</t>
  </si>
  <si>
    <t>59245005</t>
  </si>
  <si>
    <t>dlažba tvar obdélník betonová 200x100x80mm barevná</t>
  </si>
  <si>
    <t>-1331139134</t>
  </si>
  <si>
    <t>183*1,02 "Přepočtené koeficientem množství</t>
  </si>
  <si>
    <t>41</t>
  </si>
  <si>
    <t>59245226</t>
  </si>
  <si>
    <t>dlažba tvar obdélník betonová pro nevidomé 200x100x80mm barevná</t>
  </si>
  <si>
    <t>383961108</t>
  </si>
  <si>
    <t>48*1,03 "Přepočtené koeficientem množství</t>
  </si>
  <si>
    <t>Trubní vedení</t>
  </si>
  <si>
    <t>42</t>
  </si>
  <si>
    <t>831263195R</t>
  </si>
  <si>
    <t>Stavební úprava místa napojení do kanalizace</t>
  </si>
  <si>
    <t>1968338495</t>
  </si>
  <si>
    <t>43</t>
  </si>
  <si>
    <t>871355231</t>
  </si>
  <si>
    <t>Kanalizační potrubí z tvrdého PVC v otevřeném výkopu ve sklonu do 20 %, hladkého plnostěnného jednovrstvého, tuhost třídy SN 10 DN 200</t>
  </si>
  <si>
    <t>-25864623</t>
  </si>
  <si>
    <t>44</t>
  </si>
  <si>
    <t>871365811</t>
  </si>
  <si>
    <t>Bourání stávajícího potrubí z PVC nebo polypropylenu PP v otevřeném výkopu DN přes 150 do 250</t>
  </si>
  <si>
    <t>2004283947</t>
  </si>
  <si>
    <t>45</t>
  </si>
  <si>
    <t>895941111</t>
  </si>
  <si>
    <t>Zřízení vpusti kanalizační uliční z betonových dílců typ UV-50 normální</t>
  </si>
  <si>
    <t>1218400212</t>
  </si>
  <si>
    <t>46</t>
  </si>
  <si>
    <t>59223852</t>
  </si>
  <si>
    <t>dno pro uliční vpusť s kalovou prohlubní betonové 450x300x50mm</t>
  </si>
  <si>
    <t>735440301</t>
  </si>
  <si>
    <t>47</t>
  </si>
  <si>
    <t>59223858</t>
  </si>
  <si>
    <t>skruž pro uliční vpusť horní betonová 450x570x50mm</t>
  </si>
  <si>
    <t>1385547020</t>
  </si>
  <si>
    <t>48</t>
  </si>
  <si>
    <t>KSI.BU3Z20P</t>
  </si>
  <si>
    <t>Zápachová uzávěra, 3Z200PVC v.550mm s výtokem PVC KG DN 200 - sifon</t>
  </si>
  <si>
    <t>1604017955</t>
  </si>
  <si>
    <t>49</t>
  </si>
  <si>
    <t>899204112</t>
  </si>
  <si>
    <t>Osazení mříží litinových včetně rámů a košů na bahno pro třídu zatížení D400, E600</t>
  </si>
  <si>
    <t>1182820796</t>
  </si>
  <si>
    <t>50</t>
  </si>
  <si>
    <t>KSI.KM05</t>
  </si>
  <si>
    <t>vtoková mříž, 500x500, rám litinový v.160mm, D 400</t>
  </si>
  <si>
    <t>-1631232001</t>
  </si>
  <si>
    <t>51</t>
  </si>
  <si>
    <t>59223875</t>
  </si>
  <si>
    <t>koš nízký pro uliční vpusti žárově Pz plech pro rám 500/500mm</t>
  </si>
  <si>
    <t>-1228069068</t>
  </si>
  <si>
    <t>Ostatní konstrukce a práce-bourání</t>
  </si>
  <si>
    <t>52</t>
  </si>
  <si>
    <t>89594118</t>
  </si>
  <si>
    <t>Demontáž vpusti kanalizační uliční z betonových dílců,zaslepení přípojek</t>
  </si>
  <si>
    <t>-256542336</t>
  </si>
  <si>
    <t>53</t>
  </si>
  <si>
    <t>914111111</t>
  </si>
  <si>
    <t>Montáž svislé dopravní značky základní velikosti do 1 m2 objímkami na sloupky nebo konzoly</t>
  </si>
  <si>
    <t>-1576477040</t>
  </si>
  <si>
    <t>54</t>
  </si>
  <si>
    <t>40445621</t>
  </si>
  <si>
    <t>informativní značky provozní IP1-IP3, IP4b-IP7, IP10a, b 500x500mm</t>
  </si>
  <si>
    <t>1878380753</t>
  </si>
  <si>
    <t>IP 6</t>
  </si>
  <si>
    <t>55</t>
  </si>
  <si>
    <t>40445625</t>
  </si>
  <si>
    <t>informativní značky provozní IP8, IP9, IP11-IP13 500x700mm</t>
  </si>
  <si>
    <t>21967433</t>
  </si>
  <si>
    <t>IP 11c</t>
  </si>
  <si>
    <t>IP 12</t>
  </si>
  <si>
    <t>56</t>
  </si>
  <si>
    <t>915231111R</t>
  </si>
  <si>
    <t>Vodorovné dopravní značení stříkaným plastem bílé základní</t>
  </si>
  <si>
    <t>1562593701</t>
  </si>
  <si>
    <t>viz PD</t>
  </si>
  <si>
    <t>165,5</t>
  </si>
  <si>
    <t>57</t>
  </si>
  <si>
    <t>915231115</t>
  </si>
  <si>
    <t>Vodorovné dopravní značení stříkaným plastem žluté základní</t>
  </si>
  <si>
    <t>1041674378</t>
  </si>
  <si>
    <t>13,2</t>
  </si>
  <si>
    <t>58</t>
  </si>
  <si>
    <t>915311112</t>
  </si>
  <si>
    <t>Vodorovné značení předformovaným termoplastem dopravní značky barevné velikosti do 2 m2</t>
  </si>
  <si>
    <t>1015915039</t>
  </si>
  <si>
    <t>VDZ A12b - viz PD</t>
  </si>
  <si>
    <t>1+1</t>
  </si>
  <si>
    <t>59</t>
  </si>
  <si>
    <t>915321111R</t>
  </si>
  <si>
    <t>Vodorovné značení předformovaným termoplastem</t>
  </si>
  <si>
    <t>-1708172389</t>
  </si>
  <si>
    <t>V11a</t>
  </si>
  <si>
    <t>6,5</t>
  </si>
  <si>
    <t>60</t>
  </si>
  <si>
    <t>915621111</t>
  </si>
  <si>
    <t>Předznačení pro vodorovné značení stříkané barvou nebo prováděné z nátěrových hmot</t>
  </si>
  <si>
    <t>629487180</t>
  </si>
  <si>
    <t>165,5+13,2+6,5</t>
  </si>
  <si>
    <t>61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</si>
  <si>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</si>
  <si>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</si>
  <si>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-179475628</t>
  </si>
  <si>
    <t>62</t>
  </si>
  <si>
    <t>59217017</t>
  </si>
  <si>
    <t>obrubník betonový chodníkový 1000x100x250mm</t>
  </si>
  <si>
    <t>-1678205074</t>
  </si>
  <si>
    <t>37*1,01 "Přepočtené koeficientem množství</t>
  </si>
  <si>
    <t>63</t>
  </si>
  <si>
    <t>916241113</t>
  </si>
  <si>
    <t>Osazení obrubníku kamenného se zřízením lože, s vyplněním a zatřením spár cementovou maltou ležatého s boční opěrou z betonu prostého, do lože z betonu prostého</t>
  </si>
  <si>
    <t>334715150</t>
  </si>
  <si>
    <t>Poznámka k položce:_x000D_
390 m původních kamenných obrubníků</t>
  </si>
  <si>
    <t>64</t>
  </si>
  <si>
    <t>58380004</t>
  </si>
  <si>
    <t>obrubník kamenný žulový přímý 250x200mm</t>
  </si>
  <si>
    <t>-489500821</t>
  </si>
  <si>
    <t>55*1,01 "Přepočtené koeficientem množství</t>
  </si>
  <si>
    <t>65</t>
  </si>
  <si>
    <t>916431112</t>
  </si>
  <si>
    <t>Osazení betonového bezbariérového obrubníku s ložem betonovým tl. 150 mm úložná šířka do 400 mm s boční opěrou</t>
  </si>
  <si>
    <t>-630469273</t>
  </si>
  <si>
    <t>66</t>
  </si>
  <si>
    <t>59217040R</t>
  </si>
  <si>
    <t>bezbariérový obrubník přechodový levý (HK 400/H25-310/1000 - NL)</t>
  </si>
  <si>
    <t>1595475698</t>
  </si>
  <si>
    <t>67</t>
  </si>
  <si>
    <t>59217041R</t>
  </si>
  <si>
    <t>bezbariérový obrubník náběhový levý (HK 400/310-330/1000 - NL)</t>
  </si>
  <si>
    <t>1040510439</t>
  </si>
  <si>
    <t>68</t>
  </si>
  <si>
    <t>59217042R</t>
  </si>
  <si>
    <t>bezbariérový obrubník náběhový pravý (HK 400/330-310/1000 - NP)</t>
  </si>
  <si>
    <t>1580186832</t>
  </si>
  <si>
    <t>69</t>
  </si>
  <si>
    <t>59217043R</t>
  </si>
  <si>
    <t>bezbariérový obrubník přechodový pravý (HK 400/310-H25/1000 - PP</t>
  </si>
  <si>
    <t>1798836287</t>
  </si>
  <si>
    <t>70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</si>
  <si>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</si>
  <si>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</si>
  <si>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792331283</t>
  </si>
  <si>
    <t>71</t>
  </si>
  <si>
    <t>919735113</t>
  </si>
  <si>
    <t>Řezání stávajícího živičného krytu nebo podkladu hloubky přes 100 do 150 mm</t>
  </si>
  <si>
    <t>2078304627</t>
  </si>
  <si>
    <t>72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</si>
  <si>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</si>
  <si>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</si>
  <si>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1632836137</t>
  </si>
  <si>
    <t>997</t>
  </si>
  <si>
    <t>Přesun sutě</t>
  </si>
  <si>
    <t>73</t>
  </si>
  <si>
    <t>997221561</t>
  </si>
  <si>
    <t>Vodorovná doprava suti bez naložení, ale se složením a s hrubým urovnáním z kusových materiálů, na vzdálenost do 1 km</t>
  </si>
  <si>
    <t>-426646089</t>
  </si>
  <si>
    <t>381,93+1435,5+834,24+(463,0-390,0)*0,29+4,571+0,14</t>
  </si>
  <si>
    <t>74</t>
  </si>
  <si>
    <t>997221569</t>
  </si>
  <si>
    <t>Vodorovná doprava suti bez naložení, ale se složením a s hrubým urovnáním Příplatek k ceně za každý další i započatý 1 km přes 1 km</t>
  </si>
  <si>
    <t>-464214746</t>
  </si>
  <si>
    <t>2677,551*4 "Přepočtené koeficientem množství</t>
  </si>
  <si>
    <t>75</t>
  </si>
  <si>
    <t>997013813</t>
  </si>
  <si>
    <t>Poplatek za uložení stavebního odpadu na skládce (skládkovné) z plastických hmot zatříděného do Katalogu odpadů pod kódem 17 02 03</t>
  </si>
  <si>
    <t>-1945572649</t>
  </si>
  <si>
    <t>76</t>
  </si>
  <si>
    <t>997221861</t>
  </si>
  <si>
    <t>Poplatek za uložení stavebního odpadu na recyklační skládce (skládkovné) z prostého betonu zatříděného do Katalogu odpadů pod kódem 17 01 01</t>
  </si>
  <si>
    <t>1039917524</t>
  </si>
  <si>
    <t>77</t>
  </si>
  <si>
    <t>997221873</t>
  </si>
  <si>
    <t>1075011972</t>
  </si>
  <si>
    <t>381,93+1435,5+(463,0-390,0)*0,29</t>
  </si>
  <si>
    <t>78</t>
  </si>
  <si>
    <t>997221875</t>
  </si>
  <si>
    <t>Poplatek za uložení stavebního odpadu na recyklační skládce (skládkovné) asfaltového bez obsahu dehtu zatříděného do Katalogu odpadů pod kódem 17 03 02</t>
  </si>
  <si>
    <t>326145017</t>
  </si>
  <si>
    <t>998</t>
  </si>
  <si>
    <t>Přesun hmot</t>
  </si>
  <si>
    <t>79</t>
  </si>
  <si>
    <t>998225111</t>
  </si>
  <si>
    <t>Přesun hmot pro komunikace s krytem z kameniva, monolitickým betonovým nebo živičným dopravní vzdálenost do 200 m jakékoliv délky objektu</t>
  </si>
  <si>
    <t>-945666549</t>
  </si>
  <si>
    <t>SO 400 - Veřejné osvětlení</t>
  </si>
  <si>
    <t>M21 - Elektromontáže</t>
  </si>
  <si>
    <t>M46 - Zemní práce při montážích</t>
  </si>
  <si>
    <t>OST - Ostatní</t>
  </si>
  <si>
    <t>M21</t>
  </si>
  <si>
    <t>Elektromontáže</t>
  </si>
  <si>
    <t>210100251R00</t>
  </si>
  <si>
    <t>Ukončení kabelů smršťovací záklopkou nebo páskou, celoplastových, do průřezu 4x10 mm</t>
  </si>
  <si>
    <t>-252306769</t>
  </si>
  <si>
    <t>210100252R00</t>
  </si>
  <si>
    <t>Ukončení kabelů smršťovací záklopkou nebo páskou, celoplastových, do průřezu 4x25 mm2</t>
  </si>
  <si>
    <t>-173361582</t>
  </si>
  <si>
    <t>210202111R00</t>
  </si>
  <si>
    <t>Montáž svítidla veřejného osvětlení, na výložník</t>
  </si>
  <si>
    <t>64794811</t>
  </si>
  <si>
    <t>210204011RS2</t>
  </si>
  <si>
    <t>Montáž stožáru veřejného osvětlení uličního, ocelového, délky do 12 m, včetně nákladů na autojeřáb</t>
  </si>
  <si>
    <t>-1561599297</t>
  </si>
  <si>
    <t>210204104RS2</t>
  </si>
  <si>
    <t>Montáž ocelového výložníku jednoramenného, na ocelový sloup, hmotnost výložníku nad 35 kg, včetně nákladů na montážní plošinu</t>
  </si>
  <si>
    <t>1661225793</t>
  </si>
  <si>
    <t>210204201R00</t>
  </si>
  <si>
    <t>Montáž stožárové elektrovýzbroje pro 1 okruh</t>
  </si>
  <si>
    <t>1578424071</t>
  </si>
  <si>
    <t>210220022RT1</t>
  </si>
  <si>
    <t>Montáž uzemňovacího vedení v zemi, včetně svorek, propojení a izolace spojů, z drátů ocelových pozinkovaných (FeZn), , včetně dodávky drátu průměru 10 mm</t>
  </si>
  <si>
    <t>-1211420954</t>
  </si>
  <si>
    <t>210220301RT1</t>
  </si>
  <si>
    <t>Montáž svorky hromosvodové včetně dodávky svorky na okapové žlaby (SO)</t>
  </si>
  <si>
    <t>-1565307055</t>
  </si>
  <si>
    <t>210810005RT1</t>
  </si>
  <si>
    <t>Montáž kabelu CYKY 750 V, 3 x 1,5 mm2, volně uloženého, včetně dodávky kabelu</t>
  </si>
  <si>
    <t>1971919942</t>
  </si>
  <si>
    <t>210810014RT1</t>
  </si>
  <si>
    <t>Montáž kabelu CYKY 750 V, 4 x 16 mm2, volně uloženého, včetně dodávky kabelu</t>
  </si>
  <si>
    <t>403171644</t>
  </si>
  <si>
    <t>905      R01</t>
  </si>
  <si>
    <t>Hzs-revize provoz.souboru a st.obj., Revize</t>
  </si>
  <si>
    <t>h</t>
  </si>
  <si>
    <t>-2075944066</t>
  </si>
  <si>
    <t>21020 R001</t>
  </si>
  <si>
    <t>demontáž osvětlovacího stožáru</t>
  </si>
  <si>
    <t>830667805</t>
  </si>
  <si>
    <t>210 20 R003</t>
  </si>
  <si>
    <t>výložník ocelový zinkovaný UZD1-1500</t>
  </si>
  <si>
    <t>-1265318597</t>
  </si>
  <si>
    <t>210 20 R004</t>
  </si>
  <si>
    <t>stožár PD6 pro přechod bezpaticový zinkovaný</t>
  </si>
  <si>
    <t>411557390</t>
  </si>
  <si>
    <t>210 20 R005</t>
  </si>
  <si>
    <t>výložník ocelový zinkovaný PDC1-2500</t>
  </si>
  <si>
    <t>-548311403</t>
  </si>
  <si>
    <t>210 20 R006</t>
  </si>
  <si>
    <t>svítidlo PRELED 2G AK14</t>
  </si>
  <si>
    <t>-2146837907</t>
  </si>
  <si>
    <t>210 20 R007</t>
  </si>
  <si>
    <t>svítidlo PRELED 2G pro přechod</t>
  </si>
  <si>
    <t>-713172082</t>
  </si>
  <si>
    <t>21020 R002</t>
  </si>
  <si>
    <t>stožár bezpaticový zinkovaný UZNB10</t>
  </si>
  <si>
    <t>-530461383</t>
  </si>
  <si>
    <t>31678615.AR</t>
  </si>
  <si>
    <t>svorkovnice stožárová</t>
  </si>
  <si>
    <t>1429453931</t>
  </si>
  <si>
    <t>3457114701R</t>
  </si>
  <si>
    <t>trubka kabelová ohebná dvouplášťová korugovaná chránička; vnější plášť z HDPE, vnitřní z LDPE; vnější pr.= 50,0 mm; vnitřní pr.= 41,0 mm; mezní hodnota zatížení 450 N/5 cm; teplot.rozsah -45 až 60 °C; stupeň hořlavosti A1; mat. bezhalogenový; IP 40, při použití těsnicího kroužku IP 67</t>
  </si>
  <si>
    <t>-1694966481</t>
  </si>
  <si>
    <t>M46</t>
  </si>
  <si>
    <t>Zemní práce při montážích</t>
  </si>
  <si>
    <t>460010024RT2</t>
  </si>
  <si>
    <t>Vytýčení kabelové trasy v zastavěném prostoru, délka trasy do 500 m</t>
  </si>
  <si>
    <t>km</t>
  </si>
  <si>
    <t>1611248421</t>
  </si>
  <si>
    <t>460050714RT1</t>
  </si>
  <si>
    <t>Jáma do 2 m3 pro stožár veřejného osvětlení, hor.4, strojní výkop jámy</t>
  </si>
  <si>
    <t>-1643302974</t>
  </si>
  <si>
    <t>460080001RT1</t>
  </si>
  <si>
    <t>Betonový základ do zeminy bez bednění, uložení betonu do výkopu</t>
  </si>
  <si>
    <t>-1100444006</t>
  </si>
  <si>
    <t>460080101RT1</t>
  </si>
  <si>
    <t>Rozbourání betonového základu, vybourání betonu</t>
  </si>
  <si>
    <t>-694925298</t>
  </si>
  <si>
    <t>460100025RT1</t>
  </si>
  <si>
    <t>Pouzdrový základ 400x1500 mm v ose trasy kab., kompletní zhot.pouzdrového základu</t>
  </si>
  <si>
    <t>124344475</t>
  </si>
  <si>
    <t>460200164RT1</t>
  </si>
  <si>
    <t>Výkop kabelové rýhy 35/80 cm hor.4, strojní výkop rýhy</t>
  </si>
  <si>
    <t>1606921137</t>
  </si>
  <si>
    <t>460200304RT1</t>
  </si>
  <si>
    <t>Výkop kabelové rýhy 50/120 cm hor.4, strojní výkop rýhy</t>
  </si>
  <si>
    <t>-133206074</t>
  </si>
  <si>
    <t>460420010RT1</t>
  </si>
  <si>
    <t>Zřízení kabelového lože v rýze š.do 15 cm z písku, tloušťka vrstvy 15 cm</t>
  </si>
  <si>
    <t>-731372555</t>
  </si>
  <si>
    <t>460490012RT1</t>
  </si>
  <si>
    <t>Fólie výstražná z PVC, šířka 33 cm, fólie PVC šířka 33 cm</t>
  </si>
  <si>
    <t>669732741</t>
  </si>
  <si>
    <t>460570134R00</t>
  </si>
  <si>
    <t>Zához rýhy 35/50 cm, hornina třídy 4, se zhutněním</t>
  </si>
  <si>
    <t>-1544632974</t>
  </si>
  <si>
    <t>460570284R00</t>
  </si>
  <si>
    <t>Zához rýhy 50/100 cm, hornina tř. 4, se zhutněním</t>
  </si>
  <si>
    <t>823535598</t>
  </si>
  <si>
    <t>460650013RT2</t>
  </si>
  <si>
    <t>Podkladová vrstva ze štěrku tl.10 cm, ze štěrkodrti tl. 10 cm</t>
  </si>
  <si>
    <t>-1879484656</t>
  </si>
  <si>
    <t>OST</t>
  </si>
  <si>
    <t>Ostatní</t>
  </si>
  <si>
    <t>OST-R01</t>
  </si>
  <si>
    <t>Nastavení svítidla podle měření vertikální osvětlenosti včetně protokolu měření</t>
  </si>
  <si>
    <t>kpl</t>
  </si>
  <si>
    <t>262144</t>
  </si>
  <si>
    <t>358470933</t>
  </si>
  <si>
    <t>Poznámka k položce:_x000D_
za komplet pokládá sestava osvětlení jednoho přechodu (2x stožár + výložník)</t>
  </si>
  <si>
    <t>ocenit včetně celkové prohlídky elektroinstalace</t>
  </si>
  <si>
    <t>měření intenzity elektrického osvětlení po dokončení  VO a předložení protokolu o měření  intenzity elektrického osvětlení</t>
  </si>
  <si>
    <t xml:space="preserve">kontrolní měření osvětlení chodce na přechodu z obou směrů jízdy </t>
  </si>
  <si>
    <t>(luxmetrem nebo jasovou analýzou pomocí digitální fotografie) ověřující splnění podmínek dle TKP 15 – dodatku č.1</t>
  </si>
  <si>
    <t>OST-R02</t>
  </si>
  <si>
    <t xml:space="preserve">Provedení označení (očíslování) stožárů </t>
  </si>
  <si>
    <t>-760185201</t>
  </si>
  <si>
    <t>4+6</t>
  </si>
  <si>
    <t>OST-R03</t>
  </si>
  <si>
    <t>Příplatek za povrchovou úpravu sloupu vč. výložníku</t>
  </si>
  <si>
    <t>-1498397349</t>
  </si>
  <si>
    <t xml:space="preserve">povrchová úprava odstín RAL 2004 (záruka min 60  měsíců)  </t>
  </si>
  <si>
    <t>OST-R04</t>
  </si>
  <si>
    <t>Montáž cedulky ČEZ</t>
  </si>
  <si>
    <t>276970598</t>
  </si>
  <si>
    <t xml:space="preserve">Poznámka k položce:_x000D_
Info tabuli dodá ČEZ </t>
  </si>
  <si>
    <t>VON - Vedlejší a ostatní náklady</t>
  </si>
  <si>
    <t>VRN - Vedlejší rozpočtové náklady</t>
  </si>
  <si>
    <t>VRN</t>
  </si>
  <si>
    <t>Vedlejší rozpočtové náklady</t>
  </si>
  <si>
    <t>012203000R</t>
  </si>
  <si>
    <t>Geodetické zaměření pláně</t>
  </si>
  <si>
    <t>1024</t>
  </si>
  <si>
    <t>-1910217521</t>
  </si>
  <si>
    <t>01000100</t>
  </si>
  <si>
    <t>Vytyčení stavby a podzemních zařízení+geodetické práce po stavbě</t>
  </si>
  <si>
    <t>-65894515</t>
  </si>
  <si>
    <t>030001000</t>
  </si>
  <si>
    <t>Zařízení staveniště</t>
  </si>
  <si>
    <t>567062026</t>
  </si>
  <si>
    <t>Poznámka k položce:_x000D_
Náklady na provoz a údržbu vybavení staveniště</t>
  </si>
  <si>
    <t>043134000</t>
  </si>
  <si>
    <t>Inženýrská činnost zkoušky a ostatní měření zkoušky zatěžovací</t>
  </si>
  <si>
    <t>1194376316</t>
  </si>
  <si>
    <t>034303000</t>
  </si>
  <si>
    <t>Dopravní značení na staveništi</t>
  </si>
  <si>
    <t>-753516732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</si>
</sst>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80"/>
      <c r="AS2" s="280"/>
      <c r="AT2" s="280"/>
      <c r="AU2" s="280"/>
      <c r="AV2" s="280"/>
      <c r="AW2" s="280"/>
      <c r="AX2" s="280"/>
      <c r="AY2" s="280"/>
      <c r="AZ2" s="280"/>
      <c r="BA2" s="280"/>
      <c r="BB2" s="280"/>
      <c r="BC2" s="280"/>
      <c r="BD2" s="280"/>
      <c r="BE2" s="280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44" t="s">
        <v>14</v>
      </c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5"/>
      <c r="AA5" s="245"/>
      <c r="AB5" s="245"/>
      <c r="AC5" s="245"/>
      <c r="AD5" s="245"/>
      <c r="AE5" s="245"/>
      <c r="AF5" s="245"/>
      <c r="AG5" s="245"/>
      <c r="AH5" s="245"/>
      <c r="AI5" s="245"/>
      <c r="AJ5" s="245"/>
      <c r="AK5" s="245"/>
      <c r="AL5" s="245"/>
      <c r="AM5" s="245"/>
      <c r="AN5" s="245"/>
      <c r="AO5" s="245"/>
      <c r="AP5" s="22"/>
      <c r="AQ5" s="22"/>
      <c r="AR5" s="20"/>
      <c r="BE5" s="241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46" t="s">
        <v>17</v>
      </c>
      <c r="L6" s="245"/>
      <c r="M6" s="245"/>
      <c r="N6" s="245"/>
      <c r="O6" s="245"/>
      <c r="P6" s="245"/>
      <c r="Q6" s="245"/>
      <c r="R6" s="245"/>
      <c r="S6" s="245"/>
      <c r="T6" s="245"/>
      <c r="U6" s="245"/>
      <c r="V6" s="245"/>
      <c r="W6" s="245"/>
      <c r="X6" s="245"/>
      <c r="Y6" s="245"/>
      <c r="Z6" s="245"/>
      <c r="AA6" s="245"/>
      <c r="AB6" s="245"/>
      <c r="AC6" s="245"/>
      <c r="AD6" s="245"/>
      <c r="AE6" s="245"/>
      <c r="AF6" s="245"/>
      <c r="AG6" s="245"/>
      <c r="AH6" s="245"/>
      <c r="AI6" s="245"/>
      <c r="AJ6" s="245"/>
      <c r="AK6" s="245"/>
      <c r="AL6" s="245"/>
      <c r="AM6" s="245"/>
      <c r="AN6" s="245"/>
      <c r="AO6" s="245"/>
      <c r="AP6" s="22"/>
      <c r="AQ6" s="22"/>
      <c r="AR6" s="20"/>
      <c r="BE6" s="242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242"/>
      <c r="BS7" s="17" t="s">
        <v>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242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42"/>
      <c r="BS9" s="17" t="s">
        <v>6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242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242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42"/>
      <c r="BS12" s="17" t="s">
        <v>6</v>
      </c>
    </row>
    <row r="13" spans="1:74" s="1" customFormat="1" ht="12" customHeight="1">
      <c r="B13" s="21"/>
      <c r="C13" s="22"/>
      <c r="D13" s="29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30</v>
      </c>
      <c r="AO13" s="22"/>
      <c r="AP13" s="22"/>
      <c r="AQ13" s="22"/>
      <c r="AR13" s="20"/>
      <c r="BE13" s="242"/>
      <c r="BS13" s="17" t="s">
        <v>6</v>
      </c>
    </row>
    <row r="14" spans="1:74" ht="12.75">
      <c r="B14" s="21"/>
      <c r="C14" s="22"/>
      <c r="D14" s="22"/>
      <c r="E14" s="247" t="s">
        <v>30</v>
      </c>
      <c r="F14" s="248"/>
      <c r="G14" s="248"/>
      <c r="H14" s="248"/>
      <c r="I14" s="248"/>
      <c r="J14" s="248"/>
      <c r="K14" s="248"/>
      <c r="L14" s="248"/>
      <c r="M14" s="248"/>
      <c r="N14" s="248"/>
      <c r="O14" s="248"/>
      <c r="P14" s="248"/>
      <c r="Q14" s="248"/>
      <c r="R14" s="248"/>
      <c r="S14" s="248"/>
      <c r="T14" s="248"/>
      <c r="U14" s="248"/>
      <c r="V14" s="248"/>
      <c r="W14" s="248"/>
      <c r="X14" s="248"/>
      <c r="Y14" s="248"/>
      <c r="Z14" s="248"/>
      <c r="AA14" s="248"/>
      <c r="AB14" s="248"/>
      <c r="AC14" s="248"/>
      <c r="AD14" s="248"/>
      <c r="AE14" s="248"/>
      <c r="AF14" s="248"/>
      <c r="AG14" s="248"/>
      <c r="AH14" s="248"/>
      <c r="AI14" s="248"/>
      <c r="AJ14" s="248"/>
      <c r="AK14" s="29" t="s">
        <v>28</v>
      </c>
      <c r="AL14" s="22"/>
      <c r="AM14" s="22"/>
      <c r="AN14" s="31" t="s">
        <v>30</v>
      </c>
      <c r="AO14" s="22"/>
      <c r="AP14" s="22"/>
      <c r="AQ14" s="22"/>
      <c r="AR14" s="20"/>
      <c r="BE14" s="242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42"/>
      <c r="BS15" s="17" t="s">
        <v>4</v>
      </c>
    </row>
    <row r="16" spans="1:74" s="1" customFormat="1" ht="12" customHeight="1">
      <c r="B16" s="21"/>
      <c r="C16" s="22"/>
      <c r="D16" s="29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242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242"/>
      <c r="BS17" s="17" t="s">
        <v>33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42"/>
      <c r="BS18" s="17" t="s">
        <v>6</v>
      </c>
    </row>
    <row r="19" spans="1:71" s="1" customFormat="1" ht="12" customHeight="1">
      <c r="B19" s="21"/>
      <c r="C19" s="22"/>
      <c r="D19" s="29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242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242"/>
      <c r="BS20" s="17" t="s">
        <v>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42"/>
    </row>
    <row r="22" spans="1:71" s="1" customFormat="1" ht="12" customHeight="1">
      <c r="B22" s="21"/>
      <c r="C22" s="22"/>
      <c r="D22" s="29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42"/>
    </row>
    <row r="23" spans="1:71" s="1" customFormat="1" ht="47.25" customHeight="1">
      <c r="B23" s="21"/>
      <c r="C23" s="22"/>
      <c r="D23" s="22"/>
      <c r="E23" s="249" t="s">
        <v>37</v>
      </c>
      <c r="F23" s="249"/>
      <c r="G23" s="249"/>
      <c r="H23" s="249"/>
      <c r="I23" s="249"/>
      <c r="J23" s="249"/>
      <c r="K23" s="249"/>
      <c r="L23" s="249"/>
      <c r="M23" s="249"/>
      <c r="N23" s="249"/>
      <c r="O23" s="249"/>
      <c r="P23" s="249"/>
      <c r="Q23" s="249"/>
      <c r="R23" s="249"/>
      <c r="S23" s="249"/>
      <c r="T23" s="249"/>
      <c r="U23" s="249"/>
      <c r="V23" s="249"/>
      <c r="W23" s="249"/>
      <c r="X23" s="249"/>
      <c r="Y23" s="249"/>
      <c r="Z23" s="249"/>
      <c r="AA23" s="249"/>
      <c r="AB23" s="249"/>
      <c r="AC23" s="249"/>
      <c r="AD23" s="249"/>
      <c r="AE23" s="249"/>
      <c r="AF23" s="249"/>
      <c r="AG23" s="249"/>
      <c r="AH23" s="249"/>
      <c r="AI23" s="249"/>
      <c r="AJ23" s="249"/>
      <c r="AK23" s="249"/>
      <c r="AL23" s="249"/>
      <c r="AM23" s="249"/>
      <c r="AN23" s="249"/>
      <c r="AO23" s="22"/>
      <c r="AP23" s="22"/>
      <c r="AQ23" s="22"/>
      <c r="AR23" s="20"/>
      <c r="BE23" s="242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42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42"/>
    </row>
    <row r="26" spans="1:71" s="2" customFormat="1" ht="25.9" customHeight="1">
      <c r="A26" s="34"/>
      <c r="B26" s="35"/>
      <c r="C26" s="36"/>
      <c r="D26" s="37" t="s">
        <v>38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50">
        <f>ROUND(AG54,2)</f>
        <v>0</v>
      </c>
      <c r="AL26" s="251"/>
      <c r="AM26" s="251"/>
      <c r="AN26" s="251"/>
      <c r="AO26" s="251"/>
      <c r="AP26" s="36"/>
      <c r="AQ26" s="36"/>
      <c r="AR26" s="39"/>
      <c r="BE26" s="242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42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52" t="s">
        <v>39</v>
      </c>
      <c r="M28" s="252"/>
      <c r="N28" s="252"/>
      <c r="O28" s="252"/>
      <c r="P28" s="252"/>
      <c r="Q28" s="36"/>
      <c r="R28" s="36"/>
      <c r="S28" s="36"/>
      <c r="T28" s="36"/>
      <c r="U28" s="36"/>
      <c r="V28" s="36"/>
      <c r="W28" s="252" t="s">
        <v>40</v>
      </c>
      <c r="X28" s="252"/>
      <c r="Y28" s="252"/>
      <c r="Z28" s="252"/>
      <c r="AA28" s="252"/>
      <c r="AB28" s="252"/>
      <c r="AC28" s="252"/>
      <c r="AD28" s="252"/>
      <c r="AE28" s="252"/>
      <c r="AF28" s="36"/>
      <c r="AG28" s="36"/>
      <c r="AH28" s="36"/>
      <c r="AI28" s="36"/>
      <c r="AJ28" s="36"/>
      <c r="AK28" s="252" t="s">
        <v>41</v>
      </c>
      <c r="AL28" s="252"/>
      <c r="AM28" s="252"/>
      <c r="AN28" s="252"/>
      <c r="AO28" s="252"/>
      <c r="AP28" s="36"/>
      <c r="AQ28" s="36"/>
      <c r="AR28" s="39"/>
      <c r="BE28" s="242"/>
    </row>
    <row r="29" spans="1:71" s="3" customFormat="1" ht="14.45" customHeight="1">
      <c r="B29" s="40"/>
      <c r="C29" s="41"/>
      <c r="D29" s="29" t="s">
        <v>42</v>
      </c>
      <c r="E29" s="41"/>
      <c r="F29" s="29" t="s">
        <v>43</v>
      </c>
      <c r="G29" s="41"/>
      <c r="H29" s="41"/>
      <c r="I29" s="41"/>
      <c r="J29" s="41"/>
      <c r="K29" s="41"/>
      <c r="L29" s="255">
        <v>0.21</v>
      </c>
      <c r="M29" s="254"/>
      <c r="N29" s="254"/>
      <c r="O29" s="254"/>
      <c r="P29" s="254"/>
      <c r="Q29" s="41"/>
      <c r="R29" s="41"/>
      <c r="S29" s="41"/>
      <c r="T29" s="41"/>
      <c r="U29" s="41"/>
      <c r="V29" s="41"/>
      <c r="W29" s="253">
        <f>ROUND(AZ54, 2)</f>
        <v>0</v>
      </c>
      <c r="X29" s="254"/>
      <c r="Y29" s="254"/>
      <c r="Z29" s="254"/>
      <c r="AA29" s="254"/>
      <c r="AB29" s="254"/>
      <c r="AC29" s="254"/>
      <c r="AD29" s="254"/>
      <c r="AE29" s="254"/>
      <c r="AF29" s="41"/>
      <c r="AG29" s="41"/>
      <c r="AH29" s="41"/>
      <c r="AI29" s="41"/>
      <c r="AJ29" s="41"/>
      <c r="AK29" s="253">
        <f>ROUND(AV54, 2)</f>
        <v>0</v>
      </c>
      <c r="AL29" s="254"/>
      <c r="AM29" s="254"/>
      <c r="AN29" s="254"/>
      <c r="AO29" s="254"/>
      <c r="AP29" s="41"/>
      <c r="AQ29" s="41"/>
      <c r="AR29" s="42"/>
      <c r="BE29" s="243"/>
    </row>
    <row r="30" spans="1:71" s="3" customFormat="1" ht="14.45" customHeight="1">
      <c r="B30" s="40"/>
      <c r="C30" s="41"/>
      <c r="D30" s="41"/>
      <c r="E30" s="41"/>
      <c r="F30" s="29" t="s">
        <v>44</v>
      </c>
      <c r="G30" s="41"/>
      <c r="H30" s="41"/>
      <c r="I30" s="41"/>
      <c r="J30" s="41"/>
      <c r="K30" s="41"/>
      <c r="L30" s="255">
        <v>0.15</v>
      </c>
      <c r="M30" s="254"/>
      <c r="N30" s="254"/>
      <c r="O30" s="254"/>
      <c r="P30" s="254"/>
      <c r="Q30" s="41"/>
      <c r="R30" s="41"/>
      <c r="S30" s="41"/>
      <c r="T30" s="41"/>
      <c r="U30" s="41"/>
      <c r="V30" s="41"/>
      <c r="W30" s="253">
        <f>ROUND(BA54, 2)</f>
        <v>0</v>
      </c>
      <c r="X30" s="254"/>
      <c r="Y30" s="254"/>
      <c r="Z30" s="254"/>
      <c r="AA30" s="254"/>
      <c r="AB30" s="254"/>
      <c r="AC30" s="254"/>
      <c r="AD30" s="254"/>
      <c r="AE30" s="254"/>
      <c r="AF30" s="41"/>
      <c r="AG30" s="41"/>
      <c r="AH30" s="41"/>
      <c r="AI30" s="41"/>
      <c r="AJ30" s="41"/>
      <c r="AK30" s="253">
        <f>ROUND(AW54, 2)</f>
        <v>0</v>
      </c>
      <c r="AL30" s="254"/>
      <c r="AM30" s="254"/>
      <c r="AN30" s="254"/>
      <c r="AO30" s="254"/>
      <c r="AP30" s="41"/>
      <c r="AQ30" s="41"/>
      <c r="AR30" s="42"/>
      <c r="BE30" s="243"/>
    </row>
    <row r="31" spans="1:71" s="3" customFormat="1" ht="14.45" hidden="1" customHeight="1">
      <c r="B31" s="40"/>
      <c r="C31" s="41"/>
      <c r="D31" s="41"/>
      <c r="E31" s="41"/>
      <c r="F31" s="29" t="s">
        <v>45</v>
      </c>
      <c r="G31" s="41"/>
      <c r="H31" s="41"/>
      <c r="I31" s="41"/>
      <c r="J31" s="41"/>
      <c r="K31" s="41"/>
      <c r="L31" s="255">
        <v>0.21</v>
      </c>
      <c r="M31" s="254"/>
      <c r="N31" s="254"/>
      <c r="O31" s="254"/>
      <c r="P31" s="254"/>
      <c r="Q31" s="41"/>
      <c r="R31" s="41"/>
      <c r="S31" s="41"/>
      <c r="T31" s="41"/>
      <c r="U31" s="41"/>
      <c r="V31" s="41"/>
      <c r="W31" s="253">
        <f>ROUND(BB54, 2)</f>
        <v>0</v>
      </c>
      <c r="X31" s="254"/>
      <c r="Y31" s="254"/>
      <c r="Z31" s="254"/>
      <c r="AA31" s="254"/>
      <c r="AB31" s="254"/>
      <c r="AC31" s="254"/>
      <c r="AD31" s="254"/>
      <c r="AE31" s="254"/>
      <c r="AF31" s="41"/>
      <c r="AG31" s="41"/>
      <c r="AH31" s="41"/>
      <c r="AI31" s="41"/>
      <c r="AJ31" s="41"/>
      <c r="AK31" s="253">
        <v>0</v>
      </c>
      <c r="AL31" s="254"/>
      <c r="AM31" s="254"/>
      <c r="AN31" s="254"/>
      <c r="AO31" s="254"/>
      <c r="AP31" s="41"/>
      <c r="AQ31" s="41"/>
      <c r="AR31" s="42"/>
      <c r="BE31" s="243"/>
    </row>
    <row r="32" spans="1:71" s="3" customFormat="1" ht="14.45" hidden="1" customHeight="1">
      <c r="B32" s="40"/>
      <c r="C32" s="41"/>
      <c r="D32" s="41"/>
      <c r="E32" s="41"/>
      <c r="F32" s="29" t="s">
        <v>46</v>
      </c>
      <c r="G32" s="41"/>
      <c r="H32" s="41"/>
      <c r="I32" s="41"/>
      <c r="J32" s="41"/>
      <c r="K32" s="41"/>
      <c r="L32" s="255">
        <v>0.15</v>
      </c>
      <c r="M32" s="254"/>
      <c r="N32" s="254"/>
      <c r="O32" s="254"/>
      <c r="P32" s="254"/>
      <c r="Q32" s="41"/>
      <c r="R32" s="41"/>
      <c r="S32" s="41"/>
      <c r="T32" s="41"/>
      <c r="U32" s="41"/>
      <c r="V32" s="41"/>
      <c r="W32" s="253">
        <f>ROUND(BC54, 2)</f>
        <v>0</v>
      </c>
      <c r="X32" s="254"/>
      <c r="Y32" s="254"/>
      <c r="Z32" s="254"/>
      <c r="AA32" s="254"/>
      <c r="AB32" s="254"/>
      <c r="AC32" s="254"/>
      <c r="AD32" s="254"/>
      <c r="AE32" s="254"/>
      <c r="AF32" s="41"/>
      <c r="AG32" s="41"/>
      <c r="AH32" s="41"/>
      <c r="AI32" s="41"/>
      <c r="AJ32" s="41"/>
      <c r="AK32" s="253">
        <v>0</v>
      </c>
      <c r="AL32" s="254"/>
      <c r="AM32" s="254"/>
      <c r="AN32" s="254"/>
      <c r="AO32" s="254"/>
      <c r="AP32" s="41"/>
      <c r="AQ32" s="41"/>
      <c r="AR32" s="42"/>
      <c r="BE32" s="243"/>
    </row>
    <row r="33" spans="1:57" s="3" customFormat="1" ht="14.45" hidden="1" customHeight="1">
      <c r="B33" s="40"/>
      <c r="C33" s="41"/>
      <c r="D33" s="41"/>
      <c r="E33" s="41"/>
      <c r="F33" s="29" t="s">
        <v>47</v>
      </c>
      <c r="G33" s="41"/>
      <c r="H33" s="41"/>
      <c r="I33" s="41"/>
      <c r="J33" s="41"/>
      <c r="K33" s="41"/>
      <c r="L33" s="255">
        <v>0</v>
      </c>
      <c r="M33" s="254"/>
      <c r="N33" s="254"/>
      <c r="O33" s="254"/>
      <c r="P33" s="254"/>
      <c r="Q33" s="41"/>
      <c r="R33" s="41"/>
      <c r="S33" s="41"/>
      <c r="T33" s="41"/>
      <c r="U33" s="41"/>
      <c r="V33" s="41"/>
      <c r="W33" s="253">
        <f>ROUND(BD54, 2)</f>
        <v>0</v>
      </c>
      <c r="X33" s="254"/>
      <c r="Y33" s="254"/>
      <c r="Z33" s="254"/>
      <c r="AA33" s="254"/>
      <c r="AB33" s="254"/>
      <c r="AC33" s="254"/>
      <c r="AD33" s="254"/>
      <c r="AE33" s="254"/>
      <c r="AF33" s="41"/>
      <c r="AG33" s="41"/>
      <c r="AH33" s="41"/>
      <c r="AI33" s="41"/>
      <c r="AJ33" s="41"/>
      <c r="AK33" s="253">
        <v>0</v>
      </c>
      <c r="AL33" s="254"/>
      <c r="AM33" s="254"/>
      <c r="AN33" s="254"/>
      <c r="AO33" s="254"/>
      <c r="AP33" s="41"/>
      <c r="AQ33" s="41"/>
      <c r="AR33" s="4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>
      <c r="A35" s="34"/>
      <c r="B35" s="35"/>
      <c r="C35" s="43"/>
      <c r="D35" s="44" t="s">
        <v>48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49</v>
      </c>
      <c r="U35" s="45"/>
      <c r="V35" s="45"/>
      <c r="W35" s="45"/>
      <c r="X35" s="256" t="s">
        <v>50</v>
      </c>
      <c r="Y35" s="257"/>
      <c r="Z35" s="257"/>
      <c r="AA35" s="257"/>
      <c r="AB35" s="257"/>
      <c r="AC35" s="45"/>
      <c r="AD35" s="45"/>
      <c r="AE35" s="45"/>
      <c r="AF35" s="45"/>
      <c r="AG35" s="45"/>
      <c r="AH35" s="45"/>
      <c r="AI35" s="45"/>
      <c r="AJ35" s="45"/>
      <c r="AK35" s="258">
        <f>SUM(AK26:AK33)</f>
        <v>0</v>
      </c>
      <c r="AL35" s="257"/>
      <c r="AM35" s="257"/>
      <c r="AN35" s="257"/>
      <c r="AO35" s="259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5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5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5" customHeight="1">
      <c r="A42" s="34"/>
      <c r="B42" s="35"/>
      <c r="C42" s="23" t="s">
        <v>51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5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5633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260" t="str">
        <f>K6</f>
        <v>Rekonstrukce ul. Jankovcova - II.etapa (od ul. Sovova po ul. Palackého)</v>
      </c>
      <c r="M45" s="261"/>
      <c r="N45" s="261"/>
      <c r="O45" s="261"/>
      <c r="P45" s="261"/>
      <c r="Q45" s="261"/>
      <c r="R45" s="261"/>
      <c r="S45" s="261"/>
      <c r="T45" s="261"/>
      <c r="U45" s="261"/>
      <c r="V45" s="261"/>
      <c r="W45" s="261"/>
      <c r="X45" s="261"/>
      <c r="Y45" s="261"/>
      <c r="Z45" s="261"/>
      <c r="AA45" s="261"/>
      <c r="AB45" s="261"/>
      <c r="AC45" s="261"/>
      <c r="AD45" s="261"/>
      <c r="AE45" s="261"/>
      <c r="AF45" s="261"/>
      <c r="AG45" s="261"/>
      <c r="AH45" s="261"/>
      <c r="AI45" s="261"/>
      <c r="AJ45" s="261"/>
      <c r="AK45" s="261"/>
      <c r="AL45" s="261"/>
      <c r="AM45" s="261"/>
      <c r="AN45" s="261"/>
      <c r="AO45" s="261"/>
      <c r="AP45" s="56"/>
      <c r="AQ45" s="56"/>
      <c r="AR45" s="57"/>
    </row>
    <row r="46" spans="1:57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>Teplice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262" t="str">
        <f>IF(AN8= "","",AN8)</f>
        <v>14. 8. 2020</v>
      </c>
      <c r="AN47" s="262"/>
      <c r="AO47" s="36"/>
      <c r="AP47" s="36"/>
      <c r="AQ47" s="36"/>
      <c r="AR47" s="39"/>
      <c r="BE47" s="34"/>
    </row>
    <row r="48" spans="1:57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15.2" customHeight="1">
      <c r="A49" s="34"/>
      <c r="B49" s="35"/>
      <c r="C49" s="29" t="s">
        <v>25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>Statutární město Teplice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31</v>
      </c>
      <c r="AJ49" s="36"/>
      <c r="AK49" s="36"/>
      <c r="AL49" s="36"/>
      <c r="AM49" s="263" t="str">
        <f>IF(E17="","",E17)</f>
        <v>B-PROJEKTY Teplice s.r.o.</v>
      </c>
      <c r="AN49" s="264"/>
      <c r="AO49" s="264"/>
      <c r="AP49" s="264"/>
      <c r="AQ49" s="36"/>
      <c r="AR49" s="39"/>
      <c r="AS49" s="265" t="s">
        <v>52</v>
      </c>
      <c r="AT49" s="266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2" customHeight="1">
      <c r="A50" s="34"/>
      <c r="B50" s="35"/>
      <c r="C50" s="29" t="s">
        <v>29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34</v>
      </c>
      <c r="AJ50" s="36"/>
      <c r="AK50" s="36"/>
      <c r="AL50" s="36"/>
      <c r="AM50" s="263" t="str">
        <f>IF(E20="","",E20)</f>
        <v>Ladislav Marek</v>
      </c>
      <c r="AN50" s="264"/>
      <c r="AO50" s="264"/>
      <c r="AP50" s="264"/>
      <c r="AQ50" s="36"/>
      <c r="AR50" s="39"/>
      <c r="AS50" s="267"/>
      <c r="AT50" s="268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269"/>
      <c r="AT51" s="270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271" t="s">
        <v>53</v>
      </c>
      <c r="D52" s="272"/>
      <c r="E52" s="272"/>
      <c r="F52" s="272"/>
      <c r="G52" s="272"/>
      <c r="H52" s="66"/>
      <c r="I52" s="273" t="s">
        <v>54</v>
      </c>
      <c r="J52" s="272"/>
      <c r="K52" s="272"/>
      <c r="L52" s="272"/>
      <c r="M52" s="272"/>
      <c r="N52" s="272"/>
      <c r="O52" s="272"/>
      <c r="P52" s="272"/>
      <c r="Q52" s="272"/>
      <c r="R52" s="272"/>
      <c r="S52" s="272"/>
      <c r="T52" s="272"/>
      <c r="U52" s="272"/>
      <c r="V52" s="272"/>
      <c r="W52" s="272"/>
      <c r="X52" s="272"/>
      <c r="Y52" s="272"/>
      <c r="Z52" s="272"/>
      <c r="AA52" s="272"/>
      <c r="AB52" s="272"/>
      <c r="AC52" s="272"/>
      <c r="AD52" s="272"/>
      <c r="AE52" s="272"/>
      <c r="AF52" s="272"/>
      <c r="AG52" s="274" t="s">
        <v>55</v>
      </c>
      <c r="AH52" s="272"/>
      <c r="AI52" s="272"/>
      <c r="AJ52" s="272"/>
      <c r="AK52" s="272"/>
      <c r="AL52" s="272"/>
      <c r="AM52" s="272"/>
      <c r="AN52" s="273" t="s">
        <v>56</v>
      </c>
      <c r="AO52" s="272"/>
      <c r="AP52" s="272"/>
      <c r="AQ52" s="67" t="s">
        <v>57</v>
      </c>
      <c r="AR52" s="39"/>
      <c r="AS52" s="68" t="s">
        <v>58</v>
      </c>
      <c r="AT52" s="69" t="s">
        <v>59</v>
      </c>
      <c r="AU52" s="69" t="s">
        <v>60</v>
      </c>
      <c r="AV52" s="69" t="s">
        <v>61</v>
      </c>
      <c r="AW52" s="69" t="s">
        <v>62</v>
      </c>
      <c r="AX52" s="69" t="s">
        <v>63</v>
      </c>
      <c r="AY52" s="69" t="s">
        <v>64</v>
      </c>
      <c r="AZ52" s="69" t="s">
        <v>65</v>
      </c>
      <c r="BA52" s="69" t="s">
        <v>66</v>
      </c>
      <c r="BB52" s="69" t="s">
        <v>67</v>
      </c>
      <c r="BC52" s="69" t="s">
        <v>68</v>
      </c>
      <c r="BD52" s="70" t="s">
        <v>69</v>
      </c>
      <c r="BE52" s="34"/>
    </row>
    <row r="53" spans="1:91" s="2" customFormat="1" ht="10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50000000000003" customHeight="1">
      <c r="B54" s="74"/>
      <c r="C54" s="75" t="s">
        <v>70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278">
        <f>ROUND(SUM(AG55:AG57),2)</f>
        <v>0</v>
      </c>
      <c r="AH54" s="278"/>
      <c r="AI54" s="278"/>
      <c r="AJ54" s="278"/>
      <c r="AK54" s="278"/>
      <c r="AL54" s="278"/>
      <c r="AM54" s="278"/>
      <c r="AN54" s="279">
        <f>SUM(AG54,AT54)</f>
        <v>0</v>
      </c>
      <c r="AO54" s="279"/>
      <c r="AP54" s="279"/>
      <c r="AQ54" s="78" t="s">
        <v>19</v>
      </c>
      <c r="AR54" s="79"/>
      <c r="AS54" s="80">
        <f>ROUND(SUM(AS55:AS57),2)</f>
        <v>0</v>
      </c>
      <c r="AT54" s="81">
        <f>ROUND(SUM(AV54:AW54),2)</f>
        <v>0</v>
      </c>
      <c r="AU54" s="82">
        <f>ROUND(SUM(AU55:AU57),5)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ROUND(SUM(AZ55:AZ57),2)</f>
        <v>0</v>
      </c>
      <c r="BA54" s="81">
        <f>ROUND(SUM(BA55:BA57),2)</f>
        <v>0</v>
      </c>
      <c r="BB54" s="81">
        <f>ROUND(SUM(BB55:BB57),2)</f>
        <v>0</v>
      </c>
      <c r="BC54" s="81">
        <f>ROUND(SUM(BC55:BC57),2)</f>
        <v>0</v>
      </c>
      <c r="BD54" s="83">
        <f>ROUND(SUM(BD55:BD57),2)</f>
        <v>0</v>
      </c>
      <c r="BS54" s="84" t="s">
        <v>71</v>
      </c>
      <c r="BT54" s="84" t="s">
        <v>72</v>
      </c>
      <c r="BU54" s="85" t="s">
        <v>73</v>
      </c>
      <c r="BV54" s="84" t="s">
        <v>74</v>
      </c>
      <c r="BW54" s="84" t="s">
        <v>5</v>
      </c>
      <c r="BX54" s="84" t="s">
        <v>75</v>
      </c>
      <c r="CL54" s="84" t="s">
        <v>19</v>
      </c>
    </row>
    <row r="55" spans="1:91" s="7" customFormat="1" ht="16.5" customHeight="1">
      <c r="A55" s="86" t="s">
        <v>76</v>
      </c>
      <c r="B55" s="87"/>
      <c r="C55" s="88"/>
      <c r="D55" s="277" t="s">
        <v>77</v>
      </c>
      <c r="E55" s="277"/>
      <c r="F55" s="277"/>
      <c r="G55" s="277"/>
      <c r="H55" s="277"/>
      <c r="I55" s="89"/>
      <c r="J55" s="277" t="s">
        <v>78</v>
      </c>
      <c r="K55" s="277"/>
      <c r="L55" s="277"/>
      <c r="M55" s="277"/>
      <c r="N55" s="277"/>
      <c r="O55" s="277"/>
      <c r="P55" s="277"/>
      <c r="Q55" s="277"/>
      <c r="R55" s="277"/>
      <c r="S55" s="277"/>
      <c r="T55" s="277"/>
      <c r="U55" s="277"/>
      <c r="V55" s="277"/>
      <c r="W55" s="277"/>
      <c r="X55" s="277"/>
      <c r="Y55" s="277"/>
      <c r="Z55" s="277"/>
      <c r="AA55" s="277"/>
      <c r="AB55" s="277"/>
      <c r="AC55" s="277"/>
      <c r="AD55" s="277"/>
      <c r="AE55" s="277"/>
      <c r="AF55" s="277"/>
      <c r="AG55" s="275">
        <f>'SO 100 - KOMUNIKACE'!J30</f>
        <v>0</v>
      </c>
      <c r="AH55" s="276"/>
      <c r="AI55" s="276"/>
      <c r="AJ55" s="276"/>
      <c r="AK55" s="276"/>
      <c r="AL55" s="276"/>
      <c r="AM55" s="276"/>
      <c r="AN55" s="275">
        <f>SUM(AG55,AT55)</f>
        <v>0</v>
      </c>
      <c r="AO55" s="276"/>
      <c r="AP55" s="276"/>
      <c r="AQ55" s="90" t="s">
        <v>79</v>
      </c>
      <c r="AR55" s="91"/>
      <c r="AS55" s="92">
        <v>0</v>
      </c>
      <c r="AT55" s="93">
        <f>ROUND(SUM(AV55:AW55),2)</f>
        <v>0</v>
      </c>
      <c r="AU55" s="94">
        <f>'SO 100 - KOMUNIKACE'!P88</f>
        <v>0</v>
      </c>
      <c r="AV55" s="93">
        <f>'SO 100 - KOMUNIKACE'!J33</f>
        <v>0</v>
      </c>
      <c r="AW55" s="93">
        <f>'SO 100 - KOMUNIKACE'!J34</f>
        <v>0</v>
      </c>
      <c r="AX55" s="93">
        <f>'SO 100 - KOMUNIKACE'!J35</f>
        <v>0</v>
      </c>
      <c r="AY55" s="93">
        <f>'SO 100 - KOMUNIKACE'!J36</f>
        <v>0</v>
      </c>
      <c r="AZ55" s="93">
        <f>'SO 100 - KOMUNIKACE'!F33</f>
        <v>0</v>
      </c>
      <c r="BA55" s="93">
        <f>'SO 100 - KOMUNIKACE'!F34</f>
        <v>0</v>
      </c>
      <c r="BB55" s="93">
        <f>'SO 100 - KOMUNIKACE'!F35</f>
        <v>0</v>
      </c>
      <c r="BC55" s="93">
        <f>'SO 100 - KOMUNIKACE'!F36</f>
        <v>0</v>
      </c>
      <c r="BD55" s="95">
        <f>'SO 100 - KOMUNIKACE'!F37</f>
        <v>0</v>
      </c>
      <c r="BT55" s="96" t="s">
        <v>80</v>
      </c>
      <c r="BV55" s="96" t="s">
        <v>74</v>
      </c>
      <c r="BW55" s="96" t="s">
        <v>81</v>
      </c>
      <c r="BX55" s="96" t="s">
        <v>5</v>
      </c>
      <c r="CL55" s="96" t="s">
        <v>19</v>
      </c>
      <c r="CM55" s="96" t="s">
        <v>82</v>
      </c>
    </row>
    <row r="56" spans="1:91" s="7" customFormat="1" ht="16.5" customHeight="1">
      <c r="A56" s="86" t="s">
        <v>76</v>
      </c>
      <c r="B56" s="87"/>
      <c r="C56" s="88"/>
      <c r="D56" s="277" t="s">
        <v>83</v>
      </c>
      <c r="E56" s="277"/>
      <c r="F56" s="277"/>
      <c r="G56" s="277"/>
      <c r="H56" s="277"/>
      <c r="I56" s="89"/>
      <c r="J56" s="277" t="s">
        <v>84</v>
      </c>
      <c r="K56" s="277"/>
      <c r="L56" s="277"/>
      <c r="M56" s="277"/>
      <c r="N56" s="277"/>
      <c r="O56" s="277"/>
      <c r="P56" s="277"/>
      <c r="Q56" s="277"/>
      <c r="R56" s="277"/>
      <c r="S56" s="277"/>
      <c r="T56" s="277"/>
      <c r="U56" s="277"/>
      <c r="V56" s="277"/>
      <c r="W56" s="277"/>
      <c r="X56" s="277"/>
      <c r="Y56" s="277"/>
      <c r="Z56" s="277"/>
      <c r="AA56" s="277"/>
      <c r="AB56" s="277"/>
      <c r="AC56" s="277"/>
      <c r="AD56" s="277"/>
      <c r="AE56" s="277"/>
      <c r="AF56" s="277"/>
      <c r="AG56" s="275">
        <f>'SO 400 - Veřejné osvětlení'!J30</f>
        <v>0</v>
      </c>
      <c r="AH56" s="276"/>
      <c r="AI56" s="276"/>
      <c r="AJ56" s="276"/>
      <c r="AK56" s="276"/>
      <c r="AL56" s="276"/>
      <c r="AM56" s="276"/>
      <c r="AN56" s="275">
        <f>SUM(AG56,AT56)</f>
        <v>0</v>
      </c>
      <c r="AO56" s="276"/>
      <c r="AP56" s="276"/>
      <c r="AQ56" s="90" t="s">
        <v>79</v>
      </c>
      <c r="AR56" s="91"/>
      <c r="AS56" s="92">
        <v>0</v>
      </c>
      <c r="AT56" s="93">
        <f>ROUND(SUM(AV56:AW56),2)</f>
        <v>0</v>
      </c>
      <c r="AU56" s="94">
        <f>'SO 400 - Veřejné osvětlení'!P82</f>
        <v>0</v>
      </c>
      <c r="AV56" s="93">
        <f>'SO 400 - Veřejné osvětlení'!J33</f>
        <v>0</v>
      </c>
      <c r="AW56" s="93">
        <f>'SO 400 - Veřejné osvětlení'!J34</f>
        <v>0</v>
      </c>
      <c r="AX56" s="93">
        <f>'SO 400 - Veřejné osvětlení'!J35</f>
        <v>0</v>
      </c>
      <c r="AY56" s="93">
        <f>'SO 400 - Veřejné osvětlení'!J36</f>
        <v>0</v>
      </c>
      <c r="AZ56" s="93">
        <f>'SO 400 - Veřejné osvětlení'!F33</f>
        <v>0</v>
      </c>
      <c r="BA56" s="93">
        <f>'SO 400 - Veřejné osvětlení'!F34</f>
        <v>0</v>
      </c>
      <c r="BB56" s="93">
        <f>'SO 400 - Veřejné osvětlení'!F35</f>
        <v>0</v>
      </c>
      <c r="BC56" s="93">
        <f>'SO 400 - Veřejné osvětlení'!F36</f>
        <v>0</v>
      </c>
      <c r="BD56" s="95">
        <f>'SO 400 - Veřejné osvětlení'!F37</f>
        <v>0</v>
      </c>
      <c r="BT56" s="96" t="s">
        <v>80</v>
      </c>
      <c r="BV56" s="96" t="s">
        <v>74</v>
      </c>
      <c r="BW56" s="96" t="s">
        <v>85</v>
      </c>
      <c r="BX56" s="96" t="s">
        <v>5</v>
      </c>
      <c r="CL56" s="96" t="s">
        <v>19</v>
      </c>
      <c r="CM56" s="96" t="s">
        <v>82</v>
      </c>
    </row>
    <row r="57" spans="1:91" s="7" customFormat="1" ht="16.5" customHeight="1">
      <c r="A57" s="86" t="s">
        <v>76</v>
      </c>
      <c r="B57" s="87"/>
      <c r="C57" s="88"/>
      <c r="D57" s="277" t="s">
        <v>86</v>
      </c>
      <c r="E57" s="277"/>
      <c r="F57" s="277"/>
      <c r="G57" s="277"/>
      <c r="H57" s="277"/>
      <c r="I57" s="89"/>
      <c r="J57" s="277" t="s">
        <v>87</v>
      </c>
      <c r="K57" s="277"/>
      <c r="L57" s="277"/>
      <c r="M57" s="277"/>
      <c r="N57" s="277"/>
      <c r="O57" s="277"/>
      <c r="P57" s="277"/>
      <c r="Q57" s="277"/>
      <c r="R57" s="277"/>
      <c r="S57" s="277"/>
      <c r="T57" s="277"/>
      <c r="U57" s="277"/>
      <c r="V57" s="277"/>
      <c r="W57" s="277"/>
      <c r="X57" s="277"/>
      <c r="Y57" s="277"/>
      <c r="Z57" s="277"/>
      <c r="AA57" s="277"/>
      <c r="AB57" s="277"/>
      <c r="AC57" s="277"/>
      <c r="AD57" s="277"/>
      <c r="AE57" s="277"/>
      <c r="AF57" s="277"/>
      <c r="AG57" s="275">
        <f>'VON - Vedlejší a ostatní ...'!J30</f>
        <v>0</v>
      </c>
      <c r="AH57" s="276"/>
      <c r="AI57" s="276"/>
      <c r="AJ57" s="276"/>
      <c r="AK57" s="276"/>
      <c r="AL57" s="276"/>
      <c r="AM57" s="276"/>
      <c r="AN57" s="275">
        <f>SUM(AG57,AT57)</f>
        <v>0</v>
      </c>
      <c r="AO57" s="276"/>
      <c r="AP57" s="276"/>
      <c r="AQ57" s="90" t="s">
        <v>86</v>
      </c>
      <c r="AR57" s="91"/>
      <c r="AS57" s="97">
        <v>0</v>
      </c>
      <c r="AT57" s="98">
        <f>ROUND(SUM(AV57:AW57),2)</f>
        <v>0</v>
      </c>
      <c r="AU57" s="99">
        <f>'VON - Vedlejší a ostatní ...'!P80</f>
        <v>0</v>
      </c>
      <c r="AV57" s="98">
        <f>'VON - Vedlejší a ostatní ...'!J33</f>
        <v>0</v>
      </c>
      <c r="AW57" s="98">
        <f>'VON - Vedlejší a ostatní ...'!J34</f>
        <v>0</v>
      </c>
      <c r="AX57" s="98">
        <f>'VON - Vedlejší a ostatní ...'!J35</f>
        <v>0</v>
      </c>
      <c r="AY57" s="98">
        <f>'VON - Vedlejší a ostatní ...'!J36</f>
        <v>0</v>
      </c>
      <c r="AZ57" s="98">
        <f>'VON - Vedlejší a ostatní ...'!F33</f>
        <v>0</v>
      </c>
      <c r="BA57" s="98">
        <f>'VON - Vedlejší a ostatní ...'!F34</f>
        <v>0</v>
      </c>
      <c r="BB57" s="98">
        <f>'VON - Vedlejší a ostatní ...'!F35</f>
        <v>0</v>
      </c>
      <c r="BC57" s="98">
        <f>'VON - Vedlejší a ostatní ...'!F36</f>
        <v>0</v>
      </c>
      <c r="BD57" s="100">
        <f>'VON - Vedlejší a ostatní ...'!F37</f>
        <v>0</v>
      </c>
      <c r="BT57" s="96" t="s">
        <v>80</v>
      </c>
      <c r="BV57" s="96" t="s">
        <v>74</v>
      </c>
      <c r="BW57" s="96" t="s">
        <v>88</v>
      </c>
      <c r="BX57" s="96" t="s">
        <v>5</v>
      </c>
      <c r="CL57" s="96" t="s">
        <v>19</v>
      </c>
      <c r="CM57" s="96" t="s">
        <v>82</v>
      </c>
    </row>
    <row r="58" spans="1:91" s="2" customFormat="1" ht="30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9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</row>
    <row r="59" spans="1:91" s="2" customFormat="1" ht="6.95" customHeight="1">
      <c r="A59" s="34"/>
      <c r="B59" s="47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39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  <c r="BE59" s="34"/>
    </row>
  </sheetData>
  <sheetProtection algorithmName="SHA-512" hashValue="1AD6oVBT2Wh/lYA3CFJSzLbT4bzQa9A/0hH82a8MRENxBDvaAynyx0CvmH+FQ51HePxs0eJyh0wG/urhNHZjfQ==" saltValue="ydPboiiAlRzmkNKgMaNmliO+Xfi3WD29E3RAgDgW3pLtSZeM6ntu3srLI2ub08hPSpJD22osAwIKWTxaopylZg==" spinCount="100000" sheet="1" objects="1" scenarios="1" formatColumns="0" formatRows="0"/>
  <mergeCells count="50"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 100 - KOMUNIKACE'!C2" display="/"/>
    <hyperlink ref="A56" location="'SO 400 - Veřejné osvětlení'!C2" display="/"/>
    <hyperlink ref="A57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7" t="s">
        <v>81</v>
      </c>
    </row>
    <row r="3" spans="1:46" s="1" customFormat="1" ht="6.95" hidden="1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5" hidden="1" customHeight="1">
      <c r="B4" s="20"/>
      <c r="D4" s="103" t="s">
        <v>89</v>
      </c>
      <c r="L4" s="20"/>
      <c r="M4" s="104" t="s">
        <v>10</v>
      </c>
      <c r="AT4" s="17" t="s">
        <v>4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105" t="s">
        <v>16</v>
      </c>
      <c r="L6" s="20"/>
    </row>
    <row r="7" spans="1:46" s="1" customFormat="1" ht="16.5" hidden="1" customHeight="1">
      <c r="B7" s="20"/>
      <c r="E7" s="281" t="str">
        <f>'Rekapitulace stavby'!K6</f>
        <v>Rekonstrukce ul. Jankovcova - II.etapa (od ul. Sovova po ul. Palackého)</v>
      </c>
      <c r="F7" s="282"/>
      <c r="G7" s="282"/>
      <c r="H7" s="282"/>
      <c r="L7" s="20"/>
    </row>
    <row r="8" spans="1:46" s="2" customFormat="1" ht="12" hidden="1" customHeight="1">
      <c r="A8" s="34"/>
      <c r="B8" s="39"/>
      <c r="C8" s="34"/>
      <c r="D8" s="105" t="s">
        <v>90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hidden="1" customHeight="1">
      <c r="A9" s="34"/>
      <c r="B9" s="39"/>
      <c r="C9" s="34"/>
      <c r="D9" s="34"/>
      <c r="E9" s="283" t="s">
        <v>91</v>
      </c>
      <c r="F9" s="284"/>
      <c r="G9" s="284"/>
      <c r="H9" s="284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hidden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14. 8. 2020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hidden="1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hidden="1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285" t="str">
        <f>'Rekapitulace stavby'!E14</f>
        <v>Vyplň údaj</v>
      </c>
      <c r="F18" s="286"/>
      <c r="G18" s="286"/>
      <c r="H18" s="286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hidden="1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07" t="s">
        <v>32</v>
      </c>
      <c r="F21" s="34"/>
      <c r="G21" s="34"/>
      <c r="H21" s="34"/>
      <c r="I21" s="105" t="s">
        <v>28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hidden="1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">
        <v>19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07" t="s">
        <v>35</v>
      </c>
      <c r="F24" s="34"/>
      <c r="G24" s="34"/>
      <c r="H24" s="34"/>
      <c r="I24" s="105" t="s">
        <v>28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hidden="1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05" t="s">
        <v>36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hidden="1" customHeight="1">
      <c r="A27" s="109"/>
      <c r="B27" s="110"/>
      <c r="C27" s="109"/>
      <c r="D27" s="109"/>
      <c r="E27" s="287" t="s">
        <v>19</v>
      </c>
      <c r="F27" s="287"/>
      <c r="G27" s="287"/>
      <c r="H27" s="287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hidden="1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hidden="1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9"/>
      <c r="C30" s="34"/>
      <c r="D30" s="113" t="s">
        <v>38</v>
      </c>
      <c r="E30" s="34"/>
      <c r="F30" s="34"/>
      <c r="G30" s="34"/>
      <c r="H30" s="34"/>
      <c r="I30" s="34"/>
      <c r="J30" s="114">
        <f>ROUND(J88,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hidden="1" customHeight="1">
      <c r="A32" s="34"/>
      <c r="B32" s="39"/>
      <c r="C32" s="34"/>
      <c r="D32" s="34"/>
      <c r="E32" s="34"/>
      <c r="F32" s="115" t="s">
        <v>40</v>
      </c>
      <c r="G32" s="34"/>
      <c r="H32" s="34"/>
      <c r="I32" s="115" t="s">
        <v>39</v>
      </c>
      <c r="J32" s="115" t="s">
        <v>41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116" t="s">
        <v>42</v>
      </c>
      <c r="E33" s="105" t="s">
        <v>43</v>
      </c>
      <c r="F33" s="117">
        <f>ROUND((SUM(BE88:BE266)),  2)</f>
        <v>0</v>
      </c>
      <c r="G33" s="34"/>
      <c r="H33" s="34"/>
      <c r="I33" s="118">
        <v>0.21</v>
      </c>
      <c r="J33" s="117">
        <f>ROUND(((SUM(BE88:BE266))*I33),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05" t="s">
        <v>44</v>
      </c>
      <c r="F34" s="117">
        <f>ROUND((SUM(BF88:BF266)),  2)</f>
        <v>0</v>
      </c>
      <c r="G34" s="34"/>
      <c r="H34" s="34"/>
      <c r="I34" s="118">
        <v>0.15</v>
      </c>
      <c r="J34" s="117">
        <f>ROUND(((SUM(BF88:BF266))*I34),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45</v>
      </c>
      <c r="F35" s="117">
        <f>ROUND((SUM(BG88:BG266)),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46</v>
      </c>
      <c r="F36" s="117">
        <f>ROUND((SUM(BH88:BH266)),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47</v>
      </c>
      <c r="F37" s="117">
        <f>ROUND((SUM(BI88:BI266)),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hidden="1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9"/>
      <c r="C39" s="119"/>
      <c r="D39" s="120" t="s">
        <v>48</v>
      </c>
      <c r="E39" s="121"/>
      <c r="F39" s="121"/>
      <c r="G39" s="122" t="s">
        <v>49</v>
      </c>
      <c r="H39" s="123" t="s">
        <v>50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ht="11.25" hidden="1"/>
    <row r="42" spans="1:31" ht="11.25" hidden="1"/>
    <row r="43" spans="1:31" ht="11.25" hidden="1"/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92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288" t="str">
        <f>E7</f>
        <v>Rekonstrukce ul. Jankovcova - II.etapa (od ul. Sovova po ul. Palackého)</v>
      </c>
      <c r="F48" s="289"/>
      <c r="G48" s="289"/>
      <c r="H48" s="289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90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260" t="str">
        <f>E9</f>
        <v>SO 100 - KOMUNIKACE</v>
      </c>
      <c r="F50" s="290"/>
      <c r="G50" s="290"/>
      <c r="H50" s="290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Teplice</v>
      </c>
      <c r="G52" s="36"/>
      <c r="H52" s="36"/>
      <c r="I52" s="29" t="s">
        <v>23</v>
      </c>
      <c r="J52" s="59" t="str">
        <f>IF(J12="","",J12)</f>
        <v>14. 8. 2020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Statutární město Teplice</v>
      </c>
      <c r="G54" s="36"/>
      <c r="H54" s="36"/>
      <c r="I54" s="29" t="s">
        <v>31</v>
      </c>
      <c r="J54" s="32" t="str">
        <f>E21</f>
        <v>B-PROJEKTY Teplice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>Ladislav Marek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93</v>
      </c>
      <c r="D57" s="131"/>
      <c r="E57" s="131"/>
      <c r="F57" s="131"/>
      <c r="G57" s="131"/>
      <c r="H57" s="131"/>
      <c r="I57" s="131"/>
      <c r="J57" s="132" t="s">
        <v>94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70</v>
      </c>
      <c r="D59" s="36"/>
      <c r="E59" s="36"/>
      <c r="F59" s="36"/>
      <c r="G59" s="36"/>
      <c r="H59" s="36"/>
      <c r="I59" s="36"/>
      <c r="J59" s="77">
        <f>J88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95</v>
      </c>
    </row>
    <row r="60" spans="1:47" s="9" customFormat="1" ht="24.95" customHeight="1">
      <c r="B60" s="134"/>
      <c r="C60" s="135"/>
      <c r="D60" s="136" t="s">
        <v>96</v>
      </c>
      <c r="E60" s="137"/>
      <c r="F60" s="137"/>
      <c r="G60" s="137"/>
      <c r="H60" s="137"/>
      <c r="I60" s="137"/>
      <c r="J60" s="138">
        <f>J89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97</v>
      </c>
      <c r="E61" s="143"/>
      <c r="F61" s="143"/>
      <c r="G61" s="143"/>
      <c r="H61" s="143"/>
      <c r="I61" s="143"/>
      <c r="J61" s="144">
        <f>J90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98</v>
      </c>
      <c r="E62" s="143"/>
      <c r="F62" s="143"/>
      <c r="G62" s="143"/>
      <c r="H62" s="143"/>
      <c r="I62" s="143"/>
      <c r="J62" s="144">
        <f>J124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99</v>
      </c>
      <c r="E63" s="143"/>
      <c r="F63" s="143"/>
      <c r="G63" s="143"/>
      <c r="H63" s="143"/>
      <c r="I63" s="143"/>
      <c r="J63" s="144">
        <f>J130</f>
        <v>0</v>
      </c>
      <c r="K63" s="141"/>
      <c r="L63" s="145"/>
    </row>
    <row r="64" spans="1:47" s="10" customFormat="1" ht="19.899999999999999" customHeight="1">
      <c r="B64" s="140"/>
      <c r="C64" s="141"/>
      <c r="D64" s="142" t="s">
        <v>100</v>
      </c>
      <c r="E64" s="143"/>
      <c r="F64" s="143"/>
      <c r="G64" s="143"/>
      <c r="H64" s="143"/>
      <c r="I64" s="143"/>
      <c r="J64" s="144">
        <f>J133</f>
        <v>0</v>
      </c>
      <c r="K64" s="141"/>
      <c r="L64" s="145"/>
    </row>
    <row r="65" spans="1:31" s="10" customFormat="1" ht="19.899999999999999" customHeight="1">
      <c r="B65" s="140"/>
      <c r="C65" s="141"/>
      <c r="D65" s="142" t="s">
        <v>101</v>
      </c>
      <c r="E65" s="143"/>
      <c r="F65" s="143"/>
      <c r="G65" s="143"/>
      <c r="H65" s="143"/>
      <c r="I65" s="143"/>
      <c r="J65" s="144">
        <f>J203</f>
        <v>0</v>
      </c>
      <c r="K65" s="141"/>
      <c r="L65" s="145"/>
    </row>
    <row r="66" spans="1:31" s="10" customFormat="1" ht="19.899999999999999" customHeight="1">
      <c r="B66" s="140"/>
      <c r="C66" s="141"/>
      <c r="D66" s="142" t="s">
        <v>102</v>
      </c>
      <c r="E66" s="143"/>
      <c r="F66" s="143"/>
      <c r="G66" s="143"/>
      <c r="H66" s="143"/>
      <c r="I66" s="143"/>
      <c r="J66" s="144">
        <f>J214</f>
        <v>0</v>
      </c>
      <c r="K66" s="141"/>
      <c r="L66" s="145"/>
    </row>
    <row r="67" spans="1:31" s="10" customFormat="1" ht="19.899999999999999" customHeight="1">
      <c r="B67" s="140"/>
      <c r="C67" s="141"/>
      <c r="D67" s="142" t="s">
        <v>103</v>
      </c>
      <c r="E67" s="143"/>
      <c r="F67" s="143"/>
      <c r="G67" s="143"/>
      <c r="H67" s="143"/>
      <c r="I67" s="143"/>
      <c r="J67" s="144">
        <f>J255</f>
        <v>0</v>
      </c>
      <c r="K67" s="141"/>
      <c r="L67" s="145"/>
    </row>
    <row r="68" spans="1:31" s="10" customFormat="1" ht="19.899999999999999" customHeight="1">
      <c r="B68" s="140"/>
      <c r="C68" s="141"/>
      <c r="D68" s="142" t="s">
        <v>104</v>
      </c>
      <c r="E68" s="143"/>
      <c r="F68" s="143"/>
      <c r="G68" s="143"/>
      <c r="H68" s="143"/>
      <c r="I68" s="143"/>
      <c r="J68" s="144">
        <f>J265</f>
        <v>0</v>
      </c>
      <c r="K68" s="141"/>
      <c r="L68" s="145"/>
    </row>
    <row r="69" spans="1:31" s="2" customFormat="1" ht="21.75" customHeight="1">
      <c r="A69" s="34"/>
      <c r="B69" s="35"/>
      <c r="C69" s="36"/>
      <c r="D69" s="36"/>
      <c r="E69" s="36"/>
      <c r="F69" s="36"/>
      <c r="G69" s="36"/>
      <c r="H69" s="36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6.95" customHeight="1">
      <c r="A70" s="34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4" spans="1:31" s="2" customFormat="1" ht="6.95" customHeight="1">
      <c r="A74" s="34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24.95" customHeight="1">
      <c r="A75" s="34"/>
      <c r="B75" s="35"/>
      <c r="C75" s="23" t="s">
        <v>105</v>
      </c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16</v>
      </c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6.5" customHeight="1">
      <c r="A78" s="34"/>
      <c r="B78" s="35"/>
      <c r="C78" s="36"/>
      <c r="D78" s="36"/>
      <c r="E78" s="288" t="str">
        <f>E7</f>
        <v>Rekonstrukce ul. Jankovcova - II.etapa (od ul. Sovova po ul. Palackého)</v>
      </c>
      <c r="F78" s="289"/>
      <c r="G78" s="289"/>
      <c r="H78" s="289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90</v>
      </c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6"/>
      <c r="D80" s="36"/>
      <c r="E80" s="260" t="str">
        <f>E9</f>
        <v>SO 100 - KOMUNIKACE</v>
      </c>
      <c r="F80" s="290"/>
      <c r="G80" s="290"/>
      <c r="H80" s="290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9" t="s">
        <v>21</v>
      </c>
      <c r="D82" s="36"/>
      <c r="E82" s="36"/>
      <c r="F82" s="27" t="str">
        <f>F12</f>
        <v>Teplice</v>
      </c>
      <c r="G82" s="36"/>
      <c r="H82" s="36"/>
      <c r="I82" s="29" t="s">
        <v>23</v>
      </c>
      <c r="J82" s="59" t="str">
        <f>IF(J12="","",J12)</f>
        <v>14. 8. 2020</v>
      </c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25.7" customHeight="1">
      <c r="A84" s="34"/>
      <c r="B84" s="35"/>
      <c r="C84" s="29" t="s">
        <v>25</v>
      </c>
      <c r="D84" s="36"/>
      <c r="E84" s="36"/>
      <c r="F84" s="27" t="str">
        <f>E15</f>
        <v>Statutární město Teplice</v>
      </c>
      <c r="G84" s="36"/>
      <c r="H84" s="36"/>
      <c r="I84" s="29" t="s">
        <v>31</v>
      </c>
      <c r="J84" s="32" t="str">
        <f>E21</f>
        <v>B-PROJEKTY Teplice s.r.o.</v>
      </c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5.2" customHeight="1">
      <c r="A85" s="34"/>
      <c r="B85" s="35"/>
      <c r="C85" s="29" t="s">
        <v>29</v>
      </c>
      <c r="D85" s="36"/>
      <c r="E85" s="36"/>
      <c r="F85" s="27" t="str">
        <f>IF(E18="","",E18)</f>
        <v>Vyplň údaj</v>
      </c>
      <c r="G85" s="36"/>
      <c r="H85" s="36"/>
      <c r="I85" s="29" t="s">
        <v>34</v>
      </c>
      <c r="J85" s="32" t="str">
        <f>E24</f>
        <v>Ladislav Marek</v>
      </c>
      <c r="K85" s="36"/>
      <c r="L85" s="10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0.3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10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11" customFormat="1" ht="29.25" customHeight="1">
      <c r="A87" s="146"/>
      <c r="B87" s="147"/>
      <c r="C87" s="148" t="s">
        <v>106</v>
      </c>
      <c r="D87" s="149" t="s">
        <v>57</v>
      </c>
      <c r="E87" s="149" t="s">
        <v>53</v>
      </c>
      <c r="F87" s="149" t="s">
        <v>54</v>
      </c>
      <c r="G87" s="149" t="s">
        <v>107</v>
      </c>
      <c r="H87" s="149" t="s">
        <v>108</v>
      </c>
      <c r="I87" s="149" t="s">
        <v>109</v>
      </c>
      <c r="J87" s="149" t="s">
        <v>94</v>
      </c>
      <c r="K87" s="150" t="s">
        <v>110</v>
      </c>
      <c r="L87" s="151"/>
      <c r="M87" s="68" t="s">
        <v>19</v>
      </c>
      <c r="N87" s="69" t="s">
        <v>42</v>
      </c>
      <c r="O87" s="69" t="s">
        <v>111</v>
      </c>
      <c r="P87" s="69" t="s">
        <v>112</v>
      </c>
      <c r="Q87" s="69" t="s">
        <v>113</v>
      </c>
      <c r="R87" s="69" t="s">
        <v>114</v>
      </c>
      <c r="S87" s="69" t="s">
        <v>115</v>
      </c>
      <c r="T87" s="70" t="s">
        <v>116</v>
      </c>
      <c r="U87" s="146"/>
      <c r="V87" s="146"/>
      <c r="W87" s="146"/>
      <c r="X87" s="146"/>
      <c r="Y87" s="146"/>
      <c r="Z87" s="146"/>
      <c r="AA87" s="146"/>
      <c r="AB87" s="146"/>
      <c r="AC87" s="146"/>
      <c r="AD87" s="146"/>
      <c r="AE87" s="146"/>
    </row>
    <row r="88" spans="1:65" s="2" customFormat="1" ht="22.9" customHeight="1">
      <c r="A88" s="34"/>
      <c r="B88" s="35"/>
      <c r="C88" s="75" t="s">
        <v>117</v>
      </c>
      <c r="D88" s="36"/>
      <c r="E88" s="36"/>
      <c r="F88" s="36"/>
      <c r="G88" s="36"/>
      <c r="H88" s="36"/>
      <c r="I88" s="36"/>
      <c r="J88" s="152">
        <f>BK88</f>
        <v>0</v>
      </c>
      <c r="K88" s="36"/>
      <c r="L88" s="39"/>
      <c r="M88" s="71"/>
      <c r="N88" s="153"/>
      <c r="O88" s="72"/>
      <c r="P88" s="154">
        <f>P89</f>
        <v>0</v>
      </c>
      <c r="Q88" s="72"/>
      <c r="R88" s="154">
        <f>R89</f>
        <v>466.67371974999992</v>
      </c>
      <c r="S88" s="72"/>
      <c r="T88" s="155">
        <f>T89</f>
        <v>2791.0434999999998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71</v>
      </c>
      <c r="AU88" s="17" t="s">
        <v>95</v>
      </c>
      <c r="BK88" s="156">
        <f>BK89</f>
        <v>0</v>
      </c>
    </row>
    <row r="89" spans="1:65" s="12" customFormat="1" ht="25.9" customHeight="1">
      <c r="B89" s="157"/>
      <c r="C89" s="158"/>
      <c r="D89" s="159" t="s">
        <v>71</v>
      </c>
      <c r="E89" s="160" t="s">
        <v>118</v>
      </c>
      <c r="F89" s="160" t="s">
        <v>119</v>
      </c>
      <c r="G89" s="158"/>
      <c r="H89" s="158"/>
      <c r="I89" s="161"/>
      <c r="J89" s="162">
        <f>BK89</f>
        <v>0</v>
      </c>
      <c r="K89" s="158"/>
      <c r="L89" s="163"/>
      <c r="M89" s="164"/>
      <c r="N89" s="165"/>
      <c r="O89" s="165"/>
      <c r="P89" s="166">
        <f>P90+P124+P130+P133+P203+P214+P255+P265</f>
        <v>0</v>
      </c>
      <c r="Q89" s="165"/>
      <c r="R89" s="166">
        <f>R90+R124+R130+R133+R203+R214+R255+R265</f>
        <v>466.67371974999992</v>
      </c>
      <c r="S89" s="165"/>
      <c r="T89" s="167">
        <f>T90+T124+T130+T133+T203+T214+T255+T265</f>
        <v>2791.0434999999998</v>
      </c>
      <c r="AR89" s="168" t="s">
        <v>80</v>
      </c>
      <c r="AT89" s="169" t="s">
        <v>71</v>
      </c>
      <c r="AU89" s="169" t="s">
        <v>72</v>
      </c>
      <c r="AY89" s="168" t="s">
        <v>120</v>
      </c>
      <c r="BK89" s="170">
        <f>BK90+BK124+BK130+BK133+BK203+BK214+BK255+BK265</f>
        <v>0</v>
      </c>
    </row>
    <row r="90" spans="1:65" s="12" customFormat="1" ht="22.9" customHeight="1">
      <c r="B90" s="157"/>
      <c r="C90" s="158"/>
      <c r="D90" s="159" t="s">
        <v>71</v>
      </c>
      <c r="E90" s="171" t="s">
        <v>80</v>
      </c>
      <c r="F90" s="171" t="s">
        <v>121</v>
      </c>
      <c r="G90" s="158"/>
      <c r="H90" s="158"/>
      <c r="I90" s="161"/>
      <c r="J90" s="172">
        <f>BK90</f>
        <v>0</v>
      </c>
      <c r="K90" s="158"/>
      <c r="L90" s="163"/>
      <c r="M90" s="164"/>
      <c r="N90" s="165"/>
      <c r="O90" s="165"/>
      <c r="P90" s="166">
        <f>SUM(P91:P123)</f>
        <v>0</v>
      </c>
      <c r="Q90" s="165"/>
      <c r="R90" s="166">
        <f>SUM(R91:R123)</f>
        <v>21.38946</v>
      </c>
      <c r="S90" s="165"/>
      <c r="T90" s="167">
        <f>SUM(T91:T123)</f>
        <v>2785.94</v>
      </c>
      <c r="AR90" s="168" t="s">
        <v>80</v>
      </c>
      <c r="AT90" s="169" t="s">
        <v>71</v>
      </c>
      <c r="AU90" s="169" t="s">
        <v>80</v>
      </c>
      <c r="AY90" s="168" t="s">
        <v>120</v>
      </c>
      <c r="BK90" s="170">
        <f>SUM(BK91:BK123)</f>
        <v>0</v>
      </c>
    </row>
    <row r="91" spans="1:65" s="2" customFormat="1" ht="21.75" customHeight="1">
      <c r="A91" s="34"/>
      <c r="B91" s="35"/>
      <c r="C91" s="173" t="s">
        <v>80</v>
      </c>
      <c r="D91" s="173" t="s">
        <v>122</v>
      </c>
      <c r="E91" s="174" t="s">
        <v>123</v>
      </c>
      <c r="F91" s="175" t="s">
        <v>124</v>
      </c>
      <c r="G91" s="176" t="s">
        <v>125</v>
      </c>
      <c r="H91" s="177">
        <v>1</v>
      </c>
      <c r="I91" s="178"/>
      <c r="J91" s="179">
        <f>ROUND(I91*H91,2)</f>
        <v>0</v>
      </c>
      <c r="K91" s="175" t="s">
        <v>126</v>
      </c>
      <c r="L91" s="39"/>
      <c r="M91" s="180" t="s">
        <v>19</v>
      </c>
      <c r="N91" s="181" t="s">
        <v>43</v>
      </c>
      <c r="O91" s="64"/>
      <c r="P91" s="182">
        <f>O91*H91</f>
        <v>0</v>
      </c>
      <c r="Q91" s="182">
        <v>0</v>
      </c>
      <c r="R91" s="182">
        <f>Q91*H91</f>
        <v>0</v>
      </c>
      <c r="S91" s="182">
        <v>0</v>
      </c>
      <c r="T91" s="183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4" t="s">
        <v>127</v>
      </c>
      <c r="AT91" s="184" t="s">
        <v>122</v>
      </c>
      <c r="AU91" s="184" t="s">
        <v>82</v>
      </c>
      <c r="AY91" s="17" t="s">
        <v>120</v>
      </c>
      <c r="BE91" s="185">
        <f>IF(N91="základní",J91,0)</f>
        <v>0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17" t="s">
        <v>80</v>
      </c>
      <c r="BK91" s="185">
        <f>ROUND(I91*H91,2)</f>
        <v>0</v>
      </c>
      <c r="BL91" s="17" t="s">
        <v>127</v>
      </c>
      <c r="BM91" s="184" t="s">
        <v>128</v>
      </c>
    </row>
    <row r="92" spans="1:65" s="2" customFormat="1" ht="36">
      <c r="A92" s="34"/>
      <c r="B92" s="35"/>
      <c r="C92" s="173" t="s">
        <v>82</v>
      </c>
      <c r="D92" s="173" t="s">
        <v>122</v>
      </c>
      <c r="E92" s="174" t="s">
        <v>129</v>
      </c>
      <c r="F92" s="175" t="s">
        <v>130</v>
      </c>
      <c r="G92" s="176" t="s">
        <v>131</v>
      </c>
      <c r="H92" s="177">
        <v>1317</v>
      </c>
      <c r="I92" s="178"/>
      <c r="J92" s="179">
        <f>ROUND(I92*H92,2)</f>
        <v>0</v>
      </c>
      <c r="K92" s="175" t="s">
        <v>126</v>
      </c>
      <c r="L92" s="39"/>
      <c r="M92" s="180" t="s">
        <v>19</v>
      </c>
      <c r="N92" s="181" t="s">
        <v>43</v>
      </c>
      <c r="O92" s="64"/>
      <c r="P92" s="182">
        <f>O92*H92</f>
        <v>0</v>
      </c>
      <c r="Q92" s="182">
        <v>0</v>
      </c>
      <c r="R92" s="182">
        <f>Q92*H92</f>
        <v>0</v>
      </c>
      <c r="S92" s="182">
        <v>0.28999999999999998</v>
      </c>
      <c r="T92" s="183">
        <f>S92*H92</f>
        <v>381.92999999999995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4" t="s">
        <v>127</v>
      </c>
      <c r="AT92" s="184" t="s">
        <v>122</v>
      </c>
      <c r="AU92" s="184" t="s">
        <v>82</v>
      </c>
      <c r="AY92" s="17" t="s">
        <v>120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17" t="s">
        <v>80</v>
      </c>
      <c r="BK92" s="185">
        <f>ROUND(I92*H92,2)</f>
        <v>0</v>
      </c>
      <c r="BL92" s="17" t="s">
        <v>127</v>
      </c>
      <c r="BM92" s="184" t="s">
        <v>132</v>
      </c>
    </row>
    <row r="93" spans="1:65" s="13" customFormat="1" ht="11.25">
      <c r="B93" s="186"/>
      <c r="C93" s="187"/>
      <c r="D93" s="188" t="s">
        <v>133</v>
      </c>
      <c r="E93" s="189" t="s">
        <v>19</v>
      </c>
      <c r="F93" s="190" t="s">
        <v>134</v>
      </c>
      <c r="G93" s="187"/>
      <c r="H93" s="189" t="s">
        <v>19</v>
      </c>
      <c r="I93" s="191"/>
      <c r="J93" s="187"/>
      <c r="K93" s="187"/>
      <c r="L93" s="192"/>
      <c r="M93" s="193"/>
      <c r="N93" s="194"/>
      <c r="O93" s="194"/>
      <c r="P93" s="194"/>
      <c r="Q93" s="194"/>
      <c r="R93" s="194"/>
      <c r="S93" s="194"/>
      <c r="T93" s="195"/>
      <c r="AT93" s="196" t="s">
        <v>133</v>
      </c>
      <c r="AU93" s="196" t="s">
        <v>82</v>
      </c>
      <c r="AV93" s="13" t="s">
        <v>80</v>
      </c>
      <c r="AW93" s="13" t="s">
        <v>33</v>
      </c>
      <c r="AX93" s="13" t="s">
        <v>72</v>
      </c>
      <c r="AY93" s="196" t="s">
        <v>120</v>
      </c>
    </row>
    <row r="94" spans="1:65" s="14" customFormat="1" ht="11.25">
      <c r="B94" s="197"/>
      <c r="C94" s="198"/>
      <c r="D94" s="188" t="s">
        <v>133</v>
      </c>
      <c r="E94" s="199" t="s">
        <v>19</v>
      </c>
      <c r="F94" s="200" t="s">
        <v>135</v>
      </c>
      <c r="G94" s="198"/>
      <c r="H94" s="201">
        <v>1317</v>
      </c>
      <c r="I94" s="202"/>
      <c r="J94" s="198"/>
      <c r="K94" s="198"/>
      <c r="L94" s="203"/>
      <c r="M94" s="204"/>
      <c r="N94" s="205"/>
      <c r="O94" s="205"/>
      <c r="P94" s="205"/>
      <c r="Q94" s="205"/>
      <c r="R94" s="205"/>
      <c r="S94" s="205"/>
      <c r="T94" s="206"/>
      <c r="AT94" s="207" t="s">
        <v>133</v>
      </c>
      <c r="AU94" s="207" t="s">
        <v>82</v>
      </c>
      <c r="AV94" s="14" t="s">
        <v>82</v>
      </c>
      <c r="AW94" s="14" t="s">
        <v>33</v>
      </c>
      <c r="AX94" s="14" t="s">
        <v>80</v>
      </c>
      <c r="AY94" s="207" t="s">
        <v>120</v>
      </c>
    </row>
    <row r="95" spans="1:65" s="2" customFormat="1" ht="36">
      <c r="A95" s="34"/>
      <c r="B95" s="35"/>
      <c r="C95" s="173" t="s">
        <v>136</v>
      </c>
      <c r="D95" s="173" t="s">
        <v>122</v>
      </c>
      <c r="E95" s="174" t="s">
        <v>137</v>
      </c>
      <c r="F95" s="175" t="s">
        <v>138</v>
      </c>
      <c r="G95" s="176" t="s">
        <v>131</v>
      </c>
      <c r="H95" s="177">
        <v>2475</v>
      </c>
      <c r="I95" s="178"/>
      <c r="J95" s="179">
        <f>ROUND(I95*H95,2)</f>
        <v>0</v>
      </c>
      <c r="K95" s="175" t="s">
        <v>126</v>
      </c>
      <c r="L95" s="39"/>
      <c r="M95" s="180" t="s">
        <v>19</v>
      </c>
      <c r="N95" s="181" t="s">
        <v>43</v>
      </c>
      <c r="O95" s="64"/>
      <c r="P95" s="182">
        <f>O95*H95</f>
        <v>0</v>
      </c>
      <c r="Q95" s="182">
        <v>0</v>
      </c>
      <c r="R95" s="182">
        <f>Q95*H95</f>
        <v>0</v>
      </c>
      <c r="S95" s="182">
        <v>0.57999999999999996</v>
      </c>
      <c r="T95" s="183">
        <f>S95*H95</f>
        <v>1435.5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4" t="s">
        <v>127</v>
      </c>
      <c r="AT95" s="184" t="s">
        <v>122</v>
      </c>
      <c r="AU95" s="184" t="s">
        <v>82</v>
      </c>
      <c r="AY95" s="17" t="s">
        <v>120</v>
      </c>
      <c r="BE95" s="185">
        <f>IF(N95="základní",J95,0)</f>
        <v>0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17" t="s">
        <v>80</v>
      </c>
      <c r="BK95" s="185">
        <f>ROUND(I95*H95,2)</f>
        <v>0</v>
      </c>
      <c r="BL95" s="17" t="s">
        <v>127</v>
      </c>
      <c r="BM95" s="184" t="s">
        <v>139</v>
      </c>
    </row>
    <row r="96" spans="1:65" s="13" customFormat="1" ht="11.25">
      <c r="B96" s="186"/>
      <c r="C96" s="187"/>
      <c r="D96" s="188" t="s">
        <v>133</v>
      </c>
      <c r="E96" s="189" t="s">
        <v>19</v>
      </c>
      <c r="F96" s="190" t="s">
        <v>140</v>
      </c>
      <c r="G96" s="187"/>
      <c r="H96" s="189" t="s">
        <v>19</v>
      </c>
      <c r="I96" s="191"/>
      <c r="J96" s="187"/>
      <c r="K96" s="187"/>
      <c r="L96" s="192"/>
      <c r="M96" s="193"/>
      <c r="N96" s="194"/>
      <c r="O96" s="194"/>
      <c r="P96" s="194"/>
      <c r="Q96" s="194"/>
      <c r="R96" s="194"/>
      <c r="S96" s="194"/>
      <c r="T96" s="195"/>
      <c r="AT96" s="196" t="s">
        <v>133</v>
      </c>
      <c r="AU96" s="196" t="s">
        <v>82</v>
      </c>
      <c r="AV96" s="13" t="s">
        <v>80</v>
      </c>
      <c r="AW96" s="13" t="s">
        <v>33</v>
      </c>
      <c r="AX96" s="13" t="s">
        <v>72</v>
      </c>
      <c r="AY96" s="196" t="s">
        <v>120</v>
      </c>
    </row>
    <row r="97" spans="1:65" s="14" customFormat="1" ht="11.25">
      <c r="B97" s="197"/>
      <c r="C97" s="198"/>
      <c r="D97" s="188" t="s">
        <v>133</v>
      </c>
      <c r="E97" s="199" t="s">
        <v>19</v>
      </c>
      <c r="F97" s="200" t="s">
        <v>141</v>
      </c>
      <c r="G97" s="198"/>
      <c r="H97" s="201">
        <v>2475</v>
      </c>
      <c r="I97" s="202"/>
      <c r="J97" s="198"/>
      <c r="K97" s="198"/>
      <c r="L97" s="203"/>
      <c r="M97" s="204"/>
      <c r="N97" s="205"/>
      <c r="O97" s="205"/>
      <c r="P97" s="205"/>
      <c r="Q97" s="205"/>
      <c r="R97" s="205"/>
      <c r="S97" s="205"/>
      <c r="T97" s="206"/>
      <c r="AT97" s="207" t="s">
        <v>133</v>
      </c>
      <c r="AU97" s="207" t="s">
        <v>82</v>
      </c>
      <c r="AV97" s="14" t="s">
        <v>82</v>
      </c>
      <c r="AW97" s="14" t="s">
        <v>33</v>
      </c>
      <c r="AX97" s="14" t="s">
        <v>80</v>
      </c>
      <c r="AY97" s="207" t="s">
        <v>120</v>
      </c>
    </row>
    <row r="98" spans="1:65" s="2" customFormat="1" ht="33" customHeight="1">
      <c r="A98" s="34"/>
      <c r="B98" s="35"/>
      <c r="C98" s="173" t="s">
        <v>127</v>
      </c>
      <c r="D98" s="173" t="s">
        <v>122</v>
      </c>
      <c r="E98" s="174" t="s">
        <v>142</v>
      </c>
      <c r="F98" s="175" t="s">
        <v>143</v>
      </c>
      <c r="G98" s="176" t="s">
        <v>131</v>
      </c>
      <c r="H98" s="177">
        <v>3792</v>
      </c>
      <c r="I98" s="178"/>
      <c r="J98" s="179">
        <f>ROUND(I98*H98,2)</f>
        <v>0</v>
      </c>
      <c r="K98" s="175" t="s">
        <v>126</v>
      </c>
      <c r="L98" s="39"/>
      <c r="M98" s="180" t="s">
        <v>19</v>
      </c>
      <c r="N98" s="181" t="s">
        <v>43</v>
      </c>
      <c r="O98" s="64"/>
      <c r="P98" s="182">
        <f>O98*H98</f>
        <v>0</v>
      </c>
      <c r="Q98" s="182">
        <v>0</v>
      </c>
      <c r="R98" s="182">
        <f>Q98*H98</f>
        <v>0</v>
      </c>
      <c r="S98" s="182">
        <v>0.22</v>
      </c>
      <c r="T98" s="183">
        <f>S98*H98</f>
        <v>834.24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4" t="s">
        <v>127</v>
      </c>
      <c r="AT98" s="184" t="s">
        <v>122</v>
      </c>
      <c r="AU98" s="184" t="s">
        <v>82</v>
      </c>
      <c r="AY98" s="17" t="s">
        <v>120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17" t="s">
        <v>80</v>
      </c>
      <c r="BK98" s="185">
        <f>ROUND(I98*H98,2)</f>
        <v>0</v>
      </c>
      <c r="BL98" s="17" t="s">
        <v>127</v>
      </c>
      <c r="BM98" s="184" t="s">
        <v>144</v>
      </c>
    </row>
    <row r="99" spans="1:65" s="13" customFormat="1" ht="11.25">
      <c r="B99" s="186"/>
      <c r="C99" s="187"/>
      <c r="D99" s="188" t="s">
        <v>133</v>
      </c>
      <c r="E99" s="189" t="s">
        <v>19</v>
      </c>
      <c r="F99" s="190" t="s">
        <v>145</v>
      </c>
      <c r="G99" s="187"/>
      <c r="H99" s="189" t="s">
        <v>19</v>
      </c>
      <c r="I99" s="191"/>
      <c r="J99" s="187"/>
      <c r="K99" s="187"/>
      <c r="L99" s="192"/>
      <c r="M99" s="193"/>
      <c r="N99" s="194"/>
      <c r="O99" s="194"/>
      <c r="P99" s="194"/>
      <c r="Q99" s="194"/>
      <c r="R99" s="194"/>
      <c r="S99" s="194"/>
      <c r="T99" s="195"/>
      <c r="AT99" s="196" t="s">
        <v>133</v>
      </c>
      <c r="AU99" s="196" t="s">
        <v>82</v>
      </c>
      <c r="AV99" s="13" t="s">
        <v>80</v>
      </c>
      <c r="AW99" s="13" t="s">
        <v>33</v>
      </c>
      <c r="AX99" s="13" t="s">
        <v>72</v>
      </c>
      <c r="AY99" s="196" t="s">
        <v>120</v>
      </c>
    </row>
    <row r="100" spans="1:65" s="14" customFormat="1" ht="11.25">
      <c r="B100" s="197"/>
      <c r="C100" s="198"/>
      <c r="D100" s="188" t="s">
        <v>133</v>
      </c>
      <c r="E100" s="199" t="s">
        <v>19</v>
      </c>
      <c r="F100" s="200" t="s">
        <v>146</v>
      </c>
      <c r="G100" s="198"/>
      <c r="H100" s="201">
        <v>3792</v>
      </c>
      <c r="I100" s="202"/>
      <c r="J100" s="198"/>
      <c r="K100" s="198"/>
      <c r="L100" s="203"/>
      <c r="M100" s="204"/>
      <c r="N100" s="205"/>
      <c r="O100" s="205"/>
      <c r="P100" s="205"/>
      <c r="Q100" s="205"/>
      <c r="R100" s="205"/>
      <c r="S100" s="205"/>
      <c r="T100" s="206"/>
      <c r="AT100" s="207" t="s">
        <v>133</v>
      </c>
      <c r="AU100" s="207" t="s">
        <v>82</v>
      </c>
      <c r="AV100" s="14" t="s">
        <v>82</v>
      </c>
      <c r="AW100" s="14" t="s">
        <v>33</v>
      </c>
      <c r="AX100" s="14" t="s">
        <v>80</v>
      </c>
      <c r="AY100" s="207" t="s">
        <v>120</v>
      </c>
    </row>
    <row r="101" spans="1:65" s="2" customFormat="1" ht="24">
      <c r="A101" s="34"/>
      <c r="B101" s="35"/>
      <c r="C101" s="173" t="s">
        <v>147</v>
      </c>
      <c r="D101" s="173" t="s">
        <v>122</v>
      </c>
      <c r="E101" s="174" t="s">
        <v>148</v>
      </c>
      <c r="F101" s="175" t="s">
        <v>149</v>
      </c>
      <c r="G101" s="176" t="s">
        <v>150</v>
      </c>
      <c r="H101" s="177">
        <v>463</v>
      </c>
      <c r="I101" s="178"/>
      <c r="J101" s="179">
        <f>ROUND(I101*H101,2)</f>
        <v>0</v>
      </c>
      <c r="K101" s="175" t="s">
        <v>126</v>
      </c>
      <c r="L101" s="39"/>
      <c r="M101" s="180" t="s">
        <v>19</v>
      </c>
      <c r="N101" s="181" t="s">
        <v>43</v>
      </c>
      <c r="O101" s="64"/>
      <c r="P101" s="182">
        <f>O101*H101</f>
        <v>0</v>
      </c>
      <c r="Q101" s="182">
        <v>0</v>
      </c>
      <c r="R101" s="182">
        <f>Q101*H101</f>
        <v>0</v>
      </c>
      <c r="S101" s="182">
        <v>0.28999999999999998</v>
      </c>
      <c r="T101" s="183">
        <f>S101*H101</f>
        <v>134.26999999999998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4" t="s">
        <v>127</v>
      </c>
      <c r="AT101" s="184" t="s">
        <v>122</v>
      </c>
      <c r="AU101" s="184" t="s">
        <v>82</v>
      </c>
      <c r="AY101" s="17" t="s">
        <v>120</v>
      </c>
      <c r="BE101" s="185">
        <f>IF(N101="základní",J101,0)</f>
        <v>0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17" t="s">
        <v>80</v>
      </c>
      <c r="BK101" s="185">
        <f>ROUND(I101*H101,2)</f>
        <v>0</v>
      </c>
      <c r="BL101" s="17" t="s">
        <v>127</v>
      </c>
      <c r="BM101" s="184" t="s">
        <v>151</v>
      </c>
    </row>
    <row r="102" spans="1:65" s="2" customFormat="1" ht="24">
      <c r="A102" s="34"/>
      <c r="B102" s="35"/>
      <c r="C102" s="173" t="s">
        <v>152</v>
      </c>
      <c r="D102" s="173" t="s">
        <v>122</v>
      </c>
      <c r="E102" s="174" t="s">
        <v>153</v>
      </c>
      <c r="F102" s="175" t="s">
        <v>154</v>
      </c>
      <c r="G102" s="176" t="s">
        <v>155</v>
      </c>
      <c r="H102" s="177">
        <v>53.25</v>
      </c>
      <c r="I102" s="178"/>
      <c r="J102" s="179">
        <f>ROUND(I102*H102,2)</f>
        <v>0</v>
      </c>
      <c r="K102" s="175" t="s">
        <v>126</v>
      </c>
      <c r="L102" s="39"/>
      <c r="M102" s="180" t="s">
        <v>19</v>
      </c>
      <c r="N102" s="181" t="s">
        <v>43</v>
      </c>
      <c r="O102" s="64"/>
      <c r="P102" s="182">
        <f>O102*H102</f>
        <v>0</v>
      </c>
      <c r="Q102" s="182">
        <v>0</v>
      </c>
      <c r="R102" s="182">
        <f>Q102*H102</f>
        <v>0</v>
      </c>
      <c r="S102" s="182">
        <v>0</v>
      </c>
      <c r="T102" s="183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4" t="s">
        <v>127</v>
      </c>
      <c r="AT102" s="184" t="s">
        <v>122</v>
      </c>
      <c r="AU102" s="184" t="s">
        <v>82</v>
      </c>
      <c r="AY102" s="17" t="s">
        <v>120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17" t="s">
        <v>80</v>
      </c>
      <c r="BK102" s="185">
        <f>ROUND(I102*H102,2)</f>
        <v>0</v>
      </c>
      <c r="BL102" s="17" t="s">
        <v>127</v>
      </c>
      <c r="BM102" s="184" t="s">
        <v>156</v>
      </c>
    </row>
    <row r="103" spans="1:65" s="13" customFormat="1" ht="11.25">
      <c r="B103" s="186"/>
      <c r="C103" s="187"/>
      <c r="D103" s="188" t="s">
        <v>133</v>
      </c>
      <c r="E103" s="189" t="s">
        <v>19</v>
      </c>
      <c r="F103" s="190" t="s">
        <v>157</v>
      </c>
      <c r="G103" s="187"/>
      <c r="H103" s="189" t="s">
        <v>19</v>
      </c>
      <c r="I103" s="191"/>
      <c r="J103" s="187"/>
      <c r="K103" s="187"/>
      <c r="L103" s="192"/>
      <c r="M103" s="193"/>
      <c r="N103" s="194"/>
      <c r="O103" s="194"/>
      <c r="P103" s="194"/>
      <c r="Q103" s="194"/>
      <c r="R103" s="194"/>
      <c r="S103" s="194"/>
      <c r="T103" s="195"/>
      <c r="AT103" s="196" t="s">
        <v>133</v>
      </c>
      <c r="AU103" s="196" t="s">
        <v>82</v>
      </c>
      <c r="AV103" s="13" t="s">
        <v>80</v>
      </c>
      <c r="AW103" s="13" t="s">
        <v>33</v>
      </c>
      <c r="AX103" s="13" t="s">
        <v>72</v>
      </c>
      <c r="AY103" s="196" t="s">
        <v>120</v>
      </c>
    </row>
    <row r="104" spans="1:65" s="14" customFormat="1" ht="11.25">
      <c r="B104" s="197"/>
      <c r="C104" s="198"/>
      <c r="D104" s="188" t="s">
        <v>133</v>
      </c>
      <c r="E104" s="199" t="s">
        <v>19</v>
      </c>
      <c r="F104" s="200" t="s">
        <v>158</v>
      </c>
      <c r="G104" s="198"/>
      <c r="H104" s="201">
        <v>53.25</v>
      </c>
      <c r="I104" s="202"/>
      <c r="J104" s="198"/>
      <c r="K104" s="198"/>
      <c r="L104" s="203"/>
      <c r="M104" s="204"/>
      <c r="N104" s="205"/>
      <c r="O104" s="205"/>
      <c r="P104" s="205"/>
      <c r="Q104" s="205"/>
      <c r="R104" s="205"/>
      <c r="S104" s="205"/>
      <c r="T104" s="206"/>
      <c r="AT104" s="207" t="s">
        <v>133</v>
      </c>
      <c r="AU104" s="207" t="s">
        <v>82</v>
      </c>
      <c r="AV104" s="14" t="s">
        <v>82</v>
      </c>
      <c r="AW104" s="14" t="s">
        <v>33</v>
      </c>
      <c r="AX104" s="14" t="s">
        <v>80</v>
      </c>
      <c r="AY104" s="207" t="s">
        <v>120</v>
      </c>
    </row>
    <row r="105" spans="1:65" s="2" customFormat="1" ht="21.75" customHeight="1">
      <c r="A105" s="34"/>
      <c r="B105" s="35"/>
      <c r="C105" s="173" t="s">
        <v>159</v>
      </c>
      <c r="D105" s="173" t="s">
        <v>122</v>
      </c>
      <c r="E105" s="174" t="s">
        <v>160</v>
      </c>
      <c r="F105" s="175" t="s">
        <v>161</v>
      </c>
      <c r="G105" s="176" t="s">
        <v>131</v>
      </c>
      <c r="H105" s="177">
        <v>106.5</v>
      </c>
      <c r="I105" s="178"/>
      <c r="J105" s="179">
        <f>ROUND(I105*H105,2)</f>
        <v>0</v>
      </c>
      <c r="K105" s="175" t="s">
        <v>126</v>
      </c>
      <c r="L105" s="39"/>
      <c r="M105" s="180" t="s">
        <v>19</v>
      </c>
      <c r="N105" s="181" t="s">
        <v>43</v>
      </c>
      <c r="O105" s="64"/>
      <c r="P105" s="182">
        <f>O105*H105</f>
        <v>0</v>
      </c>
      <c r="Q105" s="182">
        <v>8.4000000000000003E-4</v>
      </c>
      <c r="R105" s="182">
        <f>Q105*H105</f>
        <v>8.9459999999999998E-2</v>
      </c>
      <c r="S105" s="182">
        <v>0</v>
      </c>
      <c r="T105" s="183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4" t="s">
        <v>127</v>
      </c>
      <c r="AT105" s="184" t="s">
        <v>122</v>
      </c>
      <c r="AU105" s="184" t="s">
        <v>82</v>
      </c>
      <c r="AY105" s="17" t="s">
        <v>120</v>
      </c>
      <c r="BE105" s="185">
        <f>IF(N105="základní",J105,0)</f>
        <v>0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17" t="s">
        <v>80</v>
      </c>
      <c r="BK105" s="185">
        <f>ROUND(I105*H105,2)</f>
        <v>0</v>
      </c>
      <c r="BL105" s="17" t="s">
        <v>127</v>
      </c>
      <c r="BM105" s="184" t="s">
        <v>162</v>
      </c>
    </row>
    <row r="106" spans="1:65" s="14" customFormat="1" ht="11.25">
      <c r="B106" s="197"/>
      <c r="C106" s="198"/>
      <c r="D106" s="188" t="s">
        <v>133</v>
      </c>
      <c r="E106" s="199" t="s">
        <v>19</v>
      </c>
      <c r="F106" s="200" t="s">
        <v>163</v>
      </c>
      <c r="G106" s="198"/>
      <c r="H106" s="201">
        <v>106.5</v>
      </c>
      <c r="I106" s="202"/>
      <c r="J106" s="198"/>
      <c r="K106" s="198"/>
      <c r="L106" s="203"/>
      <c r="M106" s="204"/>
      <c r="N106" s="205"/>
      <c r="O106" s="205"/>
      <c r="P106" s="205"/>
      <c r="Q106" s="205"/>
      <c r="R106" s="205"/>
      <c r="S106" s="205"/>
      <c r="T106" s="206"/>
      <c r="AT106" s="207" t="s">
        <v>133</v>
      </c>
      <c r="AU106" s="207" t="s">
        <v>82</v>
      </c>
      <c r="AV106" s="14" t="s">
        <v>82</v>
      </c>
      <c r="AW106" s="14" t="s">
        <v>33</v>
      </c>
      <c r="AX106" s="14" t="s">
        <v>80</v>
      </c>
      <c r="AY106" s="207" t="s">
        <v>120</v>
      </c>
    </row>
    <row r="107" spans="1:65" s="2" customFormat="1" ht="24">
      <c r="A107" s="34"/>
      <c r="B107" s="35"/>
      <c r="C107" s="173" t="s">
        <v>164</v>
      </c>
      <c r="D107" s="173" t="s">
        <v>122</v>
      </c>
      <c r="E107" s="174" t="s">
        <v>165</v>
      </c>
      <c r="F107" s="175" t="s">
        <v>166</v>
      </c>
      <c r="G107" s="176" t="s">
        <v>131</v>
      </c>
      <c r="H107" s="177">
        <v>106.5</v>
      </c>
      <c r="I107" s="178"/>
      <c r="J107" s="179">
        <f>ROUND(I107*H107,2)</f>
        <v>0</v>
      </c>
      <c r="K107" s="175" t="s">
        <v>126</v>
      </c>
      <c r="L107" s="39"/>
      <c r="M107" s="180" t="s">
        <v>19</v>
      </c>
      <c r="N107" s="181" t="s">
        <v>43</v>
      </c>
      <c r="O107" s="64"/>
      <c r="P107" s="182">
        <f>O107*H107</f>
        <v>0</v>
      </c>
      <c r="Q107" s="182">
        <v>0</v>
      </c>
      <c r="R107" s="182">
        <f>Q107*H107</f>
        <v>0</v>
      </c>
      <c r="S107" s="182">
        <v>0</v>
      </c>
      <c r="T107" s="183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4" t="s">
        <v>127</v>
      </c>
      <c r="AT107" s="184" t="s">
        <v>122</v>
      </c>
      <c r="AU107" s="184" t="s">
        <v>82</v>
      </c>
      <c r="AY107" s="17" t="s">
        <v>120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17" t="s">
        <v>80</v>
      </c>
      <c r="BK107" s="185">
        <f>ROUND(I107*H107,2)</f>
        <v>0</v>
      </c>
      <c r="BL107" s="17" t="s">
        <v>127</v>
      </c>
      <c r="BM107" s="184" t="s">
        <v>167</v>
      </c>
    </row>
    <row r="108" spans="1:65" s="2" customFormat="1" ht="36">
      <c r="A108" s="34"/>
      <c r="B108" s="35"/>
      <c r="C108" s="173" t="s">
        <v>168</v>
      </c>
      <c r="D108" s="173" t="s">
        <v>122</v>
      </c>
      <c r="E108" s="174" t="s">
        <v>169</v>
      </c>
      <c r="F108" s="175" t="s">
        <v>170</v>
      </c>
      <c r="G108" s="176" t="s">
        <v>155</v>
      </c>
      <c r="H108" s="177">
        <v>14.2</v>
      </c>
      <c r="I108" s="178"/>
      <c r="J108" s="179">
        <f>ROUND(I108*H108,2)</f>
        <v>0</v>
      </c>
      <c r="K108" s="175" t="s">
        <v>126</v>
      </c>
      <c r="L108" s="39"/>
      <c r="M108" s="180" t="s">
        <v>19</v>
      </c>
      <c r="N108" s="181" t="s">
        <v>43</v>
      </c>
      <c r="O108" s="64"/>
      <c r="P108" s="182">
        <f>O108*H108</f>
        <v>0</v>
      </c>
      <c r="Q108" s="182">
        <v>0</v>
      </c>
      <c r="R108" s="182">
        <f>Q108*H108</f>
        <v>0</v>
      </c>
      <c r="S108" s="182">
        <v>0</v>
      </c>
      <c r="T108" s="183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4" t="s">
        <v>127</v>
      </c>
      <c r="AT108" s="184" t="s">
        <v>122</v>
      </c>
      <c r="AU108" s="184" t="s">
        <v>82</v>
      </c>
      <c r="AY108" s="17" t="s">
        <v>120</v>
      </c>
      <c r="BE108" s="185">
        <f>IF(N108="základní",J108,0)</f>
        <v>0</v>
      </c>
      <c r="BF108" s="185">
        <f>IF(N108="snížená",J108,0)</f>
        <v>0</v>
      </c>
      <c r="BG108" s="185">
        <f>IF(N108="zákl. přenesená",J108,0)</f>
        <v>0</v>
      </c>
      <c r="BH108" s="185">
        <f>IF(N108="sníž. přenesená",J108,0)</f>
        <v>0</v>
      </c>
      <c r="BI108" s="185">
        <f>IF(N108="nulová",J108,0)</f>
        <v>0</v>
      </c>
      <c r="BJ108" s="17" t="s">
        <v>80</v>
      </c>
      <c r="BK108" s="185">
        <f>ROUND(I108*H108,2)</f>
        <v>0</v>
      </c>
      <c r="BL108" s="17" t="s">
        <v>127</v>
      </c>
      <c r="BM108" s="184" t="s">
        <v>171</v>
      </c>
    </row>
    <row r="109" spans="1:65" s="14" customFormat="1" ht="11.25">
      <c r="B109" s="197"/>
      <c r="C109" s="198"/>
      <c r="D109" s="188" t="s">
        <v>133</v>
      </c>
      <c r="E109" s="199" t="s">
        <v>19</v>
      </c>
      <c r="F109" s="200" t="s">
        <v>172</v>
      </c>
      <c r="G109" s="198"/>
      <c r="H109" s="201">
        <v>14.2</v>
      </c>
      <c r="I109" s="202"/>
      <c r="J109" s="198"/>
      <c r="K109" s="198"/>
      <c r="L109" s="203"/>
      <c r="M109" s="204"/>
      <c r="N109" s="205"/>
      <c r="O109" s="205"/>
      <c r="P109" s="205"/>
      <c r="Q109" s="205"/>
      <c r="R109" s="205"/>
      <c r="S109" s="205"/>
      <c r="T109" s="206"/>
      <c r="AT109" s="207" t="s">
        <v>133</v>
      </c>
      <c r="AU109" s="207" t="s">
        <v>82</v>
      </c>
      <c r="AV109" s="14" t="s">
        <v>82</v>
      </c>
      <c r="AW109" s="14" t="s">
        <v>33</v>
      </c>
      <c r="AX109" s="14" t="s">
        <v>80</v>
      </c>
      <c r="AY109" s="207" t="s">
        <v>120</v>
      </c>
    </row>
    <row r="110" spans="1:65" s="2" customFormat="1" ht="24">
      <c r="A110" s="34"/>
      <c r="B110" s="35"/>
      <c r="C110" s="173" t="s">
        <v>173</v>
      </c>
      <c r="D110" s="173" t="s">
        <v>122</v>
      </c>
      <c r="E110" s="174" t="s">
        <v>174</v>
      </c>
      <c r="F110" s="175" t="s">
        <v>175</v>
      </c>
      <c r="G110" s="176" t="s">
        <v>176</v>
      </c>
      <c r="H110" s="177">
        <v>24.14</v>
      </c>
      <c r="I110" s="178"/>
      <c r="J110" s="179">
        <f>ROUND(I110*H110,2)</f>
        <v>0</v>
      </c>
      <c r="K110" s="175" t="s">
        <v>126</v>
      </c>
      <c r="L110" s="39"/>
      <c r="M110" s="180" t="s">
        <v>19</v>
      </c>
      <c r="N110" s="181" t="s">
        <v>43</v>
      </c>
      <c r="O110" s="64"/>
      <c r="P110" s="182">
        <f>O110*H110</f>
        <v>0</v>
      </c>
      <c r="Q110" s="182">
        <v>0</v>
      </c>
      <c r="R110" s="182">
        <f>Q110*H110</f>
        <v>0</v>
      </c>
      <c r="S110" s="182">
        <v>0</v>
      </c>
      <c r="T110" s="183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4" t="s">
        <v>127</v>
      </c>
      <c r="AT110" s="184" t="s">
        <v>122</v>
      </c>
      <c r="AU110" s="184" t="s">
        <v>82</v>
      </c>
      <c r="AY110" s="17" t="s">
        <v>120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17" t="s">
        <v>80</v>
      </c>
      <c r="BK110" s="185">
        <f>ROUND(I110*H110,2)</f>
        <v>0</v>
      </c>
      <c r="BL110" s="17" t="s">
        <v>127</v>
      </c>
      <c r="BM110" s="184" t="s">
        <v>177</v>
      </c>
    </row>
    <row r="111" spans="1:65" s="14" customFormat="1" ht="11.25">
      <c r="B111" s="197"/>
      <c r="C111" s="198"/>
      <c r="D111" s="188" t="s">
        <v>133</v>
      </c>
      <c r="E111" s="199" t="s">
        <v>19</v>
      </c>
      <c r="F111" s="200" t="s">
        <v>178</v>
      </c>
      <c r="G111" s="198"/>
      <c r="H111" s="201">
        <v>24.14</v>
      </c>
      <c r="I111" s="202"/>
      <c r="J111" s="198"/>
      <c r="K111" s="198"/>
      <c r="L111" s="203"/>
      <c r="M111" s="204"/>
      <c r="N111" s="205"/>
      <c r="O111" s="205"/>
      <c r="P111" s="205"/>
      <c r="Q111" s="205"/>
      <c r="R111" s="205"/>
      <c r="S111" s="205"/>
      <c r="T111" s="206"/>
      <c r="AT111" s="207" t="s">
        <v>133</v>
      </c>
      <c r="AU111" s="207" t="s">
        <v>82</v>
      </c>
      <c r="AV111" s="14" t="s">
        <v>82</v>
      </c>
      <c r="AW111" s="14" t="s">
        <v>33</v>
      </c>
      <c r="AX111" s="14" t="s">
        <v>80</v>
      </c>
      <c r="AY111" s="207" t="s">
        <v>120</v>
      </c>
    </row>
    <row r="112" spans="1:65" s="2" customFormat="1" ht="24">
      <c r="A112" s="34"/>
      <c r="B112" s="35"/>
      <c r="C112" s="173" t="s">
        <v>179</v>
      </c>
      <c r="D112" s="173" t="s">
        <v>122</v>
      </c>
      <c r="E112" s="174" t="s">
        <v>180</v>
      </c>
      <c r="F112" s="175" t="s">
        <v>181</v>
      </c>
      <c r="G112" s="176" t="s">
        <v>155</v>
      </c>
      <c r="H112" s="177">
        <v>39.049999999999997</v>
      </c>
      <c r="I112" s="178"/>
      <c r="J112" s="179">
        <f>ROUND(I112*H112,2)</f>
        <v>0</v>
      </c>
      <c r="K112" s="175" t="s">
        <v>126</v>
      </c>
      <c r="L112" s="39"/>
      <c r="M112" s="180" t="s">
        <v>19</v>
      </c>
      <c r="N112" s="181" t="s">
        <v>43</v>
      </c>
      <c r="O112" s="64"/>
      <c r="P112" s="182">
        <f>O112*H112</f>
        <v>0</v>
      </c>
      <c r="Q112" s="182">
        <v>0</v>
      </c>
      <c r="R112" s="182">
        <f>Q112*H112</f>
        <v>0</v>
      </c>
      <c r="S112" s="182">
        <v>0</v>
      </c>
      <c r="T112" s="183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4" t="s">
        <v>127</v>
      </c>
      <c r="AT112" s="184" t="s">
        <v>122</v>
      </c>
      <c r="AU112" s="184" t="s">
        <v>82</v>
      </c>
      <c r="AY112" s="17" t="s">
        <v>120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17" t="s">
        <v>80</v>
      </c>
      <c r="BK112" s="185">
        <f>ROUND(I112*H112,2)</f>
        <v>0</v>
      </c>
      <c r="BL112" s="17" t="s">
        <v>127</v>
      </c>
      <c r="BM112" s="184" t="s">
        <v>182</v>
      </c>
    </row>
    <row r="113" spans="1:65" s="13" customFormat="1" ht="11.25">
      <c r="B113" s="186"/>
      <c r="C113" s="187"/>
      <c r="D113" s="188" t="s">
        <v>133</v>
      </c>
      <c r="E113" s="189" t="s">
        <v>19</v>
      </c>
      <c r="F113" s="190" t="s">
        <v>157</v>
      </c>
      <c r="G113" s="187"/>
      <c r="H113" s="189" t="s">
        <v>19</v>
      </c>
      <c r="I113" s="191"/>
      <c r="J113" s="187"/>
      <c r="K113" s="187"/>
      <c r="L113" s="192"/>
      <c r="M113" s="193"/>
      <c r="N113" s="194"/>
      <c r="O113" s="194"/>
      <c r="P113" s="194"/>
      <c r="Q113" s="194"/>
      <c r="R113" s="194"/>
      <c r="S113" s="194"/>
      <c r="T113" s="195"/>
      <c r="AT113" s="196" t="s">
        <v>133</v>
      </c>
      <c r="AU113" s="196" t="s">
        <v>82</v>
      </c>
      <c r="AV113" s="13" t="s">
        <v>80</v>
      </c>
      <c r="AW113" s="13" t="s">
        <v>33</v>
      </c>
      <c r="AX113" s="13" t="s">
        <v>72</v>
      </c>
      <c r="AY113" s="196" t="s">
        <v>120</v>
      </c>
    </row>
    <row r="114" spans="1:65" s="14" customFormat="1" ht="11.25">
      <c r="B114" s="197"/>
      <c r="C114" s="198"/>
      <c r="D114" s="188" t="s">
        <v>133</v>
      </c>
      <c r="E114" s="199" t="s">
        <v>19</v>
      </c>
      <c r="F114" s="200" t="s">
        <v>183</v>
      </c>
      <c r="G114" s="198"/>
      <c r="H114" s="201">
        <v>39.049999999999997</v>
      </c>
      <c r="I114" s="202"/>
      <c r="J114" s="198"/>
      <c r="K114" s="198"/>
      <c r="L114" s="203"/>
      <c r="M114" s="204"/>
      <c r="N114" s="205"/>
      <c r="O114" s="205"/>
      <c r="P114" s="205"/>
      <c r="Q114" s="205"/>
      <c r="R114" s="205"/>
      <c r="S114" s="205"/>
      <c r="T114" s="206"/>
      <c r="AT114" s="207" t="s">
        <v>133</v>
      </c>
      <c r="AU114" s="207" t="s">
        <v>82</v>
      </c>
      <c r="AV114" s="14" t="s">
        <v>82</v>
      </c>
      <c r="AW114" s="14" t="s">
        <v>33</v>
      </c>
      <c r="AX114" s="14" t="s">
        <v>80</v>
      </c>
      <c r="AY114" s="207" t="s">
        <v>120</v>
      </c>
    </row>
    <row r="115" spans="1:65" s="2" customFormat="1" ht="36">
      <c r="A115" s="34"/>
      <c r="B115" s="35"/>
      <c r="C115" s="173" t="s">
        <v>184</v>
      </c>
      <c r="D115" s="173" t="s">
        <v>122</v>
      </c>
      <c r="E115" s="174" t="s">
        <v>185</v>
      </c>
      <c r="F115" s="175" t="s">
        <v>186</v>
      </c>
      <c r="G115" s="176" t="s">
        <v>155</v>
      </c>
      <c r="H115" s="177">
        <v>10.65</v>
      </c>
      <c r="I115" s="178"/>
      <c r="J115" s="179">
        <f>ROUND(I115*H115,2)</f>
        <v>0</v>
      </c>
      <c r="K115" s="175" t="s">
        <v>126</v>
      </c>
      <c r="L115" s="39"/>
      <c r="M115" s="180" t="s">
        <v>19</v>
      </c>
      <c r="N115" s="181" t="s">
        <v>43</v>
      </c>
      <c r="O115" s="64"/>
      <c r="P115" s="182">
        <f>O115*H115</f>
        <v>0</v>
      </c>
      <c r="Q115" s="182">
        <v>0</v>
      </c>
      <c r="R115" s="182">
        <f>Q115*H115</f>
        <v>0</v>
      </c>
      <c r="S115" s="182">
        <v>0</v>
      </c>
      <c r="T115" s="183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4" t="s">
        <v>127</v>
      </c>
      <c r="AT115" s="184" t="s">
        <v>122</v>
      </c>
      <c r="AU115" s="184" t="s">
        <v>82</v>
      </c>
      <c r="AY115" s="17" t="s">
        <v>120</v>
      </c>
      <c r="BE115" s="185">
        <f>IF(N115="základní",J115,0)</f>
        <v>0</v>
      </c>
      <c r="BF115" s="185">
        <f>IF(N115="snížená",J115,0)</f>
        <v>0</v>
      </c>
      <c r="BG115" s="185">
        <f>IF(N115="zákl. přenesená",J115,0)</f>
        <v>0</v>
      </c>
      <c r="BH115" s="185">
        <f>IF(N115="sníž. přenesená",J115,0)</f>
        <v>0</v>
      </c>
      <c r="BI115" s="185">
        <f>IF(N115="nulová",J115,0)</f>
        <v>0</v>
      </c>
      <c r="BJ115" s="17" t="s">
        <v>80</v>
      </c>
      <c r="BK115" s="185">
        <f>ROUND(I115*H115,2)</f>
        <v>0</v>
      </c>
      <c r="BL115" s="17" t="s">
        <v>127</v>
      </c>
      <c r="BM115" s="184" t="s">
        <v>187</v>
      </c>
    </row>
    <row r="116" spans="1:65" s="2" customFormat="1" ht="16.5" customHeight="1">
      <c r="A116" s="34"/>
      <c r="B116" s="35"/>
      <c r="C116" s="208" t="s">
        <v>188</v>
      </c>
      <c r="D116" s="208" t="s">
        <v>189</v>
      </c>
      <c r="E116" s="209" t="s">
        <v>190</v>
      </c>
      <c r="F116" s="210" t="s">
        <v>191</v>
      </c>
      <c r="G116" s="211" t="s">
        <v>176</v>
      </c>
      <c r="H116" s="212">
        <v>21.3</v>
      </c>
      <c r="I116" s="213"/>
      <c r="J116" s="214">
        <f>ROUND(I116*H116,2)</f>
        <v>0</v>
      </c>
      <c r="K116" s="210" t="s">
        <v>126</v>
      </c>
      <c r="L116" s="215"/>
      <c r="M116" s="216" t="s">
        <v>19</v>
      </c>
      <c r="N116" s="217" t="s">
        <v>43</v>
      </c>
      <c r="O116" s="64"/>
      <c r="P116" s="182">
        <f>O116*H116</f>
        <v>0</v>
      </c>
      <c r="Q116" s="182">
        <v>1</v>
      </c>
      <c r="R116" s="182">
        <f>Q116*H116</f>
        <v>21.3</v>
      </c>
      <c r="S116" s="182">
        <v>0</v>
      </c>
      <c r="T116" s="183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4" t="s">
        <v>164</v>
      </c>
      <c r="AT116" s="184" t="s">
        <v>189</v>
      </c>
      <c r="AU116" s="184" t="s">
        <v>82</v>
      </c>
      <c r="AY116" s="17" t="s">
        <v>120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17" t="s">
        <v>80</v>
      </c>
      <c r="BK116" s="185">
        <f>ROUND(I116*H116,2)</f>
        <v>0</v>
      </c>
      <c r="BL116" s="17" t="s">
        <v>127</v>
      </c>
      <c r="BM116" s="184" t="s">
        <v>192</v>
      </c>
    </row>
    <row r="117" spans="1:65" s="14" customFormat="1" ht="11.25">
      <c r="B117" s="197"/>
      <c r="C117" s="198"/>
      <c r="D117" s="188" t="s">
        <v>133</v>
      </c>
      <c r="E117" s="199" t="s">
        <v>19</v>
      </c>
      <c r="F117" s="200" t="s">
        <v>193</v>
      </c>
      <c r="G117" s="198"/>
      <c r="H117" s="201">
        <v>21.3</v>
      </c>
      <c r="I117" s="202"/>
      <c r="J117" s="198"/>
      <c r="K117" s="198"/>
      <c r="L117" s="203"/>
      <c r="M117" s="204"/>
      <c r="N117" s="205"/>
      <c r="O117" s="205"/>
      <c r="P117" s="205"/>
      <c r="Q117" s="205"/>
      <c r="R117" s="205"/>
      <c r="S117" s="205"/>
      <c r="T117" s="206"/>
      <c r="AT117" s="207" t="s">
        <v>133</v>
      </c>
      <c r="AU117" s="207" t="s">
        <v>82</v>
      </c>
      <c r="AV117" s="14" t="s">
        <v>82</v>
      </c>
      <c r="AW117" s="14" t="s">
        <v>33</v>
      </c>
      <c r="AX117" s="14" t="s">
        <v>80</v>
      </c>
      <c r="AY117" s="207" t="s">
        <v>120</v>
      </c>
    </row>
    <row r="118" spans="1:65" s="2" customFormat="1" ht="16.5" customHeight="1">
      <c r="A118" s="34"/>
      <c r="B118" s="35"/>
      <c r="C118" s="173" t="s">
        <v>194</v>
      </c>
      <c r="D118" s="173" t="s">
        <v>122</v>
      </c>
      <c r="E118" s="174" t="s">
        <v>195</v>
      </c>
      <c r="F118" s="175" t="s">
        <v>196</v>
      </c>
      <c r="G118" s="176" t="s">
        <v>131</v>
      </c>
      <c r="H118" s="177">
        <v>3792</v>
      </c>
      <c r="I118" s="178"/>
      <c r="J118" s="179">
        <f>ROUND(I118*H118,2)</f>
        <v>0</v>
      </c>
      <c r="K118" s="175" t="s">
        <v>126</v>
      </c>
      <c r="L118" s="39"/>
      <c r="M118" s="180" t="s">
        <v>19</v>
      </c>
      <c r="N118" s="181" t="s">
        <v>43</v>
      </c>
      <c r="O118" s="64"/>
      <c r="P118" s="182">
        <f>O118*H118</f>
        <v>0</v>
      </c>
      <c r="Q118" s="182">
        <v>0</v>
      </c>
      <c r="R118" s="182">
        <f>Q118*H118</f>
        <v>0</v>
      </c>
      <c r="S118" s="182">
        <v>0</v>
      </c>
      <c r="T118" s="183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4" t="s">
        <v>127</v>
      </c>
      <c r="AT118" s="184" t="s">
        <v>122</v>
      </c>
      <c r="AU118" s="184" t="s">
        <v>82</v>
      </c>
      <c r="AY118" s="17" t="s">
        <v>120</v>
      </c>
      <c r="BE118" s="185">
        <f>IF(N118="základní",J118,0)</f>
        <v>0</v>
      </c>
      <c r="BF118" s="185">
        <f>IF(N118="snížená",J118,0)</f>
        <v>0</v>
      </c>
      <c r="BG118" s="185">
        <f>IF(N118="zákl. přenesená",J118,0)</f>
        <v>0</v>
      </c>
      <c r="BH118" s="185">
        <f>IF(N118="sníž. přenesená",J118,0)</f>
        <v>0</v>
      </c>
      <c r="BI118" s="185">
        <f>IF(N118="nulová",J118,0)</f>
        <v>0</v>
      </c>
      <c r="BJ118" s="17" t="s">
        <v>80</v>
      </c>
      <c r="BK118" s="185">
        <f>ROUND(I118*H118,2)</f>
        <v>0</v>
      </c>
      <c r="BL118" s="17" t="s">
        <v>127</v>
      </c>
      <c r="BM118" s="184" t="s">
        <v>197</v>
      </c>
    </row>
    <row r="119" spans="1:65" s="13" customFormat="1" ht="11.25">
      <c r="B119" s="186"/>
      <c r="C119" s="187"/>
      <c r="D119" s="188" t="s">
        <v>133</v>
      </c>
      <c r="E119" s="189" t="s">
        <v>19</v>
      </c>
      <c r="F119" s="190" t="s">
        <v>198</v>
      </c>
      <c r="G119" s="187"/>
      <c r="H119" s="189" t="s">
        <v>19</v>
      </c>
      <c r="I119" s="191"/>
      <c r="J119" s="187"/>
      <c r="K119" s="187"/>
      <c r="L119" s="192"/>
      <c r="M119" s="193"/>
      <c r="N119" s="194"/>
      <c r="O119" s="194"/>
      <c r="P119" s="194"/>
      <c r="Q119" s="194"/>
      <c r="R119" s="194"/>
      <c r="S119" s="194"/>
      <c r="T119" s="195"/>
      <c r="AT119" s="196" t="s">
        <v>133</v>
      </c>
      <c r="AU119" s="196" t="s">
        <v>82</v>
      </c>
      <c r="AV119" s="13" t="s">
        <v>80</v>
      </c>
      <c r="AW119" s="13" t="s">
        <v>33</v>
      </c>
      <c r="AX119" s="13" t="s">
        <v>72</v>
      </c>
      <c r="AY119" s="196" t="s">
        <v>120</v>
      </c>
    </row>
    <row r="120" spans="1:65" s="14" customFormat="1" ht="11.25">
      <c r="B120" s="197"/>
      <c r="C120" s="198"/>
      <c r="D120" s="188" t="s">
        <v>133</v>
      </c>
      <c r="E120" s="199" t="s">
        <v>19</v>
      </c>
      <c r="F120" s="200" t="s">
        <v>141</v>
      </c>
      <c r="G120" s="198"/>
      <c r="H120" s="201">
        <v>2475</v>
      </c>
      <c r="I120" s="202"/>
      <c r="J120" s="198"/>
      <c r="K120" s="198"/>
      <c r="L120" s="203"/>
      <c r="M120" s="204"/>
      <c r="N120" s="205"/>
      <c r="O120" s="205"/>
      <c r="P120" s="205"/>
      <c r="Q120" s="205"/>
      <c r="R120" s="205"/>
      <c r="S120" s="205"/>
      <c r="T120" s="206"/>
      <c r="AT120" s="207" t="s">
        <v>133</v>
      </c>
      <c r="AU120" s="207" t="s">
        <v>82</v>
      </c>
      <c r="AV120" s="14" t="s">
        <v>82</v>
      </c>
      <c r="AW120" s="14" t="s">
        <v>33</v>
      </c>
      <c r="AX120" s="14" t="s">
        <v>72</v>
      </c>
      <c r="AY120" s="207" t="s">
        <v>120</v>
      </c>
    </row>
    <row r="121" spans="1:65" s="13" customFormat="1" ht="11.25">
      <c r="B121" s="186"/>
      <c r="C121" s="187"/>
      <c r="D121" s="188" t="s">
        <v>133</v>
      </c>
      <c r="E121" s="189" t="s">
        <v>19</v>
      </c>
      <c r="F121" s="190" t="s">
        <v>199</v>
      </c>
      <c r="G121" s="187"/>
      <c r="H121" s="189" t="s">
        <v>19</v>
      </c>
      <c r="I121" s="191"/>
      <c r="J121" s="187"/>
      <c r="K121" s="187"/>
      <c r="L121" s="192"/>
      <c r="M121" s="193"/>
      <c r="N121" s="194"/>
      <c r="O121" s="194"/>
      <c r="P121" s="194"/>
      <c r="Q121" s="194"/>
      <c r="R121" s="194"/>
      <c r="S121" s="194"/>
      <c r="T121" s="195"/>
      <c r="AT121" s="196" t="s">
        <v>133</v>
      </c>
      <c r="AU121" s="196" t="s">
        <v>82</v>
      </c>
      <c r="AV121" s="13" t="s">
        <v>80</v>
      </c>
      <c r="AW121" s="13" t="s">
        <v>33</v>
      </c>
      <c r="AX121" s="13" t="s">
        <v>72</v>
      </c>
      <c r="AY121" s="196" t="s">
        <v>120</v>
      </c>
    </row>
    <row r="122" spans="1:65" s="14" customFormat="1" ht="11.25">
      <c r="B122" s="197"/>
      <c r="C122" s="198"/>
      <c r="D122" s="188" t="s">
        <v>133</v>
      </c>
      <c r="E122" s="199" t="s">
        <v>19</v>
      </c>
      <c r="F122" s="200" t="s">
        <v>135</v>
      </c>
      <c r="G122" s="198"/>
      <c r="H122" s="201">
        <v>1317</v>
      </c>
      <c r="I122" s="202"/>
      <c r="J122" s="198"/>
      <c r="K122" s="198"/>
      <c r="L122" s="203"/>
      <c r="M122" s="204"/>
      <c r="N122" s="205"/>
      <c r="O122" s="205"/>
      <c r="P122" s="205"/>
      <c r="Q122" s="205"/>
      <c r="R122" s="205"/>
      <c r="S122" s="205"/>
      <c r="T122" s="206"/>
      <c r="AT122" s="207" t="s">
        <v>133</v>
      </c>
      <c r="AU122" s="207" t="s">
        <v>82</v>
      </c>
      <c r="AV122" s="14" t="s">
        <v>82</v>
      </c>
      <c r="AW122" s="14" t="s">
        <v>33</v>
      </c>
      <c r="AX122" s="14" t="s">
        <v>72</v>
      </c>
      <c r="AY122" s="207" t="s">
        <v>120</v>
      </c>
    </row>
    <row r="123" spans="1:65" s="15" customFormat="1" ht="11.25">
      <c r="B123" s="218"/>
      <c r="C123" s="219"/>
      <c r="D123" s="188" t="s">
        <v>133</v>
      </c>
      <c r="E123" s="220" t="s">
        <v>19</v>
      </c>
      <c r="F123" s="221" t="s">
        <v>200</v>
      </c>
      <c r="G123" s="219"/>
      <c r="H123" s="222">
        <v>3792</v>
      </c>
      <c r="I123" s="223"/>
      <c r="J123" s="219"/>
      <c r="K123" s="219"/>
      <c r="L123" s="224"/>
      <c r="M123" s="225"/>
      <c r="N123" s="226"/>
      <c r="O123" s="226"/>
      <c r="P123" s="226"/>
      <c r="Q123" s="226"/>
      <c r="R123" s="226"/>
      <c r="S123" s="226"/>
      <c r="T123" s="227"/>
      <c r="AT123" s="228" t="s">
        <v>133</v>
      </c>
      <c r="AU123" s="228" t="s">
        <v>82</v>
      </c>
      <c r="AV123" s="15" t="s">
        <v>127</v>
      </c>
      <c r="AW123" s="15" t="s">
        <v>33</v>
      </c>
      <c r="AX123" s="15" t="s">
        <v>80</v>
      </c>
      <c r="AY123" s="228" t="s">
        <v>120</v>
      </c>
    </row>
    <row r="124" spans="1:65" s="12" customFormat="1" ht="22.9" customHeight="1">
      <c r="B124" s="157"/>
      <c r="C124" s="158"/>
      <c r="D124" s="159" t="s">
        <v>71</v>
      </c>
      <c r="E124" s="171" t="s">
        <v>136</v>
      </c>
      <c r="F124" s="171" t="s">
        <v>201</v>
      </c>
      <c r="G124" s="158"/>
      <c r="H124" s="158"/>
      <c r="I124" s="161"/>
      <c r="J124" s="172">
        <f>BK124</f>
        <v>0</v>
      </c>
      <c r="K124" s="158"/>
      <c r="L124" s="163"/>
      <c r="M124" s="164"/>
      <c r="N124" s="165"/>
      <c r="O124" s="165"/>
      <c r="P124" s="166">
        <f>SUM(P125:P129)</f>
        <v>0</v>
      </c>
      <c r="Q124" s="165"/>
      <c r="R124" s="166">
        <f>SUM(R125:R129)</f>
        <v>2.0707008</v>
      </c>
      <c r="S124" s="165"/>
      <c r="T124" s="167">
        <f>SUM(T125:T129)</f>
        <v>0</v>
      </c>
      <c r="AR124" s="168" t="s">
        <v>80</v>
      </c>
      <c r="AT124" s="169" t="s">
        <v>71</v>
      </c>
      <c r="AU124" s="169" t="s">
        <v>80</v>
      </c>
      <c r="AY124" s="168" t="s">
        <v>120</v>
      </c>
      <c r="BK124" s="170">
        <f>SUM(BK125:BK129)</f>
        <v>0</v>
      </c>
    </row>
    <row r="125" spans="1:65" s="2" customFormat="1" ht="16.5" customHeight="1">
      <c r="A125" s="34"/>
      <c r="B125" s="35"/>
      <c r="C125" s="173" t="s">
        <v>8</v>
      </c>
      <c r="D125" s="173" t="s">
        <v>122</v>
      </c>
      <c r="E125" s="174" t="s">
        <v>202</v>
      </c>
      <c r="F125" s="175" t="s">
        <v>203</v>
      </c>
      <c r="G125" s="176" t="s">
        <v>150</v>
      </c>
      <c r="H125" s="177">
        <v>6.72</v>
      </c>
      <c r="I125" s="178"/>
      <c r="J125" s="179">
        <f>ROUND(I125*H125,2)</f>
        <v>0</v>
      </c>
      <c r="K125" s="175" t="s">
        <v>126</v>
      </c>
      <c r="L125" s="39"/>
      <c r="M125" s="180" t="s">
        <v>19</v>
      </c>
      <c r="N125" s="181" t="s">
        <v>43</v>
      </c>
      <c r="O125" s="64"/>
      <c r="P125" s="182">
        <f>O125*H125</f>
        <v>0</v>
      </c>
      <c r="Q125" s="182">
        <v>0.12064</v>
      </c>
      <c r="R125" s="182">
        <f>Q125*H125</f>
        <v>0.8107008</v>
      </c>
      <c r="S125" s="182">
        <v>0</v>
      </c>
      <c r="T125" s="183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4" t="s">
        <v>127</v>
      </c>
      <c r="AT125" s="184" t="s">
        <v>122</v>
      </c>
      <c r="AU125" s="184" t="s">
        <v>82</v>
      </c>
      <c r="AY125" s="17" t="s">
        <v>120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7" t="s">
        <v>80</v>
      </c>
      <c r="BK125" s="185">
        <f>ROUND(I125*H125,2)</f>
        <v>0</v>
      </c>
      <c r="BL125" s="17" t="s">
        <v>127</v>
      </c>
      <c r="BM125" s="184" t="s">
        <v>204</v>
      </c>
    </row>
    <row r="126" spans="1:65" s="13" customFormat="1" ht="11.25">
      <c r="B126" s="186"/>
      <c r="C126" s="187"/>
      <c r="D126" s="188" t="s">
        <v>133</v>
      </c>
      <c r="E126" s="189" t="s">
        <v>19</v>
      </c>
      <c r="F126" s="190" t="s">
        <v>205</v>
      </c>
      <c r="G126" s="187"/>
      <c r="H126" s="189" t="s">
        <v>19</v>
      </c>
      <c r="I126" s="191"/>
      <c r="J126" s="187"/>
      <c r="K126" s="187"/>
      <c r="L126" s="192"/>
      <c r="M126" s="193"/>
      <c r="N126" s="194"/>
      <c r="O126" s="194"/>
      <c r="P126" s="194"/>
      <c r="Q126" s="194"/>
      <c r="R126" s="194"/>
      <c r="S126" s="194"/>
      <c r="T126" s="195"/>
      <c r="AT126" s="196" t="s">
        <v>133</v>
      </c>
      <c r="AU126" s="196" t="s">
        <v>82</v>
      </c>
      <c r="AV126" s="13" t="s">
        <v>80</v>
      </c>
      <c r="AW126" s="13" t="s">
        <v>33</v>
      </c>
      <c r="AX126" s="13" t="s">
        <v>72</v>
      </c>
      <c r="AY126" s="196" t="s">
        <v>120</v>
      </c>
    </row>
    <row r="127" spans="1:65" s="14" customFormat="1" ht="11.25">
      <c r="B127" s="197"/>
      <c r="C127" s="198"/>
      <c r="D127" s="188" t="s">
        <v>133</v>
      </c>
      <c r="E127" s="199" t="s">
        <v>19</v>
      </c>
      <c r="F127" s="200" t="s">
        <v>206</v>
      </c>
      <c r="G127" s="198"/>
      <c r="H127" s="201">
        <v>6.72</v>
      </c>
      <c r="I127" s="202"/>
      <c r="J127" s="198"/>
      <c r="K127" s="198"/>
      <c r="L127" s="203"/>
      <c r="M127" s="204"/>
      <c r="N127" s="205"/>
      <c r="O127" s="205"/>
      <c r="P127" s="205"/>
      <c r="Q127" s="205"/>
      <c r="R127" s="205"/>
      <c r="S127" s="205"/>
      <c r="T127" s="206"/>
      <c r="AT127" s="207" t="s">
        <v>133</v>
      </c>
      <c r="AU127" s="207" t="s">
        <v>82</v>
      </c>
      <c r="AV127" s="14" t="s">
        <v>82</v>
      </c>
      <c r="AW127" s="14" t="s">
        <v>33</v>
      </c>
      <c r="AX127" s="14" t="s">
        <v>80</v>
      </c>
      <c r="AY127" s="207" t="s">
        <v>120</v>
      </c>
    </row>
    <row r="128" spans="1:65" s="2" customFormat="1" ht="16.5" customHeight="1">
      <c r="A128" s="34"/>
      <c r="B128" s="35"/>
      <c r="C128" s="208" t="s">
        <v>207</v>
      </c>
      <c r="D128" s="208" t="s">
        <v>189</v>
      </c>
      <c r="E128" s="209" t="s">
        <v>208</v>
      </c>
      <c r="F128" s="210" t="s">
        <v>209</v>
      </c>
      <c r="G128" s="211" t="s">
        <v>125</v>
      </c>
      <c r="H128" s="212">
        <v>42</v>
      </c>
      <c r="I128" s="213"/>
      <c r="J128" s="214">
        <f>ROUND(I128*H128,2)</f>
        <v>0</v>
      </c>
      <c r="K128" s="210" t="s">
        <v>126</v>
      </c>
      <c r="L128" s="215"/>
      <c r="M128" s="216" t="s">
        <v>19</v>
      </c>
      <c r="N128" s="217" t="s">
        <v>43</v>
      </c>
      <c r="O128" s="64"/>
      <c r="P128" s="182">
        <f>O128*H128</f>
        <v>0</v>
      </c>
      <c r="Q128" s="182">
        <v>0.03</v>
      </c>
      <c r="R128" s="182">
        <f>Q128*H128</f>
        <v>1.26</v>
      </c>
      <c r="S128" s="182">
        <v>0</v>
      </c>
      <c r="T128" s="183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4" t="s">
        <v>164</v>
      </c>
      <c r="AT128" s="184" t="s">
        <v>189</v>
      </c>
      <c r="AU128" s="184" t="s">
        <v>82</v>
      </c>
      <c r="AY128" s="17" t="s">
        <v>120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7" t="s">
        <v>80</v>
      </c>
      <c r="BK128" s="185">
        <f>ROUND(I128*H128,2)</f>
        <v>0</v>
      </c>
      <c r="BL128" s="17" t="s">
        <v>127</v>
      </c>
      <c r="BM128" s="184" t="s">
        <v>210</v>
      </c>
    </row>
    <row r="129" spans="1:65" s="2" customFormat="1" ht="16.5" customHeight="1">
      <c r="A129" s="34"/>
      <c r="B129" s="35"/>
      <c r="C129" s="173" t="s">
        <v>211</v>
      </c>
      <c r="D129" s="173" t="s">
        <v>122</v>
      </c>
      <c r="E129" s="174" t="s">
        <v>212</v>
      </c>
      <c r="F129" s="175" t="s">
        <v>213</v>
      </c>
      <c r="G129" s="176" t="s">
        <v>150</v>
      </c>
      <c r="H129" s="177">
        <v>4.5</v>
      </c>
      <c r="I129" s="178"/>
      <c r="J129" s="179">
        <f>ROUND(I129*H129,2)</f>
        <v>0</v>
      </c>
      <c r="K129" s="175" t="s">
        <v>19</v>
      </c>
      <c r="L129" s="39"/>
      <c r="M129" s="180" t="s">
        <v>19</v>
      </c>
      <c r="N129" s="181" t="s">
        <v>43</v>
      </c>
      <c r="O129" s="64"/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4" t="s">
        <v>127</v>
      </c>
      <c r="AT129" s="184" t="s">
        <v>122</v>
      </c>
      <c r="AU129" s="184" t="s">
        <v>82</v>
      </c>
      <c r="AY129" s="17" t="s">
        <v>120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7" t="s">
        <v>80</v>
      </c>
      <c r="BK129" s="185">
        <f>ROUND(I129*H129,2)</f>
        <v>0</v>
      </c>
      <c r="BL129" s="17" t="s">
        <v>127</v>
      </c>
      <c r="BM129" s="184" t="s">
        <v>214</v>
      </c>
    </row>
    <row r="130" spans="1:65" s="12" customFormat="1" ht="22.9" customHeight="1">
      <c r="B130" s="157"/>
      <c r="C130" s="158"/>
      <c r="D130" s="159" t="s">
        <v>71</v>
      </c>
      <c r="E130" s="171" t="s">
        <v>127</v>
      </c>
      <c r="F130" s="171" t="s">
        <v>215</v>
      </c>
      <c r="G130" s="158"/>
      <c r="H130" s="158"/>
      <c r="I130" s="161"/>
      <c r="J130" s="172">
        <f>BK130</f>
        <v>0</v>
      </c>
      <c r="K130" s="158"/>
      <c r="L130" s="163"/>
      <c r="M130" s="164"/>
      <c r="N130" s="165"/>
      <c r="O130" s="165"/>
      <c r="P130" s="166">
        <f>SUM(P131:P132)</f>
        <v>0</v>
      </c>
      <c r="Q130" s="165"/>
      <c r="R130" s="166">
        <f>SUM(R131:R132)</f>
        <v>0</v>
      </c>
      <c r="S130" s="165"/>
      <c r="T130" s="167">
        <f>SUM(T131:T132)</f>
        <v>0</v>
      </c>
      <c r="AR130" s="168" t="s">
        <v>80</v>
      </c>
      <c r="AT130" s="169" t="s">
        <v>71</v>
      </c>
      <c r="AU130" s="169" t="s">
        <v>80</v>
      </c>
      <c r="AY130" s="168" t="s">
        <v>120</v>
      </c>
      <c r="BK130" s="170">
        <f>SUM(BK131:BK132)</f>
        <v>0</v>
      </c>
    </row>
    <row r="131" spans="1:65" s="2" customFormat="1" ht="16.5" customHeight="1">
      <c r="A131" s="34"/>
      <c r="B131" s="35"/>
      <c r="C131" s="173" t="s">
        <v>216</v>
      </c>
      <c r="D131" s="173" t="s">
        <v>122</v>
      </c>
      <c r="E131" s="174" t="s">
        <v>217</v>
      </c>
      <c r="F131" s="175" t="s">
        <v>218</v>
      </c>
      <c r="G131" s="176" t="s">
        <v>155</v>
      </c>
      <c r="H131" s="177">
        <v>3.55</v>
      </c>
      <c r="I131" s="178"/>
      <c r="J131" s="179">
        <f>ROUND(I131*H131,2)</f>
        <v>0</v>
      </c>
      <c r="K131" s="175" t="s">
        <v>126</v>
      </c>
      <c r="L131" s="39"/>
      <c r="M131" s="180" t="s">
        <v>19</v>
      </c>
      <c r="N131" s="181" t="s">
        <v>43</v>
      </c>
      <c r="O131" s="64"/>
      <c r="P131" s="182">
        <f>O131*H131</f>
        <v>0</v>
      </c>
      <c r="Q131" s="182">
        <v>0</v>
      </c>
      <c r="R131" s="182">
        <f>Q131*H131</f>
        <v>0</v>
      </c>
      <c r="S131" s="182">
        <v>0</v>
      </c>
      <c r="T131" s="18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4" t="s">
        <v>127</v>
      </c>
      <c r="AT131" s="184" t="s">
        <v>122</v>
      </c>
      <c r="AU131" s="184" t="s">
        <v>82</v>
      </c>
      <c r="AY131" s="17" t="s">
        <v>120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7" t="s">
        <v>80</v>
      </c>
      <c r="BK131" s="185">
        <f>ROUND(I131*H131,2)</f>
        <v>0</v>
      </c>
      <c r="BL131" s="17" t="s">
        <v>127</v>
      </c>
      <c r="BM131" s="184" t="s">
        <v>219</v>
      </c>
    </row>
    <row r="132" spans="1:65" s="14" customFormat="1" ht="11.25">
      <c r="B132" s="197"/>
      <c r="C132" s="198"/>
      <c r="D132" s="188" t="s">
        <v>133</v>
      </c>
      <c r="E132" s="199" t="s">
        <v>19</v>
      </c>
      <c r="F132" s="200" t="s">
        <v>220</v>
      </c>
      <c r="G132" s="198"/>
      <c r="H132" s="201">
        <v>3.55</v>
      </c>
      <c r="I132" s="202"/>
      <c r="J132" s="198"/>
      <c r="K132" s="198"/>
      <c r="L132" s="203"/>
      <c r="M132" s="204"/>
      <c r="N132" s="205"/>
      <c r="O132" s="205"/>
      <c r="P132" s="205"/>
      <c r="Q132" s="205"/>
      <c r="R132" s="205"/>
      <c r="S132" s="205"/>
      <c r="T132" s="206"/>
      <c r="AT132" s="207" t="s">
        <v>133</v>
      </c>
      <c r="AU132" s="207" t="s">
        <v>82</v>
      </c>
      <c r="AV132" s="14" t="s">
        <v>82</v>
      </c>
      <c r="AW132" s="14" t="s">
        <v>33</v>
      </c>
      <c r="AX132" s="14" t="s">
        <v>80</v>
      </c>
      <c r="AY132" s="207" t="s">
        <v>120</v>
      </c>
    </row>
    <row r="133" spans="1:65" s="12" customFormat="1" ht="22.9" customHeight="1">
      <c r="B133" s="157"/>
      <c r="C133" s="158"/>
      <c r="D133" s="159" t="s">
        <v>71</v>
      </c>
      <c r="E133" s="171" t="s">
        <v>147</v>
      </c>
      <c r="F133" s="171" t="s">
        <v>221</v>
      </c>
      <c r="G133" s="158"/>
      <c r="H133" s="158"/>
      <c r="I133" s="161"/>
      <c r="J133" s="172">
        <f>BK133</f>
        <v>0</v>
      </c>
      <c r="K133" s="158"/>
      <c r="L133" s="163"/>
      <c r="M133" s="164"/>
      <c r="N133" s="165"/>
      <c r="O133" s="165"/>
      <c r="P133" s="166">
        <f>SUM(P134:P202)</f>
        <v>0</v>
      </c>
      <c r="Q133" s="165"/>
      <c r="R133" s="166">
        <f>SUM(R134:R202)</f>
        <v>344.11094254999995</v>
      </c>
      <c r="S133" s="165"/>
      <c r="T133" s="167">
        <f>SUM(T134:T202)</f>
        <v>0</v>
      </c>
      <c r="AR133" s="168" t="s">
        <v>80</v>
      </c>
      <c r="AT133" s="169" t="s">
        <v>71</v>
      </c>
      <c r="AU133" s="169" t="s">
        <v>80</v>
      </c>
      <c r="AY133" s="168" t="s">
        <v>120</v>
      </c>
      <c r="BK133" s="170">
        <f>SUM(BK134:BK202)</f>
        <v>0</v>
      </c>
    </row>
    <row r="134" spans="1:65" s="2" customFormat="1" ht="16.5" customHeight="1">
      <c r="A134" s="34"/>
      <c r="B134" s="35"/>
      <c r="C134" s="173" t="s">
        <v>222</v>
      </c>
      <c r="D134" s="173" t="s">
        <v>122</v>
      </c>
      <c r="E134" s="174" t="s">
        <v>223</v>
      </c>
      <c r="F134" s="175" t="s">
        <v>224</v>
      </c>
      <c r="G134" s="176" t="s">
        <v>131</v>
      </c>
      <c r="H134" s="177">
        <v>3714</v>
      </c>
      <c r="I134" s="178"/>
      <c r="J134" s="179">
        <f>ROUND(I134*H134,2)</f>
        <v>0</v>
      </c>
      <c r="K134" s="175" t="s">
        <v>126</v>
      </c>
      <c r="L134" s="39"/>
      <c r="M134" s="180" t="s">
        <v>19</v>
      </c>
      <c r="N134" s="181" t="s">
        <v>43</v>
      </c>
      <c r="O134" s="64"/>
      <c r="P134" s="182">
        <f>O134*H134</f>
        <v>0</v>
      </c>
      <c r="Q134" s="182">
        <v>0</v>
      </c>
      <c r="R134" s="182">
        <f>Q134*H134</f>
        <v>0</v>
      </c>
      <c r="S134" s="182">
        <v>0</v>
      </c>
      <c r="T134" s="18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4" t="s">
        <v>127</v>
      </c>
      <c r="AT134" s="184" t="s">
        <v>122</v>
      </c>
      <c r="AU134" s="184" t="s">
        <v>82</v>
      </c>
      <c r="AY134" s="17" t="s">
        <v>120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7" t="s">
        <v>80</v>
      </c>
      <c r="BK134" s="185">
        <f>ROUND(I134*H134,2)</f>
        <v>0</v>
      </c>
      <c r="BL134" s="17" t="s">
        <v>127</v>
      </c>
      <c r="BM134" s="184" t="s">
        <v>225</v>
      </c>
    </row>
    <row r="135" spans="1:65" s="13" customFormat="1" ht="11.25">
      <c r="B135" s="186"/>
      <c r="C135" s="187"/>
      <c r="D135" s="188" t="s">
        <v>133</v>
      </c>
      <c r="E135" s="189" t="s">
        <v>19</v>
      </c>
      <c r="F135" s="190" t="s">
        <v>226</v>
      </c>
      <c r="G135" s="187"/>
      <c r="H135" s="189" t="s">
        <v>19</v>
      </c>
      <c r="I135" s="191"/>
      <c r="J135" s="187"/>
      <c r="K135" s="187"/>
      <c r="L135" s="192"/>
      <c r="M135" s="193"/>
      <c r="N135" s="194"/>
      <c r="O135" s="194"/>
      <c r="P135" s="194"/>
      <c r="Q135" s="194"/>
      <c r="R135" s="194"/>
      <c r="S135" s="194"/>
      <c r="T135" s="195"/>
      <c r="AT135" s="196" t="s">
        <v>133</v>
      </c>
      <c r="AU135" s="196" t="s">
        <v>82</v>
      </c>
      <c r="AV135" s="13" t="s">
        <v>80</v>
      </c>
      <c r="AW135" s="13" t="s">
        <v>33</v>
      </c>
      <c r="AX135" s="13" t="s">
        <v>72</v>
      </c>
      <c r="AY135" s="196" t="s">
        <v>120</v>
      </c>
    </row>
    <row r="136" spans="1:65" s="14" customFormat="1" ht="11.25">
      <c r="B136" s="197"/>
      <c r="C136" s="198"/>
      <c r="D136" s="188" t="s">
        <v>133</v>
      </c>
      <c r="E136" s="199" t="s">
        <v>19</v>
      </c>
      <c r="F136" s="200" t="s">
        <v>141</v>
      </c>
      <c r="G136" s="198"/>
      <c r="H136" s="201">
        <v>2475</v>
      </c>
      <c r="I136" s="202"/>
      <c r="J136" s="198"/>
      <c r="K136" s="198"/>
      <c r="L136" s="203"/>
      <c r="M136" s="204"/>
      <c r="N136" s="205"/>
      <c r="O136" s="205"/>
      <c r="P136" s="205"/>
      <c r="Q136" s="205"/>
      <c r="R136" s="205"/>
      <c r="S136" s="205"/>
      <c r="T136" s="206"/>
      <c r="AT136" s="207" t="s">
        <v>133</v>
      </c>
      <c r="AU136" s="207" t="s">
        <v>82</v>
      </c>
      <c r="AV136" s="14" t="s">
        <v>82</v>
      </c>
      <c r="AW136" s="14" t="s">
        <v>33</v>
      </c>
      <c r="AX136" s="14" t="s">
        <v>72</v>
      </c>
      <c r="AY136" s="207" t="s">
        <v>120</v>
      </c>
    </row>
    <row r="137" spans="1:65" s="13" customFormat="1" ht="11.25">
      <c r="B137" s="186"/>
      <c r="C137" s="187"/>
      <c r="D137" s="188" t="s">
        <v>133</v>
      </c>
      <c r="E137" s="189" t="s">
        <v>19</v>
      </c>
      <c r="F137" s="190" t="s">
        <v>227</v>
      </c>
      <c r="G137" s="187"/>
      <c r="H137" s="189" t="s">
        <v>19</v>
      </c>
      <c r="I137" s="191"/>
      <c r="J137" s="187"/>
      <c r="K137" s="187"/>
      <c r="L137" s="192"/>
      <c r="M137" s="193"/>
      <c r="N137" s="194"/>
      <c r="O137" s="194"/>
      <c r="P137" s="194"/>
      <c r="Q137" s="194"/>
      <c r="R137" s="194"/>
      <c r="S137" s="194"/>
      <c r="T137" s="195"/>
      <c r="AT137" s="196" t="s">
        <v>133</v>
      </c>
      <c r="AU137" s="196" t="s">
        <v>82</v>
      </c>
      <c r="AV137" s="13" t="s">
        <v>80</v>
      </c>
      <c r="AW137" s="13" t="s">
        <v>33</v>
      </c>
      <c r="AX137" s="13" t="s">
        <v>72</v>
      </c>
      <c r="AY137" s="196" t="s">
        <v>120</v>
      </c>
    </row>
    <row r="138" spans="1:65" s="14" customFormat="1" ht="11.25">
      <c r="B138" s="197"/>
      <c r="C138" s="198"/>
      <c r="D138" s="188" t="s">
        <v>133</v>
      </c>
      <c r="E138" s="199" t="s">
        <v>19</v>
      </c>
      <c r="F138" s="200" t="s">
        <v>228</v>
      </c>
      <c r="G138" s="198"/>
      <c r="H138" s="201">
        <v>1087</v>
      </c>
      <c r="I138" s="202"/>
      <c r="J138" s="198"/>
      <c r="K138" s="198"/>
      <c r="L138" s="203"/>
      <c r="M138" s="204"/>
      <c r="N138" s="205"/>
      <c r="O138" s="205"/>
      <c r="P138" s="205"/>
      <c r="Q138" s="205"/>
      <c r="R138" s="205"/>
      <c r="S138" s="205"/>
      <c r="T138" s="206"/>
      <c r="AT138" s="207" t="s">
        <v>133</v>
      </c>
      <c r="AU138" s="207" t="s">
        <v>82</v>
      </c>
      <c r="AV138" s="14" t="s">
        <v>82</v>
      </c>
      <c r="AW138" s="14" t="s">
        <v>33</v>
      </c>
      <c r="AX138" s="14" t="s">
        <v>72</v>
      </c>
      <c r="AY138" s="207" t="s">
        <v>120</v>
      </c>
    </row>
    <row r="139" spans="1:65" s="13" customFormat="1" ht="11.25">
      <c r="B139" s="186"/>
      <c r="C139" s="187"/>
      <c r="D139" s="188" t="s">
        <v>133</v>
      </c>
      <c r="E139" s="189" t="s">
        <v>19</v>
      </c>
      <c r="F139" s="190" t="s">
        <v>229</v>
      </c>
      <c r="G139" s="187"/>
      <c r="H139" s="189" t="s">
        <v>19</v>
      </c>
      <c r="I139" s="191"/>
      <c r="J139" s="187"/>
      <c r="K139" s="187"/>
      <c r="L139" s="192"/>
      <c r="M139" s="193"/>
      <c r="N139" s="194"/>
      <c r="O139" s="194"/>
      <c r="P139" s="194"/>
      <c r="Q139" s="194"/>
      <c r="R139" s="194"/>
      <c r="S139" s="194"/>
      <c r="T139" s="195"/>
      <c r="AT139" s="196" t="s">
        <v>133</v>
      </c>
      <c r="AU139" s="196" t="s">
        <v>82</v>
      </c>
      <c r="AV139" s="13" t="s">
        <v>80</v>
      </c>
      <c r="AW139" s="13" t="s">
        <v>33</v>
      </c>
      <c r="AX139" s="13" t="s">
        <v>72</v>
      </c>
      <c r="AY139" s="196" t="s">
        <v>120</v>
      </c>
    </row>
    <row r="140" spans="1:65" s="14" customFormat="1" ht="11.25">
      <c r="B140" s="197"/>
      <c r="C140" s="198"/>
      <c r="D140" s="188" t="s">
        <v>133</v>
      </c>
      <c r="E140" s="199" t="s">
        <v>19</v>
      </c>
      <c r="F140" s="200" t="s">
        <v>230</v>
      </c>
      <c r="G140" s="198"/>
      <c r="H140" s="201">
        <v>152</v>
      </c>
      <c r="I140" s="202"/>
      <c r="J140" s="198"/>
      <c r="K140" s="198"/>
      <c r="L140" s="203"/>
      <c r="M140" s="204"/>
      <c r="N140" s="205"/>
      <c r="O140" s="205"/>
      <c r="P140" s="205"/>
      <c r="Q140" s="205"/>
      <c r="R140" s="205"/>
      <c r="S140" s="205"/>
      <c r="T140" s="206"/>
      <c r="AT140" s="207" t="s">
        <v>133</v>
      </c>
      <c r="AU140" s="207" t="s">
        <v>82</v>
      </c>
      <c r="AV140" s="14" t="s">
        <v>82</v>
      </c>
      <c r="AW140" s="14" t="s">
        <v>33</v>
      </c>
      <c r="AX140" s="14" t="s">
        <v>72</v>
      </c>
      <c r="AY140" s="207" t="s">
        <v>120</v>
      </c>
    </row>
    <row r="141" spans="1:65" s="15" customFormat="1" ht="11.25">
      <c r="B141" s="218"/>
      <c r="C141" s="219"/>
      <c r="D141" s="188" t="s">
        <v>133</v>
      </c>
      <c r="E141" s="220" t="s">
        <v>19</v>
      </c>
      <c r="F141" s="221" t="s">
        <v>200</v>
      </c>
      <c r="G141" s="219"/>
      <c r="H141" s="222">
        <v>3714</v>
      </c>
      <c r="I141" s="223"/>
      <c r="J141" s="219"/>
      <c r="K141" s="219"/>
      <c r="L141" s="224"/>
      <c r="M141" s="225"/>
      <c r="N141" s="226"/>
      <c r="O141" s="226"/>
      <c r="P141" s="226"/>
      <c r="Q141" s="226"/>
      <c r="R141" s="226"/>
      <c r="S141" s="226"/>
      <c r="T141" s="227"/>
      <c r="AT141" s="228" t="s">
        <v>133</v>
      </c>
      <c r="AU141" s="228" t="s">
        <v>82</v>
      </c>
      <c r="AV141" s="15" t="s">
        <v>127</v>
      </c>
      <c r="AW141" s="15" t="s">
        <v>33</v>
      </c>
      <c r="AX141" s="15" t="s">
        <v>80</v>
      </c>
      <c r="AY141" s="228" t="s">
        <v>120</v>
      </c>
    </row>
    <row r="142" spans="1:65" s="2" customFormat="1" ht="16.5" customHeight="1">
      <c r="A142" s="34"/>
      <c r="B142" s="35"/>
      <c r="C142" s="173" t="s">
        <v>231</v>
      </c>
      <c r="D142" s="173" t="s">
        <v>122</v>
      </c>
      <c r="E142" s="174" t="s">
        <v>232</v>
      </c>
      <c r="F142" s="175" t="s">
        <v>233</v>
      </c>
      <c r="G142" s="176" t="s">
        <v>131</v>
      </c>
      <c r="H142" s="177">
        <v>231</v>
      </c>
      <c r="I142" s="178"/>
      <c r="J142" s="179">
        <f>ROUND(I142*H142,2)</f>
        <v>0</v>
      </c>
      <c r="K142" s="175" t="s">
        <v>126</v>
      </c>
      <c r="L142" s="39"/>
      <c r="M142" s="180" t="s">
        <v>19</v>
      </c>
      <c r="N142" s="181" t="s">
        <v>43</v>
      </c>
      <c r="O142" s="64"/>
      <c r="P142" s="182">
        <f>O142*H142</f>
        <v>0</v>
      </c>
      <c r="Q142" s="182">
        <v>0</v>
      </c>
      <c r="R142" s="182">
        <f>Q142*H142</f>
        <v>0</v>
      </c>
      <c r="S142" s="182">
        <v>0</v>
      </c>
      <c r="T142" s="18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4" t="s">
        <v>127</v>
      </c>
      <c r="AT142" s="184" t="s">
        <v>122</v>
      </c>
      <c r="AU142" s="184" t="s">
        <v>82</v>
      </c>
      <c r="AY142" s="17" t="s">
        <v>120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7" t="s">
        <v>80</v>
      </c>
      <c r="BK142" s="185">
        <f>ROUND(I142*H142,2)</f>
        <v>0</v>
      </c>
      <c r="BL142" s="17" t="s">
        <v>127</v>
      </c>
      <c r="BM142" s="184" t="s">
        <v>234</v>
      </c>
    </row>
    <row r="143" spans="1:65" s="13" customFormat="1" ht="11.25">
      <c r="B143" s="186"/>
      <c r="C143" s="187"/>
      <c r="D143" s="188" t="s">
        <v>133</v>
      </c>
      <c r="E143" s="189" t="s">
        <v>19</v>
      </c>
      <c r="F143" s="190" t="s">
        <v>235</v>
      </c>
      <c r="G143" s="187"/>
      <c r="H143" s="189" t="s">
        <v>19</v>
      </c>
      <c r="I143" s="191"/>
      <c r="J143" s="187"/>
      <c r="K143" s="187"/>
      <c r="L143" s="192"/>
      <c r="M143" s="193"/>
      <c r="N143" s="194"/>
      <c r="O143" s="194"/>
      <c r="P143" s="194"/>
      <c r="Q143" s="194"/>
      <c r="R143" s="194"/>
      <c r="S143" s="194"/>
      <c r="T143" s="195"/>
      <c r="AT143" s="196" t="s">
        <v>133</v>
      </c>
      <c r="AU143" s="196" t="s">
        <v>82</v>
      </c>
      <c r="AV143" s="13" t="s">
        <v>80</v>
      </c>
      <c r="AW143" s="13" t="s">
        <v>33</v>
      </c>
      <c r="AX143" s="13" t="s">
        <v>72</v>
      </c>
      <c r="AY143" s="196" t="s">
        <v>120</v>
      </c>
    </row>
    <row r="144" spans="1:65" s="14" customFormat="1" ht="11.25">
      <c r="B144" s="197"/>
      <c r="C144" s="198"/>
      <c r="D144" s="188" t="s">
        <v>133</v>
      </c>
      <c r="E144" s="199" t="s">
        <v>19</v>
      </c>
      <c r="F144" s="200" t="s">
        <v>236</v>
      </c>
      <c r="G144" s="198"/>
      <c r="H144" s="201">
        <v>183</v>
      </c>
      <c r="I144" s="202"/>
      <c r="J144" s="198"/>
      <c r="K144" s="198"/>
      <c r="L144" s="203"/>
      <c r="M144" s="204"/>
      <c r="N144" s="205"/>
      <c r="O144" s="205"/>
      <c r="P144" s="205"/>
      <c r="Q144" s="205"/>
      <c r="R144" s="205"/>
      <c r="S144" s="205"/>
      <c r="T144" s="206"/>
      <c r="AT144" s="207" t="s">
        <v>133</v>
      </c>
      <c r="AU144" s="207" t="s">
        <v>82</v>
      </c>
      <c r="AV144" s="14" t="s">
        <v>82</v>
      </c>
      <c r="AW144" s="14" t="s">
        <v>33</v>
      </c>
      <c r="AX144" s="14" t="s">
        <v>72</v>
      </c>
      <c r="AY144" s="207" t="s">
        <v>120</v>
      </c>
    </row>
    <row r="145" spans="1:65" s="13" customFormat="1" ht="11.25">
      <c r="B145" s="186"/>
      <c r="C145" s="187"/>
      <c r="D145" s="188" t="s">
        <v>133</v>
      </c>
      <c r="E145" s="189" t="s">
        <v>19</v>
      </c>
      <c r="F145" s="190" t="s">
        <v>237</v>
      </c>
      <c r="G145" s="187"/>
      <c r="H145" s="189" t="s">
        <v>19</v>
      </c>
      <c r="I145" s="191"/>
      <c r="J145" s="187"/>
      <c r="K145" s="187"/>
      <c r="L145" s="192"/>
      <c r="M145" s="193"/>
      <c r="N145" s="194"/>
      <c r="O145" s="194"/>
      <c r="P145" s="194"/>
      <c r="Q145" s="194"/>
      <c r="R145" s="194"/>
      <c r="S145" s="194"/>
      <c r="T145" s="195"/>
      <c r="AT145" s="196" t="s">
        <v>133</v>
      </c>
      <c r="AU145" s="196" t="s">
        <v>82</v>
      </c>
      <c r="AV145" s="13" t="s">
        <v>80</v>
      </c>
      <c r="AW145" s="13" t="s">
        <v>33</v>
      </c>
      <c r="AX145" s="13" t="s">
        <v>72</v>
      </c>
      <c r="AY145" s="196" t="s">
        <v>120</v>
      </c>
    </row>
    <row r="146" spans="1:65" s="14" customFormat="1" ht="11.25">
      <c r="B146" s="197"/>
      <c r="C146" s="198"/>
      <c r="D146" s="188" t="s">
        <v>133</v>
      </c>
      <c r="E146" s="199" t="s">
        <v>19</v>
      </c>
      <c r="F146" s="200" t="s">
        <v>238</v>
      </c>
      <c r="G146" s="198"/>
      <c r="H146" s="201">
        <v>48</v>
      </c>
      <c r="I146" s="202"/>
      <c r="J146" s="198"/>
      <c r="K146" s="198"/>
      <c r="L146" s="203"/>
      <c r="M146" s="204"/>
      <c r="N146" s="205"/>
      <c r="O146" s="205"/>
      <c r="P146" s="205"/>
      <c r="Q146" s="205"/>
      <c r="R146" s="205"/>
      <c r="S146" s="205"/>
      <c r="T146" s="206"/>
      <c r="AT146" s="207" t="s">
        <v>133</v>
      </c>
      <c r="AU146" s="207" t="s">
        <v>82</v>
      </c>
      <c r="AV146" s="14" t="s">
        <v>82</v>
      </c>
      <c r="AW146" s="14" t="s">
        <v>33</v>
      </c>
      <c r="AX146" s="14" t="s">
        <v>72</v>
      </c>
      <c r="AY146" s="207" t="s">
        <v>120</v>
      </c>
    </row>
    <row r="147" spans="1:65" s="15" customFormat="1" ht="11.25">
      <c r="B147" s="218"/>
      <c r="C147" s="219"/>
      <c r="D147" s="188" t="s">
        <v>133</v>
      </c>
      <c r="E147" s="220" t="s">
        <v>19</v>
      </c>
      <c r="F147" s="221" t="s">
        <v>200</v>
      </c>
      <c r="G147" s="219"/>
      <c r="H147" s="222">
        <v>231</v>
      </c>
      <c r="I147" s="223"/>
      <c r="J147" s="219"/>
      <c r="K147" s="219"/>
      <c r="L147" s="224"/>
      <c r="M147" s="225"/>
      <c r="N147" s="226"/>
      <c r="O147" s="226"/>
      <c r="P147" s="226"/>
      <c r="Q147" s="226"/>
      <c r="R147" s="226"/>
      <c r="S147" s="226"/>
      <c r="T147" s="227"/>
      <c r="AT147" s="228" t="s">
        <v>133</v>
      </c>
      <c r="AU147" s="228" t="s">
        <v>82</v>
      </c>
      <c r="AV147" s="15" t="s">
        <v>127</v>
      </c>
      <c r="AW147" s="15" t="s">
        <v>33</v>
      </c>
      <c r="AX147" s="15" t="s">
        <v>80</v>
      </c>
      <c r="AY147" s="228" t="s">
        <v>120</v>
      </c>
    </row>
    <row r="148" spans="1:65" s="2" customFormat="1" ht="24">
      <c r="A148" s="34"/>
      <c r="B148" s="35"/>
      <c r="C148" s="173" t="s">
        <v>7</v>
      </c>
      <c r="D148" s="173" t="s">
        <v>122</v>
      </c>
      <c r="E148" s="174" t="s">
        <v>239</v>
      </c>
      <c r="F148" s="175" t="s">
        <v>240</v>
      </c>
      <c r="G148" s="176" t="s">
        <v>131</v>
      </c>
      <c r="H148" s="177">
        <v>2475</v>
      </c>
      <c r="I148" s="178"/>
      <c r="J148" s="179">
        <f>ROUND(I148*H148,2)</f>
        <v>0</v>
      </c>
      <c r="K148" s="175" t="s">
        <v>126</v>
      </c>
      <c r="L148" s="39"/>
      <c r="M148" s="180" t="s">
        <v>19</v>
      </c>
      <c r="N148" s="181" t="s">
        <v>43</v>
      </c>
      <c r="O148" s="64"/>
      <c r="P148" s="182">
        <f>O148*H148</f>
        <v>0</v>
      </c>
      <c r="Q148" s="182">
        <v>0</v>
      </c>
      <c r="R148" s="182">
        <f>Q148*H148</f>
        <v>0</v>
      </c>
      <c r="S148" s="182">
        <v>0</v>
      </c>
      <c r="T148" s="18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4" t="s">
        <v>127</v>
      </c>
      <c r="AT148" s="184" t="s">
        <v>122</v>
      </c>
      <c r="AU148" s="184" t="s">
        <v>82</v>
      </c>
      <c r="AY148" s="17" t="s">
        <v>120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7" t="s">
        <v>80</v>
      </c>
      <c r="BK148" s="185">
        <f>ROUND(I148*H148,2)</f>
        <v>0</v>
      </c>
      <c r="BL148" s="17" t="s">
        <v>127</v>
      </c>
      <c r="BM148" s="184" t="s">
        <v>241</v>
      </c>
    </row>
    <row r="149" spans="1:65" s="13" customFormat="1" ht="11.25">
      <c r="B149" s="186"/>
      <c r="C149" s="187"/>
      <c r="D149" s="188" t="s">
        <v>133</v>
      </c>
      <c r="E149" s="189" t="s">
        <v>19</v>
      </c>
      <c r="F149" s="190" t="s">
        <v>226</v>
      </c>
      <c r="G149" s="187"/>
      <c r="H149" s="189" t="s">
        <v>19</v>
      </c>
      <c r="I149" s="191"/>
      <c r="J149" s="187"/>
      <c r="K149" s="187"/>
      <c r="L149" s="192"/>
      <c r="M149" s="193"/>
      <c r="N149" s="194"/>
      <c r="O149" s="194"/>
      <c r="P149" s="194"/>
      <c r="Q149" s="194"/>
      <c r="R149" s="194"/>
      <c r="S149" s="194"/>
      <c r="T149" s="195"/>
      <c r="AT149" s="196" t="s">
        <v>133</v>
      </c>
      <c r="AU149" s="196" t="s">
        <v>82</v>
      </c>
      <c r="AV149" s="13" t="s">
        <v>80</v>
      </c>
      <c r="AW149" s="13" t="s">
        <v>33</v>
      </c>
      <c r="AX149" s="13" t="s">
        <v>72</v>
      </c>
      <c r="AY149" s="196" t="s">
        <v>120</v>
      </c>
    </row>
    <row r="150" spans="1:65" s="14" customFormat="1" ht="11.25">
      <c r="B150" s="197"/>
      <c r="C150" s="198"/>
      <c r="D150" s="188" t="s">
        <v>133</v>
      </c>
      <c r="E150" s="199" t="s">
        <v>19</v>
      </c>
      <c r="F150" s="200" t="s">
        <v>141</v>
      </c>
      <c r="G150" s="198"/>
      <c r="H150" s="201">
        <v>2475</v>
      </c>
      <c r="I150" s="202"/>
      <c r="J150" s="198"/>
      <c r="K150" s="198"/>
      <c r="L150" s="203"/>
      <c r="M150" s="204"/>
      <c r="N150" s="205"/>
      <c r="O150" s="205"/>
      <c r="P150" s="205"/>
      <c r="Q150" s="205"/>
      <c r="R150" s="205"/>
      <c r="S150" s="205"/>
      <c r="T150" s="206"/>
      <c r="AT150" s="207" t="s">
        <v>133</v>
      </c>
      <c r="AU150" s="207" t="s">
        <v>82</v>
      </c>
      <c r="AV150" s="14" t="s">
        <v>82</v>
      </c>
      <c r="AW150" s="14" t="s">
        <v>33</v>
      </c>
      <c r="AX150" s="14" t="s">
        <v>80</v>
      </c>
      <c r="AY150" s="207" t="s">
        <v>120</v>
      </c>
    </row>
    <row r="151" spans="1:65" s="2" customFormat="1" ht="24">
      <c r="A151" s="34"/>
      <c r="B151" s="35"/>
      <c r="C151" s="173" t="s">
        <v>242</v>
      </c>
      <c r="D151" s="173" t="s">
        <v>122</v>
      </c>
      <c r="E151" s="174" t="s">
        <v>243</v>
      </c>
      <c r="F151" s="175" t="s">
        <v>244</v>
      </c>
      <c r="G151" s="176" t="s">
        <v>131</v>
      </c>
      <c r="H151" s="177">
        <v>2475</v>
      </c>
      <c r="I151" s="178"/>
      <c r="J151" s="179">
        <f>ROUND(I151*H151,2)</f>
        <v>0</v>
      </c>
      <c r="K151" s="175" t="s">
        <v>126</v>
      </c>
      <c r="L151" s="39"/>
      <c r="M151" s="180" t="s">
        <v>19</v>
      </c>
      <c r="N151" s="181" t="s">
        <v>43</v>
      </c>
      <c r="O151" s="64"/>
      <c r="P151" s="182">
        <f>O151*H151</f>
        <v>0</v>
      </c>
      <c r="Q151" s="182">
        <v>0</v>
      </c>
      <c r="R151" s="182">
        <f>Q151*H151</f>
        <v>0</v>
      </c>
      <c r="S151" s="182">
        <v>0</v>
      </c>
      <c r="T151" s="18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4" t="s">
        <v>127</v>
      </c>
      <c r="AT151" s="184" t="s">
        <v>122</v>
      </c>
      <c r="AU151" s="184" t="s">
        <v>82</v>
      </c>
      <c r="AY151" s="17" t="s">
        <v>120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7" t="s">
        <v>80</v>
      </c>
      <c r="BK151" s="185">
        <f>ROUND(I151*H151,2)</f>
        <v>0</v>
      </c>
      <c r="BL151" s="17" t="s">
        <v>127</v>
      </c>
      <c r="BM151" s="184" t="s">
        <v>245</v>
      </c>
    </row>
    <row r="152" spans="1:65" s="13" customFormat="1" ht="11.25">
      <c r="B152" s="186"/>
      <c r="C152" s="187"/>
      <c r="D152" s="188" t="s">
        <v>133</v>
      </c>
      <c r="E152" s="189" t="s">
        <v>19</v>
      </c>
      <c r="F152" s="190" t="s">
        <v>226</v>
      </c>
      <c r="G152" s="187"/>
      <c r="H152" s="189" t="s">
        <v>19</v>
      </c>
      <c r="I152" s="191"/>
      <c r="J152" s="187"/>
      <c r="K152" s="187"/>
      <c r="L152" s="192"/>
      <c r="M152" s="193"/>
      <c r="N152" s="194"/>
      <c r="O152" s="194"/>
      <c r="P152" s="194"/>
      <c r="Q152" s="194"/>
      <c r="R152" s="194"/>
      <c r="S152" s="194"/>
      <c r="T152" s="195"/>
      <c r="AT152" s="196" t="s">
        <v>133</v>
      </c>
      <c r="AU152" s="196" t="s">
        <v>82</v>
      </c>
      <c r="AV152" s="13" t="s">
        <v>80</v>
      </c>
      <c r="AW152" s="13" t="s">
        <v>33</v>
      </c>
      <c r="AX152" s="13" t="s">
        <v>72</v>
      </c>
      <c r="AY152" s="196" t="s">
        <v>120</v>
      </c>
    </row>
    <row r="153" spans="1:65" s="14" customFormat="1" ht="11.25">
      <c r="B153" s="197"/>
      <c r="C153" s="198"/>
      <c r="D153" s="188" t="s">
        <v>133</v>
      </c>
      <c r="E153" s="199" t="s">
        <v>19</v>
      </c>
      <c r="F153" s="200" t="s">
        <v>141</v>
      </c>
      <c r="G153" s="198"/>
      <c r="H153" s="201">
        <v>2475</v>
      </c>
      <c r="I153" s="202"/>
      <c r="J153" s="198"/>
      <c r="K153" s="198"/>
      <c r="L153" s="203"/>
      <c r="M153" s="204"/>
      <c r="N153" s="205"/>
      <c r="O153" s="205"/>
      <c r="P153" s="205"/>
      <c r="Q153" s="205"/>
      <c r="R153" s="205"/>
      <c r="S153" s="205"/>
      <c r="T153" s="206"/>
      <c r="AT153" s="207" t="s">
        <v>133</v>
      </c>
      <c r="AU153" s="207" t="s">
        <v>82</v>
      </c>
      <c r="AV153" s="14" t="s">
        <v>82</v>
      </c>
      <c r="AW153" s="14" t="s">
        <v>33</v>
      </c>
      <c r="AX153" s="14" t="s">
        <v>80</v>
      </c>
      <c r="AY153" s="207" t="s">
        <v>120</v>
      </c>
    </row>
    <row r="154" spans="1:65" s="2" customFormat="1" ht="16.5" customHeight="1">
      <c r="A154" s="34"/>
      <c r="B154" s="35"/>
      <c r="C154" s="173" t="s">
        <v>246</v>
      </c>
      <c r="D154" s="173" t="s">
        <v>122</v>
      </c>
      <c r="E154" s="174" t="s">
        <v>247</v>
      </c>
      <c r="F154" s="175" t="s">
        <v>248</v>
      </c>
      <c r="G154" s="176" t="s">
        <v>131</v>
      </c>
      <c r="H154" s="177">
        <v>2475</v>
      </c>
      <c r="I154" s="178"/>
      <c r="J154" s="179">
        <f>ROUND(I154*H154,2)</f>
        <v>0</v>
      </c>
      <c r="K154" s="175" t="s">
        <v>126</v>
      </c>
      <c r="L154" s="39"/>
      <c r="M154" s="180" t="s">
        <v>19</v>
      </c>
      <c r="N154" s="181" t="s">
        <v>43</v>
      </c>
      <c r="O154" s="64"/>
      <c r="P154" s="182">
        <f>O154*H154</f>
        <v>0</v>
      </c>
      <c r="Q154" s="182">
        <v>0</v>
      </c>
      <c r="R154" s="182">
        <f>Q154*H154</f>
        <v>0</v>
      </c>
      <c r="S154" s="182">
        <v>0</v>
      </c>
      <c r="T154" s="183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4" t="s">
        <v>127</v>
      </c>
      <c r="AT154" s="184" t="s">
        <v>122</v>
      </c>
      <c r="AU154" s="184" t="s">
        <v>82</v>
      </c>
      <c r="AY154" s="17" t="s">
        <v>120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17" t="s">
        <v>80</v>
      </c>
      <c r="BK154" s="185">
        <f>ROUND(I154*H154,2)</f>
        <v>0</v>
      </c>
      <c r="BL154" s="17" t="s">
        <v>127</v>
      </c>
      <c r="BM154" s="184" t="s">
        <v>249</v>
      </c>
    </row>
    <row r="155" spans="1:65" s="2" customFormat="1" ht="19.5">
      <c r="A155" s="34"/>
      <c r="B155" s="35"/>
      <c r="C155" s="36"/>
      <c r="D155" s="188" t="s">
        <v>250</v>
      </c>
      <c r="E155" s="36"/>
      <c r="F155" s="229" t="s">
        <v>251</v>
      </c>
      <c r="G155" s="36"/>
      <c r="H155" s="36"/>
      <c r="I155" s="230"/>
      <c r="J155" s="36"/>
      <c r="K155" s="36"/>
      <c r="L155" s="39"/>
      <c r="M155" s="231"/>
      <c r="N155" s="232"/>
      <c r="O155" s="64"/>
      <c r="P155" s="64"/>
      <c r="Q155" s="64"/>
      <c r="R155" s="64"/>
      <c r="S155" s="64"/>
      <c r="T155" s="65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250</v>
      </c>
      <c r="AU155" s="17" t="s">
        <v>82</v>
      </c>
    </row>
    <row r="156" spans="1:65" s="13" customFormat="1" ht="11.25">
      <c r="B156" s="186"/>
      <c r="C156" s="187"/>
      <c r="D156" s="188" t="s">
        <v>133</v>
      </c>
      <c r="E156" s="189" t="s">
        <v>19</v>
      </c>
      <c r="F156" s="190" t="s">
        <v>226</v>
      </c>
      <c r="G156" s="187"/>
      <c r="H156" s="189" t="s">
        <v>19</v>
      </c>
      <c r="I156" s="191"/>
      <c r="J156" s="187"/>
      <c r="K156" s="187"/>
      <c r="L156" s="192"/>
      <c r="M156" s="193"/>
      <c r="N156" s="194"/>
      <c r="O156" s="194"/>
      <c r="P156" s="194"/>
      <c r="Q156" s="194"/>
      <c r="R156" s="194"/>
      <c r="S156" s="194"/>
      <c r="T156" s="195"/>
      <c r="AT156" s="196" t="s">
        <v>133</v>
      </c>
      <c r="AU156" s="196" t="s">
        <v>82</v>
      </c>
      <c r="AV156" s="13" t="s">
        <v>80</v>
      </c>
      <c r="AW156" s="13" t="s">
        <v>33</v>
      </c>
      <c r="AX156" s="13" t="s">
        <v>72</v>
      </c>
      <c r="AY156" s="196" t="s">
        <v>120</v>
      </c>
    </row>
    <row r="157" spans="1:65" s="14" customFormat="1" ht="11.25">
      <c r="B157" s="197"/>
      <c r="C157" s="198"/>
      <c r="D157" s="188" t="s">
        <v>133</v>
      </c>
      <c r="E157" s="199" t="s">
        <v>19</v>
      </c>
      <c r="F157" s="200" t="s">
        <v>141</v>
      </c>
      <c r="G157" s="198"/>
      <c r="H157" s="201">
        <v>2475</v>
      </c>
      <c r="I157" s="202"/>
      <c r="J157" s="198"/>
      <c r="K157" s="198"/>
      <c r="L157" s="203"/>
      <c r="M157" s="204"/>
      <c r="N157" s="205"/>
      <c r="O157" s="205"/>
      <c r="P157" s="205"/>
      <c r="Q157" s="205"/>
      <c r="R157" s="205"/>
      <c r="S157" s="205"/>
      <c r="T157" s="206"/>
      <c r="AT157" s="207" t="s">
        <v>133</v>
      </c>
      <c r="AU157" s="207" t="s">
        <v>82</v>
      </c>
      <c r="AV157" s="14" t="s">
        <v>82</v>
      </c>
      <c r="AW157" s="14" t="s">
        <v>33</v>
      </c>
      <c r="AX157" s="14" t="s">
        <v>80</v>
      </c>
      <c r="AY157" s="207" t="s">
        <v>120</v>
      </c>
    </row>
    <row r="158" spans="1:65" s="2" customFormat="1" ht="16.5" customHeight="1">
      <c r="A158" s="34"/>
      <c r="B158" s="35"/>
      <c r="C158" s="173" t="s">
        <v>252</v>
      </c>
      <c r="D158" s="173" t="s">
        <v>122</v>
      </c>
      <c r="E158" s="174" t="s">
        <v>253</v>
      </c>
      <c r="F158" s="175" t="s">
        <v>254</v>
      </c>
      <c r="G158" s="176" t="s">
        <v>131</v>
      </c>
      <c r="H158" s="177">
        <v>4950</v>
      </c>
      <c r="I158" s="178"/>
      <c r="J158" s="179">
        <f>ROUND(I158*H158,2)</f>
        <v>0</v>
      </c>
      <c r="K158" s="175" t="s">
        <v>126</v>
      </c>
      <c r="L158" s="39"/>
      <c r="M158" s="180" t="s">
        <v>19</v>
      </c>
      <c r="N158" s="181" t="s">
        <v>43</v>
      </c>
      <c r="O158" s="64"/>
      <c r="P158" s="182">
        <f>O158*H158</f>
        <v>0</v>
      </c>
      <c r="Q158" s="182">
        <v>0</v>
      </c>
      <c r="R158" s="182">
        <f>Q158*H158</f>
        <v>0</v>
      </c>
      <c r="S158" s="182">
        <v>0</v>
      </c>
      <c r="T158" s="18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4" t="s">
        <v>127</v>
      </c>
      <c r="AT158" s="184" t="s">
        <v>122</v>
      </c>
      <c r="AU158" s="184" t="s">
        <v>82</v>
      </c>
      <c r="AY158" s="17" t="s">
        <v>120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7" t="s">
        <v>80</v>
      </c>
      <c r="BK158" s="185">
        <f>ROUND(I158*H158,2)</f>
        <v>0</v>
      </c>
      <c r="BL158" s="17" t="s">
        <v>127</v>
      </c>
      <c r="BM158" s="184" t="s">
        <v>255</v>
      </c>
    </row>
    <row r="159" spans="1:65" s="2" customFormat="1" ht="19.5">
      <c r="A159" s="34"/>
      <c r="B159" s="35"/>
      <c r="C159" s="36"/>
      <c r="D159" s="188" t="s">
        <v>250</v>
      </c>
      <c r="E159" s="36"/>
      <c r="F159" s="229" t="s">
        <v>256</v>
      </c>
      <c r="G159" s="36"/>
      <c r="H159" s="36"/>
      <c r="I159" s="230"/>
      <c r="J159" s="36"/>
      <c r="K159" s="36"/>
      <c r="L159" s="39"/>
      <c r="M159" s="231"/>
      <c r="N159" s="232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250</v>
      </c>
      <c r="AU159" s="17" t="s">
        <v>82</v>
      </c>
    </row>
    <row r="160" spans="1:65" s="13" customFormat="1" ht="11.25">
      <c r="B160" s="186"/>
      <c r="C160" s="187"/>
      <c r="D160" s="188" t="s">
        <v>133</v>
      </c>
      <c r="E160" s="189" t="s">
        <v>19</v>
      </c>
      <c r="F160" s="190" t="s">
        <v>226</v>
      </c>
      <c r="G160" s="187"/>
      <c r="H160" s="189" t="s">
        <v>19</v>
      </c>
      <c r="I160" s="191"/>
      <c r="J160" s="187"/>
      <c r="K160" s="187"/>
      <c r="L160" s="192"/>
      <c r="M160" s="193"/>
      <c r="N160" s="194"/>
      <c r="O160" s="194"/>
      <c r="P160" s="194"/>
      <c r="Q160" s="194"/>
      <c r="R160" s="194"/>
      <c r="S160" s="194"/>
      <c r="T160" s="195"/>
      <c r="AT160" s="196" t="s">
        <v>133</v>
      </c>
      <c r="AU160" s="196" t="s">
        <v>82</v>
      </c>
      <c r="AV160" s="13" t="s">
        <v>80</v>
      </c>
      <c r="AW160" s="13" t="s">
        <v>33</v>
      </c>
      <c r="AX160" s="13" t="s">
        <v>72</v>
      </c>
      <c r="AY160" s="196" t="s">
        <v>120</v>
      </c>
    </row>
    <row r="161" spans="1:65" s="14" customFormat="1" ht="11.25">
      <c r="B161" s="197"/>
      <c r="C161" s="198"/>
      <c r="D161" s="188" t="s">
        <v>133</v>
      </c>
      <c r="E161" s="199" t="s">
        <v>19</v>
      </c>
      <c r="F161" s="200" t="s">
        <v>257</v>
      </c>
      <c r="G161" s="198"/>
      <c r="H161" s="201">
        <v>4950</v>
      </c>
      <c r="I161" s="202"/>
      <c r="J161" s="198"/>
      <c r="K161" s="198"/>
      <c r="L161" s="203"/>
      <c r="M161" s="204"/>
      <c r="N161" s="205"/>
      <c r="O161" s="205"/>
      <c r="P161" s="205"/>
      <c r="Q161" s="205"/>
      <c r="R161" s="205"/>
      <c r="S161" s="205"/>
      <c r="T161" s="206"/>
      <c r="AT161" s="207" t="s">
        <v>133</v>
      </c>
      <c r="AU161" s="207" t="s">
        <v>82</v>
      </c>
      <c r="AV161" s="14" t="s">
        <v>82</v>
      </c>
      <c r="AW161" s="14" t="s">
        <v>33</v>
      </c>
      <c r="AX161" s="14" t="s">
        <v>80</v>
      </c>
      <c r="AY161" s="207" t="s">
        <v>120</v>
      </c>
    </row>
    <row r="162" spans="1:65" s="2" customFormat="1" ht="24">
      <c r="A162" s="34"/>
      <c r="B162" s="35"/>
      <c r="C162" s="173" t="s">
        <v>258</v>
      </c>
      <c r="D162" s="173" t="s">
        <v>122</v>
      </c>
      <c r="E162" s="174" t="s">
        <v>259</v>
      </c>
      <c r="F162" s="175" t="s">
        <v>260</v>
      </c>
      <c r="G162" s="176" t="s">
        <v>131</v>
      </c>
      <c r="H162" s="177">
        <v>2475</v>
      </c>
      <c r="I162" s="178"/>
      <c r="J162" s="179">
        <f>ROUND(I162*H162,2)</f>
        <v>0</v>
      </c>
      <c r="K162" s="175" t="s">
        <v>126</v>
      </c>
      <c r="L162" s="39"/>
      <c r="M162" s="180" t="s">
        <v>19</v>
      </c>
      <c r="N162" s="181" t="s">
        <v>43</v>
      </c>
      <c r="O162" s="64"/>
      <c r="P162" s="182">
        <f>O162*H162</f>
        <v>0</v>
      </c>
      <c r="Q162" s="182">
        <v>0</v>
      </c>
      <c r="R162" s="182">
        <f>Q162*H162</f>
        <v>0</v>
      </c>
      <c r="S162" s="182">
        <v>0</v>
      </c>
      <c r="T162" s="18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4" t="s">
        <v>127</v>
      </c>
      <c r="AT162" s="184" t="s">
        <v>122</v>
      </c>
      <c r="AU162" s="184" t="s">
        <v>82</v>
      </c>
      <c r="AY162" s="17" t="s">
        <v>120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7" t="s">
        <v>80</v>
      </c>
      <c r="BK162" s="185">
        <f>ROUND(I162*H162,2)</f>
        <v>0</v>
      </c>
      <c r="BL162" s="17" t="s">
        <v>127</v>
      </c>
      <c r="BM162" s="184" t="s">
        <v>261</v>
      </c>
    </row>
    <row r="163" spans="1:65" s="13" customFormat="1" ht="11.25">
      <c r="B163" s="186"/>
      <c r="C163" s="187"/>
      <c r="D163" s="188" t="s">
        <v>133</v>
      </c>
      <c r="E163" s="189" t="s">
        <v>19</v>
      </c>
      <c r="F163" s="190" t="s">
        <v>226</v>
      </c>
      <c r="G163" s="187"/>
      <c r="H163" s="189" t="s">
        <v>19</v>
      </c>
      <c r="I163" s="191"/>
      <c r="J163" s="187"/>
      <c r="K163" s="187"/>
      <c r="L163" s="192"/>
      <c r="M163" s="193"/>
      <c r="N163" s="194"/>
      <c r="O163" s="194"/>
      <c r="P163" s="194"/>
      <c r="Q163" s="194"/>
      <c r="R163" s="194"/>
      <c r="S163" s="194"/>
      <c r="T163" s="195"/>
      <c r="AT163" s="196" t="s">
        <v>133</v>
      </c>
      <c r="AU163" s="196" t="s">
        <v>82</v>
      </c>
      <c r="AV163" s="13" t="s">
        <v>80</v>
      </c>
      <c r="AW163" s="13" t="s">
        <v>33</v>
      </c>
      <c r="AX163" s="13" t="s">
        <v>72</v>
      </c>
      <c r="AY163" s="196" t="s">
        <v>120</v>
      </c>
    </row>
    <row r="164" spans="1:65" s="14" customFormat="1" ht="11.25">
      <c r="B164" s="197"/>
      <c r="C164" s="198"/>
      <c r="D164" s="188" t="s">
        <v>133</v>
      </c>
      <c r="E164" s="199" t="s">
        <v>19</v>
      </c>
      <c r="F164" s="200" t="s">
        <v>141</v>
      </c>
      <c r="G164" s="198"/>
      <c r="H164" s="201">
        <v>2475</v>
      </c>
      <c r="I164" s="202"/>
      <c r="J164" s="198"/>
      <c r="K164" s="198"/>
      <c r="L164" s="203"/>
      <c r="M164" s="204"/>
      <c r="N164" s="205"/>
      <c r="O164" s="205"/>
      <c r="P164" s="205"/>
      <c r="Q164" s="205"/>
      <c r="R164" s="205"/>
      <c r="S164" s="205"/>
      <c r="T164" s="206"/>
      <c r="AT164" s="207" t="s">
        <v>133</v>
      </c>
      <c r="AU164" s="207" t="s">
        <v>82</v>
      </c>
      <c r="AV164" s="14" t="s">
        <v>82</v>
      </c>
      <c r="AW164" s="14" t="s">
        <v>33</v>
      </c>
      <c r="AX164" s="14" t="s">
        <v>80</v>
      </c>
      <c r="AY164" s="207" t="s">
        <v>120</v>
      </c>
    </row>
    <row r="165" spans="1:65" s="2" customFormat="1" ht="24">
      <c r="A165" s="34"/>
      <c r="B165" s="35"/>
      <c r="C165" s="173" t="s">
        <v>262</v>
      </c>
      <c r="D165" s="173" t="s">
        <v>122</v>
      </c>
      <c r="E165" s="174" t="s">
        <v>263</v>
      </c>
      <c r="F165" s="175" t="s">
        <v>264</v>
      </c>
      <c r="G165" s="176" t="s">
        <v>131</v>
      </c>
      <c r="H165" s="177">
        <v>2475</v>
      </c>
      <c r="I165" s="178"/>
      <c r="J165" s="179">
        <f>ROUND(I165*H165,2)</f>
        <v>0</v>
      </c>
      <c r="K165" s="175" t="s">
        <v>126</v>
      </c>
      <c r="L165" s="39"/>
      <c r="M165" s="180" t="s">
        <v>19</v>
      </c>
      <c r="N165" s="181" t="s">
        <v>43</v>
      </c>
      <c r="O165" s="64"/>
      <c r="P165" s="182">
        <f>O165*H165</f>
        <v>0</v>
      </c>
      <c r="Q165" s="182">
        <v>0</v>
      </c>
      <c r="R165" s="182">
        <f>Q165*H165</f>
        <v>0</v>
      </c>
      <c r="S165" s="182">
        <v>0</v>
      </c>
      <c r="T165" s="183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4" t="s">
        <v>127</v>
      </c>
      <c r="AT165" s="184" t="s">
        <v>122</v>
      </c>
      <c r="AU165" s="184" t="s">
        <v>82</v>
      </c>
      <c r="AY165" s="17" t="s">
        <v>120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17" t="s">
        <v>80</v>
      </c>
      <c r="BK165" s="185">
        <f>ROUND(I165*H165,2)</f>
        <v>0</v>
      </c>
      <c r="BL165" s="17" t="s">
        <v>127</v>
      </c>
      <c r="BM165" s="184" t="s">
        <v>265</v>
      </c>
    </row>
    <row r="166" spans="1:65" s="13" customFormat="1" ht="11.25">
      <c r="B166" s="186"/>
      <c r="C166" s="187"/>
      <c r="D166" s="188" t="s">
        <v>133</v>
      </c>
      <c r="E166" s="189" t="s">
        <v>19</v>
      </c>
      <c r="F166" s="190" t="s">
        <v>226</v>
      </c>
      <c r="G166" s="187"/>
      <c r="H166" s="189" t="s">
        <v>19</v>
      </c>
      <c r="I166" s="191"/>
      <c r="J166" s="187"/>
      <c r="K166" s="187"/>
      <c r="L166" s="192"/>
      <c r="M166" s="193"/>
      <c r="N166" s="194"/>
      <c r="O166" s="194"/>
      <c r="P166" s="194"/>
      <c r="Q166" s="194"/>
      <c r="R166" s="194"/>
      <c r="S166" s="194"/>
      <c r="T166" s="195"/>
      <c r="AT166" s="196" t="s">
        <v>133</v>
      </c>
      <c r="AU166" s="196" t="s">
        <v>82</v>
      </c>
      <c r="AV166" s="13" t="s">
        <v>80</v>
      </c>
      <c r="AW166" s="13" t="s">
        <v>33</v>
      </c>
      <c r="AX166" s="13" t="s">
        <v>72</v>
      </c>
      <c r="AY166" s="196" t="s">
        <v>120</v>
      </c>
    </row>
    <row r="167" spans="1:65" s="14" customFormat="1" ht="11.25">
      <c r="B167" s="197"/>
      <c r="C167" s="198"/>
      <c r="D167" s="188" t="s">
        <v>133</v>
      </c>
      <c r="E167" s="199" t="s">
        <v>19</v>
      </c>
      <c r="F167" s="200" t="s">
        <v>141</v>
      </c>
      <c r="G167" s="198"/>
      <c r="H167" s="201">
        <v>2475</v>
      </c>
      <c r="I167" s="202"/>
      <c r="J167" s="198"/>
      <c r="K167" s="198"/>
      <c r="L167" s="203"/>
      <c r="M167" s="204"/>
      <c r="N167" s="205"/>
      <c r="O167" s="205"/>
      <c r="P167" s="205"/>
      <c r="Q167" s="205"/>
      <c r="R167" s="205"/>
      <c r="S167" s="205"/>
      <c r="T167" s="206"/>
      <c r="AT167" s="207" t="s">
        <v>133</v>
      </c>
      <c r="AU167" s="207" t="s">
        <v>82</v>
      </c>
      <c r="AV167" s="14" t="s">
        <v>82</v>
      </c>
      <c r="AW167" s="14" t="s">
        <v>33</v>
      </c>
      <c r="AX167" s="14" t="s">
        <v>80</v>
      </c>
      <c r="AY167" s="207" t="s">
        <v>120</v>
      </c>
    </row>
    <row r="168" spans="1:65" s="2" customFormat="1" ht="24">
      <c r="A168" s="34"/>
      <c r="B168" s="35"/>
      <c r="C168" s="173" t="s">
        <v>266</v>
      </c>
      <c r="D168" s="173" t="s">
        <v>122</v>
      </c>
      <c r="E168" s="174" t="s">
        <v>267</v>
      </c>
      <c r="F168" s="175" t="s">
        <v>268</v>
      </c>
      <c r="G168" s="176" t="s">
        <v>131</v>
      </c>
      <c r="H168" s="177">
        <v>74.534999999999997</v>
      </c>
      <c r="I168" s="178"/>
      <c r="J168" s="179">
        <f>ROUND(I168*H168,2)</f>
        <v>0</v>
      </c>
      <c r="K168" s="175" t="s">
        <v>126</v>
      </c>
      <c r="L168" s="39"/>
      <c r="M168" s="180" t="s">
        <v>19</v>
      </c>
      <c r="N168" s="181" t="s">
        <v>43</v>
      </c>
      <c r="O168" s="64"/>
      <c r="P168" s="182">
        <f>O168*H168</f>
        <v>0</v>
      </c>
      <c r="Q168" s="182">
        <v>0.11792999999999999</v>
      </c>
      <c r="R168" s="182">
        <f>Q168*H168</f>
        <v>8.7899125499999986</v>
      </c>
      <c r="S168" s="182">
        <v>0</v>
      </c>
      <c r="T168" s="183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4" t="s">
        <v>127</v>
      </c>
      <c r="AT168" s="184" t="s">
        <v>122</v>
      </c>
      <c r="AU168" s="184" t="s">
        <v>82</v>
      </c>
      <c r="AY168" s="17" t="s">
        <v>120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17" t="s">
        <v>80</v>
      </c>
      <c r="BK168" s="185">
        <f>ROUND(I168*H168,2)</f>
        <v>0</v>
      </c>
      <c r="BL168" s="17" t="s">
        <v>127</v>
      </c>
      <c r="BM168" s="184" t="s">
        <v>269</v>
      </c>
    </row>
    <row r="169" spans="1:65" s="14" customFormat="1" ht="11.25">
      <c r="B169" s="197"/>
      <c r="C169" s="198"/>
      <c r="D169" s="188" t="s">
        <v>133</v>
      </c>
      <c r="E169" s="199" t="s">
        <v>19</v>
      </c>
      <c r="F169" s="200" t="s">
        <v>270</v>
      </c>
      <c r="G169" s="198"/>
      <c r="H169" s="201">
        <v>74.534999999999997</v>
      </c>
      <c r="I169" s="202"/>
      <c r="J169" s="198"/>
      <c r="K169" s="198"/>
      <c r="L169" s="203"/>
      <c r="M169" s="204"/>
      <c r="N169" s="205"/>
      <c r="O169" s="205"/>
      <c r="P169" s="205"/>
      <c r="Q169" s="205"/>
      <c r="R169" s="205"/>
      <c r="S169" s="205"/>
      <c r="T169" s="206"/>
      <c r="AT169" s="207" t="s">
        <v>133</v>
      </c>
      <c r="AU169" s="207" t="s">
        <v>82</v>
      </c>
      <c r="AV169" s="14" t="s">
        <v>82</v>
      </c>
      <c r="AW169" s="14" t="s">
        <v>33</v>
      </c>
      <c r="AX169" s="14" t="s">
        <v>80</v>
      </c>
      <c r="AY169" s="207" t="s">
        <v>120</v>
      </c>
    </row>
    <row r="170" spans="1:65" s="2" customFormat="1" ht="16.5" customHeight="1">
      <c r="A170" s="34"/>
      <c r="B170" s="35"/>
      <c r="C170" s="208" t="s">
        <v>271</v>
      </c>
      <c r="D170" s="208" t="s">
        <v>189</v>
      </c>
      <c r="E170" s="209" t="s">
        <v>272</v>
      </c>
      <c r="F170" s="210" t="s">
        <v>273</v>
      </c>
      <c r="G170" s="211" t="s">
        <v>274</v>
      </c>
      <c r="H170" s="212">
        <v>1</v>
      </c>
      <c r="I170" s="213"/>
      <c r="J170" s="214">
        <f t="shared" ref="J170:J175" si="0">ROUND(I170*H170,2)</f>
        <v>0</v>
      </c>
      <c r="K170" s="210" t="s">
        <v>19</v>
      </c>
      <c r="L170" s="215"/>
      <c r="M170" s="216" t="s">
        <v>19</v>
      </c>
      <c r="N170" s="217" t="s">
        <v>43</v>
      </c>
      <c r="O170" s="64"/>
      <c r="P170" s="182">
        <f t="shared" ref="P170:P175" si="1">O170*H170</f>
        <v>0</v>
      </c>
      <c r="Q170" s="182">
        <v>0.51500000000000001</v>
      </c>
      <c r="R170" s="182">
        <f t="shared" ref="R170:R175" si="2">Q170*H170</f>
        <v>0.51500000000000001</v>
      </c>
      <c r="S170" s="182">
        <v>0</v>
      </c>
      <c r="T170" s="183">
        <f t="shared" ref="T170:T175" si="3"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4" t="s">
        <v>164</v>
      </c>
      <c r="AT170" s="184" t="s">
        <v>189</v>
      </c>
      <c r="AU170" s="184" t="s">
        <v>82</v>
      </c>
      <c r="AY170" s="17" t="s">
        <v>120</v>
      </c>
      <c r="BE170" s="185">
        <f t="shared" ref="BE170:BE175" si="4">IF(N170="základní",J170,0)</f>
        <v>0</v>
      </c>
      <c r="BF170" s="185">
        <f t="shared" ref="BF170:BF175" si="5">IF(N170="snížená",J170,0)</f>
        <v>0</v>
      </c>
      <c r="BG170" s="185">
        <f t="shared" ref="BG170:BG175" si="6">IF(N170="zákl. přenesená",J170,0)</f>
        <v>0</v>
      </c>
      <c r="BH170" s="185">
        <f t="shared" ref="BH170:BH175" si="7">IF(N170="sníž. přenesená",J170,0)</f>
        <v>0</v>
      </c>
      <c r="BI170" s="185">
        <f t="shared" ref="BI170:BI175" si="8">IF(N170="nulová",J170,0)</f>
        <v>0</v>
      </c>
      <c r="BJ170" s="17" t="s">
        <v>80</v>
      </c>
      <c r="BK170" s="185">
        <f t="shared" ref="BK170:BK175" si="9">ROUND(I170*H170,2)</f>
        <v>0</v>
      </c>
      <c r="BL170" s="17" t="s">
        <v>127</v>
      </c>
      <c r="BM170" s="184" t="s">
        <v>275</v>
      </c>
    </row>
    <row r="171" spans="1:65" s="2" customFormat="1" ht="16.5" customHeight="1">
      <c r="A171" s="34"/>
      <c r="B171" s="35"/>
      <c r="C171" s="208" t="s">
        <v>276</v>
      </c>
      <c r="D171" s="208" t="s">
        <v>189</v>
      </c>
      <c r="E171" s="209" t="s">
        <v>277</v>
      </c>
      <c r="F171" s="210" t="s">
        <v>278</v>
      </c>
      <c r="G171" s="211" t="s">
        <v>274</v>
      </c>
      <c r="H171" s="212">
        <v>1</v>
      </c>
      <c r="I171" s="213"/>
      <c r="J171" s="214">
        <f t="shared" si="0"/>
        <v>0</v>
      </c>
      <c r="K171" s="210" t="s">
        <v>19</v>
      </c>
      <c r="L171" s="215"/>
      <c r="M171" s="216" t="s">
        <v>19</v>
      </c>
      <c r="N171" s="217" t="s">
        <v>43</v>
      </c>
      <c r="O171" s="64"/>
      <c r="P171" s="182">
        <f t="shared" si="1"/>
        <v>0</v>
      </c>
      <c r="Q171" s="182">
        <v>0.28899999999999998</v>
      </c>
      <c r="R171" s="182">
        <f t="shared" si="2"/>
        <v>0.28899999999999998</v>
      </c>
      <c r="S171" s="182">
        <v>0</v>
      </c>
      <c r="T171" s="183">
        <f t="shared" si="3"/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4" t="s">
        <v>164</v>
      </c>
      <c r="AT171" s="184" t="s">
        <v>189</v>
      </c>
      <c r="AU171" s="184" t="s">
        <v>82</v>
      </c>
      <c r="AY171" s="17" t="s">
        <v>120</v>
      </c>
      <c r="BE171" s="185">
        <f t="shared" si="4"/>
        <v>0</v>
      </c>
      <c r="BF171" s="185">
        <f t="shared" si="5"/>
        <v>0</v>
      </c>
      <c r="BG171" s="185">
        <f t="shared" si="6"/>
        <v>0</v>
      </c>
      <c r="BH171" s="185">
        <f t="shared" si="7"/>
        <v>0</v>
      </c>
      <c r="BI171" s="185">
        <f t="shared" si="8"/>
        <v>0</v>
      </c>
      <c r="BJ171" s="17" t="s">
        <v>80</v>
      </c>
      <c r="BK171" s="185">
        <f t="shared" si="9"/>
        <v>0</v>
      </c>
      <c r="BL171" s="17" t="s">
        <v>127</v>
      </c>
      <c r="BM171" s="184" t="s">
        <v>279</v>
      </c>
    </row>
    <row r="172" spans="1:65" s="2" customFormat="1" ht="16.5" customHeight="1">
      <c r="A172" s="34"/>
      <c r="B172" s="35"/>
      <c r="C172" s="208" t="s">
        <v>280</v>
      </c>
      <c r="D172" s="208" t="s">
        <v>189</v>
      </c>
      <c r="E172" s="209" t="s">
        <v>281</v>
      </c>
      <c r="F172" s="210" t="s">
        <v>282</v>
      </c>
      <c r="G172" s="211" t="s">
        <v>274</v>
      </c>
      <c r="H172" s="212">
        <v>7</v>
      </c>
      <c r="I172" s="213"/>
      <c r="J172" s="214">
        <f t="shared" si="0"/>
        <v>0</v>
      </c>
      <c r="K172" s="210" t="s">
        <v>19</v>
      </c>
      <c r="L172" s="215"/>
      <c r="M172" s="216" t="s">
        <v>19</v>
      </c>
      <c r="N172" s="217" t="s">
        <v>43</v>
      </c>
      <c r="O172" s="64"/>
      <c r="P172" s="182">
        <f t="shared" si="1"/>
        <v>0</v>
      </c>
      <c r="Q172" s="182">
        <v>0.312</v>
      </c>
      <c r="R172" s="182">
        <f t="shared" si="2"/>
        <v>2.1840000000000002</v>
      </c>
      <c r="S172" s="182">
        <v>0</v>
      </c>
      <c r="T172" s="183">
        <f t="shared" si="3"/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4" t="s">
        <v>164</v>
      </c>
      <c r="AT172" s="184" t="s">
        <v>189</v>
      </c>
      <c r="AU172" s="184" t="s">
        <v>82</v>
      </c>
      <c r="AY172" s="17" t="s">
        <v>120</v>
      </c>
      <c r="BE172" s="185">
        <f t="shared" si="4"/>
        <v>0</v>
      </c>
      <c r="BF172" s="185">
        <f t="shared" si="5"/>
        <v>0</v>
      </c>
      <c r="BG172" s="185">
        <f t="shared" si="6"/>
        <v>0</v>
      </c>
      <c r="BH172" s="185">
        <f t="shared" si="7"/>
        <v>0</v>
      </c>
      <c r="BI172" s="185">
        <f t="shared" si="8"/>
        <v>0</v>
      </c>
      <c r="BJ172" s="17" t="s">
        <v>80</v>
      </c>
      <c r="BK172" s="185">
        <f t="shared" si="9"/>
        <v>0</v>
      </c>
      <c r="BL172" s="17" t="s">
        <v>127</v>
      </c>
      <c r="BM172" s="184" t="s">
        <v>283</v>
      </c>
    </row>
    <row r="173" spans="1:65" s="2" customFormat="1" ht="16.5" customHeight="1">
      <c r="A173" s="34"/>
      <c r="B173" s="35"/>
      <c r="C173" s="208" t="s">
        <v>284</v>
      </c>
      <c r="D173" s="208" t="s">
        <v>189</v>
      </c>
      <c r="E173" s="209" t="s">
        <v>285</v>
      </c>
      <c r="F173" s="210" t="s">
        <v>286</v>
      </c>
      <c r="G173" s="211" t="s">
        <v>274</v>
      </c>
      <c r="H173" s="212">
        <v>1</v>
      </c>
      <c r="I173" s="213"/>
      <c r="J173" s="214">
        <f t="shared" si="0"/>
        <v>0</v>
      </c>
      <c r="K173" s="210" t="s">
        <v>19</v>
      </c>
      <c r="L173" s="215"/>
      <c r="M173" s="216" t="s">
        <v>19</v>
      </c>
      <c r="N173" s="217" t="s">
        <v>43</v>
      </c>
      <c r="O173" s="64"/>
      <c r="P173" s="182">
        <f t="shared" si="1"/>
        <v>0</v>
      </c>
      <c r="Q173" s="182">
        <v>0.33539999999999998</v>
      </c>
      <c r="R173" s="182">
        <f t="shared" si="2"/>
        <v>0.33539999999999998</v>
      </c>
      <c r="S173" s="182">
        <v>0</v>
      </c>
      <c r="T173" s="183">
        <f t="shared" si="3"/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4" t="s">
        <v>164</v>
      </c>
      <c r="AT173" s="184" t="s">
        <v>189</v>
      </c>
      <c r="AU173" s="184" t="s">
        <v>82</v>
      </c>
      <c r="AY173" s="17" t="s">
        <v>120</v>
      </c>
      <c r="BE173" s="185">
        <f t="shared" si="4"/>
        <v>0</v>
      </c>
      <c r="BF173" s="185">
        <f t="shared" si="5"/>
        <v>0</v>
      </c>
      <c r="BG173" s="185">
        <f t="shared" si="6"/>
        <v>0</v>
      </c>
      <c r="BH173" s="185">
        <f t="shared" si="7"/>
        <v>0</v>
      </c>
      <c r="BI173" s="185">
        <f t="shared" si="8"/>
        <v>0</v>
      </c>
      <c r="BJ173" s="17" t="s">
        <v>80</v>
      </c>
      <c r="BK173" s="185">
        <f t="shared" si="9"/>
        <v>0</v>
      </c>
      <c r="BL173" s="17" t="s">
        <v>127</v>
      </c>
      <c r="BM173" s="184" t="s">
        <v>287</v>
      </c>
    </row>
    <row r="174" spans="1:65" s="2" customFormat="1" ht="16.5" customHeight="1">
      <c r="A174" s="34"/>
      <c r="B174" s="35"/>
      <c r="C174" s="208" t="s">
        <v>288</v>
      </c>
      <c r="D174" s="208" t="s">
        <v>189</v>
      </c>
      <c r="E174" s="209" t="s">
        <v>289</v>
      </c>
      <c r="F174" s="210" t="s">
        <v>290</v>
      </c>
      <c r="G174" s="211" t="s">
        <v>274</v>
      </c>
      <c r="H174" s="212">
        <v>1</v>
      </c>
      <c r="I174" s="213"/>
      <c r="J174" s="214">
        <f t="shared" si="0"/>
        <v>0</v>
      </c>
      <c r="K174" s="210" t="s">
        <v>19</v>
      </c>
      <c r="L174" s="215"/>
      <c r="M174" s="216" t="s">
        <v>19</v>
      </c>
      <c r="N174" s="217" t="s">
        <v>43</v>
      </c>
      <c r="O174" s="64"/>
      <c r="P174" s="182">
        <f t="shared" si="1"/>
        <v>0</v>
      </c>
      <c r="Q174" s="182">
        <v>0.51500000000000001</v>
      </c>
      <c r="R174" s="182">
        <f t="shared" si="2"/>
        <v>0.51500000000000001</v>
      </c>
      <c r="S174" s="182">
        <v>0</v>
      </c>
      <c r="T174" s="183">
        <f t="shared" si="3"/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4" t="s">
        <v>164</v>
      </c>
      <c r="AT174" s="184" t="s">
        <v>189</v>
      </c>
      <c r="AU174" s="184" t="s">
        <v>82</v>
      </c>
      <c r="AY174" s="17" t="s">
        <v>120</v>
      </c>
      <c r="BE174" s="185">
        <f t="shared" si="4"/>
        <v>0</v>
      </c>
      <c r="BF174" s="185">
        <f t="shared" si="5"/>
        <v>0</v>
      </c>
      <c r="BG174" s="185">
        <f t="shared" si="6"/>
        <v>0</v>
      </c>
      <c r="BH174" s="185">
        <f t="shared" si="7"/>
        <v>0</v>
      </c>
      <c r="BI174" s="185">
        <f t="shared" si="8"/>
        <v>0</v>
      </c>
      <c r="BJ174" s="17" t="s">
        <v>80</v>
      </c>
      <c r="BK174" s="185">
        <f t="shared" si="9"/>
        <v>0</v>
      </c>
      <c r="BL174" s="17" t="s">
        <v>127</v>
      </c>
      <c r="BM174" s="184" t="s">
        <v>291</v>
      </c>
    </row>
    <row r="175" spans="1:65" s="2" customFormat="1" ht="16.5" customHeight="1">
      <c r="A175" s="34"/>
      <c r="B175" s="35"/>
      <c r="C175" s="208" t="s">
        <v>292</v>
      </c>
      <c r="D175" s="208" t="s">
        <v>189</v>
      </c>
      <c r="E175" s="209" t="s">
        <v>293</v>
      </c>
      <c r="F175" s="210" t="s">
        <v>294</v>
      </c>
      <c r="G175" s="211" t="s">
        <v>274</v>
      </c>
      <c r="H175" s="212">
        <v>1</v>
      </c>
      <c r="I175" s="213"/>
      <c r="J175" s="214">
        <f t="shared" si="0"/>
        <v>0</v>
      </c>
      <c r="K175" s="210" t="s">
        <v>19</v>
      </c>
      <c r="L175" s="215"/>
      <c r="M175" s="216" t="s">
        <v>19</v>
      </c>
      <c r="N175" s="217" t="s">
        <v>43</v>
      </c>
      <c r="O175" s="64"/>
      <c r="P175" s="182">
        <f t="shared" si="1"/>
        <v>0</v>
      </c>
      <c r="Q175" s="182">
        <v>3.9992000000000001</v>
      </c>
      <c r="R175" s="182">
        <f t="shared" si="2"/>
        <v>3.9992000000000001</v>
      </c>
      <c r="S175" s="182">
        <v>0</v>
      </c>
      <c r="T175" s="183">
        <f t="shared" si="3"/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4" t="s">
        <v>164</v>
      </c>
      <c r="AT175" s="184" t="s">
        <v>189</v>
      </c>
      <c r="AU175" s="184" t="s">
        <v>82</v>
      </c>
      <c r="AY175" s="17" t="s">
        <v>120</v>
      </c>
      <c r="BE175" s="185">
        <f t="shared" si="4"/>
        <v>0</v>
      </c>
      <c r="BF175" s="185">
        <f t="shared" si="5"/>
        <v>0</v>
      </c>
      <c r="BG175" s="185">
        <f t="shared" si="6"/>
        <v>0</v>
      </c>
      <c r="BH175" s="185">
        <f t="shared" si="7"/>
        <v>0</v>
      </c>
      <c r="BI175" s="185">
        <f t="shared" si="8"/>
        <v>0</v>
      </c>
      <c r="BJ175" s="17" t="s">
        <v>80</v>
      </c>
      <c r="BK175" s="185">
        <f t="shared" si="9"/>
        <v>0</v>
      </c>
      <c r="BL175" s="17" t="s">
        <v>127</v>
      </c>
      <c r="BM175" s="184" t="s">
        <v>295</v>
      </c>
    </row>
    <row r="176" spans="1:65" s="2" customFormat="1" ht="19.5">
      <c r="A176" s="34"/>
      <c r="B176" s="35"/>
      <c r="C176" s="36"/>
      <c r="D176" s="188" t="s">
        <v>250</v>
      </c>
      <c r="E176" s="36"/>
      <c r="F176" s="229" t="s">
        <v>296</v>
      </c>
      <c r="G176" s="36"/>
      <c r="H176" s="36"/>
      <c r="I176" s="230"/>
      <c r="J176" s="36"/>
      <c r="K176" s="36"/>
      <c r="L176" s="39"/>
      <c r="M176" s="231"/>
      <c r="N176" s="232"/>
      <c r="O176" s="64"/>
      <c r="P176" s="64"/>
      <c r="Q176" s="64"/>
      <c r="R176" s="64"/>
      <c r="S176" s="64"/>
      <c r="T176" s="65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250</v>
      </c>
      <c r="AU176" s="17" t="s">
        <v>82</v>
      </c>
    </row>
    <row r="177" spans="1:65" s="2" customFormat="1" ht="16.5" customHeight="1">
      <c r="A177" s="34"/>
      <c r="B177" s="35"/>
      <c r="C177" s="208" t="s">
        <v>297</v>
      </c>
      <c r="D177" s="208" t="s">
        <v>189</v>
      </c>
      <c r="E177" s="209" t="s">
        <v>298</v>
      </c>
      <c r="F177" s="210" t="s">
        <v>299</v>
      </c>
      <c r="G177" s="211" t="s">
        <v>274</v>
      </c>
      <c r="H177" s="212">
        <v>1</v>
      </c>
      <c r="I177" s="213"/>
      <c r="J177" s="214">
        <f>ROUND(I177*H177,2)</f>
        <v>0</v>
      </c>
      <c r="K177" s="210" t="s">
        <v>19</v>
      </c>
      <c r="L177" s="215"/>
      <c r="M177" s="216" t="s">
        <v>19</v>
      </c>
      <c r="N177" s="217" t="s">
        <v>43</v>
      </c>
      <c r="O177" s="64"/>
      <c r="P177" s="182">
        <f>O177*H177</f>
        <v>0</v>
      </c>
      <c r="Q177" s="182">
        <v>3.7328000000000001</v>
      </c>
      <c r="R177" s="182">
        <f>Q177*H177</f>
        <v>3.7328000000000001</v>
      </c>
      <c r="S177" s="182">
        <v>0</v>
      </c>
      <c r="T177" s="183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4" t="s">
        <v>164</v>
      </c>
      <c r="AT177" s="184" t="s">
        <v>189</v>
      </c>
      <c r="AU177" s="184" t="s">
        <v>82</v>
      </c>
      <c r="AY177" s="17" t="s">
        <v>120</v>
      </c>
      <c r="BE177" s="185">
        <f>IF(N177="základní",J177,0)</f>
        <v>0</v>
      </c>
      <c r="BF177" s="185">
        <f>IF(N177="snížená",J177,0)</f>
        <v>0</v>
      </c>
      <c r="BG177" s="185">
        <f>IF(N177="zákl. přenesená",J177,0)</f>
        <v>0</v>
      </c>
      <c r="BH177" s="185">
        <f>IF(N177="sníž. přenesená",J177,0)</f>
        <v>0</v>
      </c>
      <c r="BI177" s="185">
        <f>IF(N177="nulová",J177,0)</f>
        <v>0</v>
      </c>
      <c r="BJ177" s="17" t="s">
        <v>80</v>
      </c>
      <c r="BK177" s="185">
        <f>ROUND(I177*H177,2)</f>
        <v>0</v>
      </c>
      <c r="BL177" s="17" t="s">
        <v>127</v>
      </c>
      <c r="BM177" s="184" t="s">
        <v>300</v>
      </c>
    </row>
    <row r="178" spans="1:65" s="2" customFormat="1" ht="19.5">
      <c r="A178" s="34"/>
      <c r="B178" s="35"/>
      <c r="C178" s="36"/>
      <c r="D178" s="188" t="s">
        <v>250</v>
      </c>
      <c r="E178" s="36"/>
      <c r="F178" s="229" t="s">
        <v>301</v>
      </c>
      <c r="G178" s="36"/>
      <c r="H178" s="36"/>
      <c r="I178" s="230"/>
      <c r="J178" s="36"/>
      <c r="K178" s="36"/>
      <c r="L178" s="39"/>
      <c r="M178" s="231"/>
      <c r="N178" s="232"/>
      <c r="O178" s="64"/>
      <c r="P178" s="64"/>
      <c r="Q178" s="64"/>
      <c r="R178" s="64"/>
      <c r="S178" s="64"/>
      <c r="T178" s="65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250</v>
      </c>
      <c r="AU178" s="17" t="s">
        <v>82</v>
      </c>
    </row>
    <row r="179" spans="1:65" s="2" customFormat="1" ht="16.5" customHeight="1">
      <c r="A179" s="34"/>
      <c r="B179" s="35"/>
      <c r="C179" s="208" t="s">
        <v>302</v>
      </c>
      <c r="D179" s="208" t="s">
        <v>189</v>
      </c>
      <c r="E179" s="209" t="s">
        <v>303</v>
      </c>
      <c r="F179" s="210" t="s">
        <v>304</v>
      </c>
      <c r="G179" s="211" t="s">
        <v>274</v>
      </c>
      <c r="H179" s="212">
        <v>7</v>
      </c>
      <c r="I179" s="213"/>
      <c r="J179" s="214">
        <f>ROUND(I179*H179,2)</f>
        <v>0</v>
      </c>
      <c r="K179" s="210" t="s">
        <v>19</v>
      </c>
      <c r="L179" s="215"/>
      <c r="M179" s="216" t="s">
        <v>19</v>
      </c>
      <c r="N179" s="217" t="s">
        <v>43</v>
      </c>
      <c r="O179" s="64"/>
      <c r="P179" s="182">
        <f>O179*H179</f>
        <v>0</v>
      </c>
      <c r="Q179" s="182">
        <v>3.8658000000000001</v>
      </c>
      <c r="R179" s="182">
        <f>Q179*H179</f>
        <v>27.060600000000001</v>
      </c>
      <c r="S179" s="182">
        <v>0</v>
      </c>
      <c r="T179" s="183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4" t="s">
        <v>164</v>
      </c>
      <c r="AT179" s="184" t="s">
        <v>189</v>
      </c>
      <c r="AU179" s="184" t="s">
        <v>82</v>
      </c>
      <c r="AY179" s="17" t="s">
        <v>120</v>
      </c>
      <c r="BE179" s="185">
        <f>IF(N179="základní",J179,0)</f>
        <v>0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17" t="s">
        <v>80</v>
      </c>
      <c r="BK179" s="185">
        <f>ROUND(I179*H179,2)</f>
        <v>0</v>
      </c>
      <c r="BL179" s="17" t="s">
        <v>127</v>
      </c>
      <c r="BM179" s="184" t="s">
        <v>305</v>
      </c>
    </row>
    <row r="180" spans="1:65" s="2" customFormat="1" ht="19.5">
      <c r="A180" s="34"/>
      <c r="B180" s="35"/>
      <c r="C180" s="36"/>
      <c r="D180" s="188" t="s">
        <v>250</v>
      </c>
      <c r="E180" s="36"/>
      <c r="F180" s="229" t="s">
        <v>301</v>
      </c>
      <c r="G180" s="36"/>
      <c r="H180" s="36"/>
      <c r="I180" s="230"/>
      <c r="J180" s="36"/>
      <c r="K180" s="36"/>
      <c r="L180" s="39"/>
      <c r="M180" s="231"/>
      <c r="N180" s="232"/>
      <c r="O180" s="64"/>
      <c r="P180" s="64"/>
      <c r="Q180" s="64"/>
      <c r="R180" s="64"/>
      <c r="S180" s="64"/>
      <c r="T180" s="65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250</v>
      </c>
      <c r="AU180" s="17" t="s">
        <v>82</v>
      </c>
    </row>
    <row r="181" spans="1:65" s="2" customFormat="1" ht="36">
      <c r="A181" s="34"/>
      <c r="B181" s="35"/>
      <c r="C181" s="173" t="s">
        <v>306</v>
      </c>
      <c r="D181" s="173" t="s">
        <v>122</v>
      </c>
      <c r="E181" s="174" t="s">
        <v>307</v>
      </c>
      <c r="F181" s="175" t="s">
        <v>308</v>
      </c>
      <c r="G181" s="176" t="s">
        <v>131</v>
      </c>
      <c r="H181" s="177">
        <v>1087</v>
      </c>
      <c r="I181" s="178"/>
      <c r="J181" s="179">
        <f>ROUND(I181*H181,2)</f>
        <v>0</v>
      </c>
      <c r="K181" s="175" t="s">
        <v>126</v>
      </c>
      <c r="L181" s="39"/>
      <c r="M181" s="180" t="s">
        <v>19</v>
      </c>
      <c r="N181" s="181" t="s">
        <v>43</v>
      </c>
      <c r="O181" s="64"/>
      <c r="P181" s="182">
        <f>O181*H181</f>
        <v>0</v>
      </c>
      <c r="Q181" s="182">
        <v>8.4250000000000005E-2</v>
      </c>
      <c r="R181" s="182">
        <f>Q181*H181</f>
        <v>91.579750000000004</v>
      </c>
      <c r="S181" s="182">
        <v>0</v>
      </c>
      <c r="T181" s="183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4" t="s">
        <v>127</v>
      </c>
      <c r="AT181" s="184" t="s">
        <v>122</v>
      </c>
      <c r="AU181" s="184" t="s">
        <v>82</v>
      </c>
      <c r="AY181" s="17" t="s">
        <v>120</v>
      </c>
      <c r="BE181" s="185">
        <f>IF(N181="základní",J181,0)</f>
        <v>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17" t="s">
        <v>80</v>
      </c>
      <c r="BK181" s="185">
        <f>ROUND(I181*H181,2)</f>
        <v>0</v>
      </c>
      <c r="BL181" s="17" t="s">
        <v>127</v>
      </c>
      <c r="BM181" s="184" t="s">
        <v>309</v>
      </c>
    </row>
    <row r="182" spans="1:65" s="13" customFormat="1" ht="11.25">
      <c r="B182" s="186"/>
      <c r="C182" s="187"/>
      <c r="D182" s="188" t="s">
        <v>133</v>
      </c>
      <c r="E182" s="189" t="s">
        <v>19</v>
      </c>
      <c r="F182" s="190" t="s">
        <v>227</v>
      </c>
      <c r="G182" s="187"/>
      <c r="H182" s="189" t="s">
        <v>19</v>
      </c>
      <c r="I182" s="191"/>
      <c r="J182" s="187"/>
      <c r="K182" s="187"/>
      <c r="L182" s="192"/>
      <c r="M182" s="193"/>
      <c r="N182" s="194"/>
      <c r="O182" s="194"/>
      <c r="P182" s="194"/>
      <c r="Q182" s="194"/>
      <c r="R182" s="194"/>
      <c r="S182" s="194"/>
      <c r="T182" s="195"/>
      <c r="AT182" s="196" t="s">
        <v>133</v>
      </c>
      <c r="AU182" s="196" t="s">
        <v>82</v>
      </c>
      <c r="AV182" s="13" t="s">
        <v>80</v>
      </c>
      <c r="AW182" s="13" t="s">
        <v>33</v>
      </c>
      <c r="AX182" s="13" t="s">
        <v>72</v>
      </c>
      <c r="AY182" s="196" t="s">
        <v>120</v>
      </c>
    </row>
    <row r="183" spans="1:65" s="14" customFormat="1" ht="11.25">
      <c r="B183" s="197"/>
      <c r="C183" s="198"/>
      <c r="D183" s="188" t="s">
        <v>133</v>
      </c>
      <c r="E183" s="199" t="s">
        <v>19</v>
      </c>
      <c r="F183" s="200" t="s">
        <v>228</v>
      </c>
      <c r="G183" s="198"/>
      <c r="H183" s="201">
        <v>1087</v>
      </c>
      <c r="I183" s="202"/>
      <c r="J183" s="198"/>
      <c r="K183" s="198"/>
      <c r="L183" s="203"/>
      <c r="M183" s="204"/>
      <c r="N183" s="205"/>
      <c r="O183" s="205"/>
      <c r="P183" s="205"/>
      <c r="Q183" s="205"/>
      <c r="R183" s="205"/>
      <c r="S183" s="205"/>
      <c r="T183" s="206"/>
      <c r="AT183" s="207" t="s">
        <v>133</v>
      </c>
      <c r="AU183" s="207" t="s">
        <v>82</v>
      </c>
      <c r="AV183" s="14" t="s">
        <v>82</v>
      </c>
      <c r="AW183" s="14" t="s">
        <v>33</v>
      </c>
      <c r="AX183" s="14" t="s">
        <v>80</v>
      </c>
      <c r="AY183" s="207" t="s">
        <v>120</v>
      </c>
    </row>
    <row r="184" spans="1:65" s="2" customFormat="1" ht="16.5" customHeight="1">
      <c r="A184" s="34"/>
      <c r="B184" s="35"/>
      <c r="C184" s="208" t="s">
        <v>310</v>
      </c>
      <c r="D184" s="208" t="s">
        <v>189</v>
      </c>
      <c r="E184" s="209" t="s">
        <v>311</v>
      </c>
      <c r="F184" s="210" t="s">
        <v>312</v>
      </c>
      <c r="G184" s="211" t="s">
        <v>131</v>
      </c>
      <c r="H184" s="212">
        <v>1097.8699999999999</v>
      </c>
      <c r="I184" s="213"/>
      <c r="J184" s="214">
        <f>ROUND(I184*H184,2)</f>
        <v>0</v>
      </c>
      <c r="K184" s="210" t="s">
        <v>126</v>
      </c>
      <c r="L184" s="215"/>
      <c r="M184" s="216" t="s">
        <v>19</v>
      </c>
      <c r="N184" s="217" t="s">
        <v>43</v>
      </c>
      <c r="O184" s="64"/>
      <c r="P184" s="182">
        <f>O184*H184</f>
        <v>0</v>
      </c>
      <c r="Q184" s="182">
        <v>0.13100000000000001</v>
      </c>
      <c r="R184" s="182">
        <f>Q184*H184</f>
        <v>143.82096999999999</v>
      </c>
      <c r="S184" s="182">
        <v>0</v>
      </c>
      <c r="T184" s="183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4" t="s">
        <v>164</v>
      </c>
      <c r="AT184" s="184" t="s">
        <v>189</v>
      </c>
      <c r="AU184" s="184" t="s">
        <v>82</v>
      </c>
      <c r="AY184" s="17" t="s">
        <v>120</v>
      </c>
      <c r="BE184" s="185">
        <f>IF(N184="základní",J184,0)</f>
        <v>0</v>
      </c>
      <c r="BF184" s="185">
        <f>IF(N184="snížená",J184,0)</f>
        <v>0</v>
      </c>
      <c r="BG184" s="185">
        <f>IF(N184="zákl. přenesená",J184,0)</f>
        <v>0</v>
      </c>
      <c r="BH184" s="185">
        <f>IF(N184="sníž. přenesená",J184,0)</f>
        <v>0</v>
      </c>
      <c r="BI184" s="185">
        <f>IF(N184="nulová",J184,0)</f>
        <v>0</v>
      </c>
      <c r="BJ184" s="17" t="s">
        <v>80</v>
      </c>
      <c r="BK184" s="185">
        <f>ROUND(I184*H184,2)</f>
        <v>0</v>
      </c>
      <c r="BL184" s="17" t="s">
        <v>127</v>
      </c>
      <c r="BM184" s="184" t="s">
        <v>313</v>
      </c>
    </row>
    <row r="185" spans="1:65" s="13" customFormat="1" ht="11.25">
      <c r="B185" s="186"/>
      <c r="C185" s="187"/>
      <c r="D185" s="188" t="s">
        <v>133</v>
      </c>
      <c r="E185" s="189" t="s">
        <v>19</v>
      </c>
      <c r="F185" s="190" t="s">
        <v>314</v>
      </c>
      <c r="G185" s="187"/>
      <c r="H185" s="189" t="s">
        <v>19</v>
      </c>
      <c r="I185" s="191"/>
      <c r="J185" s="187"/>
      <c r="K185" s="187"/>
      <c r="L185" s="192"/>
      <c r="M185" s="193"/>
      <c r="N185" s="194"/>
      <c r="O185" s="194"/>
      <c r="P185" s="194"/>
      <c r="Q185" s="194"/>
      <c r="R185" s="194"/>
      <c r="S185" s="194"/>
      <c r="T185" s="195"/>
      <c r="AT185" s="196" t="s">
        <v>133</v>
      </c>
      <c r="AU185" s="196" t="s">
        <v>82</v>
      </c>
      <c r="AV185" s="13" t="s">
        <v>80</v>
      </c>
      <c r="AW185" s="13" t="s">
        <v>33</v>
      </c>
      <c r="AX185" s="13" t="s">
        <v>72</v>
      </c>
      <c r="AY185" s="196" t="s">
        <v>120</v>
      </c>
    </row>
    <row r="186" spans="1:65" s="14" customFormat="1" ht="11.25">
      <c r="B186" s="197"/>
      <c r="C186" s="198"/>
      <c r="D186" s="188" t="s">
        <v>133</v>
      </c>
      <c r="E186" s="199" t="s">
        <v>19</v>
      </c>
      <c r="F186" s="200" t="s">
        <v>228</v>
      </c>
      <c r="G186" s="198"/>
      <c r="H186" s="201">
        <v>1087</v>
      </c>
      <c r="I186" s="202"/>
      <c r="J186" s="198"/>
      <c r="K186" s="198"/>
      <c r="L186" s="203"/>
      <c r="M186" s="204"/>
      <c r="N186" s="205"/>
      <c r="O186" s="205"/>
      <c r="P186" s="205"/>
      <c r="Q186" s="205"/>
      <c r="R186" s="205"/>
      <c r="S186" s="205"/>
      <c r="T186" s="206"/>
      <c r="AT186" s="207" t="s">
        <v>133</v>
      </c>
      <c r="AU186" s="207" t="s">
        <v>82</v>
      </c>
      <c r="AV186" s="14" t="s">
        <v>82</v>
      </c>
      <c r="AW186" s="14" t="s">
        <v>33</v>
      </c>
      <c r="AX186" s="14" t="s">
        <v>72</v>
      </c>
      <c r="AY186" s="207" t="s">
        <v>120</v>
      </c>
    </row>
    <row r="187" spans="1:65" s="14" customFormat="1" ht="11.25">
      <c r="B187" s="197"/>
      <c r="C187" s="198"/>
      <c r="D187" s="188" t="s">
        <v>133</v>
      </c>
      <c r="E187" s="199" t="s">
        <v>19</v>
      </c>
      <c r="F187" s="200" t="s">
        <v>315</v>
      </c>
      <c r="G187" s="198"/>
      <c r="H187" s="201">
        <v>1097.8699999999999</v>
      </c>
      <c r="I187" s="202"/>
      <c r="J187" s="198"/>
      <c r="K187" s="198"/>
      <c r="L187" s="203"/>
      <c r="M187" s="204"/>
      <c r="N187" s="205"/>
      <c r="O187" s="205"/>
      <c r="P187" s="205"/>
      <c r="Q187" s="205"/>
      <c r="R187" s="205"/>
      <c r="S187" s="205"/>
      <c r="T187" s="206"/>
      <c r="AT187" s="207" t="s">
        <v>133</v>
      </c>
      <c r="AU187" s="207" t="s">
        <v>82</v>
      </c>
      <c r="AV187" s="14" t="s">
        <v>82</v>
      </c>
      <c r="AW187" s="14" t="s">
        <v>33</v>
      </c>
      <c r="AX187" s="14" t="s">
        <v>80</v>
      </c>
      <c r="AY187" s="207" t="s">
        <v>120</v>
      </c>
    </row>
    <row r="188" spans="1:65" s="2" customFormat="1" ht="44.25" customHeight="1">
      <c r="A188" s="34"/>
      <c r="B188" s="35"/>
      <c r="C188" s="173" t="s">
        <v>316</v>
      </c>
      <c r="D188" s="173" t="s">
        <v>122</v>
      </c>
      <c r="E188" s="174" t="s">
        <v>317</v>
      </c>
      <c r="F188" s="175" t="s">
        <v>318</v>
      </c>
      <c r="G188" s="176" t="s">
        <v>131</v>
      </c>
      <c r="H188" s="177">
        <v>1087</v>
      </c>
      <c r="I188" s="178"/>
      <c r="J188" s="179">
        <f>ROUND(I188*H188,2)</f>
        <v>0</v>
      </c>
      <c r="K188" s="175" t="s">
        <v>126</v>
      </c>
      <c r="L188" s="39"/>
      <c r="M188" s="180" t="s">
        <v>19</v>
      </c>
      <c r="N188" s="181" t="s">
        <v>43</v>
      </c>
      <c r="O188" s="64"/>
      <c r="P188" s="182">
        <f>O188*H188</f>
        <v>0</v>
      </c>
      <c r="Q188" s="182">
        <v>0</v>
      </c>
      <c r="R188" s="182">
        <f>Q188*H188</f>
        <v>0</v>
      </c>
      <c r="S188" s="182">
        <v>0</v>
      </c>
      <c r="T188" s="183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4" t="s">
        <v>127</v>
      </c>
      <c r="AT188" s="184" t="s">
        <v>122</v>
      </c>
      <c r="AU188" s="184" t="s">
        <v>82</v>
      </c>
      <c r="AY188" s="17" t="s">
        <v>120</v>
      </c>
      <c r="BE188" s="185">
        <f>IF(N188="základní",J188,0)</f>
        <v>0</v>
      </c>
      <c r="BF188" s="185">
        <f>IF(N188="snížená",J188,0)</f>
        <v>0</v>
      </c>
      <c r="BG188" s="185">
        <f>IF(N188="zákl. přenesená",J188,0)</f>
        <v>0</v>
      </c>
      <c r="BH188" s="185">
        <f>IF(N188="sníž. přenesená",J188,0)</f>
        <v>0</v>
      </c>
      <c r="BI188" s="185">
        <f>IF(N188="nulová",J188,0)</f>
        <v>0</v>
      </c>
      <c r="BJ188" s="17" t="s">
        <v>80</v>
      </c>
      <c r="BK188" s="185">
        <f>ROUND(I188*H188,2)</f>
        <v>0</v>
      </c>
      <c r="BL188" s="17" t="s">
        <v>127</v>
      </c>
      <c r="BM188" s="184" t="s">
        <v>319</v>
      </c>
    </row>
    <row r="189" spans="1:65" s="13" customFormat="1" ht="11.25">
      <c r="B189" s="186"/>
      <c r="C189" s="187"/>
      <c r="D189" s="188" t="s">
        <v>133</v>
      </c>
      <c r="E189" s="189" t="s">
        <v>19</v>
      </c>
      <c r="F189" s="190" t="s">
        <v>227</v>
      </c>
      <c r="G189" s="187"/>
      <c r="H189" s="189" t="s">
        <v>19</v>
      </c>
      <c r="I189" s="191"/>
      <c r="J189" s="187"/>
      <c r="K189" s="187"/>
      <c r="L189" s="192"/>
      <c r="M189" s="193"/>
      <c r="N189" s="194"/>
      <c r="O189" s="194"/>
      <c r="P189" s="194"/>
      <c r="Q189" s="194"/>
      <c r="R189" s="194"/>
      <c r="S189" s="194"/>
      <c r="T189" s="195"/>
      <c r="AT189" s="196" t="s">
        <v>133</v>
      </c>
      <c r="AU189" s="196" t="s">
        <v>82</v>
      </c>
      <c r="AV189" s="13" t="s">
        <v>80</v>
      </c>
      <c r="AW189" s="13" t="s">
        <v>33</v>
      </c>
      <c r="AX189" s="13" t="s">
        <v>72</v>
      </c>
      <c r="AY189" s="196" t="s">
        <v>120</v>
      </c>
    </row>
    <row r="190" spans="1:65" s="14" customFormat="1" ht="11.25">
      <c r="B190" s="197"/>
      <c r="C190" s="198"/>
      <c r="D190" s="188" t="s">
        <v>133</v>
      </c>
      <c r="E190" s="199" t="s">
        <v>19</v>
      </c>
      <c r="F190" s="200" t="s">
        <v>228</v>
      </c>
      <c r="G190" s="198"/>
      <c r="H190" s="201">
        <v>1087</v>
      </c>
      <c r="I190" s="202"/>
      <c r="J190" s="198"/>
      <c r="K190" s="198"/>
      <c r="L190" s="203"/>
      <c r="M190" s="204"/>
      <c r="N190" s="205"/>
      <c r="O190" s="205"/>
      <c r="P190" s="205"/>
      <c r="Q190" s="205"/>
      <c r="R190" s="205"/>
      <c r="S190" s="205"/>
      <c r="T190" s="206"/>
      <c r="AT190" s="207" t="s">
        <v>133</v>
      </c>
      <c r="AU190" s="207" t="s">
        <v>82</v>
      </c>
      <c r="AV190" s="14" t="s">
        <v>82</v>
      </c>
      <c r="AW190" s="14" t="s">
        <v>33</v>
      </c>
      <c r="AX190" s="14" t="s">
        <v>80</v>
      </c>
      <c r="AY190" s="207" t="s">
        <v>120</v>
      </c>
    </row>
    <row r="191" spans="1:65" s="2" customFormat="1" ht="44.25" customHeight="1">
      <c r="A191" s="34"/>
      <c r="B191" s="35"/>
      <c r="C191" s="173" t="s">
        <v>320</v>
      </c>
      <c r="D191" s="173" t="s">
        <v>122</v>
      </c>
      <c r="E191" s="174" t="s">
        <v>321</v>
      </c>
      <c r="F191" s="175" t="s">
        <v>322</v>
      </c>
      <c r="G191" s="176" t="s">
        <v>131</v>
      </c>
      <c r="H191" s="177">
        <v>231</v>
      </c>
      <c r="I191" s="178"/>
      <c r="J191" s="179">
        <f>ROUND(I191*H191,2)</f>
        <v>0</v>
      </c>
      <c r="K191" s="175" t="s">
        <v>126</v>
      </c>
      <c r="L191" s="39"/>
      <c r="M191" s="180" t="s">
        <v>19</v>
      </c>
      <c r="N191" s="181" t="s">
        <v>43</v>
      </c>
      <c r="O191" s="64"/>
      <c r="P191" s="182">
        <f>O191*H191</f>
        <v>0</v>
      </c>
      <c r="Q191" s="182">
        <v>8.5650000000000004E-2</v>
      </c>
      <c r="R191" s="182">
        <f>Q191*H191</f>
        <v>19.785150000000002</v>
      </c>
      <c r="S191" s="182">
        <v>0</v>
      </c>
      <c r="T191" s="183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4" t="s">
        <v>127</v>
      </c>
      <c r="AT191" s="184" t="s">
        <v>122</v>
      </c>
      <c r="AU191" s="184" t="s">
        <v>82</v>
      </c>
      <c r="AY191" s="17" t="s">
        <v>120</v>
      </c>
      <c r="BE191" s="185">
        <f>IF(N191="základní",J191,0)</f>
        <v>0</v>
      </c>
      <c r="BF191" s="185">
        <f>IF(N191="snížená",J191,0)</f>
        <v>0</v>
      </c>
      <c r="BG191" s="185">
        <f>IF(N191="zákl. přenesená",J191,0)</f>
        <v>0</v>
      </c>
      <c r="BH191" s="185">
        <f>IF(N191="sníž. přenesená",J191,0)</f>
        <v>0</v>
      </c>
      <c r="BI191" s="185">
        <f>IF(N191="nulová",J191,0)</f>
        <v>0</v>
      </c>
      <c r="BJ191" s="17" t="s">
        <v>80</v>
      </c>
      <c r="BK191" s="185">
        <f>ROUND(I191*H191,2)</f>
        <v>0</v>
      </c>
      <c r="BL191" s="17" t="s">
        <v>127</v>
      </c>
      <c r="BM191" s="184" t="s">
        <v>323</v>
      </c>
    </row>
    <row r="192" spans="1:65" s="13" customFormat="1" ht="11.25">
      <c r="B192" s="186"/>
      <c r="C192" s="187"/>
      <c r="D192" s="188" t="s">
        <v>133</v>
      </c>
      <c r="E192" s="189" t="s">
        <v>19</v>
      </c>
      <c r="F192" s="190" t="s">
        <v>235</v>
      </c>
      <c r="G192" s="187"/>
      <c r="H192" s="189" t="s">
        <v>19</v>
      </c>
      <c r="I192" s="191"/>
      <c r="J192" s="187"/>
      <c r="K192" s="187"/>
      <c r="L192" s="192"/>
      <c r="M192" s="193"/>
      <c r="N192" s="194"/>
      <c r="O192" s="194"/>
      <c r="P192" s="194"/>
      <c r="Q192" s="194"/>
      <c r="R192" s="194"/>
      <c r="S192" s="194"/>
      <c r="T192" s="195"/>
      <c r="AT192" s="196" t="s">
        <v>133</v>
      </c>
      <c r="AU192" s="196" t="s">
        <v>82</v>
      </c>
      <c r="AV192" s="13" t="s">
        <v>80</v>
      </c>
      <c r="AW192" s="13" t="s">
        <v>33</v>
      </c>
      <c r="AX192" s="13" t="s">
        <v>72</v>
      </c>
      <c r="AY192" s="196" t="s">
        <v>120</v>
      </c>
    </row>
    <row r="193" spans="1:65" s="14" customFormat="1" ht="11.25">
      <c r="B193" s="197"/>
      <c r="C193" s="198"/>
      <c r="D193" s="188" t="s">
        <v>133</v>
      </c>
      <c r="E193" s="199" t="s">
        <v>19</v>
      </c>
      <c r="F193" s="200" t="s">
        <v>236</v>
      </c>
      <c r="G193" s="198"/>
      <c r="H193" s="201">
        <v>183</v>
      </c>
      <c r="I193" s="202"/>
      <c r="J193" s="198"/>
      <c r="K193" s="198"/>
      <c r="L193" s="203"/>
      <c r="M193" s="204"/>
      <c r="N193" s="205"/>
      <c r="O193" s="205"/>
      <c r="P193" s="205"/>
      <c r="Q193" s="205"/>
      <c r="R193" s="205"/>
      <c r="S193" s="205"/>
      <c r="T193" s="206"/>
      <c r="AT193" s="207" t="s">
        <v>133</v>
      </c>
      <c r="AU193" s="207" t="s">
        <v>82</v>
      </c>
      <c r="AV193" s="14" t="s">
        <v>82</v>
      </c>
      <c r="AW193" s="14" t="s">
        <v>33</v>
      </c>
      <c r="AX193" s="14" t="s">
        <v>72</v>
      </c>
      <c r="AY193" s="207" t="s">
        <v>120</v>
      </c>
    </row>
    <row r="194" spans="1:65" s="13" customFormat="1" ht="11.25">
      <c r="B194" s="186"/>
      <c r="C194" s="187"/>
      <c r="D194" s="188" t="s">
        <v>133</v>
      </c>
      <c r="E194" s="189" t="s">
        <v>19</v>
      </c>
      <c r="F194" s="190" t="s">
        <v>237</v>
      </c>
      <c r="G194" s="187"/>
      <c r="H194" s="189" t="s">
        <v>19</v>
      </c>
      <c r="I194" s="191"/>
      <c r="J194" s="187"/>
      <c r="K194" s="187"/>
      <c r="L194" s="192"/>
      <c r="M194" s="193"/>
      <c r="N194" s="194"/>
      <c r="O194" s="194"/>
      <c r="P194" s="194"/>
      <c r="Q194" s="194"/>
      <c r="R194" s="194"/>
      <c r="S194" s="194"/>
      <c r="T194" s="195"/>
      <c r="AT194" s="196" t="s">
        <v>133</v>
      </c>
      <c r="AU194" s="196" t="s">
        <v>82</v>
      </c>
      <c r="AV194" s="13" t="s">
        <v>80</v>
      </c>
      <c r="AW194" s="13" t="s">
        <v>33</v>
      </c>
      <c r="AX194" s="13" t="s">
        <v>72</v>
      </c>
      <c r="AY194" s="196" t="s">
        <v>120</v>
      </c>
    </row>
    <row r="195" spans="1:65" s="14" customFormat="1" ht="11.25">
      <c r="B195" s="197"/>
      <c r="C195" s="198"/>
      <c r="D195" s="188" t="s">
        <v>133</v>
      </c>
      <c r="E195" s="199" t="s">
        <v>19</v>
      </c>
      <c r="F195" s="200" t="s">
        <v>238</v>
      </c>
      <c r="G195" s="198"/>
      <c r="H195" s="201">
        <v>48</v>
      </c>
      <c r="I195" s="202"/>
      <c r="J195" s="198"/>
      <c r="K195" s="198"/>
      <c r="L195" s="203"/>
      <c r="M195" s="204"/>
      <c r="N195" s="205"/>
      <c r="O195" s="205"/>
      <c r="P195" s="205"/>
      <c r="Q195" s="205"/>
      <c r="R195" s="205"/>
      <c r="S195" s="205"/>
      <c r="T195" s="206"/>
      <c r="AT195" s="207" t="s">
        <v>133</v>
      </c>
      <c r="AU195" s="207" t="s">
        <v>82</v>
      </c>
      <c r="AV195" s="14" t="s">
        <v>82</v>
      </c>
      <c r="AW195" s="14" t="s">
        <v>33</v>
      </c>
      <c r="AX195" s="14" t="s">
        <v>72</v>
      </c>
      <c r="AY195" s="207" t="s">
        <v>120</v>
      </c>
    </row>
    <row r="196" spans="1:65" s="15" customFormat="1" ht="11.25">
      <c r="B196" s="218"/>
      <c r="C196" s="219"/>
      <c r="D196" s="188" t="s">
        <v>133</v>
      </c>
      <c r="E196" s="220" t="s">
        <v>19</v>
      </c>
      <c r="F196" s="221" t="s">
        <v>200</v>
      </c>
      <c r="G196" s="219"/>
      <c r="H196" s="222">
        <v>231</v>
      </c>
      <c r="I196" s="223"/>
      <c r="J196" s="219"/>
      <c r="K196" s="219"/>
      <c r="L196" s="224"/>
      <c r="M196" s="225"/>
      <c r="N196" s="226"/>
      <c r="O196" s="226"/>
      <c r="P196" s="226"/>
      <c r="Q196" s="226"/>
      <c r="R196" s="226"/>
      <c r="S196" s="226"/>
      <c r="T196" s="227"/>
      <c r="AT196" s="228" t="s">
        <v>133</v>
      </c>
      <c r="AU196" s="228" t="s">
        <v>82</v>
      </c>
      <c r="AV196" s="15" t="s">
        <v>127</v>
      </c>
      <c r="AW196" s="15" t="s">
        <v>33</v>
      </c>
      <c r="AX196" s="15" t="s">
        <v>80</v>
      </c>
      <c r="AY196" s="228" t="s">
        <v>120</v>
      </c>
    </row>
    <row r="197" spans="1:65" s="2" customFormat="1" ht="16.5" customHeight="1">
      <c r="A197" s="34"/>
      <c r="B197" s="35"/>
      <c r="C197" s="208" t="s">
        <v>324</v>
      </c>
      <c r="D197" s="208" t="s">
        <v>189</v>
      </c>
      <c r="E197" s="209" t="s">
        <v>325</v>
      </c>
      <c r="F197" s="210" t="s">
        <v>326</v>
      </c>
      <c r="G197" s="211" t="s">
        <v>131</v>
      </c>
      <c r="H197" s="212">
        <v>186.66</v>
      </c>
      <c r="I197" s="213"/>
      <c r="J197" s="214">
        <f>ROUND(I197*H197,2)</f>
        <v>0</v>
      </c>
      <c r="K197" s="210" t="s">
        <v>126</v>
      </c>
      <c r="L197" s="215"/>
      <c r="M197" s="216" t="s">
        <v>19</v>
      </c>
      <c r="N197" s="217" t="s">
        <v>43</v>
      </c>
      <c r="O197" s="64"/>
      <c r="P197" s="182">
        <f>O197*H197</f>
        <v>0</v>
      </c>
      <c r="Q197" s="182">
        <v>0.17599999999999999</v>
      </c>
      <c r="R197" s="182">
        <f>Q197*H197</f>
        <v>32.852159999999998</v>
      </c>
      <c r="S197" s="182">
        <v>0</v>
      </c>
      <c r="T197" s="183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4" t="s">
        <v>164</v>
      </c>
      <c r="AT197" s="184" t="s">
        <v>189</v>
      </c>
      <c r="AU197" s="184" t="s">
        <v>82</v>
      </c>
      <c r="AY197" s="17" t="s">
        <v>120</v>
      </c>
      <c r="BE197" s="185">
        <f>IF(N197="základní",J197,0)</f>
        <v>0</v>
      </c>
      <c r="BF197" s="185">
        <f>IF(N197="snížená",J197,0)</f>
        <v>0</v>
      </c>
      <c r="BG197" s="185">
        <f>IF(N197="zákl. přenesená",J197,0)</f>
        <v>0</v>
      </c>
      <c r="BH197" s="185">
        <f>IF(N197="sníž. přenesená",J197,0)</f>
        <v>0</v>
      </c>
      <c r="BI197" s="185">
        <f>IF(N197="nulová",J197,0)</f>
        <v>0</v>
      </c>
      <c r="BJ197" s="17" t="s">
        <v>80</v>
      </c>
      <c r="BK197" s="185">
        <f>ROUND(I197*H197,2)</f>
        <v>0</v>
      </c>
      <c r="BL197" s="17" t="s">
        <v>127</v>
      </c>
      <c r="BM197" s="184" t="s">
        <v>327</v>
      </c>
    </row>
    <row r="198" spans="1:65" s="13" customFormat="1" ht="11.25">
      <c r="B198" s="186"/>
      <c r="C198" s="187"/>
      <c r="D198" s="188" t="s">
        <v>133</v>
      </c>
      <c r="E198" s="189" t="s">
        <v>19</v>
      </c>
      <c r="F198" s="190" t="s">
        <v>314</v>
      </c>
      <c r="G198" s="187"/>
      <c r="H198" s="189" t="s">
        <v>19</v>
      </c>
      <c r="I198" s="191"/>
      <c r="J198" s="187"/>
      <c r="K198" s="187"/>
      <c r="L198" s="192"/>
      <c r="M198" s="193"/>
      <c r="N198" s="194"/>
      <c r="O198" s="194"/>
      <c r="P198" s="194"/>
      <c r="Q198" s="194"/>
      <c r="R198" s="194"/>
      <c r="S198" s="194"/>
      <c r="T198" s="195"/>
      <c r="AT198" s="196" t="s">
        <v>133</v>
      </c>
      <c r="AU198" s="196" t="s">
        <v>82</v>
      </c>
      <c r="AV198" s="13" t="s">
        <v>80</v>
      </c>
      <c r="AW198" s="13" t="s">
        <v>33</v>
      </c>
      <c r="AX198" s="13" t="s">
        <v>72</v>
      </c>
      <c r="AY198" s="196" t="s">
        <v>120</v>
      </c>
    </row>
    <row r="199" spans="1:65" s="14" customFormat="1" ht="11.25">
      <c r="B199" s="197"/>
      <c r="C199" s="198"/>
      <c r="D199" s="188" t="s">
        <v>133</v>
      </c>
      <c r="E199" s="199" t="s">
        <v>19</v>
      </c>
      <c r="F199" s="200" t="s">
        <v>236</v>
      </c>
      <c r="G199" s="198"/>
      <c r="H199" s="201">
        <v>183</v>
      </c>
      <c r="I199" s="202"/>
      <c r="J199" s="198"/>
      <c r="K199" s="198"/>
      <c r="L199" s="203"/>
      <c r="M199" s="204"/>
      <c r="N199" s="205"/>
      <c r="O199" s="205"/>
      <c r="P199" s="205"/>
      <c r="Q199" s="205"/>
      <c r="R199" s="205"/>
      <c r="S199" s="205"/>
      <c r="T199" s="206"/>
      <c r="AT199" s="207" t="s">
        <v>133</v>
      </c>
      <c r="AU199" s="207" t="s">
        <v>82</v>
      </c>
      <c r="AV199" s="14" t="s">
        <v>82</v>
      </c>
      <c r="AW199" s="14" t="s">
        <v>33</v>
      </c>
      <c r="AX199" s="14" t="s">
        <v>72</v>
      </c>
      <c r="AY199" s="207" t="s">
        <v>120</v>
      </c>
    </row>
    <row r="200" spans="1:65" s="14" customFormat="1" ht="11.25">
      <c r="B200" s="197"/>
      <c r="C200" s="198"/>
      <c r="D200" s="188" t="s">
        <v>133</v>
      </c>
      <c r="E200" s="199" t="s">
        <v>19</v>
      </c>
      <c r="F200" s="200" t="s">
        <v>328</v>
      </c>
      <c r="G200" s="198"/>
      <c r="H200" s="201">
        <v>186.66</v>
      </c>
      <c r="I200" s="202"/>
      <c r="J200" s="198"/>
      <c r="K200" s="198"/>
      <c r="L200" s="203"/>
      <c r="M200" s="204"/>
      <c r="N200" s="205"/>
      <c r="O200" s="205"/>
      <c r="P200" s="205"/>
      <c r="Q200" s="205"/>
      <c r="R200" s="205"/>
      <c r="S200" s="205"/>
      <c r="T200" s="206"/>
      <c r="AT200" s="207" t="s">
        <v>133</v>
      </c>
      <c r="AU200" s="207" t="s">
        <v>82</v>
      </c>
      <c r="AV200" s="14" t="s">
        <v>82</v>
      </c>
      <c r="AW200" s="14" t="s">
        <v>33</v>
      </c>
      <c r="AX200" s="14" t="s">
        <v>80</v>
      </c>
      <c r="AY200" s="207" t="s">
        <v>120</v>
      </c>
    </row>
    <row r="201" spans="1:65" s="2" customFormat="1" ht="16.5" customHeight="1">
      <c r="A201" s="34"/>
      <c r="B201" s="35"/>
      <c r="C201" s="208" t="s">
        <v>329</v>
      </c>
      <c r="D201" s="208" t="s">
        <v>189</v>
      </c>
      <c r="E201" s="209" t="s">
        <v>330</v>
      </c>
      <c r="F201" s="210" t="s">
        <v>331</v>
      </c>
      <c r="G201" s="211" t="s">
        <v>131</v>
      </c>
      <c r="H201" s="212">
        <v>49.44</v>
      </c>
      <c r="I201" s="213"/>
      <c r="J201" s="214">
        <f>ROUND(I201*H201,2)</f>
        <v>0</v>
      </c>
      <c r="K201" s="210" t="s">
        <v>126</v>
      </c>
      <c r="L201" s="215"/>
      <c r="M201" s="216" t="s">
        <v>19</v>
      </c>
      <c r="N201" s="217" t="s">
        <v>43</v>
      </c>
      <c r="O201" s="64"/>
      <c r="P201" s="182">
        <f>O201*H201</f>
        <v>0</v>
      </c>
      <c r="Q201" s="182">
        <v>0.17499999999999999</v>
      </c>
      <c r="R201" s="182">
        <f>Q201*H201</f>
        <v>8.6519999999999992</v>
      </c>
      <c r="S201" s="182">
        <v>0</v>
      </c>
      <c r="T201" s="183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84" t="s">
        <v>164</v>
      </c>
      <c r="AT201" s="184" t="s">
        <v>189</v>
      </c>
      <c r="AU201" s="184" t="s">
        <v>82</v>
      </c>
      <c r="AY201" s="17" t="s">
        <v>120</v>
      </c>
      <c r="BE201" s="185">
        <f>IF(N201="základní",J201,0)</f>
        <v>0</v>
      </c>
      <c r="BF201" s="185">
        <f>IF(N201="snížená",J201,0)</f>
        <v>0</v>
      </c>
      <c r="BG201" s="185">
        <f>IF(N201="zákl. přenesená",J201,0)</f>
        <v>0</v>
      </c>
      <c r="BH201" s="185">
        <f>IF(N201="sníž. přenesená",J201,0)</f>
        <v>0</v>
      </c>
      <c r="BI201" s="185">
        <f>IF(N201="nulová",J201,0)</f>
        <v>0</v>
      </c>
      <c r="BJ201" s="17" t="s">
        <v>80</v>
      </c>
      <c r="BK201" s="185">
        <f>ROUND(I201*H201,2)</f>
        <v>0</v>
      </c>
      <c r="BL201" s="17" t="s">
        <v>127</v>
      </c>
      <c r="BM201" s="184" t="s">
        <v>332</v>
      </c>
    </row>
    <row r="202" spans="1:65" s="14" customFormat="1" ht="11.25">
      <c r="B202" s="197"/>
      <c r="C202" s="198"/>
      <c r="D202" s="188" t="s">
        <v>133</v>
      </c>
      <c r="E202" s="199" t="s">
        <v>19</v>
      </c>
      <c r="F202" s="200" t="s">
        <v>333</v>
      </c>
      <c r="G202" s="198"/>
      <c r="H202" s="201">
        <v>49.44</v>
      </c>
      <c r="I202" s="202"/>
      <c r="J202" s="198"/>
      <c r="K202" s="198"/>
      <c r="L202" s="203"/>
      <c r="M202" s="204"/>
      <c r="N202" s="205"/>
      <c r="O202" s="205"/>
      <c r="P202" s="205"/>
      <c r="Q202" s="205"/>
      <c r="R202" s="205"/>
      <c r="S202" s="205"/>
      <c r="T202" s="206"/>
      <c r="AT202" s="207" t="s">
        <v>133</v>
      </c>
      <c r="AU202" s="207" t="s">
        <v>82</v>
      </c>
      <c r="AV202" s="14" t="s">
        <v>82</v>
      </c>
      <c r="AW202" s="14" t="s">
        <v>33</v>
      </c>
      <c r="AX202" s="14" t="s">
        <v>80</v>
      </c>
      <c r="AY202" s="207" t="s">
        <v>120</v>
      </c>
    </row>
    <row r="203" spans="1:65" s="12" customFormat="1" ht="22.9" customHeight="1">
      <c r="B203" s="157"/>
      <c r="C203" s="158"/>
      <c r="D203" s="159" t="s">
        <v>71</v>
      </c>
      <c r="E203" s="171" t="s">
        <v>164</v>
      </c>
      <c r="F203" s="171" t="s">
        <v>334</v>
      </c>
      <c r="G203" s="158"/>
      <c r="H203" s="158"/>
      <c r="I203" s="161"/>
      <c r="J203" s="172">
        <f>BK203</f>
        <v>0</v>
      </c>
      <c r="K203" s="158"/>
      <c r="L203" s="163"/>
      <c r="M203" s="164"/>
      <c r="N203" s="165"/>
      <c r="O203" s="165"/>
      <c r="P203" s="166">
        <f>SUM(P204:P213)</f>
        <v>0</v>
      </c>
      <c r="Q203" s="165"/>
      <c r="R203" s="166">
        <f>SUM(R204:R213)</f>
        <v>7.9576749999999992</v>
      </c>
      <c r="S203" s="165"/>
      <c r="T203" s="167">
        <f>SUM(T204:T213)</f>
        <v>0.53249999999999997</v>
      </c>
      <c r="AR203" s="168" t="s">
        <v>80</v>
      </c>
      <c r="AT203" s="169" t="s">
        <v>71</v>
      </c>
      <c r="AU203" s="169" t="s">
        <v>80</v>
      </c>
      <c r="AY203" s="168" t="s">
        <v>120</v>
      </c>
      <c r="BK203" s="170">
        <f>SUM(BK204:BK213)</f>
        <v>0</v>
      </c>
    </row>
    <row r="204" spans="1:65" s="2" customFormat="1" ht="16.5" customHeight="1">
      <c r="A204" s="34"/>
      <c r="B204" s="35"/>
      <c r="C204" s="173" t="s">
        <v>335</v>
      </c>
      <c r="D204" s="173" t="s">
        <v>122</v>
      </c>
      <c r="E204" s="174" t="s">
        <v>336</v>
      </c>
      <c r="F204" s="175" t="s">
        <v>337</v>
      </c>
      <c r="G204" s="176" t="s">
        <v>125</v>
      </c>
      <c r="H204" s="177">
        <v>7</v>
      </c>
      <c r="I204" s="178"/>
      <c r="J204" s="179">
        <f t="shared" ref="J204:J213" si="10">ROUND(I204*H204,2)</f>
        <v>0</v>
      </c>
      <c r="K204" s="175" t="s">
        <v>126</v>
      </c>
      <c r="L204" s="39"/>
      <c r="M204" s="180" t="s">
        <v>19</v>
      </c>
      <c r="N204" s="181" t="s">
        <v>43</v>
      </c>
      <c r="O204" s="64"/>
      <c r="P204" s="182">
        <f t="shared" ref="P204:P213" si="11">O204*H204</f>
        <v>0</v>
      </c>
      <c r="Q204" s="182">
        <v>6.8640000000000007E-2</v>
      </c>
      <c r="R204" s="182">
        <f t="shared" ref="R204:R213" si="12">Q204*H204</f>
        <v>0.48048000000000002</v>
      </c>
      <c r="S204" s="182">
        <v>0</v>
      </c>
      <c r="T204" s="183">
        <f t="shared" ref="T204:T213" si="13"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84" t="s">
        <v>127</v>
      </c>
      <c r="AT204" s="184" t="s">
        <v>122</v>
      </c>
      <c r="AU204" s="184" t="s">
        <v>82</v>
      </c>
      <c r="AY204" s="17" t="s">
        <v>120</v>
      </c>
      <c r="BE204" s="185">
        <f t="shared" ref="BE204:BE213" si="14">IF(N204="základní",J204,0)</f>
        <v>0</v>
      </c>
      <c r="BF204" s="185">
        <f t="shared" ref="BF204:BF213" si="15">IF(N204="snížená",J204,0)</f>
        <v>0</v>
      </c>
      <c r="BG204" s="185">
        <f t="shared" ref="BG204:BG213" si="16">IF(N204="zákl. přenesená",J204,0)</f>
        <v>0</v>
      </c>
      <c r="BH204" s="185">
        <f t="shared" ref="BH204:BH213" si="17">IF(N204="sníž. přenesená",J204,0)</f>
        <v>0</v>
      </c>
      <c r="BI204" s="185">
        <f t="shared" ref="BI204:BI213" si="18">IF(N204="nulová",J204,0)</f>
        <v>0</v>
      </c>
      <c r="BJ204" s="17" t="s">
        <v>80</v>
      </c>
      <c r="BK204" s="185">
        <f t="shared" ref="BK204:BK213" si="19">ROUND(I204*H204,2)</f>
        <v>0</v>
      </c>
      <c r="BL204" s="17" t="s">
        <v>127</v>
      </c>
      <c r="BM204" s="184" t="s">
        <v>338</v>
      </c>
    </row>
    <row r="205" spans="1:65" s="2" customFormat="1" ht="24">
      <c r="A205" s="34"/>
      <c r="B205" s="35"/>
      <c r="C205" s="173" t="s">
        <v>339</v>
      </c>
      <c r="D205" s="173" t="s">
        <v>122</v>
      </c>
      <c r="E205" s="174" t="s">
        <v>340</v>
      </c>
      <c r="F205" s="175" t="s">
        <v>341</v>
      </c>
      <c r="G205" s="176" t="s">
        <v>150</v>
      </c>
      <c r="H205" s="177">
        <v>35.5</v>
      </c>
      <c r="I205" s="178"/>
      <c r="J205" s="179">
        <f t="shared" si="10"/>
        <v>0</v>
      </c>
      <c r="K205" s="175" t="s">
        <v>126</v>
      </c>
      <c r="L205" s="39"/>
      <c r="M205" s="180" t="s">
        <v>19</v>
      </c>
      <c r="N205" s="181" t="s">
        <v>43</v>
      </c>
      <c r="O205" s="64"/>
      <c r="P205" s="182">
        <f t="shared" si="11"/>
        <v>0</v>
      </c>
      <c r="Q205" s="182">
        <v>3.9300000000000003E-3</v>
      </c>
      <c r="R205" s="182">
        <f t="shared" si="12"/>
        <v>0.139515</v>
      </c>
      <c r="S205" s="182">
        <v>0</v>
      </c>
      <c r="T205" s="183">
        <f t="shared" si="13"/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4" t="s">
        <v>127</v>
      </c>
      <c r="AT205" s="184" t="s">
        <v>122</v>
      </c>
      <c r="AU205" s="184" t="s">
        <v>82</v>
      </c>
      <c r="AY205" s="17" t="s">
        <v>120</v>
      </c>
      <c r="BE205" s="185">
        <f t="shared" si="14"/>
        <v>0</v>
      </c>
      <c r="BF205" s="185">
        <f t="shared" si="15"/>
        <v>0</v>
      </c>
      <c r="BG205" s="185">
        <f t="shared" si="16"/>
        <v>0</v>
      </c>
      <c r="BH205" s="185">
        <f t="shared" si="17"/>
        <v>0</v>
      </c>
      <c r="BI205" s="185">
        <f t="shared" si="18"/>
        <v>0</v>
      </c>
      <c r="BJ205" s="17" t="s">
        <v>80</v>
      </c>
      <c r="BK205" s="185">
        <f t="shared" si="19"/>
        <v>0</v>
      </c>
      <c r="BL205" s="17" t="s">
        <v>127</v>
      </c>
      <c r="BM205" s="184" t="s">
        <v>342</v>
      </c>
    </row>
    <row r="206" spans="1:65" s="2" customFormat="1" ht="21.75" customHeight="1">
      <c r="A206" s="34"/>
      <c r="B206" s="35"/>
      <c r="C206" s="173" t="s">
        <v>343</v>
      </c>
      <c r="D206" s="173" t="s">
        <v>122</v>
      </c>
      <c r="E206" s="174" t="s">
        <v>344</v>
      </c>
      <c r="F206" s="175" t="s">
        <v>345</v>
      </c>
      <c r="G206" s="176" t="s">
        <v>150</v>
      </c>
      <c r="H206" s="177">
        <v>35.5</v>
      </c>
      <c r="I206" s="178"/>
      <c r="J206" s="179">
        <f t="shared" si="10"/>
        <v>0</v>
      </c>
      <c r="K206" s="175" t="s">
        <v>126</v>
      </c>
      <c r="L206" s="39"/>
      <c r="M206" s="180" t="s">
        <v>19</v>
      </c>
      <c r="N206" s="181" t="s">
        <v>43</v>
      </c>
      <c r="O206" s="64"/>
      <c r="P206" s="182">
        <f t="shared" si="11"/>
        <v>0</v>
      </c>
      <c r="Q206" s="182">
        <v>0</v>
      </c>
      <c r="R206" s="182">
        <f t="shared" si="12"/>
        <v>0</v>
      </c>
      <c r="S206" s="182">
        <v>1.4999999999999999E-2</v>
      </c>
      <c r="T206" s="183">
        <f t="shared" si="13"/>
        <v>0.53249999999999997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84" t="s">
        <v>127</v>
      </c>
      <c r="AT206" s="184" t="s">
        <v>122</v>
      </c>
      <c r="AU206" s="184" t="s">
        <v>82</v>
      </c>
      <c r="AY206" s="17" t="s">
        <v>120</v>
      </c>
      <c r="BE206" s="185">
        <f t="shared" si="14"/>
        <v>0</v>
      </c>
      <c r="BF206" s="185">
        <f t="shared" si="15"/>
        <v>0</v>
      </c>
      <c r="BG206" s="185">
        <f t="shared" si="16"/>
        <v>0</v>
      </c>
      <c r="BH206" s="185">
        <f t="shared" si="17"/>
        <v>0</v>
      </c>
      <c r="BI206" s="185">
        <f t="shared" si="18"/>
        <v>0</v>
      </c>
      <c r="BJ206" s="17" t="s">
        <v>80</v>
      </c>
      <c r="BK206" s="185">
        <f t="shared" si="19"/>
        <v>0</v>
      </c>
      <c r="BL206" s="17" t="s">
        <v>127</v>
      </c>
      <c r="BM206" s="184" t="s">
        <v>346</v>
      </c>
    </row>
    <row r="207" spans="1:65" s="2" customFormat="1" ht="16.5" customHeight="1">
      <c r="A207" s="34"/>
      <c r="B207" s="35"/>
      <c r="C207" s="173" t="s">
        <v>347</v>
      </c>
      <c r="D207" s="173" t="s">
        <v>122</v>
      </c>
      <c r="E207" s="174" t="s">
        <v>348</v>
      </c>
      <c r="F207" s="175" t="s">
        <v>349</v>
      </c>
      <c r="G207" s="176" t="s">
        <v>125</v>
      </c>
      <c r="H207" s="177">
        <v>7</v>
      </c>
      <c r="I207" s="178"/>
      <c r="J207" s="179">
        <f t="shared" si="10"/>
        <v>0</v>
      </c>
      <c r="K207" s="175" t="s">
        <v>126</v>
      </c>
      <c r="L207" s="39"/>
      <c r="M207" s="180" t="s">
        <v>19</v>
      </c>
      <c r="N207" s="181" t="s">
        <v>43</v>
      </c>
      <c r="O207" s="64"/>
      <c r="P207" s="182">
        <f t="shared" si="11"/>
        <v>0</v>
      </c>
      <c r="Q207" s="182">
        <v>0.34089999999999998</v>
      </c>
      <c r="R207" s="182">
        <f t="shared" si="12"/>
        <v>2.3862999999999999</v>
      </c>
      <c r="S207" s="182">
        <v>0</v>
      </c>
      <c r="T207" s="183">
        <f t="shared" si="13"/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4" t="s">
        <v>127</v>
      </c>
      <c r="AT207" s="184" t="s">
        <v>122</v>
      </c>
      <c r="AU207" s="184" t="s">
        <v>82</v>
      </c>
      <c r="AY207" s="17" t="s">
        <v>120</v>
      </c>
      <c r="BE207" s="185">
        <f t="shared" si="14"/>
        <v>0</v>
      </c>
      <c r="BF207" s="185">
        <f t="shared" si="15"/>
        <v>0</v>
      </c>
      <c r="BG207" s="185">
        <f t="shared" si="16"/>
        <v>0</v>
      </c>
      <c r="BH207" s="185">
        <f t="shared" si="17"/>
        <v>0</v>
      </c>
      <c r="BI207" s="185">
        <f t="shared" si="18"/>
        <v>0</v>
      </c>
      <c r="BJ207" s="17" t="s">
        <v>80</v>
      </c>
      <c r="BK207" s="185">
        <f t="shared" si="19"/>
        <v>0</v>
      </c>
      <c r="BL207" s="17" t="s">
        <v>127</v>
      </c>
      <c r="BM207" s="184" t="s">
        <v>350</v>
      </c>
    </row>
    <row r="208" spans="1:65" s="2" customFormat="1" ht="16.5" customHeight="1">
      <c r="A208" s="34"/>
      <c r="B208" s="35"/>
      <c r="C208" s="208" t="s">
        <v>351</v>
      </c>
      <c r="D208" s="208" t="s">
        <v>189</v>
      </c>
      <c r="E208" s="209" t="s">
        <v>352</v>
      </c>
      <c r="F208" s="210" t="s">
        <v>353</v>
      </c>
      <c r="G208" s="211" t="s">
        <v>125</v>
      </c>
      <c r="H208" s="212">
        <v>7</v>
      </c>
      <c r="I208" s="213"/>
      <c r="J208" s="214">
        <f t="shared" si="10"/>
        <v>0</v>
      </c>
      <c r="K208" s="210" t="s">
        <v>126</v>
      </c>
      <c r="L208" s="215"/>
      <c r="M208" s="216" t="s">
        <v>19</v>
      </c>
      <c r="N208" s="217" t="s">
        <v>43</v>
      </c>
      <c r="O208" s="64"/>
      <c r="P208" s="182">
        <f t="shared" si="11"/>
        <v>0</v>
      </c>
      <c r="Q208" s="182">
        <v>7.1999999999999995E-2</v>
      </c>
      <c r="R208" s="182">
        <f t="shared" si="12"/>
        <v>0.504</v>
      </c>
      <c r="S208" s="182">
        <v>0</v>
      </c>
      <c r="T208" s="183">
        <f t="shared" si="13"/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4" t="s">
        <v>164</v>
      </c>
      <c r="AT208" s="184" t="s">
        <v>189</v>
      </c>
      <c r="AU208" s="184" t="s">
        <v>82</v>
      </c>
      <c r="AY208" s="17" t="s">
        <v>120</v>
      </c>
      <c r="BE208" s="185">
        <f t="shared" si="14"/>
        <v>0</v>
      </c>
      <c r="BF208" s="185">
        <f t="shared" si="15"/>
        <v>0</v>
      </c>
      <c r="BG208" s="185">
        <f t="shared" si="16"/>
        <v>0</v>
      </c>
      <c r="BH208" s="185">
        <f t="shared" si="17"/>
        <v>0</v>
      </c>
      <c r="BI208" s="185">
        <f t="shared" si="18"/>
        <v>0</v>
      </c>
      <c r="BJ208" s="17" t="s">
        <v>80</v>
      </c>
      <c r="BK208" s="185">
        <f t="shared" si="19"/>
        <v>0</v>
      </c>
      <c r="BL208" s="17" t="s">
        <v>127</v>
      </c>
      <c r="BM208" s="184" t="s">
        <v>354</v>
      </c>
    </row>
    <row r="209" spans="1:65" s="2" customFormat="1" ht="16.5" customHeight="1">
      <c r="A209" s="34"/>
      <c r="B209" s="35"/>
      <c r="C209" s="208" t="s">
        <v>355</v>
      </c>
      <c r="D209" s="208" t="s">
        <v>189</v>
      </c>
      <c r="E209" s="209" t="s">
        <v>356</v>
      </c>
      <c r="F209" s="210" t="s">
        <v>357</v>
      </c>
      <c r="G209" s="211" t="s">
        <v>125</v>
      </c>
      <c r="H209" s="212">
        <v>7</v>
      </c>
      <c r="I209" s="213"/>
      <c r="J209" s="214">
        <f t="shared" si="10"/>
        <v>0</v>
      </c>
      <c r="K209" s="210" t="s">
        <v>126</v>
      </c>
      <c r="L209" s="215"/>
      <c r="M209" s="216" t="s">
        <v>19</v>
      </c>
      <c r="N209" s="217" t="s">
        <v>43</v>
      </c>
      <c r="O209" s="64"/>
      <c r="P209" s="182">
        <f t="shared" si="11"/>
        <v>0</v>
      </c>
      <c r="Q209" s="182">
        <v>0.111</v>
      </c>
      <c r="R209" s="182">
        <f t="shared" si="12"/>
        <v>0.77700000000000002</v>
      </c>
      <c r="S209" s="182">
        <v>0</v>
      </c>
      <c r="T209" s="183">
        <f t="shared" si="13"/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84" t="s">
        <v>164</v>
      </c>
      <c r="AT209" s="184" t="s">
        <v>189</v>
      </c>
      <c r="AU209" s="184" t="s">
        <v>82</v>
      </c>
      <c r="AY209" s="17" t="s">
        <v>120</v>
      </c>
      <c r="BE209" s="185">
        <f t="shared" si="14"/>
        <v>0</v>
      </c>
      <c r="BF209" s="185">
        <f t="shared" si="15"/>
        <v>0</v>
      </c>
      <c r="BG209" s="185">
        <f t="shared" si="16"/>
        <v>0</v>
      </c>
      <c r="BH209" s="185">
        <f t="shared" si="17"/>
        <v>0</v>
      </c>
      <c r="BI209" s="185">
        <f t="shared" si="18"/>
        <v>0</v>
      </c>
      <c r="BJ209" s="17" t="s">
        <v>80</v>
      </c>
      <c r="BK209" s="185">
        <f t="shared" si="19"/>
        <v>0</v>
      </c>
      <c r="BL209" s="17" t="s">
        <v>127</v>
      </c>
      <c r="BM209" s="184" t="s">
        <v>358</v>
      </c>
    </row>
    <row r="210" spans="1:65" s="2" customFormat="1" ht="16.5" customHeight="1">
      <c r="A210" s="34"/>
      <c r="B210" s="35"/>
      <c r="C210" s="208" t="s">
        <v>359</v>
      </c>
      <c r="D210" s="208" t="s">
        <v>189</v>
      </c>
      <c r="E210" s="209" t="s">
        <v>360</v>
      </c>
      <c r="F210" s="210" t="s">
        <v>361</v>
      </c>
      <c r="G210" s="211" t="s">
        <v>125</v>
      </c>
      <c r="H210" s="212">
        <v>7</v>
      </c>
      <c r="I210" s="213"/>
      <c r="J210" s="214">
        <f t="shared" si="10"/>
        <v>0</v>
      </c>
      <c r="K210" s="210" t="s">
        <v>19</v>
      </c>
      <c r="L210" s="215"/>
      <c r="M210" s="216" t="s">
        <v>19</v>
      </c>
      <c r="N210" s="217" t="s">
        <v>43</v>
      </c>
      <c r="O210" s="64"/>
      <c r="P210" s="182">
        <f t="shared" si="11"/>
        <v>0</v>
      </c>
      <c r="Q210" s="182">
        <v>0.19500000000000001</v>
      </c>
      <c r="R210" s="182">
        <f t="shared" si="12"/>
        <v>1.365</v>
      </c>
      <c r="S210" s="182">
        <v>0</v>
      </c>
      <c r="T210" s="183">
        <f t="shared" si="13"/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84" t="s">
        <v>164</v>
      </c>
      <c r="AT210" s="184" t="s">
        <v>189</v>
      </c>
      <c r="AU210" s="184" t="s">
        <v>82</v>
      </c>
      <c r="AY210" s="17" t="s">
        <v>120</v>
      </c>
      <c r="BE210" s="185">
        <f t="shared" si="14"/>
        <v>0</v>
      </c>
      <c r="BF210" s="185">
        <f t="shared" si="15"/>
        <v>0</v>
      </c>
      <c r="BG210" s="185">
        <f t="shared" si="16"/>
        <v>0</v>
      </c>
      <c r="BH210" s="185">
        <f t="shared" si="17"/>
        <v>0</v>
      </c>
      <c r="BI210" s="185">
        <f t="shared" si="18"/>
        <v>0</v>
      </c>
      <c r="BJ210" s="17" t="s">
        <v>80</v>
      </c>
      <c r="BK210" s="185">
        <f t="shared" si="19"/>
        <v>0</v>
      </c>
      <c r="BL210" s="17" t="s">
        <v>127</v>
      </c>
      <c r="BM210" s="184" t="s">
        <v>362</v>
      </c>
    </row>
    <row r="211" spans="1:65" s="2" customFormat="1" ht="16.5" customHeight="1">
      <c r="A211" s="34"/>
      <c r="B211" s="35"/>
      <c r="C211" s="173" t="s">
        <v>363</v>
      </c>
      <c r="D211" s="173" t="s">
        <v>122</v>
      </c>
      <c r="E211" s="174" t="s">
        <v>364</v>
      </c>
      <c r="F211" s="175" t="s">
        <v>365</v>
      </c>
      <c r="G211" s="176" t="s">
        <v>125</v>
      </c>
      <c r="H211" s="177">
        <v>7</v>
      </c>
      <c r="I211" s="178"/>
      <c r="J211" s="179">
        <f t="shared" si="10"/>
        <v>0</v>
      </c>
      <c r="K211" s="175" t="s">
        <v>126</v>
      </c>
      <c r="L211" s="39"/>
      <c r="M211" s="180" t="s">
        <v>19</v>
      </c>
      <c r="N211" s="181" t="s">
        <v>43</v>
      </c>
      <c r="O211" s="64"/>
      <c r="P211" s="182">
        <f t="shared" si="11"/>
        <v>0</v>
      </c>
      <c r="Q211" s="182">
        <v>0.21734000000000001</v>
      </c>
      <c r="R211" s="182">
        <f t="shared" si="12"/>
        <v>1.52138</v>
      </c>
      <c r="S211" s="182">
        <v>0</v>
      </c>
      <c r="T211" s="183">
        <f t="shared" si="13"/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4" t="s">
        <v>127</v>
      </c>
      <c r="AT211" s="184" t="s">
        <v>122</v>
      </c>
      <c r="AU211" s="184" t="s">
        <v>82</v>
      </c>
      <c r="AY211" s="17" t="s">
        <v>120</v>
      </c>
      <c r="BE211" s="185">
        <f t="shared" si="14"/>
        <v>0</v>
      </c>
      <c r="BF211" s="185">
        <f t="shared" si="15"/>
        <v>0</v>
      </c>
      <c r="BG211" s="185">
        <f t="shared" si="16"/>
        <v>0</v>
      </c>
      <c r="BH211" s="185">
        <f t="shared" si="17"/>
        <v>0</v>
      </c>
      <c r="BI211" s="185">
        <f t="shared" si="18"/>
        <v>0</v>
      </c>
      <c r="BJ211" s="17" t="s">
        <v>80</v>
      </c>
      <c r="BK211" s="185">
        <f t="shared" si="19"/>
        <v>0</v>
      </c>
      <c r="BL211" s="17" t="s">
        <v>127</v>
      </c>
      <c r="BM211" s="184" t="s">
        <v>366</v>
      </c>
    </row>
    <row r="212" spans="1:65" s="2" customFormat="1" ht="16.5" customHeight="1">
      <c r="A212" s="34"/>
      <c r="B212" s="35"/>
      <c r="C212" s="208" t="s">
        <v>367</v>
      </c>
      <c r="D212" s="208" t="s">
        <v>189</v>
      </c>
      <c r="E212" s="209" t="s">
        <v>368</v>
      </c>
      <c r="F212" s="210" t="s">
        <v>369</v>
      </c>
      <c r="G212" s="211" t="s">
        <v>125</v>
      </c>
      <c r="H212" s="212">
        <v>7</v>
      </c>
      <c r="I212" s="213"/>
      <c r="J212" s="214">
        <f t="shared" si="10"/>
        <v>0</v>
      </c>
      <c r="K212" s="210" t="s">
        <v>19</v>
      </c>
      <c r="L212" s="215"/>
      <c r="M212" s="216" t="s">
        <v>19</v>
      </c>
      <c r="N212" s="217" t="s">
        <v>43</v>
      </c>
      <c r="O212" s="64"/>
      <c r="P212" s="182">
        <f t="shared" si="11"/>
        <v>0</v>
      </c>
      <c r="Q212" s="182">
        <v>0.109</v>
      </c>
      <c r="R212" s="182">
        <f t="shared" si="12"/>
        <v>0.76300000000000001</v>
      </c>
      <c r="S212" s="182">
        <v>0</v>
      </c>
      <c r="T212" s="183">
        <f t="shared" si="13"/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84" t="s">
        <v>164</v>
      </c>
      <c r="AT212" s="184" t="s">
        <v>189</v>
      </c>
      <c r="AU212" s="184" t="s">
        <v>82</v>
      </c>
      <c r="AY212" s="17" t="s">
        <v>120</v>
      </c>
      <c r="BE212" s="185">
        <f t="shared" si="14"/>
        <v>0</v>
      </c>
      <c r="BF212" s="185">
        <f t="shared" si="15"/>
        <v>0</v>
      </c>
      <c r="BG212" s="185">
        <f t="shared" si="16"/>
        <v>0</v>
      </c>
      <c r="BH212" s="185">
        <f t="shared" si="17"/>
        <v>0</v>
      </c>
      <c r="BI212" s="185">
        <f t="shared" si="18"/>
        <v>0</v>
      </c>
      <c r="BJ212" s="17" t="s">
        <v>80</v>
      </c>
      <c r="BK212" s="185">
        <f t="shared" si="19"/>
        <v>0</v>
      </c>
      <c r="BL212" s="17" t="s">
        <v>127</v>
      </c>
      <c r="BM212" s="184" t="s">
        <v>370</v>
      </c>
    </row>
    <row r="213" spans="1:65" s="2" customFormat="1" ht="16.5" customHeight="1">
      <c r="A213" s="34"/>
      <c r="B213" s="35"/>
      <c r="C213" s="208" t="s">
        <v>371</v>
      </c>
      <c r="D213" s="208" t="s">
        <v>189</v>
      </c>
      <c r="E213" s="209" t="s">
        <v>372</v>
      </c>
      <c r="F213" s="210" t="s">
        <v>373</v>
      </c>
      <c r="G213" s="211" t="s">
        <v>125</v>
      </c>
      <c r="H213" s="212">
        <v>7</v>
      </c>
      <c r="I213" s="213"/>
      <c r="J213" s="214">
        <f t="shared" si="10"/>
        <v>0</v>
      </c>
      <c r="K213" s="210" t="s">
        <v>126</v>
      </c>
      <c r="L213" s="215"/>
      <c r="M213" s="216" t="s">
        <v>19</v>
      </c>
      <c r="N213" s="217" t="s">
        <v>43</v>
      </c>
      <c r="O213" s="64"/>
      <c r="P213" s="182">
        <f t="shared" si="11"/>
        <v>0</v>
      </c>
      <c r="Q213" s="182">
        <v>3.0000000000000001E-3</v>
      </c>
      <c r="R213" s="182">
        <f t="shared" si="12"/>
        <v>2.1000000000000001E-2</v>
      </c>
      <c r="S213" s="182">
        <v>0</v>
      </c>
      <c r="T213" s="183">
        <f t="shared" si="13"/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84" t="s">
        <v>164</v>
      </c>
      <c r="AT213" s="184" t="s">
        <v>189</v>
      </c>
      <c r="AU213" s="184" t="s">
        <v>82</v>
      </c>
      <c r="AY213" s="17" t="s">
        <v>120</v>
      </c>
      <c r="BE213" s="185">
        <f t="shared" si="14"/>
        <v>0</v>
      </c>
      <c r="BF213" s="185">
        <f t="shared" si="15"/>
        <v>0</v>
      </c>
      <c r="BG213" s="185">
        <f t="shared" si="16"/>
        <v>0</v>
      </c>
      <c r="BH213" s="185">
        <f t="shared" si="17"/>
        <v>0</v>
      </c>
      <c r="BI213" s="185">
        <f t="shared" si="18"/>
        <v>0</v>
      </c>
      <c r="BJ213" s="17" t="s">
        <v>80</v>
      </c>
      <c r="BK213" s="185">
        <f t="shared" si="19"/>
        <v>0</v>
      </c>
      <c r="BL213" s="17" t="s">
        <v>127</v>
      </c>
      <c r="BM213" s="184" t="s">
        <v>374</v>
      </c>
    </row>
    <row r="214" spans="1:65" s="12" customFormat="1" ht="22.9" customHeight="1">
      <c r="B214" s="157"/>
      <c r="C214" s="158"/>
      <c r="D214" s="159" t="s">
        <v>71</v>
      </c>
      <c r="E214" s="171" t="s">
        <v>168</v>
      </c>
      <c r="F214" s="171" t="s">
        <v>375</v>
      </c>
      <c r="G214" s="158"/>
      <c r="H214" s="158"/>
      <c r="I214" s="161"/>
      <c r="J214" s="172">
        <f>BK214</f>
        <v>0</v>
      </c>
      <c r="K214" s="158"/>
      <c r="L214" s="163"/>
      <c r="M214" s="164"/>
      <c r="N214" s="165"/>
      <c r="O214" s="165"/>
      <c r="P214" s="166">
        <f>SUM(P215:P254)</f>
        <v>0</v>
      </c>
      <c r="Q214" s="165"/>
      <c r="R214" s="166">
        <f>SUM(R215:R254)</f>
        <v>91.144941400000008</v>
      </c>
      <c r="S214" s="165"/>
      <c r="T214" s="167">
        <f>SUM(T215:T254)</f>
        <v>4.5709999999999997</v>
      </c>
      <c r="AR214" s="168" t="s">
        <v>80</v>
      </c>
      <c r="AT214" s="169" t="s">
        <v>71</v>
      </c>
      <c r="AU214" s="169" t="s">
        <v>80</v>
      </c>
      <c r="AY214" s="168" t="s">
        <v>120</v>
      </c>
      <c r="BK214" s="170">
        <f>SUM(BK215:BK254)</f>
        <v>0</v>
      </c>
    </row>
    <row r="215" spans="1:65" s="2" customFormat="1" ht="16.5" customHeight="1">
      <c r="A215" s="34"/>
      <c r="B215" s="35"/>
      <c r="C215" s="173" t="s">
        <v>376</v>
      </c>
      <c r="D215" s="173" t="s">
        <v>122</v>
      </c>
      <c r="E215" s="174" t="s">
        <v>377</v>
      </c>
      <c r="F215" s="175" t="s">
        <v>378</v>
      </c>
      <c r="G215" s="176" t="s">
        <v>125</v>
      </c>
      <c r="H215" s="177">
        <v>7</v>
      </c>
      <c r="I215" s="178"/>
      <c r="J215" s="179">
        <f>ROUND(I215*H215,2)</f>
        <v>0</v>
      </c>
      <c r="K215" s="175" t="s">
        <v>19</v>
      </c>
      <c r="L215" s="39"/>
      <c r="M215" s="180" t="s">
        <v>19</v>
      </c>
      <c r="N215" s="181" t="s">
        <v>43</v>
      </c>
      <c r="O215" s="64"/>
      <c r="P215" s="182">
        <f>O215*H215</f>
        <v>0</v>
      </c>
      <c r="Q215" s="182">
        <v>0</v>
      </c>
      <c r="R215" s="182">
        <f>Q215*H215</f>
        <v>0</v>
      </c>
      <c r="S215" s="182">
        <v>0.65300000000000002</v>
      </c>
      <c r="T215" s="183">
        <f>S215*H215</f>
        <v>4.5709999999999997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84" t="s">
        <v>127</v>
      </c>
      <c r="AT215" s="184" t="s">
        <v>122</v>
      </c>
      <c r="AU215" s="184" t="s">
        <v>82</v>
      </c>
      <c r="AY215" s="17" t="s">
        <v>120</v>
      </c>
      <c r="BE215" s="185">
        <f>IF(N215="základní",J215,0)</f>
        <v>0</v>
      </c>
      <c r="BF215" s="185">
        <f>IF(N215="snížená",J215,0)</f>
        <v>0</v>
      </c>
      <c r="BG215" s="185">
        <f>IF(N215="zákl. přenesená",J215,0)</f>
        <v>0</v>
      </c>
      <c r="BH215" s="185">
        <f>IF(N215="sníž. přenesená",J215,0)</f>
        <v>0</v>
      </c>
      <c r="BI215" s="185">
        <f>IF(N215="nulová",J215,0)</f>
        <v>0</v>
      </c>
      <c r="BJ215" s="17" t="s">
        <v>80</v>
      </c>
      <c r="BK215" s="185">
        <f>ROUND(I215*H215,2)</f>
        <v>0</v>
      </c>
      <c r="BL215" s="17" t="s">
        <v>127</v>
      </c>
      <c r="BM215" s="184" t="s">
        <v>379</v>
      </c>
    </row>
    <row r="216" spans="1:65" s="2" customFormat="1" ht="16.5" customHeight="1">
      <c r="A216" s="34"/>
      <c r="B216" s="35"/>
      <c r="C216" s="173" t="s">
        <v>380</v>
      </c>
      <c r="D216" s="173" t="s">
        <v>122</v>
      </c>
      <c r="E216" s="174" t="s">
        <v>381</v>
      </c>
      <c r="F216" s="175" t="s">
        <v>382</v>
      </c>
      <c r="G216" s="176" t="s">
        <v>125</v>
      </c>
      <c r="H216" s="177">
        <v>10</v>
      </c>
      <c r="I216" s="178"/>
      <c r="J216" s="179">
        <f>ROUND(I216*H216,2)</f>
        <v>0</v>
      </c>
      <c r="K216" s="175" t="s">
        <v>126</v>
      </c>
      <c r="L216" s="39"/>
      <c r="M216" s="180" t="s">
        <v>19</v>
      </c>
      <c r="N216" s="181" t="s">
        <v>43</v>
      </c>
      <c r="O216" s="64"/>
      <c r="P216" s="182">
        <f>O216*H216</f>
        <v>0</v>
      </c>
      <c r="Q216" s="182">
        <v>6.9999999999999999E-4</v>
      </c>
      <c r="R216" s="182">
        <f>Q216*H216</f>
        <v>7.0000000000000001E-3</v>
      </c>
      <c r="S216" s="182">
        <v>0</v>
      </c>
      <c r="T216" s="183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84" t="s">
        <v>127</v>
      </c>
      <c r="AT216" s="184" t="s">
        <v>122</v>
      </c>
      <c r="AU216" s="184" t="s">
        <v>82</v>
      </c>
      <c r="AY216" s="17" t="s">
        <v>120</v>
      </c>
      <c r="BE216" s="185">
        <f>IF(N216="základní",J216,0)</f>
        <v>0</v>
      </c>
      <c r="BF216" s="185">
        <f>IF(N216="snížená",J216,0)</f>
        <v>0</v>
      </c>
      <c r="BG216" s="185">
        <f>IF(N216="zákl. přenesená",J216,0)</f>
        <v>0</v>
      </c>
      <c r="BH216" s="185">
        <f>IF(N216="sníž. přenesená",J216,0)</f>
        <v>0</v>
      </c>
      <c r="BI216" s="185">
        <f>IF(N216="nulová",J216,0)</f>
        <v>0</v>
      </c>
      <c r="BJ216" s="17" t="s">
        <v>80</v>
      </c>
      <c r="BK216" s="185">
        <f>ROUND(I216*H216,2)</f>
        <v>0</v>
      </c>
      <c r="BL216" s="17" t="s">
        <v>127</v>
      </c>
      <c r="BM216" s="184" t="s">
        <v>383</v>
      </c>
    </row>
    <row r="217" spans="1:65" s="2" customFormat="1" ht="16.5" customHeight="1">
      <c r="A217" s="34"/>
      <c r="B217" s="35"/>
      <c r="C217" s="208" t="s">
        <v>384</v>
      </c>
      <c r="D217" s="208" t="s">
        <v>189</v>
      </c>
      <c r="E217" s="209" t="s">
        <v>385</v>
      </c>
      <c r="F217" s="210" t="s">
        <v>386</v>
      </c>
      <c r="G217" s="211" t="s">
        <v>125</v>
      </c>
      <c r="H217" s="212">
        <v>4</v>
      </c>
      <c r="I217" s="213"/>
      <c r="J217" s="214">
        <f>ROUND(I217*H217,2)</f>
        <v>0</v>
      </c>
      <c r="K217" s="210" t="s">
        <v>126</v>
      </c>
      <c r="L217" s="215"/>
      <c r="M217" s="216" t="s">
        <v>19</v>
      </c>
      <c r="N217" s="217" t="s">
        <v>43</v>
      </c>
      <c r="O217" s="64"/>
      <c r="P217" s="182">
        <f>O217*H217</f>
        <v>0</v>
      </c>
      <c r="Q217" s="182">
        <v>2.5999999999999999E-3</v>
      </c>
      <c r="R217" s="182">
        <f>Q217*H217</f>
        <v>1.04E-2</v>
      </c>
      <c r="S217" s="182">
        <v>0</v>
      </c>
      <c r="T217" s="183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4" t="s">
        <v>164</v>
      </c>
      <c r="AT217" s="184" t="s">
        <v>189</v>
      </c>
      <c r="AU217" s="184" t="s">
        <v>82</v>
      </c>
      <c r="AY217" s="17" t="s">
        <v>120</v>
      </c>
      <c r="BE217" s="185">
        <f>IF(N217="základní",J217,0)</f>
        <v>0</v>
      </c>
      <c r="BF217" s="185">
        <f>IF(N217="snížená",J217,0)</f>
        <v>0</v>
      </c>
      <c r="BG217" s="185">
        <f>IF(N217="zákl. přenesená",J217,0)</f>
        <v>0</v>
      </c>
      <c r="BH217" s="185">
        <f>IF(N217="sníž. přenesená",J217,0)</f>
        <v>0</v>
      </c>
      <c r="BI217" s="185">
        <f>IF(N217="nulová",J217,0)</f>
        <v>0</v>
      </c>
      <c r="BJ217" s="17" t="s">
        <v>80</v>
      </c>
      <c r="BK217" s="185">
        <f>ROUND(I217*H217,2)</f>
        <v>0</v>
      </c>
      <c r="BL217" s="17" t="s">
        <v>127</v>
      </c>
      <c r="BM217" s="184" t="s">
        <v>387</v>
      </c>
    </row>
    <row r="218" spans="1:65" s="13" customFormat="1" ht="11.25">
      <c r="B218" s="186"/>
      <c r="C218" s="187"/>
      <c r="D218" s="188" t="s">
        <v>133</v>
      </c>
      <c r="E218" s="189" t="s">
        <v>19</v>
      </c>
      <c r="F218" s="190" t="s">
        <v>388</v>
      </c>
      <c r="G218" s="187"/>
      <c r="H218" s="189" t="s">
        <v>19</v>
      </c>
      <c r="I218" s="191"/>
      <c r="J218" s="187"/>
      <c r="K218" s="187"/>
      <c r="L218" s="192"/>
      <c r="M218" s="193"/>
      <c r="N218" s="194"/>
      <c r="O218" s="194"/>
      <c r="P218" s="194"/>
      <c r="Q218" s="194"/>
      <c r="R218" s="194"/>
      <c r="S218" s="194"/>
      <c r="T218" s="195"/>
      <c r="AT218" s="196" t="s">
        <v>133</v>
      </c>
      <c r="AU218" s="196" t="s">
        <v>82</v>
      </c>
      <c r="AV218" s="13" t="s">
        <v>80</v>
      </c>
      <c r="AW218" s="13" t="s">
        <v>33</v>
      </c>
      <c r="AX218" s="13" t="s">
        <v>72</v>
      </c>
      <c r="AY218" s="196" t="s">
        <v>120</v>
      </c>
    </row>
    <row r="219" spans="1:65" s="14" customFormat="1" ht="11.25">
      <c r="B219" s="197"/>
      <c r="C219" s="198"/>
      <c r="D219" s="188" t="s">
        <v>133</v>
      </c>
      <c r="E219" s="199" t="s">
        <v>19</v>
      </c>
      <c r="F219" s="200" t="s">
        <v>127</v>
      </c>
      <c r="G219" s="198"/>
      <c r="H219" s="201">
        <v>4</v>
      </c>
      <c r="I219" s="202"/>
      <c r="J219" s="198"/>
      <c r="K219" s="198"/>
      <c r="L219" s="203"/>
      <c r="M219" s="204"/>
      <c r="N219" s="205"/>
      <c r="O219" s="205"/>
      <c r="P219" s="205"/>
      <c r="Q219" s="205"/>
      <c r="R219" s="205"/>
      <c r="S219" s="205"/>
      <c r="T219" s="206"/>
      <c r="AT219" s="207" t="s">
        <v>133</v>
      </c>
      <c r="AU219" s="207" t="s">
        <v>82</v>
      </c>
      <c r="AV219" s="14" t="s">
        <v>82</v>
      </c>
      <c r="AW219" s="14" t="s">
        <v>33</v>
      </c>
      <c r="AX219" s="14" t="s">
        <v>80</v>
      </c>
      <c r="AY219" s="207" t="s">
        <v>120</v>
      </c>
    </row>
    <row r="220" spans="1:65" s="2" customFormat="1" ht="16.5" customHeight="1">
      <c r="A220" s="34"/>
      <c r="B220" s="35"/>
      <c r="C220" s="208" t="s">
        <v>389</v>
      </c>
      <c r="D220" s="208" t="s">
        <v>189</v>
      </c>
      <c r="E220" s="209" t="s">
        <v>390</v>
      </c>
      <c r="F220" s="210" t="s">
        <v>391</v>
      </c>
      <c r="G220" s="211" t="s">
        <v>125</v>
      </c>
      <c r="H220" s="212">
        <v>6</v>
      </c>
      <c r="I220" s="213"/>
      <c r="J220" s="214">
        <f>ROUND(I220*H220,2)</f>
        <v>0</v>
      </c>
      <c r="K220" s="210" t="s">
        <v>126</v>
      </c>
      <c r="L220" s="215"/>
      <c r="M220" s="216" t="s">
        <v>19</v>
      </c>
      <c r="N220" s="217" t="s">
        <v>43</v>
      </c>
      <c r="O220" s="64"/>
      <c r="P220" s="182">
        <f>O220*H220</f>
        <v>0</v>
      </c>
      <c r="Q220" s="182">
        <v>3.5000000000000001E-3</v>
      </c>
      <c r="R220" s="182">
        <f>Q220*H220</f>
        <v>2.1000000000000001E-2</v>
      </c>
      <c r="S220" s="182">
        <v>0</v>
      </c>
      <c r="T220" s="183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84" t="s">
        <v>164</v>
      </c>
      <c r="AT220" s="184" t="s">
        <v>189</v>
      </c>
      <c r="AU220" s="184" t="s">
        <v>82</v>
      </c>
      <c r="AY220" s="17" t="s">
        <v>120</v>
      </c>
      <c r="BE220" s="185">
        <f>IF(N220="základní",J220,0)</f>
        <v>0</v>
      </c>
      <c r="BF220" s="185">
        <f>IF(N220="snížená",J220,0)</f>
        <v>0</v>
      </c>
      <c r="BG220" s="185">
        <f>IF(N220="zákl. přenesená",J220,0)</f>
        <v>0</v>
      </c>
      <c r="BH220" s="185">
        <f>IF(N220="sníž. přenesená",J220,0)</f>
        <v>0</v>
      </c>
      <c r="BI220" s="185">
        <f>IF(N220="nulová",J220,0)</f>
        <v>0</v>
      </c>
      <c r="BJ220" s="17" t="s">
        <v>80</v>
      </c>
      <c r="BK220" s="185">
        <f>ROUND(I220*H220,2)</f>
        <v>0</v>
      </c>
      <c r="BL220" s="17" t="s">
        <v>127</v>
      </c>
      <c r="BM220" s="184" t="s">
        <v>392</v>
      </c>
    </row>
    <row r="221" spans="1:65" s="13" customFormat="1" ht="11.25">
      <c r="B221" s="186"/>
      <c r="C221" s="187"/>
      <c r="D221" s="188" t="s">
        <v>133</v>
      </c>
      <c r="E221" s="189" t="s">
        <v>19</v>
      </c>
      <c r="F221" s="190" t="s">
        <v>393</v>
      </c>
      <c r="G221" s="187"/>
      <c r="H221" s="189" t="s">
        <v>19</v>
      </c>
      <c r="I221" s="191"/>
      <c r="J221" s="187"/>
      <c r="K221" s="187"/>
      <c r="L221" s="192"/>
      <c r="M221" s="193"/>
      <c r="N221" s="194"/>
      <c r="O221" s="194"/>
      <c r="P221" s="194"/>
      <c r="Q221" s="194"/>
      <c r="R221" s="194"/>
      <c r="S221" s="194"/>
      <c r="T221" s="195"/>
      <c r="AT221" s="196" t="s">
        <v>133</v>
      </c>
      <c r="AU221" s="196" t="s">
        <v>82</v>
      </c>
      <c r="AV221" s="13" t="s">
        <v>80</v>
      </c>
      <c r="AW221" s="13" t="s">
        <v>33</v>
      </c>
      <c r="AX221" s="13" t="s">
        <v>72</v>
      </c>
      <c r="AY221" s="196" t="s">
        <v>120</v>
      </c>
    </row>
    <row r="222" spans="1:65" s="14" customFormat="1" ht="11.25">
      <c r="B222" s="197"/>
      <c r="C222" s="198"/>
      <c r="D222" s="188" t="s">
        <v>133</v>
      </c>
      <c r="E222" s="199" t="s">
        <v>19</v>
      </c>
      <c r="F222" s="200" t="s">
        <v>147</v>
      </c>
      <c r="G222" s="198"/>
      <c r="H222" s="201">
        <v>5</v>
      </c>
      <c r="I222" s="202"/>
      <c r="J222" s="198"/>
      <c r="K222" s="198"/>
      <c r="L222" s="203"/>
      <c r="M222" s="204"/>
      <c r="N222" s="205"/>
      <c r="O222" s="205"/>
      <c r="P222" s="205"/>
      <c r="Q222" s="205"/>
      <c r="R222" s="205"/>
      <c r="S222" s="205"/>
      <c r="T222" s="206"/>
      <c r="AT222" s="207" t="s">
        <v>133</v>
      </c>
      <c r="AU222" s="207" t="s">
        <v>82</v>
      </c>
      <c r="AV222" s="14" t="s">
        <v>82</v>
      </c>
      <c r="AW222" s="14" t="s">
        <v>33</v>
      </c>
      <c r="AX222" s="14" t="s">
        <v>72</v>
      </c>
      <c r="AY222" s="207" t="s">
        <v>120</v>
      </c>
    </row>
    <row r="223" spans="1:65" s="13" customFormat="1" ht="11.25">
      <c r="B223" s="186"/>
      <c r="C223" s="187"/>
      <c r="D223" s="188" t="s">
        <v>133</v>
      </c>
      <c r="E223" s="189" t="s">
        <v>19</v>
      </c>
      <c r="F223" s="190" t="s">
        <v>394</v>
      </c>
      <c r="G223" s="187"/>
      <c r="H223" s="189" t="s">
        <v>19</v>
      </c>
      <c r="I223" s="191"/>
      <c r="J223" s="187"/>
      <c r="K223" s="187"/>
      <c r="L223" s="192"/>
      <c r="M223" s="193"/>
      <c r="N223" s="194"/>
      <c r="O223" s="194"/>
      <c r="P223" s="194"/>
      <c r="Q223" s="194"/>
      <c r="R223" s="194"/>
      <c r="S223" s="194"/>
      <c r="T223" s="195"/>
      <c r="AT223" s="196" t="s">
        <v>133</v>
      </c>
      <c r="AU223" s="196" t="s">
        <v>82</v>
      </c>
      <c r="AV223" s="13" t="s">
        <v>80</v>
      </c>
      <c r="AW223" s="13" t="s">
        <v>33</v>
      </c>
      <c r="AX223" s="13" t="s">
        <v>72</v>
      </c>
      <c r="AY223" s="196" t="s">
        <v>120</v>
      </c>
    </row>
    <row r="224" spans="1:65" s="14" customFormat="1" ht="11.25">
      <c r="B224" s="197"/>
      <c r="C224" s="198"/>
      <c r="D224" s="188" t="s">
        <v>133</v>
      </c>
      <c r="E224" s="199" t="s">
        <v>19</v>
      </c>
      <c r="F224" s="200" t="s">
        <v>80</v>
      </c>
      <c r="G224" s="198"/>
      <c r="H224" s="201">
        <v>1</v>
      </c>
      <c r="I224" s="202"/>
      <c r="J224" s="198"/>
      <c r="K224" s="198"/>
      <c r="L224" s="203"/>
      <c r="M224" s="204"/>
      <c r="N224" s="205"/>
      <c r="O224" s="205"/>
      <c r="P224" s="205"/>
      <c r="Q224" s="205"/>
      <c r="R224" s="205"/>
      <c r="S224" s="205"/>
      <c r="T224" s="206"/>
      <c r="AT224" s="207" t="s">
        <v>133</v>
      </c>
      <c r="AU224" s="207" t="s">
        <v>82</v>
      </c>
      <c r="AV224" s="14" t="s">
        <v>82</v>
      </c>
      <c r="AW224" s="14" t="s">
        <v>33</v>
      </c>
      <c r="AX224" s="14" t="s">
        <v>72</v>
      </c>
      <c r="AY224" s="207" t="s">
        <v>120</v>
      </c>
    </row>
    <row r="225" spans="1:65" s="15" customFormat="1" ht="11.25">
      <c r="B225" s="218"/>
      <c r="C225" s="219"/>
      <c r="D225" s="188" t="s">
        <v>133</v>
      </c>
      <c r="E225" s="220" t="s">
        <v>19</v>
      </c>
      <c r="F225" s="221" t="s">
        <v>200</v>
      </c>
      <c r="G225" s="219"/>
      <c r="H225" s="222">
        <v>6</v>
      </c>
      <c r="I225" s="223"/>
      <c r="J225" s="219"/>
      <c r="K225" s="219"/>
      <c r="L225" s="224"/>
      <c r="M225" s="225"/>
      <c r="N225" s="226"/>
      <c r="O225" s="226"/>
      <c r="P225" s="226"/>
      <c r="Q225" s="226"/>
      <c r="R225" s="226"/>
      <c r="S225" s="226"/>
      <c r="T225" s="227"/>
      <c r="AT225" s="228" t="s">
        <v>133</v>
      </c>
      <c r="AU225" s="228" t="s">
        <v>82</v>
      </c>
      <c r="AV225" s="15" t="s">
        <v>127</v>
      </c>
      <c r="AW225" s="15" t="s">
        <v>33</v>
      </c>
      <c r="AX225" s="15" t="s">
        <v>80</v>
      </c>
      <c r="AY225" s="228" t="s">
        <v>120</v>
      </c>
    </row>
    <row r="226" spans="1:65" s="2" customFormat="1" ht="16.5" customHeight="1">
      <c r="A226" s="34"/>
      <c r="B226" s="35"/>
      <c r="C226" s="173" t="s">
        <v>395</v>
      </c>
      <c r="D226" s="173" t="s">
        <v>122</v>
      </c>
      <c r="E226" s="174" t="s">
        <v>396</v>
      </c>
      <c r="F226" s="175" t="s">
        <v>397</v>
      </c>
      <c r="G226" s="176" t="s">
        <v>131</v>
      </c>
      <c r="H226" s="177">
        <v>165.5</v>
      </c>
      <c r="I226" s="178"/>
      <c r="J226" s="179">
        <f>ROUND(I226*H226,2)</f>
        <v>0</v>
      </c>
      <c r="K226" s="175" t="s">
        <v>19</v>
      </c>
      <c r="L226" s="39"/>
      <c r="M226" s="180" t="s">
        <v>19</v>
      </c>
      <c r="N226" s="181" t="s">
        <v>43</v>
      </c>
      <c r="O226" s="64"/>
      <c r="P226" s="182">
        <f>O226*H226</f>
        <v>0</v>
      </c>
      <c r="Q226" s="182">
        <v>1.6000000000000001E-3</v>
      </c>
      <c r="R226" s="182">
        <f>Q226*H226</f>
        <v>0.26480000000000004</v>
      </c>
      <c r="S226" s="182">
        <v>0</v>
      </c>
      <c r="T226" s="183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84" t="s">
        <v>127</v>
      </c>
      <c r="AT226" s="184" t="s">
        <v>122</v>
      </c>
      <c r="AU226" s="184" t="s">
        <v>82</v>
      </c>
      <c r="AY226" s="17" t="s">
        <v>120</v>
      </c>
      <c r="BE226" s="185">
        <f>IF(N226="základní",J226,0)</f>
        <v>0</v>
      </c>
      <c r="BF226" s="185">
        <f>IF(N226="snížená",J226,0)</f>
        <v>0</v>
      </c>
      <c r="BG226" s="185">
        <f>IF(N226="zákl. přenesená",J226,0)</f>
        <v>0</v>
      </c>
      <c r="BH226" s="185">
        <f>IF(N226="sníž. přenesená",J226,0)</f>
        <v>0</v>
      </c>
      <c r="BI226" s="185">
        <f>IF(N226="nulová",J226,0)</f>
        <v>0</v>
      </c>
      <c r="BJ226" s="17" t="s">
        <v>80</v>
      </c>
      <c r="BK226" s="185">
        <f>ROUND(I226*H226,2)</f>
        <v>0</v>
      </c>
      <c r="BL226" s="17" t="s">
        <v>127</v>
      </c>
      <c r="BM226" s="184" t="s">
        <v>398</v>
      </c>
    </row>
    <row r="227" spans="1:65" s="13" customFormat="1" ht="11.25">
      <c r="B227" s="186"/>
      <c r="C227" s="187"/>
      <c r="D227" s="188" t="s">
        <v>133</v>
      </c>
      <c r="E227" s="189" t="s">
        <v>19</v>
      </c>
      <c r="F227" s="190" t="s">
        <v>399</v>
      </c>
      <c r="G227" s="187"/>
      <c r="H227" s="189" t="s">
        <v>19</v>
      </c>
      <c r="I227" s="191"/>
      <c r="J227" s="187"/>
      <c r="K227" s="187"/>
      <c r="L227" s="192"/>
      <c r="M227" s="193"/>
      <c r="N227" s="194"/>
      <c r="O227" s="194"/>
      <c r="P227" s="194"/>
      <c r="Q227" s="194"/>
      <c r="R227" s="194"/>
      <c r="S227" s="194"/>
      <c r="T227" s="195"/>
      <c r="AT227" s="196" t="s">
        <v>133</v>
      </c>
      <c r="AU227" s="196" t="s">
        <v>82</v>
      </c>
      <c r="AV227" s="13" t="s">
        <v>80</v>
      </c>
      <c r="AW227" s="13" t="s">
        <v>33</v>
      </c>
      <c r="AX227" s="13" t="s">
        <v>72</v>
      </c>
      <c r="AY227" s="196" t="s">
        <v>120</v>
      </c>
    </row>
    <row r="228" spans="1:65" s="14" customFormat="1" ht="11.25">
      <c r="B228" s="197"/>
      <c r="C228" s="198"/>
      <c r="D228" s="188" t="s">
        <v>133</v>
      </c>
      <c r="E228" s="199" t="s">
        <v>19</v>
      </c>
      <c r="F228" s="200" t="s">
        <v>400</v>
      </c>
      <c r="G228" s="198"/>
      <c r="H228" s="201">
        <v>165.5</v>
      </c>
      <c r="I228" s="202"/>
      <c r="J228" s="198"/>
      <c r="K228" s="198"/>
      <c r="L228" s="203"/>
      <c r="M228" s="204"/>
      <c r="N228" s="205"/>
      <c r="O228" s="205"/>
      <c r="P228" s="205"/>
      <c r="Q228" s="205"/>
      <c r="R228" s="205"/>
      <c r="S228" s="205"/>
      <c r="T228" s="206"/>
      <c r="AT228" s="207" t="s">
        <v>133</v>
      </c>
      <c r="AU228" s="207" t="s">
        <v>82</v>
      </c>
      <c r="AV228" s="14" t="s">
        <v>82</v>
      </c>
      <c r="AW228" s="14" t="s">
        <v>33</v>
      </c>
      <c r="AX228" s="14" t="s">
        <v>80</v>
      </c>
      <c r="AY228" s="207" t="s">
        <v>120</v>
      </c>
    </row>
    <row r="229" spans="1:65" s="2" customFormat="1" ht="16.5" customHeight="1">
      <c r="A229" s="34"/>
      <c r="B229" s="35"/>
      <c r="C229" s="173" t="s">
        <v>401</v>
      </c>
      <c r="D229" s="173" t="s">
        <v>122</v>
      </c>
      <c r="E229" s="174" t="s">
        <v>402</v>
      </c>
      <c r="F229" s="175" t="s">
        <v>403</v>
      </c>
      <c r="G229" s="176" t="s">
        <v>131</v>
      </c>
      <c r="H229" s="177">
        <v>13.2</v>
      </c>
      <c r="I229" s="178"/>
      <c r="J229" s="179">
        <f>ROUND(I229*H229,2)</f>
        <v>0</v>
      </c>
      <c r="K229" s="175" t="s">
        <v>126</v>
      </c>
      <c r="L229" s="39"/>
      <c r="M229" s="180" t="s">
        <v>19</v>
      </c>
      <c r="N229" s="181" t="s">
        <v>43</v>
      </c>
      <c r="O229" s="64"/>
      <c r="P229" s="182">
        <f>O229*H229</f>
        <v>0</v>
      </c>
      <c r="Q229" s="182">
        <v>1.6000000000000001E-3</v>
      </c>
      <c r="R229" s="182">
        <f>Q229*H229</f>
        <v>2.112E-2</v>
      </c>
      <c r="S229" s="182">
        <v>0</v>
      </c>
      <c r="T229" s="183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84" t="s">
        <v>127</v>
      </c>
      <c r="AT229" s="184" t="s">
        <v>122</v>
      </c>
      <c r="AU229" s="184" t="s">
        <v>82</v>
      </c>
      <c r="AY229" s="17" t="s">
        <v>120</v>
      </c>
      <c r="BE229" s="185">
        <f>IF(N229="základní",J229,0)</f>
        <v>0</v>
      </c>
      <c r="BF229" s="185">
        <f>IF(N229="snížená",J229,0)</f>
        <v>0</v>
      </c>
      <c r="BG229" s="185">
        <f>IF(N229="zákl. přenesená",J229,0)</f>
        <v>0</v>
      </c>
      <c r="BH229" s="185">
        <f>IF(N229="sníž. přenesená",J229,0)</f>
        <v>0</v>
      </c>
      <c r="BI229" s="185">
        <f>IF(N229="nulová",J229,0)</f>
        <v>0</v>
      </c>
      <c r="BJ229" s="17" t="s">
        <v>80</v>
      </c>
      <c r="BK229" s="185">
        <f>ROUND(I229*H229,2)</f>
        <v>0</v>
      </c>
      <c r="BL229" s="17" t="s">
        <v>127</v>
      </c>
      <c r="BM229" s="184" t="s">
        <v>404</v>
      </c>
    </row>
    <row r="230" spans="1:65" s="13" customFormat="1" ht="11.25">
      <c r="B230" s="186"/>
      <c r="C230" s="187"/>
      <c r="D230" s="188" t="s">
        <v>133</v>
      </c>
      <c r="E230" s="189" t="s">
        <v>19</v>
      </c>
      <c r="F230" s="190" t="s">
        <v>399</v>
      </c>
      <c r="G230" s="187"/>
      <c r="H230" s="189" t="s">
        <v>19</v>
      </c>
      <c r="I230" s="191"/>
      <c r="J230" s="187"/>
      <c r="K230" s="187"/>
      <c r="L230" s="192"/>
      <c r="M230" s="193"/>
      <c r="N230" s="194"/>
      <c r="O230" s="194"/>
      <c r="P230" s="194"/>
      <c r="Q230" s="194"/>
      <c r="R230" s="194"/>
      <c r="S230" s="194"/>
      <c r="T230" s="195"/>
      <c r="AT230" s="196" t="s">
        <v>133</v>
      </c>
      <c r="AU230" s="196" t="s">
        <v>82</v>
      </c>
      <c r="AV230" s="13" t="s">
        <v>80</v>
      </c>
      <c r="AW230" s="13" t="s">
        <v>33</v>
      </c>
      <c r="AX230" s="13" t="s">
        <v>72</v>
      </c>
      <c r="AY230" s="196" t="s">
        <v>120</v>
      </c>
    </row>
    <row r="231" spans="1:65" s="14" customFormat="1" ht="11.25">
      <c r="B231" s="197"/>
      <c r="C231" s="198"/>
      <c r="D231" s="188" t="s">
        <v>133</v>
      </c>
      <c r="E231" s="199" t="s">
        <v>19</v>
      </c>
      <c r="F231" s="200" t="s">
        <v>405</v>
      </c>
      <c r="G231" s="198"/>
      <c r="H231" s="201">
        <v>13.2</v>
      </c>
      <c r="I231" s="202"/>
      <c r="J231" s="198"/>
      <c r="K231" s="198"/>
      <c r="L231" s="203"/>
      <c r="M231" s="204"/>
      <c r="N231" s="205"/>
      <c r="O231" s="205"/>
      <c r="P231" s="205"/>
      <c r="Q231" s="205"/>
      <c r="R231" s="205"/>
      <c r="S231" s="205"/>
      <c r="T231" s="206"/>
      <c r="AT231" s="207" t="s">
        <v>133</v>
      </c>
      <c r="AU231" s="207" t="s">
        <v>82</v>
      </c>
      <c r="AV231" s="14" t="s">
        <v>82</v>
      </c>
      <c r="AW231" s="14" t="s">
        <v>33</v>
      </c>
      <c r="AX231" s="14" t="s">
        <v>80</v>
      </c>
      <c r="AY231" s="207" t="s">
        <v>120</v>
      </c>
    </row>
    <row r="232" spans="1:65" s="2" customFormat="1" ht="16.5" customHeight="1">
      <c r="A232" s="34"/>
      <c r="B232" s="35"/>
      <c r="C232" s="173" t="s">
        <v>406</v>
      </c>
      <c r="D232" s="173" t="s">
        <v>122</v>
      </c>
      <c r="E232" s="174" t="s">
        <v>407</v>
      </c>
      <c r="F232" s="175" t="s">
        <v>408</v>
      </c>
      <c r="G232" s="176" t="s">
        <v>125</v>
      </c>
      <c r="H232" s="177">
        <v>2</v>
      </c>
      <c r="I232" s="178"/>
      <c r="J232" s="179">
        <f>ROUND(I232*H232,2)</f>
        <v>0</v>
      </c>
      <c r="K232" s="175" t="s">
        <v>126</v>
      </c>
      <c r="L232" s="39"/>
      <c r="M232" s="180" t="s">
        <v>19</v>
      </c>
      <c r="N232" s="181" t="s">
        <v>43</v>
      </c>
      <c r="O232" s="64"/>
      <c r="P232" s="182">
        <f>O232*H232</f>
        <v>0</v>
      </c>
      <c r="Q232" s="182">
        <v>1.58E-3</v>
      </c>
      <c r="R232" s="182">
        <f>Q232*H232</f>
        <v>3.16E-3</v>
      </c>
      <c r="S232" s="182">
        <v>0</v>
      </c>
      <c r="T232" s="183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84" t="s">
        <v>127</v>
      </c>
      <c r="AT232" s="184" t="s">
        <v>122</v>
      </c>
      <c r="AU232" s="184" t="s">
        <v>82</v>
      </c>
      <c r="AY232" s="17" t="s">
        <v>120</v>
      </c>
      <c r="BE232" s="185">
        <f>IF(N232="základní",J232,0)</f>
        <v>0</v>
      </c>
      <c r="BF232" s="185">
        <f>IF(N232="snížená",J232,0)</f>
        <v>0</v>
      </c>
      <c r="BG232" s="185">
        <f>IF(N232="zákl. přenesená",J232,0)</f>
        <v>0</v>
      </c>
      <c r="BH232" s="185">
        <f>IF(N232="sníž. přenesená",J232,0)</f>
        <v>0</v>
      </c>
      <c r="BI232" s="185">
        <f>IF(N232="nulová",J232,0)</f>
        <v>0</v>
      </c>
      <c r="BJ232" s="17" t="s">
        <v>80</v>
      </c>
      <c r="BK232" s="185">
        <f>ROUND(I232*H232,2)</f>
        <v>0</v>
      </c>
      <c r="BL232" s="17" t="s">
        <v>127</v>
      </c>
      <c r="BM232" s="184" t="s">
        <v>409</v>
      </c>
    </row>
    <row r="233" spans="1:65" s="13" customFormat="1" ht="11.25">
      <c r="B233" s="186"/>
      <c r="C233" s="187"/>
      <c r="D233" s="188" t="s">
        <v>133</v>
      </c>
      <c r="E233" s="189" t="s">
        <v>19</v>
      </c>
      <c r="F233" s="190" t="s">
        <v>410</v>
      </c>
      <c r="G233" s="187"/>
      <c r="H233" s="189" t="s">
        <v>19</v>
      </c>
      <c r="I233" s="191"/>
      <c r="J233" s="187"/>
      <c r="K233" s="187"/>
      <c r="L233" s="192"/>
      <c r="M233" s="193"/>
      <c r="N233" s="194"/>
      <c r="O233" s="194"/>
      <c r="P233" s="194"/>
      <c r="Q233" s="194"/>
      <c r="R233" s="194"/>
      <c r="S233" s="194"/>
      <c r="T233" s="195"/>
      <c r="AT233" s="196" t="s">
        <v>133</v>
      </c>
      <c r="AU233" s="196" t="s">
        <v>82</v>
      </c>
      <c r="AV233" s="13" t="s">
        <v>80</v>
      </c>
      <c r="AW233" s="13" t="s">
        <v>33</v>
      </c>
      <c r="AX233" s="13" t="s">
        <v>72</v>
      </c>
      <c r="AY233" s="196" t="s">
        <v>120</v>
      </c>
    </row>
    <row r="234" spans="1:65" s="14" customFormat="1" ht="11.25">
      <c r="B234" s="197"/>
      <c r="C234" s="198"/>
      <c r="D234" s="188" t="s">
        <v>133</v>
      </c>
      <c r="E234" s="199" t="s">
        <v>19</v>
      </c>
      <c r="F234" s="200" t="s">
        <v>411</v>
      </c>
      <c r="G234" s="198"/>
      <c r="H234" s="201">
        <v>2</v>
      </c>
      <c r="I234" s="202"/>
      <c r="J234" s="198"/>
      <c r="K234" s="198"/>
      <c r="L234" s="203"/>
      <c r="M234" s="204"/>
      <c r="N234" s="205"/>
      <c r="O234" s="205"/>
      <c r="P234" s="205"/>
      <c r="Q234" s="205"/>
      <c r="R234" s="205"/>
      <c r="S234" s="205"/>
      <c r="T234" s="206"/>
      <c r="AT234" s="207" t="s">
        <v>133</v>
      </c>
      <c r="AU234" s="207" t="s">
        <v>82</v>
      </c>
      <c r="AV234" s="14" t="s">
        <v>82</v>
      </c>
      <c r="AW234" s="14" t="s">
        <v>33</v>
      </c>
      <c r="AX234" s="14" t="s">
        <v>80</v>
      </c>
      <c r="AY234" s="207" t="s">
        <v>120</v>
      </c>
    </row>
    <row r="235" spans="1:65" s="2" customFormat="1" ht="16.5" customHeight="1">
      <c r="A235" s="34"/>
      <c r="B235" s="35"/>
      <c r="C235" s="173" t="s">
        <v>412</v>
      </c>
      <c r="D235" s="173" t="s">
        <v>122</v>
      </c>
      <c r="E235" s="174" t="s">
        <v>413</v>
      </c>
      <c r="F235" s="175" t="s">
        <v>414</v>
      </c>
      <c r="G235" s="176" t="s">
        <v>131</v>
      </c>
      <c r="H235" s="177">
        <v>6.5</v>
      </c>
      <c r="I235" s="178"/>
      <c r="J235" s="179">
        <f>ROUND(I235*H235,2)</f>
        <v>0</v>
      </c>
      <c r="K235" s="175" t="s">
        <v>19</v>
      </c>
      <c r="L235" s="39"/>
      <c r="M235" s="180" t="s">
        <v>19</v>
      </c>
      <c r="N235" s="181" t="s">
        <v>43</v>
      </c>
      <c r="O235" s="64"/>
      <c r="P235" s="182">
        <f>O235*H235</f>
        <v>0</v>
      </c>
      <c r="Q235" s="182">
        <v>6.9999999999999994E-5</v>
      </c>
      <c r="R235" s="182">
        <f>Q235*H235</f>
        <v>4.5499999999999995E-4</v>
      </c>
      <c r="S235" s="182">
        <v>0</v>
      </c>
      <c r="T235" s="183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84" t="s">
        <v>127</v>
      </c>
      <c r="AT235" s="184" t="s">
        <v>122</v>
      </c>
      <c r="AU235" s="184" t="s">
        <v>82</v>
      </c>
      <c r="AY235" s="17" t="s">
        <v>120</v>
      </c>
      <c r="BE235" s="185">
        <f>IF(N235="základní",J235,0)</f>
        <v>0</v>
      </c>
      <c r="BF235" s="185">
        <f>IF(N235="snížená",J235,0)</f>
        <v>0</v>
      </c>
      <c r="BG235" s="185">
        <f>IF(N235="zákl. přenesená",J235,0)</f>
        <v>0</v>
      </c>
      <c r="BH235" s="185">
        <f>IF(N235="sníž. přenesená",J235,0)</f>
        <v>0</v>
      </c>
      <c r="BI235" s="185">
        <f>IF(N235="nulová",J235,0)</f>
        <v>0</v>
      </c>
      <c r="BJ235" s="17" t="s">
        <v>80</v>
      </c>
      <c r="BK235" s="185">
        <f>ROUND(I235*H235,2)</f>
        <v>0</v>
      </c>
      <c r="BL235" s="17" t="s">
        <v>127</v>
      </c>
      <c r="BM235" s="184" t="s">
        <v>415</v>
      </c>
    </row>
    <row r="236" spans="1:65" s="13" customFormat="1" ht="11.25">
      <c r="B236" s="186"/>
      <c r="C236" s="187"/>
      <c r="D236" s="188" t="s">
        <v>133</v>
      </c>
      <c r="E236" s="189" t="s">
        <v>19</v>
      </c>
      <c r="F236" s="190" t="s">
        <v>416</v>
      </c>
      <c r="G236" s="187"/>
      <c r="H236" s="189" t="s">
        <v>19</v>
      </c>
      <c r="I236" s="191"/>
      <c r="J236" s="187"/>
      <c r="K236" s="187"/>
      <c r="L236" s="192"/>
      <c r="M236" s="193"/>
      <c r="N236" s="194"/>
      <c r="O236" s="194"/>
      <c r="P236" s="194"/>
      <c r="Q236" s="194"/>
      <c r="R236" s="194"/>
      <c r="S236" s="194"/>
      <c r="T236" s="195"/>
      <c r="AT236" s="196" t="s">
        <v>133</v>
      </c>
      <c r="AU236" s="196" t="s">
        <v>82</v>
      </c>
      <c r="AV236" s="13" t="s">
        <v>80</v>
      </c>
      <c r="AW236" s="13" t="s">
        <v>33</v>
      </c>
      <c r="AX236" s="13" t="s">
        <v>72</v>
      </c>
      <c r="AY236" s="196" t="s">
        <v>120</v>
      </c>
    </row>
    <row r="237" spans="1:65" s="14" customFormat="1" ht="11.25">
      <c r="B237" s="197"/>
      <c r="C237" s="198"/>
      <c r="D237" s="188" t="s">
        <v>133</v>
      </c>
      <c r="E237" s="199" t="s">
        <v>19</v>
      </c>
      <c r="F237" s="200" t="s">
        <v>417</v>
      </c>
      <c r="G237" s="198"/>
      <c r="H237" s="201">
        <v>6.5</v>
      </c>
      <c r="I237" s="202"/>
      <c r="J237" s="198"/>
      <c r="K237" s="198"/>
      <c r="L237" s="203"/>
      <c r="M237" s="204"/>
      <c r="N237" s="205"/>
      <c r="O237" s="205"/>
      <c r="P237" s="205"/>
      <c r="Q237" s="205"/>
      <c r="R237" s="205"/>
      <c r="S237" s="205"/>
      <c r="T237" s="206"/>
      <c r="AT237" s="207" t="s">
        <v>133</v>
      </c>
      <c r="AU237" s="207" t="s">
        <v>82</v>
      </c>
      <c r="AV237" s="14" t="s">
        <v>82</v>
      </c>
      <c r="AW237" s="14" t="s">
        <v>33</v>
      </c>
      <c r="AX237" s="14" t="s">
        <v>80</v>
      </c>
      <c r="AY237" s="207" t="s">
        <v>120</v>
      </c>
    </row>
    <row r="238" spans="1:65" s="2" customFormat="1" ht="16.5" customHeight="1">
      <c r="A238" s="34"/>
      <c r="B238" s="35"/>
      <c r="C238" s="173" t="s">
        <v>418</v>
      </c>
      <c r="D238" s="173" t="s">
        <v>122</v>
      </c>
      <c r="E238" s="174" t="s">
        <v>419</v>
      </c>
      <c r="F238" s="175" t="s">
        <v>420</v>
      </c>
      <c r="G238" s="176" t="s">
        <v>131</v>
      </c>
      <c r="H238" s="177">
        <v>185.2</v>
      </c>
      <c r="I238" s="178"/>
      <c r="J238" s="179">
        <f>ROUND(I238*H238,2)</f>
        <v>0</v>
      </c>
      <c r="K238" s="175" t="s">
        <v>126</v>
      </c>
      <c r="L238" s="39"/>
      <c r="M238" s="180" t="s">
        <v>19</v>
      </c>
      <c r="N238" s="181" t="s">
        <v>43</v>
      </c>
      <c r="O238" s="64"/>
      <c r="P238" s="182">
        <f>O238*H238</f>
        <v>0</v>
      </c>
      <c r="Q238" s="182">
        <v>1.0000000000000001E-5</v>
      </c>
      <c r="R238" s="182">
        <f>Q238*H238</f>
        <v>1.8520000000000001E-3</v>
      </c>
      <c r="S238" s="182">
        <v>0</v>
      </c>
      <c r="T238" s="183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84" t="s">
        <v>127</v>
      </c>
      <c r="AT238" s="184" t="s">
        <v>122</v>
      </c>
      <c r="AU238" s="184" t="s">
        <v>82</v>
      </c>
      <c r="AY238" s="17" t="s">
        <v>120</v>
      </c>
      <c r="BE238" s="185">
        <f>IF(N238="základní",J238,0)</f>
        <v>0</v>
      </c>
      <c r="BF238" s="185">
        <f>IF(N238="snížená",J238,0)</f>
        <v>0</v>
      </c>
      <c r="BG238" s="185">
        <f>IF(N238="zákl. přenesená",J238,0)</f>
        <v>0</v>
      </c>
      <c r="BH238" s="185">
        <f>IF(N238="sníž. přenesená",J238,0)</f>
        <v>0</v>
      </c>
      <c r="BI238" s="185">
        <f>IF(N238="nulová",J238,0)</f>
        <v>0</v>
      </c>
      <c r="BJ238" s="17" t="s">
        <v>80</v>
      </c>
      <c r="BK238" s="185">
        <f>ROUND(I238*H238,2)</f>
        <v>0</v>
      </c>
      <c r="BL238" s="17" t="s">
        <v>127</v>
      </c>
      <c r="BM238" s="184" t="s">
        <v>421</v>
      </c>
    </row>
    <row r="239" spans="1:65" s="14" customFormat="1" ht="11.25">
      <c r="B239" s="197"/>
      <c r="C239" s="198"/>
      <c r="D239" s="188" t="s">
        <v>133</v>
      </c>
      <c r="E239" s="199" t="s">
        <v>19</v>
      </c>
      <c r="F239" s="200" t="s">
        <v>422</v>
      </c>
      <c r="G239" s="198"/>
      <c r="H239" s="201">
        <v>185.2</v>
      </c>
      <c r="I239" s="202"/>
      <c r="J239" s="198"/>
      <c r="K239" s="198"/>
      <c r="L239" s="203"/>
      <c r="M239" s="204"/>
      <c r="N239" s="205"/>
      <c r="O239" s="205"/>
      <c r="P239" s="205"/>
      <c r="Q239" s="205"/>
      <c r="R239" s="205"/>
      <c r="S239" s="205"/>
      <c r="T239" s="206"/>
      <c r="AT239" s="207" t="s">
        <v>133</v>
      </c>
      <c r="AU239" s="207" t="s">
        <v>82</v>
      </c>
      <c r="AV239" s="14" t="s">
        <v>82</v>
      </c>
      <c r="AW239" s="14" t="s">
        <v>33</v>
      </c>
      <c r="AX239" s="14" t="s">
        <v>80</v>
      </c>
      <c r="AY239" s="207" t="s">
        <v>120</v>
      </c>
    </row>
    <row r="240" spans="1:65" s="2" customFormat="1" ht="24">
      <c r="A240" s="34"/>
      <c r="B240" s="35"/>
      <c r="C240" s="173" t="s">
        <v>423</v>
      </c>
      <c r="D240" s="173" t="s">
        <v>122</v>
      </c>
      <c r="E240" s="174" t="s">
        <v>424</v>
      </c>
      <c r="F240" s="175" t="s">
        <v>425</v>
      </c>
      <c r="G240" s="176" t="s">
        <v>150</v>
      </c>
      <c r="H240" s="177">
        <v>37</v>
      </c>
      <c r="I240" s="178"/>
      <c r="J240" s="179">
        <f>ROUND(I240*H240,2)</f>
        <v>0</v>
      </c>
      <c r="K240" s="175" t="s">
        <v>126</v>
      </c>
      <c r="L240" s="39"/>
      <c r="M240" s="180" t="s">
        <v>19</v>
      </c>
      <c r="N240" s="181" t="s">
        <v>43</v>
      </c>
      <c r="O240" s="64"/>
      <c r="P240" s="182">
        <f>O240*H240</f>
        <v>0</v>
      </c>
      <c r="Q240" s="182">
        <v>0.1295</v>
      </c>
      <c r="R240" s="182">
        <f>Q240*H240</f>
        <v>4.7915000000000001</v>
      </c>
      <c r="S240" s="182">
        <v>0</v>
      </c>
      <c r="T240" s="183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84" t="s">
        <v>127</v>
      </c>
      <c r="AT240" s="184" t="s">
        <v>122</v>
      </c>
      <c r="AU240" s="184" t="s">
        <v>82</v>
      </c>
      <c r="AY240" s="17" t="s">
        <v>120</v>
      </c>
      <c r="BE240" s="185">
        <f>IF(N240="základní",J240,0)</f>
        <v>0</v>
      </c>
      <c r="BF240" s="185">
        <f>IF(N240="snížená",J240,0)</f>
        <v>0</v>
      </c>
      <c r="BG240" s="185">
        <f>IF(N240="zákl. přenesená",J240,0)</f>
        <v>0</v>
      </c>
      <c r="BH240" s="185">
        <f>IF(N240="sníž. přenesená",J240,0)</f>
        <v>0</v>
      </c>
      <c r="BI240" s="185">
        <f>IF(N240="nulová",J240,0)</f>
        <v>0</v>
      </c>
      <c r="BJ240" s="17" t="s">
        <v>80</v>
      </c>
      <c r="BK240" s="185">
        <f>ROUND(I240*H240,2)</f>
        <v>0</v>
      </c>
      <c r="BL240" s="17" t="s">
        <v>127</v>
      </c>
      <c r="BM240" s="184" t="s">
        <v>426</v>
      </c>
    </row>
    <row r="241" spans="1:65" s="2" customFormat="1" ht="16.5" customHeight="1">
      <c r="A241" s="34"/>
      <c r="B241" s="35"/>
      <c r="C241" s="208" t="s">
        <v>427</v>
      </c>
      <c r="D241" s="208" t="s">
        <v>189</v>
      </c>
      <c r="E241" s="209" t="s">
        <v>428</v>
      </c>
      <c r="F241" s="210" t="s">
        <v>429</v>
      </c>
      <c r="G241" s="211" t="s">
        <v>150</v>
      </c>
      <c r="H241" s="212">
        <v>37.369999999999997</v>
      </c>
      <c r="I241" s="213"/>
      <c r="J241" s="214">
        <f>ROUND(I241*H241,2)</f>
        <v>0</v>
      </c>
      <c r="K241" s="210" t="s">
        <v>126</v>
      </c>
      <c r="L241" s="215"/>
      <c r="M241" s="216" t="s">
        <v>19</v>
      </c>
      <c r="N241" s="217" t="s">
        <v>43</v>
      </c>
      <c r="O241" s="64"/>
      <c r="P241" s="182">
        <f>O241*H241</f>
        <v>0</v>
      </c>
      <c r="Q241" s="182">
        <v>5.6120000000000003E-2</v>
      </c>
      <c r="R241" s="182">
        <f>Q241*H241</f>
        <v>2.0972043999999999</v>
      </c>
      <c r="S241" s="182">
        <v>0</v>
      </c>
      <c r="T241" s="183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84" t="s">
        <v>164</v>
      </c>
      <c r="AT241" s="184" t="s">
        <v>189</v>
      </c>
      <c r="AU241" s="184" t="s">
        <v>82</v>
      </c>
      <c r="AY241" s="17" t="s">
        <v>120</v>
      </c>
      <c r="BE241" s="185">
        <f>IF(N241="základní",J241,0)</f>
        <v>0</v>
      </c>
      <c r="BF241" s="185">
        <f>IF(N241="snížená",J241,0)</f>
        <v>0</v>
      </c>
      <c r="BG241" s="185">
        <f>IF(N241="zákl. přenesená",J241,0)</f>
        <v>0</v>
      </c>
      <c r="BH241" s="185">
        <f>IF(N241="sníž. přenesená",J241,0)</f>
        <v>0</v>
      </c>
      <c r="BI241" s="185">
        <f>IF(N241="nulová",J241,0)</f>
        <v>0</v>
      </c>
      <c r="BJ241" s="17" t="s">
        <v>80</v>
      </c>
      <c r="BK241" s="185">
        <f>ROUND(I241*H241,2)</f>
        <v>0</v>
      </c>
      <c r="BL241" s="17" t="s">
        <v>127</v>
      </c>
      <c r="BM241" s="184" t="s">
        <v>430</v>
      </c>
    </row>
    <row r="242" spans="1:65" s="14" customFormat="1" ht="11.25">
      <c r="B242" s="197"/>
      <c r="C242" s="198"/>
      <c r="D242" s="188" t="s">
        <v>133</v>
      </c>
      <c r="E242" s="199" t="s">
        <v>19</v>
      </c>
      <c r="F242" s="200" t="s">
        <v>431</v>
      </c>
      <c r="G242" s="198"/>
      <c r="H242" s="201">
        <v>37.369999999999997</v>
      </c>
      <c r="I242" s="202"/>
      <c r="J242" s="198"/>
      <c r="K242" s="198"/>
      <c r="L242" s="203"/>
      <c r="M242" s="204"/>
      <c r="N242" s="205"/>
      <c r="O242" s="205"/>
      <c r="P242" s="205"/>
      <c r="Q242" s="205"/>
      <c r="R242" s="205"/>
      <c r="S242" s="205"/>
      <c r="T242" s="206"/>
      <c r="AT242" s="207" t="s">
        <v>133</v>
      </c>
      <c r="AU242" s="207" t="s">
        <v>82</v>
      </c>
      <c r="AV242" s="14" t="s">
        <v>82</v>
      </c>
      <c r="AW242" s="14" t="s">
        <v>33</v>
      </c>
      <c r="AX242" s="14" t="s">
        <v>80</v>
      </c>
      <c r="AY242" s="207" t="s">
        <v>120</v>
      </c>
    </row>
    <row r="243" spans="1:65" s="2" customFormat="1" ht="24">
      <c r="A243" s="34"/>
      <c r="B243" s="35"/>
      <c r="C243" s="173" t="s">
        <v>432</v>
      </c>
      <c r="D243" s="173" t="s">
        <v>122</v>
      </c>
      <c r="E243" s="174" t="s">
        <v>433</v>
      </c>
      <c r="F243" s="175" t="s">
        <v>434</v>
      </c>
      <c r="G243" s="176" t="s">
        <v>150</v>
      </c>
      <c r="H243" s="177">
        <v>445</v>
      </c>
      <c r="I243" s="178"/>
      <c r="J243" s="179">
        <f>ROUND(I243*H243,2)</f>
        <v>0</v>
      </c>
      <c r="K243" s="175" t="s">
        <v>126</v>
      </c>
      <c r="L243" s="39"/>
      <c r="M243" s="180" t="s">
        <v>19</v>
      </c>
      <c r="N243" s="181" t="s">
        <v>43</v>
      </c>
      <c r="O243" s="64"/>
      <c r="P243" s="182">
        <f>O243*H243</f>
        <v>0</v>
      </c>
      <c r="Q243" s="182">
        <v>0.16849</v>
      </c>
      <c r="R243" s="182">
        <f>Q243*H243</f>
        <v>74.978049999999996</v>
      </c>
      <c r="S243" s="182">
        <v>0</v>
      </c>
      <c r="T243" s="183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84" t="s">
        <v>127</v>
      </c>
      <c r="AT243" s="184" t="s">
        <v>122</v>
      </c>
      <c r="AU243" s="184" t="s">
        <v>82</v>
      </c>
      <c r="AY243" s="17" t="s">
        <v>120</v>
      </c>
      <c r="BE243" s="185">
        <f>IF(N243="základní",J243,0)</f>
        <v>0</v>
      </c>
      <c r="BF243" s="185">
        <f>IF(N243="snížená",J243,0)</f>
        <v>0</v>
      </c>
      <c r="BG243" s="185">
        <f>IF(N243="zákl. přenesená",J243,0)</f>
        <v>0</v>
      </c>
      <c r="BH243" s="185">
        <f>IF(N243="sníž. přenesená",J243,0)</f>
        <v>0</v>
      </c>
      <c r="BI243" s="185">
        <f>IF(N243="nulová",J243,0)</f>
        <v>0</v>
      </c>
      <c r="BJ243" s="17" t="s">
        <v>80</v>
      </c>
      <c r="BK243" s="185">
        <f>ROUND(I243*H243,2)</f>
        <v>0</v>
      </c>
      <c r="BL243" s="17" t="s">
        <v>127</v>
      </c>
      <c r="BM243" s="184" t="s">
        <v>435</v>
      </c>
    </row>
    <row r="244" spans="1:65" s="2" customFormat="1" ht="19.5">
      <c r="A244" s="34"/>
      <c r="B244" s="35"/>
      <c r="C244" s="36"/>
      <c r="D244" s="188" t="s">
        <v>250</v>
      </c>
      <c r="E244" s="36"/>
      <c r="F244" s="229" t="s">
        <v>436</v>
      </c>
      <c r="G244" s="36"/>
      <c r="H244" s="36"/>
      <c r="I244" s="230"/>
      <c r="J244" s="36"/>
      <c r="K244" s="36"/>
      <c r="L244" s="39"/>
      <c r="M244" s="231"/>
      <c r="N244" s="232"/>
      <c r="O244" s="64"/>
      <c r="P244" s="64"/>
      <c r="Q244" s="64"/>
      <c r="R244" s="64"/>
      <c r="S244" s="64"/>
      <c r="T244" s="65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7" t="s">
        <v>250</v>
      </c>
      <c r="AU244" s="17" t="s">
        <v>82</v>
      </c>
    </row>
    <row r="245" spans="1:65" s="2" customFormat="1" ht="16.5" customHeight="1">
      <c r="A245" s="34"/>
      <c r="B245" s="35"/>
      <c r="C245" s="208" t="s">
        <v>437</v>
      </c>
      <c r="D245" s="208" t="s">
        <v>189</v>
      </c>
      <c r="E245" s="209" t="s">
        <v>438</v>
      </c>
      <c r="F245" s="210" t="s">
        <v>439</v>
      </c>
      <c r="G245" s="211" t="s">
        <v>150</v>
      </c>
      <c r="H245" s="212">
        <v>55.55</v>
      </c>
      <c r="I245" s="213"/>
      <c r="J245" s="214">
        <f>ROUND(I245*H245,2)</f>
        <v>0</v>
      </c>
      <c r="K245" s="210" t="s">
        <v>126</v>
      </c>
      <c r="L245" s="215"/>
      <c r="M245" s="216" t="s">
        <v>19</v>
      </c>
      <c r="N245" s="217" t="s">
        <v>43</v>
      </c>
      <c r="O245" s="64"/>
      <c r="P245" s="182">
        <f>O245*H245</f>
        <v>0</v>
      </c>
      <c r="Q245" s="182">
        <v>0.125</v>
      </c>
      <c r="R245" s="182">
        <f>Q245*H245</f>
        <v>6.9437499999999996</v>
      </c>
      <c r="S245" s="182">
        <v>0</v>
      </c>
      <c r="T245" s="183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84" t="s">
        <v>164</v>
      </c>
      <c r="AT245" s="184" t="s">
        <v>189</v>
      </c>
      <c r="AU245" s="184" t="s">
        <v>82</v>
      </c>
      <c r="AY245" s="17" t="s">
        <v>120</v>
      </c>
      <c r="BE245" s="185">
        <f>IF(N245="základní",J245,0)</f>
        <v>0</v>
      </c>
      <c r="BF245" s="185">
        <f>IF(N245="snížená",J245,0)</f>
        <v>0</v>
      </c>
      <c r="BG245" s="185">
        <f>IF(N245="zákl. přenesená",J245,0)</f>
        <v>0</v>
      </c>
      <c r="BH245" s="185">
        <f>IF(N245="sníž. přenesená",J245,0)</f>
        <v>0</v>
      </c>
      <c r="BI245" s="185">
        <f>IF(N245="nulová",J245,0)</f>
        <v>0</v>
      </c>
      <c r="BJ245" s="17" t="s">
        <v>80</v>
      </c>
      <c r="BK245" s="185">
        <f>ROUND(I245*H245,2)</f>
        <v>0</v>
      </c>
      <c r="BL245" s="17" t="s">
        <v>127</v>
      </c>
      <c r="BM245" s="184" t="s">
        <v>440</v>
      </c>
    </row>
    <row r="246" spans="1:65" s="14" customFormat="1" ht="11.25">
      <c r="B246" s="197"/>
      <c r="C246" s="198"/>
      <c r="D246" s="188" t="s">
        <v>133</v>
      </c>
      <c r="E246" s="199" t="s">
        <v>19</v>
      </c>
      <c r="F246" s="200" t="s">
        <v>441</v>
      </c>
      <c r="G246" s="198"/>
      <c r="H246" s="201">
        <v>55.55</v>
      </c>
      <c r="I246" s="202"/>
      <c r="J246" s="198"/>
      <c r="K246" s="198"/>
      <c r="L246" s="203"/>
      <c r="M246" s="204"/>
      <c r="N246" s="205"/>
      <c r="O246" s="205"/>
      <c r="P246" s="205"/>
      <c r="Q246" s="205"/>
      <c r="R246" s="205"/>
      <c r="S246" s="205"/>
      <c r="T246" s="206"/>
      <c r="AT246" s="207" t="s">
        <v>133</v>
      </c>
      <c r="AU246" s="207" t="s">
        <v>82</v>
      </c>
      <c r="AV246" s="14" t="s">
        <v>82</v>
      </c>
      <c r="AW246" s="14" t="s">
        <v>33</v>
      </c>
      <c r="AX246" s="14" t="s">
        <v>80</v>
      </c>
      <c r="AY246" s="207" t="s">
        <v>120</v>
      </c>
    </row>
    <row r="247" spans="1:65" s="2" customFormat="1" ht="24">
      <c r="A247" s="34"/>
      <c r="B247" s="35"/>
      <c r="C247" s="173" t="s">
        <v>442</v>
      </c>
      <c r="D247" s="173" t="s">
        <v>122</v>
      </c>
      <c r="E247" s="174" t="s">
        <v>443</v>
      </c>
      <c r="F247" s="175" t="s">
        <v>444</v>
      </c>
      <c r="G247" s="176" t="s">
        <v>150</v>
      </c>
      <c r="H247" s="177">
        <v>4</v>
      </c>
      <c r="I247" s="178"/>
      <c r="J247" s="179">
        <f t="shared" ref="J247:J254" si="20">ROUND(I247*H247,2)</f>
        <v>0</v>
      </c>
      <c r="K247" s="175" t="s">
        <v>126</v>
      </c>
      <c r="L247" s="39"/>
      <c r="M247" s="180" t="s">
        <v>19</v>
      </c>
      <c r="N247" s="181" t="s">
        <v>43</v>
      </c>
      <c r="O247" s="64"/>
      <c r="P247" s="182">
        <f t="shared" ref="P247:P254" si="21">O247*H247</f>
        <v>0</v>
      </c>
      <c r="Q247" s="182">
        <v>0.34612999999999999</v>
      </c>
      <c r="R247" s="182">
        <f t="shared" ref="R247:R254" si="22">Q247*H247</f>
        <v>1.38452</v>
      </c>
      <c r="S247" s="182">
        <v>0</v>
      </c>
      <c r="T247" s="183">
        <f t="shared" ref="T247:T254" si="23"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84" t="s">
        <v>127</v>
      </c>
      <c r="AT247" s="184" t="s">
        <v>122</v>
      </c>
      <c r="AU247" s="184" t="s">
        <v>82</v>
      </c>
      <c r="AY247" s="17" t="s">
        <v>120</v>
      </c>
      <c r="BE247" s="185">
        <f t="shared" ref="BE247:BE254" si="24">IF(N247="základní",J247,0)</f>
        <v>0</v>
      </c>
      <c r="BF247" s="185">
        <f t="shared" ref="BF247:BF254" si="25">IF(N247="snížená",J247,0)</f>
        <v>0</v>
      </c>
      <c r="BG247" s="185">
        <f t="shared" ref="BG247:BG254" si="26">IF(N247="zákl. přenesená",J247,0)</f>
        <v>0</v>
      </c>
      <c r="BH247" s="185">
        <f t="shared" ref="BH247:BH254" si="27">IF(N247="sníž. přenesená",J247,0)</f>
        <v>0</v>
      </c>
      <c r="BI247" s="185">
        <f t="shared" ref="BI247:BI254" si="28">IF(N247="nulová",J247,0)</f>
        <v>0</v>
      </c>
      <c r="BJ247" s="17" t="s">
        <v>80</v>
      </c>
      <c r="BK247" s="185">
        <f t="shared" ref="BK247:BK254" si="29">ROUND(I247*H247,2)</f>
        <v>0</v>
      </c>
      <c r="BL247" s="17" t="s">
        <v>127</v>
      </c>
      <c r="BM247" s="184" t="s">
        <v>445</v>
      </c>
    </row>
    <row r="248" spans="1:65" s="2" customFormat="1" ht="16.5" customHeight="1">
      <c r="A248" s="34"/>
      <c r="B248" s="35"/>
      <c r="C248" s="208" t="s">
        <v>446</v>
      </c>
      <c r="D248" s="208" t="s">
        <v>189</v>
      </c>
      <c r="E248" s="209" t="s">
        <v>447</v>
      </c>
      <c r="F248" s="210" t="s">
        <v>448</v>
      </c>
      <c r="G248" s="211" t="s">
        <v>274</v>
      </c>
      <c r="H248" s="212">
        <v>1</v>
      </c>
      <c r="I248" s="213"/>
      <c r="J248" s="214">
        <f t="shared" si="20"/>
        <v>0</v>
      </c>
      <c r="K248" s="210" t="s">
        <v>19</v>
      </c>
      <c r="L248" s="215"/>
      <c r="M248" s="216" t="s">
        <v>19</v>
      </c>
      <c r="N248" s="217" t="s">
        <v>43</v>
      </c>
      <c r="O248" s="64"/>
      <c r="P248" s="182">
        <f t="shared" si="21"/>
        <v>0</v>
      </c>
      <c r="Q248" s="182">
        <v>0.15</v>
      </c>
      <c r="R248" s="182">
        <f t="shared" si="22"/>
        <v>0.15</v>
      </c>
      <c r="S248" s="182">
        <v>0</v>
      </c>
      <c r="T248" s="183">
        <f t="shared" si="23"/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84" t="s">
        <v>164</v>
      </c>
      <c r="AT248" s="184" t="s">
        <v>189</v>
      </c>
      <c r="AU248" s="184" t="s">
        <v>82</v>
      </c>
      <c r="AY248" s="17" t="s">
        <v>120</v>
      </c>
      <c r="BE248" s="185">
        <f t="shared" si="24"/>
        <v>0</v>
      </c>
      <c r="BF248" s="185">
        <f t="shared" si="25"/>
        <v>0</v>
      </c>
      <c r="BG248" s="185">
        <f t="shared" si="26"/>
        <v>0</v>
      </c>
      <c r="BH248" s="185">
        <f t="shared" si="27"/>
        <v>0</v>
      </c>
      <c r="BI248" s="185">
        <f t="shared" si="28"/>
        <v>0</v>
      </c>
      <c r="BJ248" s="17" t="s">
        <v>80</v>
      </c>
      <c r="BK248" s="185">
        <f t="shared" si="29"/>
        <v>0</v>
      </c>
      <c r="BL248" s="17" t="s">
        <v>127</v>
      </c>
      <c r="BM248" s="184" t="s">
        <v>449</v>
      </c>
    </row>
    <row r="249" spans="1:65" s="2" customFormat="1" ht="16.5" customHeight="1">
      <c r="A249" s="34"/>
      <c r="B249" s="35"/>
      <c r="C249" s="208" t="s">
        <v>450</v>
      </c>
      <c r="D249" s="208" t="s">
        <v>189</v>
      </c>
      <c r="E249" s="209" t="s">
        <v>451</v>
      </c>
      <c r="F249" s="210" t="s">
        <v>452</v>
      </c>
      <c r="G249" s="211" t="s">
        <v>274</v>
      </c>
      <c r="H249" s="212">
        <v>1</v>
      </c>
      <c r="I249" s="213"/>
      <c r="J249" s="214">
        <f t="shared" si="20"/>
        <v>0</v>
      </c>
      <c r="K249" s="210" t="s">
        <v>19</v>
      </c>
      <c r="L249" s="215"/>
      <c r="M249" s="216" t="s">
        <v>19</v>
      </c>
      <c r="N249" s="217" t="s">
        <v>43</v>
      </c>
      <c r="O249" s="64"/>
      <c r="P249" s="182">
        <f t="shared" si="21"/>
        <v>0</v>
      </c>
      <c r="Q249" s="182">
        <v>0.15</v>
      </c>
      <c r="R249" s="182">
        <f t="shared" si="22"/>
        <v>0.15</v>
      </c>
      <c r="S249" s="182">
        <v>0</v>
      </c>
      <c r="T249" s="183">
        <f t="shared" si="23"/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84" t="s">
        <v>164</v>
      </c>
      <c r="AT249" s="184" t="s">
        <v>189</v>
      </c>
      <c r="AU249" s="184" t="s">
        <v>82</v>
      </c>
      <c r="AY249" s="17" t="s">
        <v>120</v>
      </c>
      <c r="BE249" s="185">
        <f t="shared" si="24"/>
        <v>0</v>
      </c>
      <c r="BF249" s="185">
        <f t="shared" si="25"/>
        <v>0</v>
      </c>
      <c r="BG249" s="185">
        <f t="shared" si="26"/>
        <v>0</v>
      </c>
      <c r="BH249" s="185">
        <f t="shared" si="27"/>
        <v>0</v>
      </c>
      <c r="BI249" s="185">
        <f t="shared" si="28"/>
        <v>0</v>
      </c>
      <c r="BJ249" s="17" t="s">
        <v>80</v>
      </c>
      <c r="BK249" s="185">
        <f t="shared" si="29"/>
        <v>0</v>
      </c>
      <c r="BL249" s="17" t="s">
        <v>127</v>
      </c>
      <c r="BM249" s="184" t="s">
        <v>453</v>
      </c>
    </row>
    <row r="250" spans="1:65" s="2" customFormat="1" ht="16.5" customHeight="1">
      <c r="A250" s="34"/>
      <c r="B250" s="35"/>
      <c r="C250" s="208" t="s">
        <v>454</v>
      </c>
      <c r="D250" s="208" t="s">
        <v>189</v>
      </c>
      <c r="E250" s="209" t="s">
        <v>455</v>
      </c>
      <c r="F250" s="210" t="s">
        <v>456</v>
      </c>
      <c r="G250" s="211" t="s">
        <v>274</v>
      </c>
      <c r="H250" s="212">
        <v>1</v>
      </c>
      <c r="I250" s="213"/>
      <c r="J250" s="214">
        <f t="shared" si="20"/>
        <v>0</v>
      </c>
      <c r="K250" s="210" t="s">
        <v>19</v>
      </c>
      <c r="L250" s="215"/>
      <c r="M250" s="216" t="s">
        <v>19</v>
      </c>
      <c r="N250" s="217" t="s">
        <v>43</v>
      </c>
      <c r="O250" s="64"/>
      <c r="P250" s="182">
        <f t="shared" si="21"/>
        <v>0</v>
      </c>
      <c r="Q250" s="182">
        <v>0.15</v>
      </c>
      <c r="R250" s="182">
        <f t="shared" si="22"/>
        <v>0.15</v>
      </c>
      <c r="S250" s="182">
        <v>0</v>
      </c>
      <c r="T250" s="183">
        <f t="shared" si="23"/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84" t="s">
        <v>164</v>
      </c>
      <c r="AT250" s="184" t="s">
        <v>189</v>
      </c>
      <c r="AU250" s="184" t="s">
        <v>82</v>
      </c>
      <c r="AY250" s="17" t="s">
        <v>120</v>
      </c>
      <c r="BE250" s="185">
        <f t="shared" si="24"/>
        <v>0</v>
      </c>
      <c r="BF250" s="185">
        <f t="shared" si="25"/>
        <v>0</v>
      </c>
      <c r="BG250" s="185">
        <f t="shared" si="26"/>
        <v>0</v>
      </c>
      <c r="BH250" s="185">
        <f t="shared" si="27"/>
        <v>0</v>
      </c>
      <c r="BI250" s="185">
        <f t="shared" si="28"/>
        <v>0</v>
      </c>
      <c r="BJ250" s="17" t="s">
        <v>80</v>
      </c>
      <c r="BK250" s="185">
        <f t="shared" si="29"/>
        <v>0</v>
      </c>
      <c r="BL250" s="17" t="s">
        <v>127</v>
      </c>
      <c r="BM250" s="184" t="s">
        <v>457</v>
      </c>
    </row>
    <row r="251" spans="1:65" s="2" customFormat="1" ht="16.5" customHeight="1">
      <c r="A251" s="34"/>
      <c r="B251" s="35"/>
      <c r="C251" s="208" t="s">
        <v>458</v>
      </c>
      <c r="D251" s="208" t="s">
        <v>189</v>
      </c>
      <c r="E251" s="209" t="s">
        <v>459</v>
      </c>
      <c r="F251" s="210" t="s">
        <v>460</v>
      </c>
      <c r="G251" s="211" t="s">
        <v>274</v>
      </c>
      <c r="H251" s="212">
        <v>1</v>
      </c>
      <c r="I251" s="213"/>
      <c r="J251" s="214">
        <f t="shared" si="20"/>
        <v>0</v>
      </c>
      <c r="K251" s="210" t="s">
        <v>19</v>
      </c>
      <c r="L251" s="215"/>
      <c r="M251" s="216" t="s">
        <v>19</v>
      </c>
      <c r="N251" s="217" t="s">
        <v>43</v>
      </c>
      <c r="O251" s="64"/>
      <c r="P251" s="182">
        <f t="shared" si="21"/>
        <v>0</v>
      </c>
      <c r="Q251" s="182">
        <v>0.15</v>
      </c>
      <c r="R251" s="182">
        <f t="shared" si="22"/>
        <v>0.15</v>
      </c>
      <c r="S251" s="182">
        <v>0</v>
      </c>
      <c r="T251" s="183">
        <f t="shared" si="23"/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84" t="s">
        <v>164</v>
      </c>
      <c r="AT251" s="184" t="s">
        <v>189</v>
      </c>
      <c r="AU251" s="184" t="s">
        <v>82</v>
      </c>
      <c r="AY251" s="17" t="s">
        <v>120</v>
      </c>
      <c r="BE251" s="185">
        <f t="shared" si="24"/>
        <v>0</v>
      </c>
      <c r="BF251" s="185">
        <f t="shared" si="25"/>
        <v>0</v>
      </c>
      <c r="BG251" s="185">
        <f t="shared" si="26"/>
        <v>0</v>
      </c>
      <c r="BH251" s="185">
        <f t="shared" si="27"/>
        <v>0</v>
      </c>
      <c r="BI251" s="185">
        <f t="shared" si="28"/>
        <v>0</v>
      </c>
      <c r="BJ251" s="17" t="s">
        <v>80</v>
      </c>
      <c r="BK251" s="185">
        <f t="shared" si="29"/>
        <v>0</v>
      </c>
      <c r="BL251" s="17" t="s">
        <v>127</v>
      </c>
      <c r="BM251" s="184" t="s">
        <v>461</v>
      </c>
    </row>
    <row r="252" spans="1:65" s="2" customFormat="1" ht="33" customHeight="1">
      <c r="A252" s="34"/>
      <c r="B252" s="35"/>
      <c r="C252" s="173" t="s">
        <v>462</v>
      </c>
      <c r="D252" s="173" t="s">
        <v>122</v>
      </c>
      <c r="E252" s="174" t="s">
        <v>463</v>
      </c>
      <c r="F252" s="175" t="s">
        <v>464</v>
      </c>
      <c r="G252" s="176" t="s">
        <v>150</v>
      </c>
      <c r="H252" s="177">
        <v>33</v>
      </c>
      <c r="I252" s="178"/>
      <c r="J252" s="179">
        <f t="shared" si="20"/>
        <v>0</v>
      </c>
      <c r="K252" s="175" t="s">
        <v>126</v>
      </c>
      <c r="L252" s="39"/>
      <c r="M252" s="180" t="s">
        <v>19</v>
      </c>
      <c r="N252" s="181" t="s">
        <v>43</v>
      </c>
      <c r="O252" s="64"/>
      <c r="P252" s="182">
        <f t="shared" si="21"/>
        <v>0</v>
      </c>
      <c r="Q252" s="182">
        <v>6.0999999999999997E-4</v>
      </c>
      <c r="R252" s="182">
        <f t="shared" si="22"/>
        <v>2.0129999999999999E-2</v>
      </c>
      <c r="S252" s="182">
        <v>0</v>
      </c>
      <c r="T252" s="183">
        <f t="shared" si="23"/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84" t="s">
        <v>127</v>
      </c>
      <c r="AT252" s="184" t="s">
        <v>122</v>
      </c>
      <c r="AU252" s="184" t="s">
        <v>82</v>
      </c>
      <c r="AY252" s="17" t="s">
        <v>120</v>
      </c>
      <c r="BE252" s="185">
        <f t="shared" si="24"/>
        <v>0</v>
      </c>
      <c r="BF252" s="185">
        <f t="shared" si="25"/>
        <v>0</v>
      </c>
      <c r="BG252" s="185">
        <f t="shared" si="26"/>
        <v>0</v>
      </c>
      <c r="BH252" s="185">
        <f t="shared" si="27"/>
        <v>0</v>
      </c>
      <c r="BI252" s="185">
        <f t="shared" si="28"/>
        <v>0</v>
      </c>
      <c r="BJ252" s="17" t="s">
        <v>80</v>
      </c>
      <c r="BK252" s="185">
        <f t="shared" si="29"/>
        <v>0</v>
      </c>
      <c r="BL252" s="17" t="s">
        <v>127</v>
      </c>
      <c r="BM252" s="184" t="s">
        <v>465</v>
      </c>
    </row>
    <row r="253" spans="1:65" s="2" customFormat="1" ht="16.5" customHeight="1">
      <c r="A253" s="34"/>
      <c r="B253" s="35"/>
      <c r="C253" s="173" t="s">
        <v>466</v>
      </c>
      <c r="D253" s="173" t="s">
        <v>122</v>
      </c>
      <c r="E253" s="174" t="s">
        <v>467</v>
      </c>
      <c r="F253" s="175" t="s">
        <v>468</v>
      </c>
      <c r="G253" s="176" t="s">
        <v>150</v>
      </c>
      <c r="H253" s="177">
        <v>33</v>
      </c>
      <c r="I253" s="178"/>
      <c r="J253" s="179">
        <f t="shared" si="20"/>
        <v>0</v>
      </c>
      <c r="K253" s="175" t="s">
        <v>126</v>
      </c>
      <c r="L253" s="39"/>
      <c r="M253" s="180" t="s">
        <v>19</v>
      </c>
      <c r="N253" s="181" t="s">
        <v>43</v>
      </c>
      <c r="O253" s="64"/>
      <c r="P253" s="182">
        <f t="shared" si="21"/>
        <v>0</v>
      </c>
      <c r="Q253" s="182">
        <v>0</v>
      </c>
      <c r="R253" s="182">
        <f t="shared" si="22"/>
        <v>0</v>
      </c>
      <c r="S253" s="182">
        <v>0</v>
      </c>
      <c r="T253" s="183">
        <f t="shared" si="23"/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84" t="s">
        <v>127</v>
      </c>
      <c r="AT253" s="184" t="s">
        <v>122</v>
      </c>
      <c r="AU253" s="184" t="s">
        <v>82</v>
      </c>
      <c r="AY253" s="17" t="s">
        <v>120</v>
      </c>
      <c r="BE253" s="185">
        <f t="shared" si="24"/>
        <v>0</v>
      </c>
      <c r="BF253" s="185">
        <f t="shared" si="25"/>
        <v>0</v>
      </c>
      <c r="BG253" s="185">
        <f t="shared" si="26"/>
        <v>0</v>
      </c>
      <c r="BH253" s="185">
        <f t="shared" si="27"/>
        <v>0</v>
      </c>
      <c r="BI253" s="185">
        <f t="shared" si="28"/>
        <v>0</v>
      </c>
      <c r="BJ253" s="17" t="s">
        <v>80</v>
      </c>
      <c r="BK253" s="185">
        <f t="shared" si="29"/>
        <v>0</v>
      </c>
      <c r="BL253" s="17" t="s">
        <v>127</v>
      </c>
      <c r="BM253" s="184" t="s">
        <v>469</v>
      </c>
    </row>
    <row r="254" spans="1:65" s="2" customFormat="1" ht="36">
      <c r="A254" s="34"/>
      <c r="B254" s="35"/>
      <c r="C254" s="173" t="s">
        <v>470</v>
      </c>
      <c r="D254" s="173" t="s">
        <v>122</v>
      </c>
      <c r="E254" s="174" t="s">
        <v>471</v>
      </c>
      <c r="F254" s="175" t="s">
        <v>472</v>
      </c>
      <c r="G254" s="176" t="s">
        <v>150</v>
      </c>
      <c r="H254" s="177">
        <v>390</v>
      </c>
      <c r="I254" s="178"/>
      <c r="J254" s="179">
        <f t="shared" si="20"/>
        <v>0</v>
      </c>
      <c r="K254" s="175" t="s">
        <v>126</v>
      </c>
      <c r="L254" s="39"/>
      <c r="M254" s="180" t="s">
        <v>19</v>
      </c>
      <c r="N254" s="181" t="s">
        <v>43</v>
      </c>
      <c r="O254" s="64"/>
      <c r="P254" s="182">
        <f t="shared" si="21"/>
        <v>0</v>
      </c>
      <c r="Q254" s="182">
        <v>0</v>
      </c>
      <c r="R254" s="182">
        <f t="shared" si="22"/>
        <v>0</v>
      </c>
      <c r="S254" s="182">
        <v>0</v>
      </c>
      <c r="T254" s="183">
        <f t="shared" si="23"/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84" t="s">
        <v>127</v>
      </c>
      <c r="AT254" s="184" t="s">
        <v>122</v>
      </c>
      <c r="AU254" s="184" t="s">
        <v>82</v>
      </c>
      <c r="AY254" s="17" t="s">
        <v>120</v>
      </c>
      <c r="BE254" s="185">
        <f t="shared" si="24"/>
        <v>0</v>
      </c>
      <c r="BF254" s="185">
        <f t="shared" si="25"/>
        <v>0</v>
      </c>
      <c r="BG254" s="185">
        <f t="shared" si="26"/>
        <v>0</v>
      </c>
      <c r="BH254" s="185">
        <f t="shared" si="27"/>
        <v>0</v>
      </c>
      <c r="BI254" s="185">
        <f t="shared" si="28"/>
        <v>0</v>
      </c>
      <c r="BJ254" s="17" t="s">
        <v>80</v>
      </c>
      <c r="BK254" s="185">
        <f t="shared" si="29"/>
        <v>0</v>
      </c>
      <c r="BL254" s="17" t="s">
        <v>127</v>
      </c>
      <c r="BM254" s="184" t="s">
        <v>473</v>
      </c>
    </row>
    <row r="255" spans="1:65" s="12" customFormat="1" ht="22.9" customHeight="1">
      <c r="B255" s="157"/>
      <c r="C255" s="158"/>
      <c r="D255" s="159" t="s">
        <v>71</v>
      </c>
      <c r="E255" s="171" t="s">
        <v>474</v>
      </c>
      <c r="F255" s="171" t="s">
        <v>475</v>
      </c>
      <c r="G255" s="158"/>
      <c r="H255" s="158"/>
      <c r="I255" s="161"/>
      <c r="J255" s="172">
        <f>BK255</f>
        <v>0</v>
      </c>
      <c r="K255" s="158"/>
      <c r="L255" s="163"/>
      <c r="M255" s="164"/>
      <c r="N255" s="165"/>
      <c r="O255" s="165"/>
      <c r="P255" s="166">
        <f>SUM(P256:P264)</f>
        <v>0</v>
      </c>
      <c r="Q255" s="165"/>
      <c r="R255" s="166">
        <f>SUM(R256:R264)</f>
        <v>0</v>
      </c>
      <c r="S255" s="165"/>
      <c r="T255" s="167">
        <f>SUM(T256:T264)</f>
        <v>0</v>
      </c>
      <c r="AR255" s="168" t="s">
        <v>80</v>
      </c>
      <c r="AT255" s="169" t="s">
        <v>71</v>
      </c>
      <c r="AU255" s="169" t="s">
        <v>80</v>
      </c>
      <c r="AY255" s="168" t="s">
        <v>120</v>
      </c>
      <c r="BK255" s="170">
        <f>SUM(BK256:BK264)</f>
        <v>0</v>
      </c>
    </row>
    <row r="256" spans="1:65" s="2" customFormat="1" ht="24">
      <c r="A256" s="34"/>
      <c r="B256" s="35"/>
      <c r="C256" s="173" t="s">
        <v>476</v>
      </c>
      <c r="D256" s="173" t="s">
        <v>122</v>
      </c>
      <c r="E256" s="174" t="s">
        <v>477</v>
      </c>
      <c r="F256" s="175" t="s">
        <v>478</v>
      </c>
      <c r="G256" s="176" t="s">
        <v>176</v>
      </c>
      <c r="H256" s="177">
        <v>2677.5509999999999</v>
      </c>
      <c r="I256" s="178"/>
      <c r="J256" s="179">
        <f>ROUND(I256*H256,2)</f>
        <v>0</v>
      </c>
      <c r="K256" s="175" t="s">
        <v>126</v>
      </c>
      <c r="L256" s="39"/>
      <c r="M256" s="180" t="s">
        <v>19</v>
      </c>
      <c r="N256" s="181" t="s">
        <v>43</v>
      </c>
      <c r="O256" s="64"/>
      <c r="P256" s="182">
        <f>O256*H256</f>
        <v>0</v>
      </c>
      <c r="Q256" s="182">
        <v>0</v>
      </c>
      <c r="R256" s="182">
        <f>Q256*H256</f>
        <v>0</v>
      </c>
      <c r="S256" s="182">
        <v>0</v>
      </c>
      <c r="T256" s="183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84" t="s">
        <v>127</v>
      </c>
      <c r="AT256" s="184" t="s">
        <v>122</v>
      </c>
      <c r="AU256" s="184" t="s">
        <v>82</v>
      </c>
      <c r="AY256" s="17" t="s">
        <v>120</v>
      </c>
      <c r="BE256" s="185">
        <f>IF(N256="základní",J256,0)</f>
        <v>0</v>
      </c>
      <c r="BF256" s="185">
        <f>IF(N256="snížená",J256,0)</f>
        <v>0</v>
      </c>
      <c r="BG256" s="185">
        <f>IF(N256="zákl. přenesená",J256,0)</f>
        <v>0</v>
      </c>
      <c r="BH256" s="185">
        <f>IF(N256="sníž. přenesená",J256,0)</f>
        <v>0</v>
      </c>
      <c r="BI256" s="185">
        <f>IF(N256="nulová",J256,0)</f>
        <v>0</v>
      </c>
      <c r="BJ256" s="17" t="s">
        <v>80</v>
      </c>
      <c r="BK256" s="185">
        <f>ROUND(I256*H256,2)</f>
        <v>0</v>
      </c>
      <c r="BL256" s="17" t="s">
        <v>127</v>
      </c>
      <c r="BM256" s="184" t="s">
        <v>479</v>
      </c>
    </row>
    <row r="257" spans="1:65" s="14" customFormat="1" ht="11.25">
      <c r="B257" s="197"/>
      <c r="C257" s="198"/>
      <c r="D257" s="188" t="s">
        <v>133</v>
      </c>
      <c r="E257" s="199" t="s">
        <v>19</v>
      </c>
      <c r="F257" s="200" t="s">
        <v>480</v>
      </c>
      <c r="G257" s="198"/>
      <c r="H257" s="201">
        <v>2677.5509999999999</v>
      </c>
      <c r="I257" s="202"/>
      <c r="J257" s="198"/>
      <c r="K257" s="198"/>
      <c r="L257" s="203"/>
      <c r="M257" s="204"/>
      <c r="N257" s="205"/>
      <c r="O257" s="205"/>
      <c r="P257" s="205"/>
      <c r="Q257" s="205"/>
      <c r="R257" s="205"/>
      <c r="S257" s="205"/>
      <c r="T257" s="206"/>
      <c r="AT257" s="207" t="s">
        <v>133</v>
      </c>
      <c r="AU257" s="207" t="s">
        <v>82</v>
      </c>
      <c r="AV257" s="14" t="s">
        <v>82</v>
      </c>
      <c r="AW257" s="14" t="s">
        <v>33</v>
      </c>
      <c r="AX257" s="14" t="s">
        <v>80</v>
      </c>
      <c r="AY257" s="207" t="s">
        <v>120</v>
      </c>
    </row>
    <row r="258" spans="1:65" s="2" customFormat="1" ht="24">
      <c r="A258" s="34"/>
      <c r="B258" s="35"/>
      <c r="C258" s="173" t="s">
        <v>481</v>
      </c>
      <c r="D258" s="173" t="s">
        <v>122</v>
      </c>
      <c r="E258" s="174" t="s">
        <v>482</v>
      </c>
      <c r="F258" s="175" t="s">
        <v>483</v>
      </c>
      <c r="G258" s="176" t="s">
        <v>176</v>
      </c>
      <c r="H258" s="177">
        <v>10710.204</v>
      </c>
      <c r="I258" s="178"/>
      <c r="J258" s="179">
        <f>ROUND(I258*H258,2)</f>
        <v>0</v>
      </c>
      <c r="K258" s="175" t="s">
        <v>126</v>
      </c>
      <c r="L258" s="39"/>
      <c r="M258" s="180" t="s">
        <v>19</v>
      </c>
      <c r="N258" s="181" t="s">
        <v>43</v>
      </c>
      <c r="O258" s="64"/>
      <c r="P258" s="182">
        <f>O258*H258</f>
        <v>0</v>
      </c>
      <c r="Q258" s="182">
        <v>0</v>
      </c>
      <c r="R258" s="182">
        <f>Q258*H258</f>
        <v>0</v>
      </c>
      <c r="S258" s="182">
        <v>0</v>
      </c>
      <c r="T258" s="183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84" t="s">
        <v>127</v>
      </c>
      <c r="AT258" s="184" t="s">
        <v>122</v>
      </c>
      <c r="AU258" s="184" t="s">
        <v>82</v>
      </c>
      <c r="AY258" s="17" t="s">
        <v>120</v>
      </c>
      <c r="BE258" s="185">
        <f>IF(N258="základní",J258,0)</f>
        <v>0</v>
      </c>
      <c r="BF258" s="185">
        <f>IF(N258="snížená",J258,0)</f>
        <v>0</v>
      </c>
      <c r="BG258" s="185">
        <f>IF(N258="zákl. přenesená",J258,0)</f>
        <v>0</v>
      </c>
      <c r="BH258" s="185">
        <f>IF(N258="sníž. přenesená",J258,0)</f>
        <v>0</v>
      </c>
      <c r="BI258" s="185">
        <f>IF(N258="nulová",J258,0)</f>
        <v>0</v>
      </c>
      <c r="BJ258" s="17" t="s">
        <v>80</v>
      </c>
      <c r="BK258" s="185">
        <f>ROUND(I258*H258,2)</f>
        <v>0</v>
      </c>
      <c r="BL258" s="17" t="s">
        <v>127</v>
      </c>
      <c r="BM258" s="184" t="s">
        <v>484</v>
      </c>
    </row>
    <row r="259" spans="1:65" s="14" customFormat="1" ht="11.25">
      <c r="B259" s="197"/>
      <c r="C259" s="198"/>
      <c r="D259" s="188" t="s">
        <v>133</v>
      </c>
      <c r="E259" s="199" t="s">
        <v>19</v>
      </c>
      <c r="F259" s="200" t="s">
        <v>485</v>
      </c>
      <c r="G259" s="198"/>
      <c r="H259" s="201">
        <v>10710.204</v>
      </c>
      <c r="I259" s="202"/>
      <c r="J259" s="198"/>
      <c r="K259" s="198"/>
      <c r="L259" s="203"/>
      <c r="M259" s="204"/>
      <c r="N259" s="205"/>
      <c r="O259" s="205"/>
      <c r="P259" s="205"/>
      <c r="Q259" s="205"/>
      <c r="R259" s="205"/>
      <c r="S259" s="205"/>
      <c r="T259" s="206"/>
      <c r="AT259" s="207" t="s">
        <v>133</v>
      </c>
      <c r="AU259" s="207" t="s">
        <v>82</v>
      </c>
      <c r="AV259" s="14" t="s">
        <v>82</v>
      </c>
      <c r="AW259" s="14" t="s">
        <v>33</v>
      </c>
      <c r="AX259" s="14" t="s">
        <v>80</v>
      </c>
      <c r="AY259" s="207" t="s">
        <v>120</v>
      </c>
    </row>
    <row r="260" spans="1:65" s="2" customFormat="1" ht="24">
      <c r="A260" s="34"/>
      <c r="B260" s="35"/>
      <c r="C260" s="173" t="s">
        <v>486</v>
      </c>
      <c r="D260" s="173" t="s">
        <v>122</v>
      </c>
      <c r="E260" s="174" t="s">
        <v>487</v>
      </c>
      <c r="F260" s="175" t="s">
        <v>488</v>
      </c>
      <c r="G260" s="176" t="s">
        <v>176</v>
      </c>
      <c r="H260" s="177">
        <v>0.14000000000000001</v>
      </c>
      <c r="I260" s="178"/>
      <c r="J260" s="179">
        <f>ROUND(I260*H260,2)</f>
        <v>0</v>
      </c>
      <c r="K260" s="175" t="s">
        <v>126</v>
      </c>
      <c r="L260" s="39"/>
      <c r="M260" s="180" t="s">
        <v>19</v>
      </c>
      <c r="N260" s="181" t="s">
        <v>43</v>
      </c>
      <c r="O260" s="64"/>
      <c r="P260" s="182">
        <f>O260*H260</f>
        <v>0</v>
      </c>
      <c r="Q260" s="182">
        <v>0</v>
      </c>
      <c r="R260" s="182">
        <f>Q260*H260</f>
        <v>0</v>
      </c>
      <c r="S260" s="182">
        <v>0</v>
      </c>
      <c r="T260" s="183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84" t="s">
        <v>127</v>
      </c>
      <c r="AT260" s="184" t="s">
        <v>122</v>
      </c>
      <c r="AU260" s="184" t="s">
        <v>82</v>
      </c>
      <c r="AY260" s="17" t="s">
        <v>120</v>
      </c>
      <c r="BE260" s="185">
        <f>IF(N260="základní",J260,0)</f>
        <v>0</v>
      </c>
      <c r="BF260" s="185">
        <f>IF(N260="snížená",J260,0)</f>
        <v>0</v>
      </c>
      <c r="BG260" s="185">
        <f>IF(N260="zákl. přenesená",J260,0)</f>
        <v>0</v>
      </c>
      <c r="BH260" s="185">
        <f>IF(N260="sníž. přenesená",J260,0)</f>
        <v>0</v>
      </c>
      <c r="BI260" s="185">
        <f>IF(N260="nulová",J260,0)</f>
        <v>0</v>
      </c>
      <c r="BJ260" s="17" t="s">
        <v>80</v>
      </c>
      <c r="BK260" s="185">
        <f>ROUND(I260*H260,2)</f>
        <v>0</v>
      </c>
      <c r="BL260" s="17" t="s">
        <v>127</v>
      </c>
      <c r="BM260" s="184" t="s">
        <v>489</v>
      </c>
    </row>
    <row r="261" spans="1:65" s="2" customFormat="1" ht="24">
      <c r="A261" s="34"/>
      <c r="B261" s="35"/>
      <c r="C261" s="173" t="s">
        <v>490</v>
      </c>
      <c r="D261" s="173" t="s">
        <v>122</v>
      </c>
      <c r="E261" s="174" t="s">
        <v>491</v>
      </c>
      <c r="F261" s="175" t="s">
        <v>492</v>
      </c>
      <c r="G261" s="176" t="s">
        <v>176</v>
      </c>
      <c r="H261" s="177">
        <v>4.5709999999999997</v>
      </c>
      <c r="I261" s="178"/>
      <c r="J261" s="179">
        <f>ROUND(I261*H261,2)</f>
        <v>0</v>
      </c>
      <c r="K261" s="175" t="s">
        <v>126</v>
      </c>
      <c r="L261" s="39"/>
      <c r="M261" s="180" t="s">
        <v>19</v>
      </c>
      <c r="N261" s="181" t="s">
        <v>43</v>
      </c>
      <c r="O261" s="64"/>
      <c r="P261" s="182">
        <f>O261*H261</f>
        <v>0</v>
      </c>
      <c r="Q261" s="182">
        <v>0</v>
      </c>
      <c r="R261" s="182">
        <f>Q261*H261</f>
        <v>0</v>
      </c>
      <c r="S261" s="182">
        <v>0</v>
      </c>
      <c r="T261" s="183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84" t="s">
        <v>127</v>
      </c>
      <c r="AT261" s="184" t="s">
        <v>122</v>
      </c>
      <c r="AU261" s="184" t="s">
        <v>82</v>
      </c>
      <c r="AY261" s="17" t="s">
        <v>120</v>
      </c>
      <c r="BE261" s="185">
        <f>IF(N261="základní",J261,0)</f>
        <v>0</v>
      </c>
      <c r="BF261" s="185">
        <f>IF(N261="snížená",J261,0)</f>
        <v>0</v>
      </c>
      <c r="BG261" s="185">
        <f>IF(N261="zákl. přenesená",J261,0)</f>
        <v>0</v>
      </c>
      <c r="BH261" s="185">
        <f>IF(N261="sníž. přenesená",J261,0)</f>
        <v>0</v>
      </c>
      <c r="BI261" s="185">
        <f>IF(N261="nulová",J261,0)</f>
        <v>0</v>
      </c>
      <c r="BJ261" s="17" t="s">
        <v>80</v>
      </c>
      <c r="BK261" s="185">
        <f>ROUND(I261*H261,2)</f>
        <v>0</v>
      </c>
      <c r="BL261" s="17" t="s">
        <v>127</v>
      </c>
      <c r="BM261" s="184" t="s">
        <v>493</v>
      </c>
    </row>
    <row r="262" spans="1:65" s="2" customFormat="1" ht="24">
      <c r="A262" s="34"/>
      <c r="B262" s="35"/>
      <c r="C262" s="173" t="s">
        <v>494</v>
      </c>
      <c r="D262" s="173" t="s">
        <v>122</v>
      </c>
      <c r="E262" s="174" t="s">
        <v>495</v>
      </c>
      <c r="F262" s="175" t="s">
        <v>175</v>
      </c>
      <c r="G262" s="176" t="s">
        <v>176</v>
      </c>
      <c r="H262" s="177">
        <v>1838.6</v>
      </c>
      <c r="I262" s="178"/>
      <c r="J262" s="179">
        <f>ROUND(I262*H262,2)</f>
        <v>0</v>
      </c>
      <c r="K262" s="175" t="s">
        <v>126</v>
      </c>
      <c r="L262" s="39"/>
      <c r="M262" s="180" t="s">
        <v>19</v>
      </c>
      <c r="N262" s="181" t="s">
        <v>43</v>
      </c>
      <c r="O262" s="64"/>
      <c r="P262" s="182">
        <f>O262*H262</f>
        <v>0</v>
      </c>
      <c r="Q262" s="182">
        <v>0</v>
      </c>
      <c r="R262" s="182">
        <f>Q262*H262</f>
        <v>0</v>
      </c>
      <c r="S262" s="182">
        <v>0</v>
      </c>
      <c r="T262" s="183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84" t="s">
        <v>127</v>
      </c>
      <c r="AT262" s="184" t="s">
        <v>122</v>
      </c>
      <c r="AU262" s="184" t="s">
        <v>82</v>
      </c>
      <c r="AY262" s="17" t="s">
        <v>120</v>
      </c>
      <c r="BE262" s="185">
        <f>IF(N262="základní",J262,0)</f>
        <v>0</v>
      </c>
      <c r="BF262" s="185">
        <f>IF(N262="snížená",J262,0)</f>
        <v>0</v>
      </c>
      <c r="BG262" s="185">
        <f>IF(N262="zákl. přenesená",J262,0)</f>
        <v>0</v>
      </c>
      <c r="BH262" s="185">
        <f>IF(N262="sníž. přenesená",J262,0)</f>
        <v>0</v>
      </c>
      <c r="BI262" s="185">
        <f>IF(N262="nulová",J262,0)</f>
        <v>0</v>
      </c>
      <c r="BJ262" s="17" t="s">
        <v>80</v>
      </c>
      <c r="BK262" s="185">
        <f>ROUND(I262*H262,2)</f>
        <v>0</v>
      </c>
      <c r="BL262" s="17" t="s">
        <v>127</v>
      </c>
      <c r="BM262" s="184" t="s">
        <v>496</v>
      </c>
    </row>
    <row r="263" spans="1:65" s="14" customFormat="1" ht="11.25">
      <c r="B263" s="197"/>
      <c r="C263" s="198"/>
      <c r="D263" s="188" t="s">
        <v>133</v>
      </c>
      <c r="E263" s="199" t="s">
        <v>19</v>
      </c>
      <c r="F263" s="200" t="s">
        <v>497</v>
      </c>
      <c r="G263" s="198"/>
      <c r="H263" s="201">
        <v>1838.6</v>
      </c>
      <c r="I263" s="202"/>
      <c r="J263" s="198"/>
      <c r="K263" s="198"/>
      <c r="L263" s="203"/>
      <c r="M263" s="204"/>
      <c r="N263" s="205"/>
      <c r="O263" s="205"/>
      <c r="P263" s="205"/>
      <c r="Q263" s="205"/>
      <c r="R263" s="205"/>
      <c r="S263" s="205"/>
      <c r="T263" s="206"/>
      <c r="AT263" s="207" t="s">
        <v>133</v>
      </c>
      <c r="AU263" s="207" t="s">
        <v>82</v>
      </c>
      <c r="AV263" s="14" t="s">
        <v>82</v>
      </c>
      <c r="AW263" s="14" t="s">
        <v>33</v>
      </c>
      <c r="AX263" s="14" t="s">
        <v>80</v>
      </c>
      <c r="AY263" s="207" t="s">
        <v>120</v>
      </c>
    </row>
    <row r="264" spans="1:65" s="2" customFormat="1" ht="24">
      <c r="A264" s="34"/>
      <c r="B264" s="35"/>
      <c r="C264" s="173" t="s">
        <v>498</v>
      </c>
      <c r="D264" s="173" t="s">
        <v>122</v>
      </c>
      <c r="E264" s="174" t="s">
        <v>499</v>
      </c>
      <c r="F264" s="175" t="s">
        <v>500</v>
      </c>
      <c r="G264" s="176" t="s">
        <v>176</v>
      </c>
      <c r="H264" s="177">
        <v>834.24</v>
      </c>
      <c r="I264" s="178"/>
      <c r="J264" s="179">
        <f>ROUND(I264*H264,2)</f>
        <v>0</v>
      </c>
      <c r="K264" s="175" t="s">
        <v>126</v>
      </c>
      <c r="L264" s="39"/>
      <c r="M264" s="180" t="s">
        <v>19</v>
      </c>
      <c r="N264" s="181" t="s">
        <v>43</v>
      </c>
      <c r="O264" s="64"/>
      <c r="P264" s="182">
        <f>O264*H264</f>
        <v>0</v>
      </c>
      <c r="Q264" s="182">
        <v>0</v>
      </c>
      <c r="R264" s="182">
        <f>Q264*H264</f>
        <v>0</v>
      </c>
      <c r="S264" s="182">
        <v>0</v>
      </c>
      <c r="T264" s="183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84" t="s">
        <v>127</v>
      </c>
      <c r="AT264" s="184" t="s">
        <v>122</v>
      </c>
      <c r="AU264" s="184" t="s">
        <v>82</v>
      </c>
      <c r="AY264" s="17" t="s">
        <v>120</v>
      </c>
      <c r="BE264" s="185">
        <f>IF(N264="základní",J264,0)</f>
        <v>0</v>
      </c>
      <c r="BF264" s="185">
        <f>IF(N264="snížená",J264,0)</f>
        <v>0</v>
      </c>
      <c r="BG264" s="185">
        <f>IF(N264="zákl. přenesená",J264,0)</f>
        <v>0</v>
      </c>
      <c r="BH264" s="185">
        <f>IF(N264="sníž. přenesená",J264,0)</f>
        <v>0</v>
      </c>
      <c r="BI264" s="185">
        <f>IF(N264="nulová",J264,0)</f>
        <v>0</v>
      </c>
      <c r="BJ264" s="17" t="s">
        <v>80</v>
      </c>
      <c r="BK264" s="185">
        <f>ROUND(I264*H264,2)</f>
        <v>0</v>
      </c>
      <c r="BL264" s="17" t="s">
        <v>127</v>
      </c>
      <c r="BM264" s="184" t="s">
        <v>501</v>
      </c>
    </row>
    <row r="265" spans="1:65" s="12" customFormat="1" ht="22.9" customHeight="1">
      <c r="B265" s="157"/>
      <c r="C265" s="158"/>
      <c r="D265" s="159" t="s">
        <v>71</v>
      </c>
      <c r="E265" s="171" t="s">
        <v>502</v>
      </c>
      <c r="F265" s="171" t="s">
        <v>503</v>
      </c>
      <c r="G265" s="158"/>
      <c r="H265" s="158"/>
      <c r="I265" s="161"/>
      <c r="J265" s="172">
        <f>BK265</f>
        <v>0</v>
      </c>
      <c r="K265" s="158"/>
      <c r="L265" s="163"/>
      <c r="M265" s="164"/>
      <c r="N265" s="165"/>
      <c r="O265" s="165"/>
      <c r="P265" s="166">
        <f>P266</f>
        <v>0</v>
      </c>
      <c r="Q265" s="165"/>
      <c r="R265" s="166">
        <f>R266</f>
        <v>0</v>
      </c>
      <c r="S265" s="165"/>
      <c r="T265" s="167">
        <f>T266</f>
        <v>0</v>
      </c>
      <c r="AR265" s="168" t="s">
        <v>80</v>
      </c>
      <c r="AT265" s="169" t="s">
        <v>71</v>
      </c>
      <c r="AU265" s="169" t="s">
        <v>80</v>
      </c>
      <c r="AY265" s="168" t="s">
        <v>120</v>
      </c>
      <c r="BK265" s="170">
        <f>BK266</f>
        <v>0</v>
      </c>
    </row>
    <row r="266" spans="1:65" s="2" customFormat="1" ht="24">
      <c r="A266" s="34"/>
      <c r="B266" s="35"/>
      <c r="C266" s="173" t="s">
        <v>504</v>
      </c>
      <c r="D266" s="173" t="s">
        <v>122</v>
      </c>
      <c r="E266" s="174" t="s">
        <v>505</v>
      </c>
      <c r="F266" s="175" t="s">
        <v>506</v>
      </c>
      <c r="G266" s="176" t="s">
        <v>176</v>
      </c>
      <c r="H266" s="177">
        <v>464.66699999999997</v>
      </c>
      <c r="I266" s="178"/>
      <c r="J266" s="179">
        <f>ROUND(I266*H266,2)</f>
        <v>0</v>
      </c>
      <c r="K266" s="175" t="s">
        <v>126</v>
      </c>
      <c r="L266" s="39"/>
      <c r="M266" s="233" t="s">
        <v>19</v>
      </c>
      <c r="N266" s="234" t="s">
        <v>43</v>
      </c>
      <c r="O266" s="235"/>
      <c r="P266" s="236">
        <f>O266*H266</f>
        <v>0</v>
      </c>
      <c r="Q266" s="236">
        <v>0</v>
      </c>
      <c r="R266" s="236">
        <f>Q266*H266</f>
        <v>0</v>
      </c>
      <c r="S266" s="236">
        <v>0</v>
      </c>
      <c r="T266" s="237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84" t="s">
        <v>127</v>
      </c>
      <c r="AT266" s="184" t="s">
        <v>122</v>
      </c>
      <c r="AU266" s="184" t="s">
        <v>82</v>
      </c>
      <c r="AY266" s="17" t="s">
        <v>120</v>
      </c>
      <c r="BE266" s="185">
        <f>IF(N266="základní",J266,0)</f>
        <v>0</v>
      </c>
      <c r="BF266" s="185">
        <f>IF(N266="snížená",J266,0)</f>
        <v>0</v>
      </c>
      <c r="BG266" s="185">
        <f>IF(N266="zákl. přenesená",J266,0)</f>
        <v>0</v>
      </c>
      <c r="BH266" s="185">
        <f>IF(N266="sníž. přenesená",J266,0)</f>
        <v>0</v>
      </c>
      <c r="BI266" s="185">
        <f>IF(N266="nulová",J266,0)</f>
        <v>0</v>
      </c>
      <c r="BJ266" s="17" t="s">
        <v>80</v>
      </c>
      <c r="BK266" s="185">
        <f>ROUND(I266*H266,2)</f>
        <v>0</v>
      </c>
      <c r="BL266" s="17" t="s">
        <v>127</v>
      </c>
      <c r="BM266" s="184" t="s">
        <v>507</v>
      </c>
    </row>
    <row r="267" spans="1:65" s="2" customFormat="1" ht="6.95" customHeight="1">
      <c r="A267" s="34"/>
      <c r="B267" s="47"/>
      <c r="C267" s="48"/>
      <c r="D267" s="48"/>
      <c r="E267" s="48"/>
      <c r="F267" s="48"/>
      <c r="G267" s="48"/>
      <c r="H267" s="48"/>
      <c r="I267" s="48"/>
      <c r="J267" s="48"/>
      <c r="K267" s="48"/>
      <c r="L267" s="39"/>
      <c r="M267" s="34"/>
      <c r="O267" s="34"/>
      <c r="P267" s="34"/>
      <c r="Q267" s="34"/>
      <c r="R267" s="34"/>
      <c r="S267" s="34"/>
      <c r="T267" s="34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</row>
  </sheetData>
  <sheetProtection algorithmName="SHA-512" hashValue="pteDi/jiKREsKnTqxSKcFfNdwL8vdHqL7MJVurBCzw13UwBxnmPURA/TQMszMMjXcxzn94lFZCt4lg0S8EWg2w==" saltValue="5xNsTVFB1Jw8S/GG24fVmhazvMpWnijv07QKc5Vq17aeRv0kd74MEbjZSMBxWYPlP3+DxVBOQnTRLztJxC56oQ==" spinCount="100000" sheet="1" objects="1" scenarios="1" formatColumns="0" formatRows="0" autoFilter="0"/>
  <autoFilter ref="C87:K266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7" t="s">
        <v>85</v>
      </c>
    </row>
    <row r="3" spans="1:46" s="1" customFormat="1" ht="6.95" hidden="1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5" hidden="1" customHeight="1">
      <c r="B4" s="20"/>
      <c r="D4" s="103" t="s">
        <v>89</v>
      </c>
      <c r="L4" s="20"/>
      <c r="M4" s="104" t="s">
        <v>10</v>
      </c>
      <c r="AT4" s="17" t="s">
        <v>4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105" t="s">
        <v>16</v>
      </c>
      <c r="L6" s="20"/>
    </row>
    <row r="7" spans="1:46" s="1" customFormat="1" ht="16.5" hidden="1" customHeight="1">
      <c r="B7" s="20"/>
      <c r="E7" s="281" t="str">
        <f>'Rekapitulace stavby'!K6</f>
        <v>Rekonstrukce ul. Jankovcova - II.etapa (od ul. Sovova po ul. Palackého)</v>
      </c>
      <c r="F7" s="282"/>
      <c r="G7" s="282"/>
      <c r="H7" s="282"/>
      <c r="L7" s="20"/>
    </row>
    <row r="8" spans="1:46" s="2" customFormat="1" ht="12" hidden="1" customHeight="1">
      <c r="A8" s="34"/>
      <c r="B8" s="39"/>
      <c r="C8" s="34"/>
      <c r="D8" s="105" t="s">
        <v>90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hidden="1" customHeight="1">
      <c r="A9" s="34"/>
      <c r="B9" s="39"/>
      <c r="C9" s="34"/>
      <c r="D9" s="34"/>
      <c r="E9" s="283" t="s">
        <v>508</v>
      </c>
      <c r="F9" s="284"/>
      <c r="G9" s="284"/>
      <c r="H9" s="284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hidden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14. 8. 2020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hidden="1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hidden="1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285" t="str">
        <f>'Rekapitulace stavby'!E14</f>
        <v>Vyplň údaj</v>
      </c>
      <c r="F18" s="286"/>
      <c r="G18" s="286"/>
      <c r="H18" s="286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hidden="1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07" t="s">
        <v>32</v>
      </c>
      <c r="F21" s="34"/>
      <c r="G21" s="34"/>
      <c r="H21" s="34"/>
      <c r="I21" s="105" t="s">
        <v>28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hidden="1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">
        <v>19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07" t="s">
        <v>35</v>
      </c>
      <c r="F24" s="34"/>
      <c r="G24" s="34"/>
      <c r="H24" s="34"/>
      <c r="I24" s="105" t="s">
        <v>28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hidden="1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05" t="s">
        <v>36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hidden="1" customHeight="1">
      <c r="A27" s="109"/>
      <c r="B27" s="110"/>
      <c r="C27" s="109"/>
      <c r="D27" s="109"/>
      <c r="E27" s="287" t="s">
        <v>19</v>
      </c>
      <c r="F27" s="287"/>
      <c r="G27" s="287"/>
      <c r="H27" s="287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hidden="1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hidden="1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9"/>
      <c r="C30" s="34"/>
      <c r="D30" s="113" t="s">
        <v>38</v>
      </c>
      <c r="E30" s="34"/>
      <c r="F30" s="34"/>
      <c r="G30" s="34"/>
      <c r="H30" s="34"/>
      <c r="I30" s="34"/>
      <c r="J30" s="114">
        <f>ROUND(J82,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hidden="1" customHeight="1">
      <c r="A32" s="34"/>
      <c r="B32" s="39"/>
      <c r="C32" s="34"/>
      <c r="D32" s="34"/>
      <c r="E32" s="34"/>
      <c r="F32" s="115" t="s">
        <v>40</v>
      </c>
      <c r="G32" s="34"/>
      <c r="H32" s="34"/>
      <c r="I32" s="115" t="s">
        <v>39</v>
      </c>
      <c r="J32" s="115" t="s">
        <v>41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116" t="s">
        <v>42</v>
      </c>
      <c r="E33" s="105" t="s">
        <v>43</v>
      </c>
      <c r="F33" s="117">
        <f>ROUND((SUM(BE82:BE131)),  2)</f>
        <v>0</v>
      </c>
      <c r="G33" s="34"/>
      <c r="H33" s="34"/>
      <c r="I33" s="118">
        <v>0.21</v>
      </c>
      <c r="J33" s="117">
        <f>ROUND(((SUM(BE82:BE131))*I33),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05" t="s">
        <v>44</v>
      </c>
      <c r="F34" s="117">
        <f>ROUND((SUM(BF82:BF131)),  2)</f>
        <v>0</v>
      </c>
      <c r="G34" s="34"/>
      <c r="H34" s="34"/>
      <c r="I34" s="118">
        <v>0.15</v>
      </c>
      <c r="J34" s="117">
        <f>ROUND(((SUM(BF82:BF131))*I34),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45</v>
      </c>
      <c r="F35" s="117">
        <f>ROUND((SUM(BG82:BG131)),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46</v>
      </c>
      <c r="F36" s="117">
        <f>ROUND((SUM(BH82:BH131)),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47</v>
      </c>
      <c r="F37" s="117">
        <f>ROUND((SUM(BI82:BI131)),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hidden="1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9"/>
      <c r="C39" s="119"/>
      <c r="D39" s="120" t="s">
        <v>48</v>
      </c>
      <c r="E39" s="121"/>
      <c r="F39" s="121"/>
      <c r="G39" s="122" t="s">
        <v>49</v>
      </c>
      <c r="H39" s="123" t="s">
        <v>50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ht="11.25" hidden="1"/>
    <row r="42" spans="1:31" ht="11.25" hidden="1"/>
    <row r="43" spans="1:31" ht="11.25" hidden="1"/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92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288" t="str">
        <f>E7</f>
        <v>Rekonstrukce ul. Jankovcova - II.etapa (od ul. Sovova po ul. Palackého)</v>
      </c>
      <c r="F48" s="289"/>
      <c r="G48" s="289"/>
      <c r="H48" s="289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90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260" t="str">
        <f>E9</f>
        <v>SO 400 - Veřejné osvětlení</v>
      </c>
      <c r="F50" s="290"/>
      <c r="G50" s="290"/>
      <c r="H50" s="290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Teplice</v>
      </c>
      <c r="G52" s="36"/>
      <c r="H52" s="36"/>
      <c r="I52" s="29" t="s">
        <v>23</v>
      </c>
      <c r="J52" s="59" t="str">
        <f>IF(J12="","",J12)</f>
        <v>14. 8. 2020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Statutární město Teplice</v>
      </c>
      <c r="G54" s="36"/>
      <c r="H54" s="36"/>
      <c r="I54" s="29" t="s">
        <v>31</v>
      </c>
      <c r="J54" s="32" t="str">
        <f>E21</f>
        <v>B-PROJEKTY Teplice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>Ladislav Marek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93</v>
      </c>
      <c r="D57" s="131"/>
      <c r="E57" s="131"/>
      <c r="F57" s="131"/>
      <c r="G57" s="131"/>
      <c r="H57" s="131"/>
      <c r="I57" s="131"/>
      <c r="J57" s="132" t="s">
        <v>94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70</v>
      </c>
      <c r="D59" s="36"/>
      <c r="E59" s="36"/>
      <c r="F59" s="36"/>
      <c r="G59" s="36"/>
      <c r="H59" s="36"/>
      <c r="I59" s="36"/>
      <c r="J59" s="77">
        <f>J82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95</v>
      </c>
    </row>
    <row r="60" spans="1:47" s="9" customFormat="1" ht="24.95" customHeight="1">
      <c r="B60" s="134"/>
      <c r="C60" s="135"/>
      <c r="D60" s="136" t="s">
        <v>509</v>
      </c>
      <c r="E60" s="137"/>
      <c r="F60" s="137"/>
      <c r="G60" s="137"/>
      <c r="H60" s="137"/>
      <c r="I60" s="137"/>
      <c r="J60" s="138">
        <f>J83</f>
        <v>0</v>
      </c>
      <c r="K60" s="135"/>
      <c r="L60" s="139"/>
    </row>
    <row r="61" spans="1:47" s="9" customFormat="1" ht="24.95" customHeight="1">
      <c r="B61" s="134"/>
      <c r="C61" s="135"/>
      <c r="D61" s="136" t="s">
        <v>510</v>
      </c>
      <c r="E61" s="137"/>
      <c r="F61" s="137"/>
      <c r="G61" s="137"/>
      <c r="H61" s="137"/>
      <c r="I61" s="137"/>
      <c r="J61" s="138">
        <f>J104</f>
        <v>0</v>
      </c>
      <c r="K61" s="135"/>
      <c r="L61" s="139"/>
    </row>
    <row r="62" spans="1:47" s="9" customFormat="1" ht="24.95" customHeight="1">
      <c r="B62" s="134"/>
      <c r="C62" s="135"/>
      <c r="D62" s="136" t="s">
        <v>511</v>
      </c>
      <c r="E62" s="137"/>
      <c r="F62" s="137"/>
      <c r="G62" s="137"/>
      <c r="H62" s="137"/>
      <c r="I62" s="137"/>
      <c r="J62" s="138">
        <f>J117</f>
        <v>0</v>
      </c>
      <c r="K62" s="135"/>
      <c r="L62" s="139"/>
    </row>
    <row r="63" spans="1:47" s="2" customFormat="1" ht="21.75" customHeight="1">
      <c r="A63" s="34"/>
      <c r="B63" s="35"/>
      <c r="C63" s="36"/>
      <c r="D63" s="36"/>
      <c r="E63" s="36"/>
      <c r="F63" s="36"/>
      <c r="G63" s="36"/>
      <c r="H63" s="36"/>
      <c r="I63" s="36"/>
      <c r="J63" s="36"/>
      <c r="K63" s="36"/>
      <c r="L63" s="10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4" spans="1:47" s="2" customFormat="1" ht="6.95" customHeight="1">
      <c r="A64" s="34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106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8" spans="1:31" s="2" customFormat="1" ht="6.95" customHeight="1">
      <c r="A68" s="34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24.95" customHeight="1">
      <c r="A69" s="34"/>
      <c r="B69" s="35"/>
      <c r="C69" s="23" t="s">
        <v>105</v>
      </c>
      <c r="D69" s="36"/>
      <c r="E69" s="36"/>
      <c r="F69" s="36"/>
      <c r="G69" s="36"/>
      <c r="H69" s="36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6.95" customHeight="1">
      <c r="A70" s="34"/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2" customHeight="1">
      <c r="A71" s="34"/>
      <c r="B71" s="35"/>
      <c r="C71" s="29" t="s">
        <v>16</v>
      </c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6.5" customHeight="1">
      <c r="A72" s="34"/>
      <c r="B72" s="35"/>
      <c r="C72" s="36"/>
      <c r="D72" s="36"/>
      <c r="E72" s="288" t="str">
        <f>E7</f>
        <v>Rekonstrukce ul. Jankovcova - II.etapa (od ul. Sovova po ul. Palackého)</v>
      </c>
      <c r="F72" s="289"/>
      <c r="G72" s="289"/>
      <c r="H72" s="289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9" t="s">
        <v>90</v>
      </c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>
      <c r="A74" s="34"/>
      <c r="B74" s="35"/>
      <c r="C74" s="36"/>
      <c r="D74" s="36"/>
      <c r="E74" s="260" t="str">
        <f>E9</f>
        <v>SO 400 - Veřejné osvětlení</v>
      </c>
      <c r="F74" s="290"/>
      <c r="G74" s="290"/>
      <c r="H74" s="290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5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21</v>
      </c>
      <c r="D76" s="36"/>
      <c r="E76" s="36"/>
      <c r="F76" s="27" t="str">
        <f>F12</f>
        <v>Teplice</v>
      </c>
      <c r="G76" s="36"/>
      <c r="H76" s="36"/>
      <c r="I76" s="29" t="s">
        <v>23</v>
      </c>
      <c r="J76" s="59" t="str">
        <f>IF(J12="","",J12)</f>
        <v>14. 8. 2020</v>
      </c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5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25.7" customHeight="1">
      <c r="A78" s="34"/>
      <c r="B78" s="35"/>
      <c r="C78" s="29" t="s">
        <v>25</v>
      </c>
      <c r="D78" s="36"/>
      <c r="E78" s="36"/>
      <c r="F78" s="27" t="str">
        <f>E15</f>
        <v>Statutární město Teplice</v>
      </c>
      <c r="G78" s="36"/>
      <c r="H78" s="36"/>
      <c r="I78" s="29" t="s">
        <v>31</v>
      </c>
      <c r="J78" s="32" t="str">
        <f>E21</f>
        <v>B-PROJEKTY Teplice s.r.o.</v>
      </c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5.2" customHeight="1">
      <c r="A79" s="34"/>
      <c r="B79" s="35"/>
      <c r="C79" s="29" t="s">
        <v>29</v>
      </c>
      <c r="D79" s="36"/>
      <c r="E79" s="36"/>
      <c r="F79" s="27" t="str">
        <f>IF(E18="","",E18)</f>
        <v>Vyplň údaj</v>
      </c>
      <c r="G79" s="36"/>
      <c r="H79" s="36"/>
      <c r="I79" s="29" t="s">
        <v>34</v>
      </c>
      <c r="J79" s="32" t="str">
        <f>E24</f>
        <v>Ladislav Marek</v>
      </c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0.3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11" customFormat="1" ht="29.25" customHeight="1">
      <c r="A81" s="146"/>
      <c r="B81" s="147"/>
      <c r="C81" s="148" t="s">
        <v>106</v>
      </c>
      <c r="D81" s="149" t="s">
        <v>57</v>
      </c>
      <c r="E81" s="149" t="s">
        <v>53</v>
      </c>
      <c r="F81" s="149" t="s">
        <v>54</v>
      </c>
      <c r="G81" s="149" t="s">
        <v>107</v>
      </c>
      <c r="H81" s="149" t="s">
        <v>108</v>
      </c>
      <c r="I81" s="149" t="s">
        <v>109</v>
      </c>
      <c r="J81" s="149" t="s">
        <v>94</v>
      </c>
      <c r="K81" s="150" t="s">
        <v>110</v>
      </c>
      <c r="L81" s="151"/>
      <c r="M81" s="68" t="s">
        <v>19</v>
      </c>
      <c r="N81" s="69" t="s">
        <v>42</v>
      </c>
      <c r="O81" s="69" t="s">
        <v>111</v>
      </c>
      <c r="P81" s="69" t="s">
        <v>112</v>
      </c>
      <c r="Q81" s="69" t="s">
        <v>113</v>
      </c>
      <c r="R81" s="69" t="s">
        <v>114</v>
      </c>
      <c r="S81" s="69" t="s">
        <v>115</v>
      </c>
      <c r="T81" s="70" t="s">
        <v>116</v>
      </c>
      <c r="U81" s="146"/>
      <c r="V81" s="146"/>
      <c r="W81" s="146"/>
      <c r="X81" s="146"/>
      <c r="Y81" s="146"/>
      <c r="Z81" s="146"/>
      <c r="AA81" s="146"/>
      <c r="AB81" s="146"/>
      <c r="AC81" s="146"/>
      <c r="AD81" s="146"/>
      <c r="AE81" s="146"/>
    </row>
    <row r="82" spans="1:65" s="2" customFormat="1" ht="22.9" customHeight="1">
      <c r="A82" s="34"/>
      <c r="B82" s="35"/>
      <c r="C82" s="75" t="s">
        <v>117</v>
      </c>
      <c r="D82" s="36"/>
      <c r="E82" s="36"/>
      <c r="F82" s="36"/>
      <c r="G82" s="36"/>
      <c r="H82" s="36"/>
      <c r="I82" s="36"/>
      <c r="J82" s="152">
        <f>BK82</f>
        <v>0</v>
      </c>
      <c r="K82" s="36"/>
      <c r="L82" s="39"/>
      <c r="M82" s="71"/>
      <c r="N82" s="153"/>
      <c r="O82" s="72"/>
      <c r="P82" s="154">
        <f>P83+P104+P117</f>
        <v>0</v>
      </c>
      <c r="Q82" s="72"/>
      <c r="R82" s="154">
        <f>R83+R104+R117</f>
        <v>3.2000000000000003E-4</v>
      </c>
      <c r="S82" s="72"/>
      <c r="T82" s="155">
        <f>T83+T104+T117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T82" s="17" t="s">
        <v>71</v>
      </c>
      <c r="AU82" s="17" t="s">
        <v>95</v>
      </c>
      <c r="BK82" s="156">
        <f>BK83+BK104+BK117</f>
        <v>0</v>
      </c>
    </row>
    <row r="83" spans="1:65" s="12" customFormat="1" ht="25.9" customHeight="1">
      <c r="B83" s="157"/>
      <c r="C83" s="158"/>
      <c r="D83" s="159" t="s">
        <v>71</v>
      </c>
      <c r="E83" s="160" t="s">
        <v>512</v>
      </c>
      <c r="F83" s="160" t="s">
        <v>513</v>
      </c>
      <c r="G83" s="158"/>
      <c r="H83" s="158"/>
      <c r="I83" s="161"/>
      <c r="J83" s="162">
        <f>BK83</f>
        <v>0</v>
      </c>
      <c r="K83" s="158"/>
      <c r="L83" s="163"/>
      <c r="M83" s="164"/>
      <c r="N83" s="165"/>
      <c r="O83" s="165"/>
      <c r="P83" s="166">
        <f>SUM(P84:P103)</f>
        <v>0</v>
      </c>
      <c r="Q83" s="165"/>
      <c r="R83" s="166">
        <f>SUM(R84:R103)</f>
        <v>0</v>
      </c>
      <c r="S83" s="165"/>
      <c r="T83" s="167">
        <f>SUM(T84:T103)</f>
        <v>0</v>
      </c>
      <c r="AR83" s="168" t="s">
        <v>80</v>
      </c>
      <c r="AT83" s="169" t="s">
        <v>71</v>
      </c>
      <c r="AU83" s="169" t="s">
        <v>72</v>
      </c>
      <c r="AY83" s="168" t="s">
        <v>120</v>
      </c>
      <c r="BK83" s="170">
        <f>SUM(BK84:BK103)</f>
        <v>0</v>
      </c>
    </row>
    <row r="84" spans="1:65" s="2" customFormat="1" ht="16.5" customHeight="1">
      <c r="A84" s="34"/>
      <c r="B84" s="35"/>
      <c r="C84" s="173" t="s">
        <v>80</v>
      </c>
      <c r="D84" s="173" t="s">
        <v>122</v>
      </c>
      <c r="E84" s="174" t="s">
        <v>514</v>
      </c>
      <c r="F84" s="175" t="s">
        <v>515</v>
      </c>
      <c r="G84" s="176" t="s">
        <v>125</v>
      </c>
      <c r="H84" s="177">
        <v>20</v>
      </c>
      <c r="I84" s="178"/>
      <c r="J84" s="179">
        <f t="shared" ref="J84:J103" si="0">ROUND(I84*H84,2)</f>
        <v>0</v>
      </c>
      <c r="K84" s="175" t="s">
        <v>19</v>
      </c>
      <c r="L84" s="39"/>
      <c r="M84" s="180" t="s">
        <v>19</v>
      </c>
      <c r="N84" s="181" t="s">
        <v>43</v>
      </c>
      <c r="O84" s="64"/>
      <c r="P84" s="182">
        <f t="shared" ref="P84:P103" si="1">O84*H84</f>
        <v>0</v>
      </c>
      <c r="Q84" s="182">
        <v>0</v>
      </c>
      <c r="R84" s="182">
        <f t="shared" ref="R84:R103" si="2">Q84*H84</f>
        <v>0</v>
      </c>
      <c r="S84" s="182">
        <v>0</v>
      </c>
      <c r="T84" s="183">
        <f t="shared" ref="T84:T103" si="3"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84" t="s">
        <v>127</v>
      </c>
      <c r="AT84" s="184" t="s">
        <v>122</v>
      </c>
      <c r="AU84" s="184" t="s">
        <v>80</v>
      </c>
      <c r="AY84" s="17" t="s">
        <v>120</v>
      </c>
      <c r="BE84" s="185">
        <f t="shared" ref="BE84:BE103" si="4">IF(N84="základní",J84,0)</f>
        <v>0</v>
      </c>
      <c r="BF84" s="185">
        <f t="shared" ref="BF84:BF103" si="5">IF(N84="snížená",J84,0)</f>
        <v>0</v>
      </c>
      <c r="BG84" s="185">
        <f t="shared" ref="BG84:BG103" si="6">IF(N84="zákl. přenesená",J84,0)</f>
        <v>0</v>
      </c>
      <c r="BH84" s="185">
        <f t="shared" ref="BH84:BH103" si="7">IF(N84="sníž. přenesená",J84,0)</f>
        <v>0</v>
      </c>
      <c r="BI84" s="185">
        <f t="shared" ref="BI84:BI103" si="8">IF(N84="nulová",J84,0)</f>
        <v>0</v>
      </c>
      <c r="BJ84" s="17" t="s">
        <v>80</v>
      </c>
      <c r="BK84" s="185">
        <f t="shared" ref="BK84:BK103" si="9">ROUND(I84*H84,2)</f>
        <v>0</v>
      </c>
      <c r="BL84" s="17" t="s">
        <v>127</v>
      </c>
      <c r="BM84" s="184" t="s">
        <v>516</v>
      </c>
    </row>
    <row r="85" spans="1:65" s="2" customFormat="1" ht="16.5" customHeight="1">
      <c r="A85" s="34"/>
      <c r="B85" s="35"/>
      <c r="C85" s="173" t="s">
        <v>82</v>
      </c>
      <c r="D85" s="173" t="s">
        <v>122</v>
      </c>
      <c r="E85" s="174" t="s">
        <v>517</v>
      </c>
      <c r="F85" s="175" t="s">
        <v>518</v>
      </c>
      <c r="G85" s="176" t="s">
        <v>125</v>
      </c>
      <c r="H85" s="177">
        <v>20</v>
      </c>
      <c r="I85" s="178"/>
      <c r="J85" s="179">
        <f t="shared" si="0"/>
        <v>0</v>
      </c>
      <c r="K85" s="175" t="s">
        <v>19</v>
      </c>
      <c r="L85" s="39"/>
      <c r="M85" s="180" t="s">
        <v>19</v>
      </c>
      <c r="N85" s="181" t="s">
        <v>43</v>
      </c>
      <c r="O85" s="64"/>
      <c r="P85" s="182">
        <f t="shared" si="1"/>
        <v>0</v>
      </c>
      <c r="Q85" s="182">
        <v>0</v>
      </c>
      <c r="R85" s="182">
        <f t="shared" si="2"/>
        <v>0</v>
      </c>
      <c r="S85" s="182">
        <v>0</v>
      </c>
      <c r="T85" s="183">
        <f t="shared" si="3"/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84" t="s">
        <v>127</v>
      </c>
      <c r="AT85" s="184" t="s">
        <v>122</v>
      </c>
      <c r="AU85" s="184" t="s">
        <v>80</v>
      </c>
      <c r="AY85" s="17" t="s">
        <v>120</v>
      </c>
      <c r="BE85" s="185">
        <f t="shared" si="4"/>
        <v>0</v>
      </c>
      <c r="BF85" s="185">
        <f t="shared" si="5"/>
        <v>0</v>
      </c>
      <c r="BG85" s="185">
        <f t="shared" si="6"/>
        <v>0</v>
      </c>
      <c r="BH85" s="185">
        <f t="shared" si="7"/>
        <v>0</v>
      </c>
      <c r="BI85" s="185">
        <f t="shared" si="8"/>
        <v>0</v>
      </c>
      <c r="BJ85" s="17" t="s">
        <v>80</v>
      </c>
      <c r="BK85" s="185">
        <f t="shared" si="9"/>
        <v>0</v>
      </c>
      <c r="BL85" s="17" t="s">
        <v>127</v>
      </c>
      <c r="BM85" s="184" t="s">
        <v>519</v>
      </c>
    </row>
    <row r="86" spans="1:65" s="2" customFormat="1" ht="16.5" customHeight="1">
      <c r="A86" s="34"/>
      <c r="B86" s="35"/>
      <c r="C86" s="173" t="s">
        <v>136</v>
      </c>
      <c r="D86" s="173" t="s">
        <v>122</v>
      </c>
      <c r="E86" s="174" t="s">
        <v>520</v>
      </c>
      <c r="F86" s="175" t="s">
        <v>521</v>
      </c>
      <c r="G86" s="176" t="s">
        <v>125</v>
      </c>
      <c r="H86" s="177">
        <v>10</v>
      </c>
      <c r="I86" s="178"/>
      <c r="J86" s="179">
        <f t="shared" si="0"/>
        <v>0</v>
      </c>
      <c r="K86" s="175" t="s">
        <v>19</v>
      </c>
      <c r="L86" s="39"/>
      <c r="M86" s="180" t="s">
        <v>19</v>
      </c>
      <c r="N86" s="181" t="s">
        <v>43</v>
      </c>
      <c r="O86" s="64"/>
      <c r="P86" s="182">
        <f t="shared" si="1"/>
        <v>0</v>
      </c>
      <c r="Q86" s="182">
        <v>0</v>
      </c>
      <c r="R86" s="182">
        <f t="shared" si="2"/>
        <v>0</v>
      </c>
      <c r="S86" s="182">
        <v>0</v>
      </c>
      <c r="T86" s="183">
        <f t="shared" si="3"/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4" t="s">
        <v>127</v>
      </c>
      <c r="AT86" s="184" t="s">
        <v>122</v>
      </c>
      <c r="AU86" s="184" t="s">
        <v>80</v>
      </c>
      <c r="AY86" s="17" t="s">
        <v>120</v>
      </c>
      <c r="BE86" s="185">
        <f t="shared" si="4"/>
        <v>0</v>
      </c>
      <c r="BF86" s="185">
        <f t="shared" si="5"/>
        <v>0</v>
      </c>
      <c r="BG86" s="185">
        <f t="shared" si="6"/>
        <v>0</v>
      </c>
      <c r="BH86" s="185">
        <f t="shared" si="7"/>
        <v>0</v>
      </c>
      <c r="BI86" s="185">
        <f t="shared" si="8"/>
        <v>0</v>
      </c>
      <c r="BJ86" s="17" t="s">
        <v>80</v>
      </c>
      <c r="BK86" s="185">
        <f t="shared" si="9"/>
        <v>0</v>
      </c>
      <c r="BL86" s="17" t="s">
        <v>127</v>
      </c>
      <c r="BM86" s="184" t="s">
        <v>522</v>
      </c>
    </row>
    <row r="87" spans="1:65" s="2" customFormat="1" ht="21.75" customHeight="1">
      <c r="A87" s="34"/>
      <c r="B87" s="35"/>
      <c r="C87" s="173" t="s">
        <v>127</v>
      </c>
      <c r="D87" s="173" t="s">
        <v>122</v>
      </c>
      <c r="E87" s="174" t="s">
        <v>523</v>
      </c>
      <c r="F87" s="175" t="s">
        <v>524</v>
      </c>
      <c r="G87" s="176" t="s">
        <v>125</v>
      </c>
      <c r="H87" s="177">
        <v>10</v>
      </c>
      <c r="I87" s="178"/>
      <c r="J87" s="179">
        <f t="shared" si="0"/>
        <v>0</v>
      </c>
      <c r="K87" s="175" t="s">
        <v>19</v>
      </c>
      <c r="L87" s="39"/>
      <c r="M87" s="180" t="s">
        <v>19</v>
      </c>
      <c r="N87" s="181" t="s">
        <v>43</v>
      </c>
      <c r="O87" s="64"/>
      <c r="P87" s="182">
        <f t="shared" si="1"/>
        <v>0</v>
      </c>
      <c r="Q87" s="182">
        <v>0</v>
      </c>
      <c r="R87" s="182">
        <f t="shared" si="2"/>
        <v>0</v>
      </c>
      <c r="S87" s="182">
        <v>0</v>
      </c>
      <c r="T87" s="183">
        <f t="shared" si="3"/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84" t="s">
        <v>127</v>
      </c>
      <c r="AT87" s="184" t="s">
        <v>122</v>
      </c>
      <c r="AU87" s="184" t="s">
        <v>80</v>
      </c>
      <c r="AY87" s="17" t="s">
        <v>120</v>
      </c>
      <c r="BE87" s="185">
        <f t="shared" si="4"/>
        <v>0</v>
      </c>
      <c r="BF87" s="185">
        <f t="shared" si="5"/>
        <v>0</v>
      </c>
      <c r="BG87" s="185">
        <f t="shared" si="6"/>
        <v>0</v>
      </c>
      <c r="BH87" s="185">
        <f t="shared" si="7"/>
        <v>0</v>
      </c>
      <c r="BI87" s="185">
        <f t="shared" si="8"/>
        <v>0</v>
      </c>
      <c r="BJ87" s="17" t="s">
        <v>80</v>
      </c>
      <c r="BK87" s="185">
        <f t="shared" si="9"/>
        <v>0</v>
      </c>
      <c r="BL87" s="17" t="s">
        <v>127</v>
      </c>
      <c r="BM87" s="184" t="s">
        <v>525</v>
      </c>
    </row>
    <row r="88" spans="1:65" s="2" customFormat="1" ht="24">
      <c r="A88" s="34"/>
      <c r="B88" s="35"/>
      <c r="C88" s="173" t="s">
        <v>147</v>
      </c>
      <c r="D88" s="173" t="s">
        <v>122</v>
      </c>
      <c r="E88" s="174" t="s">
        <v>526</v>
      </c>
      <c r="F88" s="175" t="s">
        <v>527</v>
      </c>
      <c r="G88" s="176" t="s">
        <v>125</v>
      </c>
      <c r="H88" s="177">
        <v>10</v>
      </c>
      <c r="I88" s="178"/>
      <c r="J88" s="179">
        <f t="shared" si="0"/>
        <v>0</v>
      </c>
      <c r="K88" s="175" t="s">
        <v>19</v>
      </c>
      <c r="L88" s="39"/>
      <c r="M88" s="180" t="s">
        <v>19</v>
      </c>
      <c r="N88" s="181" t="s">
        <v>43</v>
      </c>
      <c r="O88" s="64"/>
      <c r="P88" s="182">
        <f t="shared" si="1"/>
        <v>0</v>
      </c>
      <c r="Q88" s="182">
        <v>0</v>
      </c>
      <c r="R88" s="182">
        <f t="shared" si="2"/>
        <v>0</v>
      </c>
      <c r="S88" s="182">
        <v>0</v>
      </c>
      <c r="T88" s="183">
        <f t="shared" si="3"/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4" t="s">
        <v>127</v>
      </c>
      <c r="AT88" s="184" t="s">
        <v>122</v>
      </c>
      <c r="AU88" s="184" t="s">
        <v>80</v>
      </c>
      <c r="AY88" s="17" t="s">
        <v>120</v>
      </c>
      <c r="BE88" s="185">
        <f t="shared" si="4"/>
        <v>0</v>
      </c>
      <c r="BF88" s="185">
        <f t="shared" si="5"/>
        <v>0</v>
      </c>
      <c r="BG88" s="185">
        <f t="shared" si="6"/>
        <v>0</v>
      </c>
      <c r="BH88" s="185">
        <f t="shared" si="7"/>
        <v>0</v>
      </c>
      <c r="BI88" s="185">
        <f t="shared" si="8"/>
        <v>0</v>
      </c>
      <c r="BJ88" s="17" t="s">
        <v>80</v>
      </c>
      <c r="BK88" s="185">
        <f t="shared" si="9"/>
        <v>0</v>
      </c>
      <c r="BL88" s="17" t="s">
        <v>127</v>
      </c>
      <c r="BM88" s="184" t="s">
        <v>528</v>
      </c>
    </row>
    <row r="89" spans="1:65" s="2" customFormat="1" ht="16.5" customHeight="1">
      <c r="A89" s="34"/>
      <c r="B89" s="35"/>
      <c r="C89" s="173" t="s">
        <v>152</v>
      </c>
      <c r="D89" s="173" t="s">
        <v>122</v>
      </c>
      <c r="E89" s="174" t="s">
        <v>529</v>
      </c>
      <c r="F89" s="175" t="s">
        <v>530</v>
      </c>
      <c r="G89" s="176" t="s">
        <v>125</v>
      </c>
      <c r="H89" s="177">
        <v>10</v>
      </c>
      <c r="I89" s="178"/>
      <c r="J89" s="179">
        <f t="shared" si="0"/>
        <v>0</v>
      </c>
      <c r="K89" s="175" t="s">
        <v>19</v>
      </c>
      <c r="L89" s="39"/>
      <c r="M89" s="180" t="s">
        <v>19</v>
      </c>
      <c r="N89" s="181" t="s">
        <v>43</v>
      </c>
      <c r="O89" s="64"/>
      <c r="P89" s="182">
        <f t="shared" si="1"/>
        <v>0</v>
      </c>
      <c r="Q89" s="182">
        <v>0</v>
      </c>
      <c r="R89" s="182">
        <f t="shared" si="2"/>
        <v>0</v>
      </c>
      <c r="S89" s="182">
        <v>0</v>
      </c>
      <c r="T89" s="183">
        <f t="shared" si="3"/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4" t="s">
        <v>127</v>
      </c>
      <c r="AT89" s="184" t="s">
        <v>122</v>
      </c>
      <c r="AU89" s="184" t="s">
        <v>80</v>
      </c>
      <c r="AY89" s="17" t="s">
        <v>120</v>
      </c>
      <c r="BE89" s="185">
        <f t="shared" si="4"/>
        <v>0</v>
      </c>
      <c r="BF89" s="185">
        <f t="shared" si="5"/>
        <v>0</v>
      </c>
      <c r="BG89" s="185">
        <f t="shared" si="6"/>
        <v>0</v>
      </c>
      <c r="BH89" s="185">
        <f t="shared" si="7"/>
        <v>0</v>
      </c>
      <c r="BI89" s="185">
        <f t="shared" si="8"/>
        <v>0</v>
      </c>
      <c r="BJ89" s="17" t="s">
        <v>80</v>
      </c>
      <c r="BK89" s="185">
        <f t="shared" si="9"/>
        <v>0</v>
      </c>
      <c r="BL89" s="17" t="s">
        <v>127</v>
      </c>
      <c r="BM89" s="184" t="s">
        <v>531</v>
      </c>
    </row>
    <row r="90" spans="1:65" s="2" customFormat="1" ht="24">
      <c r="A90" s="34"/>
      <c r="B90" s="35"/>
      <c r="C90" s="173" t="s">
        <v>159</v>
      </c>
      <c r="D90" s="173" t="s">
        <v>122</v>
      </c>
      <c r="E90" s="174" t="s">
        <v>532</v>
      </c>
      <c r="F90" s="175" t="s">
        <v>533</v>
      </c>
      <c r="G90" s="176" t="s">
        <v>150</v>
      </c>
      <c r="H90" s="177">
        <v>265</v>
      </c>
      <c r="I90" s="178"/>
      <c r="J90" s="179">
        <f t="shared" si="0"/>
        <v>0</v>
      </c>
      <c r="K90" s="175" t="s">
        <v>19</v>
      </c>
      <c r="L90" s="39"/>
      <c r="M90" s="180" t="s">
        <v>19</v>
      </c>
      <c r="N90" s="181" t="s">
        <v>43</v>
      </c>
      <c r="O90" s="64"/>
      <c r="P90" s="182">
        <f t="shared" si="1"/>
        <v>0</v>
      </c>
      <c r="Q90" s="182">
        <v>0</v>
      </c>
      <c r="R90" s="182">
        <f t="shared" si="2"/>
        <v>0</v>
      </c>
      <c r="S90" s="182">
        <v>0</v>
      </c>
      <c r="T90" s="183">
        <f t="shared" si="3"/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4" t="s">
        <v>127</v>
      </c>
      <c r="AT90" s="184" t="s">
        <v>122</v>
      </c>
      <c r="AU90" s="184" t="s">
        <v>80</v>
      </c>
      <c r="AY90" s="17" t="s">
        <v>120</v>
      </c>
      <c r="BE90" s="185">
        <f t="shared" si="4"/>
        <v>0</v>
      </c>
      <c r="BF90" s="185">
        <f t="shared" si="5"/>
        <v>0</v>
      </c>
      <c r="BG90" s="185">
        <f t="shared" si="6"/>
        <v>0</v>
      </c>
      <c r="BH90" s="185">
        <f t="shared" si="7"/>
        <v>0</v>
      </c>
      <c r="BI90" s="185">
        <f t="shared" si="8"/>
        <v>0</v>
      </c>
      <c r="BJ90" s="17" t="s">
        <v>80</v>
      </c>
      <c r="BK90" s="185">
        <f t="shared" si="9"/>
        <v>0</v>
      </c>
      <c r="BL90" s="17" t="s">
        <v>127</v>
      </c>
      <c r="BM90" s="184" t="s">
        <v>534</v>
      </c>
    </row>
    <row r="91" spans="1:65" s="2" customFormat="1" ht="16.5" customHeight="1">
      <c r="A91" s="34"/>
      <c r="B91" s="35"/>
      <c r="C91" s="173" t="s">
        <v>164</v>
      </c>
      <c r="D91" s="173" t="s">
        <v>122</v>
      </c>
      <c r="E91" s="174" t="s">
        <v>535</v>
      </c>
      <c r="F91" s="175" t="s">
        <v>536</v>
      </c>
      <c r="G91" s="176" t="s">
        <v>125</v>
      </c>
      <c r="H91" s="177">
        <v>20</v>
      </c>
      <c r="I91" s="178"/>
      <c r="J91" s="179">
        <f t="shared" si="0"/>
        <v>0</v>
      </c>
      <c r="K91" s="175" t="s">
        <v>19</v>
      </c>
      <c r="L91" s="39"/>
      <c r="M91" s="180" t="s">
        <v>19</v>
      </c>
      <c r="N91" s="181" t="s">
        <v>43</v>
      </c>
      <c r="O91" s="64"/>
      <c r="P91" s="182">
        <f t="shared" si="1"/>
        <v>0</v>
      </c>
      <c r="Q91" s="182">
        <v>0</v>
      </c>
      <c r="R91" s="182">
        <f t="shared" si="2"/>
        <v>0</v>
      </c>
      <c r="S91" s="182">
        <v>0</v>
      </c>
      <c r="T91" s="183">
        <f t="shared" si="3"/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4" t="s">
        <v>127</v>
      </c>
      <c r="AT91" s="184" t="s">
        <v>122</v>
      </c>
      <c r="AU91" s="184" t="s">
        <v>80</v>
      </c>
      <c r="AY91" s="17" t="s">
        <v>120</v>
      </c>
      <c r="BE91" s="185">
        <f t="shared" si="4"/>
        <v>0</v>
      </c>
      <c r="BF91" s="185">
        <f t="shared" si="5"/>
        <v>0</v>
      </c>
      <c r="BG91" s="185">
        <f t="shared" si="6"/>
        <v>0</v>
      </c>
      <c r="BH91" s="185">
        <f t="shared" si="7"/>
        <v>0</v>
      </c>
      <c r="BI91" s="185">
        <f t="shared" si="8"/>
        <v>0</v>
      </c>
      <c r="BJ91" s="17" t="s">
        <v>80</v>
      </c>
      <c r="BK91" s="185">
        <f t="shared" si="9"/>
        <v>0</v>
      </c>
      <c r="BL91" s="17" t="s">
        <v>127</v>
      </c>
      <c r="BM91" s="184" t="s">
        <v>537</v>
      </c>
    </row>
    <row r="92" spans="1:65" s="2" customFormat="1" ht="16.5" customHeight="1">
      <c r="A92" s="34"/>
      <c r="B92" s="35"/>
      <c r="C92" s="173" t="s">
        <v>168</v>
      </c>
      <c r="D92" s="173" t="s">
        <v>122</v>
      </c>
      <c r="E92" s="174" t="s">
        <v>538</v>
      </c>
      <c r="F92" s="175" t="s">
        <v>539</v>
      </c>
      <c r="G92" s="176" t="s">
        <v>150</v>
      </c>
      <c r="H92" s="177">
        <v>130</v>
      </c>
      <c r="I92" s="178"/>
      <c r="J92" s="179">
        <f t="shared" si="0"/>
        <v>0</v>
      </c>
      <c r="K92" s="175" t="s">
        <v>19</v>
      </c>
      <c r="L92" s="39"/>
      <c r="M92" s="180" t="s">
        <v>19</v>
      </c>
      <c r="N92" s="181" t="s">
        <v>43</v>
      </c>
      <c r="O92" s="64"/>
      <c r="P92" s="182">
        <f t="shared" si="1"/>
        <v>0</v>
      </c>
      <c r="Q92" s="182">
        <v>0</v>
      </c>
      <c r="R92" s="182">
        <f t="shared" si="2"/>
        <v>0</v>
      </c>
      <c r="S92" s="182">
        <v>0</v>
      </c>
      <c r="T92" s="183">
        <f t="shared" si="3"/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4" t="s">
        <v>127</v>
      </c>
      <c r="AT92" s="184" t="s">
        <v>122</v>
      </c>
      <c r="AU92" s="184" t="s">
        <v>80</v>
      </c>
      <c r="AY92" s="17" t="s">
        <v>120</v>
      </c>
      <c r="BE92" s="185">
        <f t="shared" si="4"/>
        <v>0</v>
      </c>
      <c r="BF92" s="185">
        <f t="shared" si="5"/>
        <v>0</v>
      </c>
      <c r="BG92" s="185">
        <f t="shared" si="6"/>
        <v>0</v>
      </c>
      <c r="BH92" s="185">
        <f t="shared" si="7"/>
        <v>0</v>
      </c>
      <c r="BI92" s="185">
        <f t="shared" si="8"/>
        <v>0</v>
      </c>
      <c r="BJ92" s="17" t="s">
        <v>80</v>
      </c>
      <c r="BK92" s="185">
        <f t="shared" si="9"/>
        <v>0</v>
      </c>
      <c r="BL92" s="17" t="s">
        <v>127</v>
      </c>
      <c r="BM92" s="184" t="s">
        <v>540</v>
      </c>
    </row>
    <row r="93" spans="1:65" s="2" customFormat="1" ht="16.5" customHeight="1">
      <c r="A93" s="34"/>
      <c r="B93" s="35"/>
      <c r="C93" s="173" t="s">
        <v>173</v>
      </c>
      <c r="D93" s="173" t="s">
        <v>122</v>
      </c>
      <c r="E93" s="174" t="s">
        <v>541</v>
      </c>
      <c r="F93" s="175" t="s">
        <v>542</v>
      </c>
      <c r="G93" s="176" t="s">
        <v>150</v>
      </c>
      <c r="H93" s="177">
        <v>289</v>
      </c>
      <c r="I93" s="178"/>
      <c r="J93" s="179">
        <f t="shared" si="0"/>
        <v>0</v>
      </c>
      <c r="K93" s="175" t="s">
        <v>19</v>
      </c>
      <c r="L93" s="39"/>
      <c r="M93" s="180" t="s">
        <v>19</v>
      </c>
      <c r="N93" s="181" t="s">
        <v>43</v>
      </c>
      <c r="O93" s="64"/>
      <c r="P93" s="182">
        <f t="shared" si="1"/>
        <v>0</v>
      </c>
      <c r="Q93" s="182">
        <v>0</v>
      </c>
      <c r="R93" s="182">
        <f t="shared" si="2"/>
        <v>0</v>
      </c>
      <c r="S93" s="182">
        <v>0</v>
      </c>
      <c r="T93" s="183">
        <f t="shared" si="3"/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4" t="s">
        <v>127</v>
      </c>
      <c r="AT93" s="184" t="s">
        <v>122</v>
      </c>
      <c r="AU93" s="184" t="s">
        <v>80</v>
      </c>
      <c r="AY93" s="17" t="s">
        <v>120</v>
      </c>
      <c r="BE93" s="185">
        <f t="shared" si="4"/>
        <v>0</v>
      </c>
      <c r="BF93" s="185">
        <f t="shared" si="5"/>
        <v>0</v>
      </c>
      <c r="BG93" s="185">
        <f t="shared" si="6"/>
        <v>0</v>
      </c>
      <c r="BH93" s="185">
        <f t="shared" si="7"/>
        <v>0</v>
      </c>
      <c r="BI93" s="185">
        <f t="shared" si="8"/>
        <v>0</v>
      </c>
      <c r="BJ93" s="17" t="s">
        <v>80</v>
      </c>
      <c r="BK93" s="185">
        <f t="shared" si="9"/>
        <v>0</v>
      </c>
      <c r="BL93" s="17" t="s">
        <v>127</v>
      </c>
      <c r="BM93" s="184" t="s">
        <v>543</v>
      </c>
    </row>
    <row r="94" spans="1:65" s="2" customFormat="1" ht="16.5" customHeight="1">
      <c r="A94" s="34"/>
      <c r="B94" s="35"/>
      <c r="C94" s="173" t="s">
        <v>179</v>
      </c>
      <c r="D94" s="173" t="s">
        <v>122</v>
      </c>
      <c r="E94" s="174" t="s">
        <v>544</v>
      </c>
      <c r="F94" s="175" t="s">
        <v>545</v>
      </c>
      <c r="G94" s="176" t="s">
        <v>546</v>
      </c>
      <c r="H94" s="177">
        <v>12</v>
      </c>
      <c r="I94" s="178"/>
      <c r="J94" s="179">
        <f t="shared" si="0"/>
        <v>0</v>
      </c>
      <c r="K94" s="175" t="s">
        <v>19</v>
      </c>
      <c r="L94" s="39"/>
      <c r="M94" s="180" t="s">
        <v>19</v>
      </c>
      <c r="N94" s="181" t="s">
        <v>43</v>
      </c>
      <c r="O94" s="64"/>
      <c r="P94" s="182">
        <f t="shared" si="1"/>
        <v>0</v>
      </c>
      <c r="Q94" s="182">
        <v>0</v>
      </c>
      <c r="R94" s="182">
        <f t="shared" si="2"/>
        <v>0</v>
      </c>
      <c r="S94" s="182">
        <v>0</v>
      </c>
      <c r="T94" s="183">
        <f t="shared" si="3"/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4" t="s">
        <v>127</v>
      </c>
      <c r="AT94" s="184" t="s">
        <v>122</v>
      </c>
      <c r="AU94" s="184" t="s">
        <v>80</v>
      </c>
      <c r="AY94" s="17" t="s">
        <v>120</v>
      </c>
      <c r="BE94" s="185">
        <f t="shared" si="4"/>
        <v>0</v>
      </c>
      <c r="BF94" s="185">
        <f t="shared" si="5"/>
        <v>0</v>
      </c>
      <c r="BG94" s="185">
        <f t="shared" si="6"/>
        <v>0</v>
      </c>
      <c r="BH94" s="185">
        <f t="shared" si="7"/>
        <v>0</v>
      </c>
      <c r="BI94" s="185">
        <f t="shared" si="8"/>
        <v>0</v>
      </c>
      <c r="BJ94" s="17" t="s">
        <v>80</v>
      </c>
      <c r="BK94" s="185">
        <f t="shared" si="9"/>
        <v>0</v>
      </c>
      <c r="BL94" s="17" t="s">
        <v>127</v>
      </c>
      <c r="BM94" s="184" t="s">
        <v>547</v>
      </c>
    </row>
    <row r="95" spans="1:65" s="2" customFormat="1" ht="16.5" customHeight="1">
      <c r="A95" s="34"/>
      <c r="B95" s="35"/>
      <c r="C95" s="173" t="s">
        <v>184</v>
      </c>
      <c r="D95" s="173" t="s">
        <v>122</v>
      </c>
      <c r="E95" s="174" t="s">
        <v>548</v>
      </c>
      <c r="F95" s="175" t="s">
        <v>549</v>
      </c>
      <c r="G95" s="176" t="s">
        <v>274</v>
      </c>
      <c r="H95" s="177">
        <v>7</v>
      </c>
      <c r="I95" s="178"/>
      <c r="J95" s="179">
        <f t="shared" si="0"/>
        <v>0</v>
      </c>
      <c r="K95" s="175" t="s">
        <v>19</v>
      </c>
      <c r="L95" s="39"/>
      <c r="M95" s="180" t="s">
        <v>19</v>
      </c>
      <c r="N95" s="181" t="s">
        <v>43</v>
      </c>
      <c r="O95" s="64"/>
      <c r="P95" s="182">
        <f t="shared" si="1"/>
        <v>0</v>
      </c>
      <c r="Q95" s="182">
        <v>0</v>
      </c>
      <c r="R95" s="182">
        <f t="shared" si="2"/>
        <v>0</v>
      </c>
      <c r="S95" s="182">
        <v>0</v>
      </c>
      <c r="T95" s="183">
        <f t="shared" si="3"/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4" t="s">
        <v>127</v>
      </c>
      <c r="AT95" s="184" t="s">
        <v>122</v>
      </c>
      <c r="AU95" s="184" t="s">
        <v>80</v>
      </c>
      <c r="AY95" s="17" t="s">
        <v>120</v>
      </c>
      <c r="BE95" s="185">
        <f t="shared" si="4"/>
        <v>0</v>
      </c>
      <c r="BF95" s="185">
        <f t="shared" si="5"/>
        <v>0</v>
      </c>
      <c r="BG95" s="185">
        <f t="shared" si="6"/>
        <v>0</v>
      </c>
      <c r="BH95" s="185">
        <f t="shared" si="7"/>
        <v>0</v>
      </c>
      <c r="BI95" s="185">
        <f t="shared" si="8"/>
        <v>0</v>
      </c>
      <c r="BJ95" s="17" t="s">
        <v>80</v>
      </c>
      <c r="BK95" s="185">
        <f t="shared" si="9"/>
        <v>0</v>
      </c>
      <c r="BL95" s="17" t="s">
        <v>127</v>
      </c>
      <c r="BM95" s="184" t="s">
        <v>550</v>
      </c>
    </row>
    <row r="96" spans="1:65" s="2" customFormat="1" ht="16.5" customHeight="1">
      <c r="A96" s="34"/>
      <c r="B96" s="35"/>
      <c r="C96" s="173" t="s">
        <v>188</v>
      </c>
      <c r="D96" s="173" t="s">
        <v>122</v>
      </c>
      <c r="E96" s="174" t="s">
        <v>551</v>
      </c>
      <c r="F96" s="175" t="s">
        <v>552</v>
      </c>
      <c r="G96" s="176" t="s">
        <v>274</v>
      </c>
      <c r="H96" s="177">
        <v>6</v>
      </c>
      <c r="I96" s="178"/>
      <c r="J96" s="179">
        <f t="shared" si="0"/>
        <v>0</v>
      </c>
      <c r="K96" s="175" t="s">
        <v>19</v>
      </c>
      <c r="L96" s="39"/>
      <c r="M96" s="180" t="s">
        <v>19</v>
      </c>
      <c r="N96" s="181" t="s">
        <v>43</v>
      </c>
      <c r="O96" s="64"/>
      <c r="P96" s="182">
        <f t="shared" si="1"/>
        <v>0</v>
      </c>
      <c r="Q96" s="182">
        <v>0</v>
      </c>
      <c r="R96" s="182">
        <f t="shared" si="2"/>
        <v>0</v>
      </c>
      <c r="S96" s="182">
        <v>0</v>
      </c>
      <c r="T96" s="183">
        <f t="shared" si="3"/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4" t="s">
        <v>127</v>
      </c>
      <c r="AT96" s="184" t="s">
        <v>122</v>
      </c>
      <c r="AU96" s="184" t="s">
        <v>80</v>
      </c>
      <c r="AY96" s="17" t="s">
        <v>120</v>
      </c>
      <c r="BE96" s="185">
        <f t="shared" si="4"/>
        <v>0</v>
      </c>
      <c r="BF96" s="185">
        <f t="shared" si="5"/>
        <v>0</v>
      </c>
      <c r="BG96" s="185">
        <f t="shared" si="6"/>
        <v>0</v>
      </c>
      <c r="BH96" s="185">
        <f t="shared" si="7"/>
        <v>0</v>
      </c>
      <c r="BI96" s="185">
        <f t="shared" si="8"/>
        <v>0</v>
      </c>
      <c r="BJ96" s="17" t="s">
        <v>80</v>
      </c>
      <c r="BK96" s="185">
        <f t="shared" si="9"/>
        <v>0</v>
      </c>
      <c r="BL96" s="17" t="s">
        <v>127</v>
      </c>
      <c r="BM96" s="184" t="s">
        <v>553</v>
      </c>
    </row>
    <row r="97" spans="1:65" s="2" customFormat="1" ht="16.5" customHeight="1">
      <c r="A97" s="34"/>
      <c r="B97" s="35"/>
      <c r="C97" s="173" t="s">
        <v>194</v>
      </c>
      <c r="D97" s="173" t="s">
        <v>122</v>
      </c>
      <c r="E97" s="174" t="s">
        <v>554</v>
      </c>
      <c r="F97" s="175" t="s">
        <v>555</v>
      </c>
      <c r="G97" s="176" t="s">
        <v>274</v>
      </c>
      <c r="H97" s="177">
        <v>4</v>
      </c>
      <c r="I97" s="178"/>
      <c r="J97" s="179">
        <f t="shared" si="0"/>
        <v>0</v>
      </c>
      <c r="K97" s="175" t="s">
        <v>19</v>
      </c>
      <c r="L97" s="39"/>
      <c r="M97" s="180" t="s">
        <v>19</v>
      </c>
      <c r="N97" s="181" t="s">
        <v>43</v>
      </c>
      <c r="O97" s="64"/>
      <c r="P97" s="182">
        <f t="shared" si="1"/>
        <v>0</v>
      </c>
      <c r="Q97" s="182">
        <v>0</v>
      </c>
      <c r="R97" s="182">
        <f t="shared" si="2"/>
        <v>0</v>
      </c>
      <c r="S97" s="182">
        <v>0</v>
      </c>
      <c r="T97" s="183">
        <f t="shared" si="3"/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4" t="s">
        <v>127</v>
      </c>
      <c r="AT97" s="184" t="s">
        <v>122</v>
      </c>
      <c r="AU97" s="184" t="s">
        <v>80</v>
      </c>
      <c r="AY97" s="17" t="s">
        <v>120</v>
      </c>
      <c r="BE97" s="185">
        <f t="shared" si="4"/>
        <v>0</v>
      </c>
      <c r="BF97" s="185">
        <f t="shared" si="5"/>
        <v>0</v>
      </c>
      <c r="BG97" s="185">
        <f t="shared" si="6"/>
        <v>0</v>
      </c>
      <c r="BH97" s="185">
        <f t="shared" si="7"/>
        <v>0</v>
      </c>
      <c r="BI97" s="185">
        <f t="shared" si="8"/>
        <v>0</v>
      </c>
      <c r="BJ97" s="17" t="s">
        <v>80</v>
      </c>
      <c r="BK97" s="185">
        <f t="shared" si="9"/>
        <v>0</v>
      </c>
      <c r="BL97" s="17" t="s">
        <v>127</v>
      </c>
      <c r="BM97" s="184" t="s">
        <v>556</v>
      </c>
    </row>
    <row r="98" spans="1:65" s="2" customFormat="1" ht="16.5" customHeight="1">
      <c r="A98" s="34"/>
      <c r="B98" s="35"/>
      <c r="C98" s="173" t="s">
        <v>8</v>
      </c>
      <c r="D98" s="173" t="s">
        <v>122</v>
      </c>
      <c r="E98" s="174" t="s">
        <v>557</v>
      </c>
      <c r="F98" s="175" t="s">
        <v>558</v>
      </c>
      <c r="G98" s="176" t="s">
        <v>274</v>
      </c>
      <c r="H98" s="177">
        <v>4</v>
      </c>
      <c r="I98" s="178"/>
      <c r="J98" s="179">
        <f t="shared" si="0"/>
        <v>0</v>
      </c>
      <c r="K98" s="175" t="s">
        <v>19</v>
      </c>
      <c r="L98" s="39"/>
      <c r="M98" s="180" t="s">
        <v>19</v>
      </c>
      <c r="N98" s="181" t="s">
        <v>43</v>
      </c>
      <c r="O98" s="64"/>
      <c r="P98" s="182">
        <f t="shared" si="1"/>
        <v>0</v>
      </c>
      <c r="Q98" s="182">
        <v>0</v>
      </c>
      <c r="R98" s="182">
        <f t="shared" si="2"/>
        <v>0</v>
      </c>
      <c r="S98" s="182">
        <v>0</v>
      </c>
      <c r="T98" s="183">
        <f t="shared" si="3"/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4" t="s">
        <v>127</v>
      </c>
      <c r="AT98" s="184" t="s">
        <v>122</v>
      </c>
      <c r="AU98" s="184" t="s">
        <v>80</v>
      </c>
      <c r="AY98" s="17" t="s">
        <v>120</v>
      </c>
      <c r="BE98" s="185">
        <f t="shared" si="4"/>
        <v>0</v>
      </c>
      <c r="BF98" s="185">
        <f t="shared" si="5"/>
        <v>0</v>
      </c>
      <c r="BG98" s="185">
        <f t="shared" si="6"/>
        <v>0</v>
      </c>
      <c r="BH98" s="185">
        <f t="shared" si="7"/>
        <v>0</v>
      </c>
      <c r="BI98" s="185">
        <f t="shared" si="8"/>
        <v>0</v>
      </c>
      <c r="BJ98" s="17" t="s">
        <v>80</v>
      </c>
      <c r="BK98" s="185">
        <f t="shared" si="9"/>
        <v>0</v>
      </c>
      <c r="BL98" s="17" t="s">
        <v>127</v>
      </c>
      <c r="BM98" s="184" t="s">
        <v>559</v>
      </c>
    </row>
    <row r="99" spans="1:65" s="2" customFormat="1" ht="16.5" customHeight="1">
      <c r="A99" s="34"/>
      <c r="B99" s="35"/>
      <c r="C99" s="173" t="s">
        <v>207</v>
      </c>
      <c r="D99" s="173" t="s">
        <v>122</v>
      </c>
      <c r="E99" s="174" t="s">
        <v>560</v>
      </c>
      <c r="F99" s="175" t="s">
        <v>561</v>
      </c>
      <c r="G99" s="176" t="s">
        <v>274</v>
      </c>
      <c r="H99" s="177">
        <v>6</v>
      </c>
      <c r="I99" s="178"/>
      <c r="J99" s="179">
        <f t="shared" si="0"/>
        <v>0</v>
      </c>
      <c r="K99" s="175" t="s">
        <v>19</v>
      </c>
      <c r="L99" s="39"/>
      <c r="M99" s="180" t="s">
        <v>19</v>
      </c>
      <c r="N99" s="181" t="s">
        <v>43</v>
      </c>
      <c r="O99" s="64"/>
      <c r="P99" s="182">
        <f t="shared" si="1"/>
        <v>0</v>
      </c>
      <c r="Q99" s="182">
        <v>0</v>
      </c>
      <c r="R99" s="182">
        <f t="shared" si="2"/>
        <v>0</v>
      </c>
      <c r="S99" s="182">
        <v>0</v>
      </c>
      <c r="T99" s="183">
        <f t="shared" si="3"/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4" t="s">
        <v>127</v>
      </c>
      <c r="AT99" s="184" t="s">
        <v>122</v>
      </c>
      <c r="AU99" s="184" t="s">
        <v>80</v>
      </c>
      <c r="AY99" s="17" t="s">
        <v>120</v>
      </c>
      <c r="BE99" s="185">
        <f t="shared" si="4"/>
        <v>0</v>
      </c>
      <c r="BF99" s="185">
        <f t="shared" si="5"/>
        <v>0</v>
      </c>
      <c r="BG99" s="185">
        <f t="shared" si="6"/>
        <v>0</v>
      </c>
      <c r="BH99" s="185">
        <f t="shared" si="7"/>
        <v>0</v>
      </c>
      <c r="BI99" s="185">
        <f t="shared" si="8"/>
        <v>0</v>
      </c>
      <c r="BJ99" s="17" t="s">
        <v>80</v>
      </c>
      <c r="BK99" s="185">
        <f t="shared" si="9"/>
        <v>0</v>
      </c>
      <c r="BL99" s="17" t="s">
        <v>127</v>
      </c>
      <c r="BM99" s="184" t="s">
        <v>562</v>
      </c>
    </row>
    <row r="100" spans="1:65" s="2" customFormat="1" ht="16.5" customHeight="1">
      <c r="A100" s="34"/>
      <c r="B100" s="35"/>
      <c r="C100" s="173" t="s">
        <v>211</v>
      </c>
      <c r="D100" s="173" t="s">
        <v>122</v>
      </c>
      <c r="E100" s="174" t="s">
        <v>563</v>
      </c>
      <c r="F100" s="175" t="s">
        <v>564</v>
      </c>
      <c r="G100" s="176" t="s">
        <v>274</v>
      </c>
      <c r="H100" s="177">
        <v>4</v>
      </c>
      <c r="I100" s="178"/>
      <c r="J100" s="179">
        <f t="shared" si="0"/>
        <v>0</v>
      </c>
      <c r="K100" s="175" t="s">
        <v>19</v>
      </c>
      <c r="L100" s="39"/>
      <c r="M100" s="180" t="s">
        <v>19</v>
      </c>
      <c r="N100" s="181" t="s">
        <v>43</v>
      </c>
      <c r="O100" s="64"/>
      <c r="P100" s="182">
        <f t="shared" si="1"/>
        <v>0</v>
      </c>
      <c r="Q100" s="182">
        <v>0</v>
      </c>
      <c r="R100" s="182">
        <f t="shared" si="2"/>
        <v>0</v>
      </c>
      <c r="S100" s="182">
        <v>0</v>
      </c>
      <c r="T100" s="183">
        <f t="shared" si="3"/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4" t="s">
        <v>127</v>
      </c>
      <c r="AT100" s="184" t="s">
        <v>122</v>
      </c>
      <c r="AU100" s="184" t="s">
        <v>80</v>
      </c>
      <c r="AY100" s="17" t="s">
        <v>120</v>
      </c>
      <c r="BE100" s="185">
        <f t="shared" si="4"/>
        <v>0</v>
      </c>
      <c r="BF100" s="185">
        <f t="shared" si="5"/>
        <v>0</v>
      </c>
      <c r="BG100" s="185">
        <f t="shared" si="6"/>
        <v>0</v>
      </c>
      <c r="BH100" s="185">
        <f t="shared" si="7"/>
        <v>0</v>
      </c>
      <c r="BI100" s="185">
        <f t="shared" si="8"/>
        <v>0</v>
      </c>
      <c r="BJ100" s="17" t="s">
        <v>80</v>
      </c>
      <c r="BK100" s="185">
        <f t="shared" si="9"/>
        <v>0</v>
      </c>
      <c r="BL100" s="17" t="s">
        <v>127</v>
      </c>
      <c r="BM100" s="184" t="s">
        <v>565</v>
      </c>
    </row>
    <row r="101" spans="1:65" s="2" customFormat="1" ht="16.5" customHeight="1">
      <c r="A101" s="34"/>
      <c r="B101" s="35"/>
      <c r="C101" s="173" t="s">
        <v>216</v>
      </c>
      <c r="D101" s="173" t="s">
        <v>122</v>
      </c>
      <c r="E101" s="174" t="s">
        <v>566</v>
      </c>
      <c r="F101" s="175" t="s">
        <v>567</v>
      </c>
      <c r="G101" s="176" t="s">
        <v>274</v>
      </c>
      <c r="H101" s="177">
        <v>6</v>
      </c>
      <c r="I101" s="178"/>
      <c r="J101" s="179">
        <f t="shared" si="0"/>
        <v>0</v>
      </c>
      <c r="K101" s="175" t="s">
        <v>19</v>
      </c>
      <c r="L101" s="39"/>
      <c r="M101" s="180" t="s">
        <v>19</v>
      </c>
      <c r="N101" s="181" t="s">
        <v>43</v>
      </c>
      <c r="O101" s="64"/>
      <c r="P101" s="182">
        <f t="shared" si="1"/>
        <v>0</v>
      </c>
      <c r="Q101" s="182">
        <v>0</v>
      </c>
      <c r="R101" s="182">
        <f t="shared" si="2"/>
        <v>0</v>
      </c>
      <c r="S101" s="182">
        <v>0</v>
      </c>
      <c r="T101" s="183">
        <f t="shared" si="3"/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4" t="s">
        <v>127</v>
      </c>
      <c r="AT101" s="184" t="s">
        <v>122</v>
      </c>
      <c r="AU101" s="184" t="s">
        <v>80</v>
      </c>
      <c r="AY101" s="17" t="s">
        <v>120</v>
      </c>
      <c r="BE101" s="185">
        <f t="shared" si="4"/>
        <v>0</v>
      </c>
      <c r="BF101" s="185">
        <f t="shared" si="5"/>
        <v>0</v>
      </c>
      <c r="BG101" s="185">
        <f t="shared" si="6"/>
        <v>0</v>
      </c>
      <c r="BH101" s="185">
        <f t="shared" si="7"/>
        <v>0</v>
      </c>
      <c r="BI101" s="185">
        <f t="shared" si="8"/>
        <v>0</v>
      </c>
      <c r="BJ101" s="17" t="s">
        <v>80</v>
      </c>
      <c r="BK101" s="185">
        <f t="shared" si="9"/>
        <v>0</v>
      </c>
      <c r="BL101" s="17" t="s">
        <v>127</v>
      </c>
      <c r="BM101" s="184" t="s">
        <v>568</v>
      </c>
    </row>
    <row r="102" spans="1:65" s="2" customFormat="1" ht="16.5" customHeight="1">
      <c r="A102" s="34"/>
      <c r="B102" s="35"/>
      <c r="C102" s="208" t="s">
        <v>222</v>
      </c>
      <c r="D102" s="208" t="s">
        <v>189</v>
      </c>
      <c r="E102" s="209" t="s">
        <v>569</v>
      </c>
      <c r="F102" s="210" t="s">
        <v>570</v>
      </c>
      <c r="G102" s="211" t="s">
        <v>125</v>
      </c>
      <c r="H102" s="212">
        <v>6</v>
      </c>
      <c r="I102" s="213"/>
      <c r="J102" s="214">
        <f t="shared" si="0"/>
        <v>0</v>
      </c>
      <c r="K102" s="210" t="s">
        <v>19</v>
      </c>
      <c r="L102" s="215"/>
      <c r="M102" s="216" t="s">
        <v>19</v>
      </c>
      <c r="N102" s="217" t="s">
        <v>43</v>
      </c>
      <c r="O102" s="64"/>
      <c r="P102" s="182">
        <f t="shared" si="1"/>
        <v>0</v>
      </c>
      <c r="Q102" s="182">
        <v>0</v>
      </c>
      <c r="R102" s="182">
        <f t="shared" si="2"/>
        <v>0</v>
      </c>
      <c r="S102" s="182">
        <v>0</v>
      </c>
      <c r="T102" s="183">
        <f t="shared" si="3"/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4" t="s">
        <v>164</v>
      </c>
      <c r="AT102" s="184" t="s">
        <v>189</v>
      </c>
      <c r="AU102" s="184" t="s">
        <v>80</v>
      </c>
      <c r="AY102" s="17" t="s">
        <v>120</v>
      </c>
      <c r="BE102" s="185">
        <f t="shared" si="4"/>
        <v>0</v>
      </c>
      <c r="BF102" s="185">
        <f t="shared" si="5"/>
        <v>0</v>
      </c>
      <c r="BG102" s="185">
        <f t="shared" si="6"/>
        <v>0</v>
      </c>
      <c r="BH102" s="185">
        <f t="shared" si="7"/>
        <v>0</v>
      </c>
      <c r="BI102" s="185">
        <f t="shared" si="8"/>
        <v>0</v>
      </c>
      <c r="BJ102" s="17" t="s">
        <v>80</v>
      </c>
      <c r="BK102" s="185">
        <f t="shared" si="9"/>
        <v>0</v>
      </c>
      <c r="BL102" s="17" t="s">
        <v>127</v>
      </c>
      <c r="BM102" s="184" t="s">
        <v>571</v>
      </c>
    </row>
    <row r="103" spans="1:65" s="2" customFormat="1" ht="44.25" customHeight="1">
      <c r="A103" s="34"/>
      <c r="B103" s="35"/>
      <c r="C103" s="208" t="s">
        <v>231</v>
      </c>
      <c r="D103" s="208" t="s">
        <v>189</v>
      </c>
      <c r="E103" s="209" t="s">
        <v>572</v>
      </c>
      <c r="F103" s="210" t="s">
        <v>573</v>
      </c>
      <c r="G103" s="211" t="s">
        <v>150</v>
      </c>
      <c r="H103" s="212">
        <v>265</v>
      </c>
      <c r="I103" s="213"/>
      <c r="J103" s="214">
        <f t="shared" si="0"/>
        <v>0</v>
      </c>
      <c r="K103" s="210" t="s">
        <v>19</v>
      </c>
      <c r="L103" s="215"/>
      <c r="M103" s="216" t="s">
        <v>19</v>
      </c>
      <c r="N103" s="217" t="s">
        <v>43</v>
      </c>
      <c r="O103" s="64"/>
      <c r="P103" s="182">
        <f t="shared" si="1"/>
        <v>0</v>
      </c>
      <c r="Q103" s="182">
        <v>0</v>
      </c>
      <c r="R103" s="182">
        <f t="shared" si="2"/>
        <v>0</v>
      </c>
      <c r="S103" s="182">
        <v>0</v>
      </c>
      <c r="T103" s="183">
        <f t="shared" si="3"/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4" t="s">
        <v>164</v>
      </c>
      <c r="AT103" s="184" t="s">
        <v>189</v>
      </c>
      <c r="AU103" s="184" t="s">
        <v>80</v>
      </c>
      <c r="AY103" s="17" t="s">
        <v>120</v>
      </c>
      <c r="BE103" s="185">
        <f t="shared" si="4"/>
        <v>0</v>
      </c>
      <c r="BF103" s="185">
        <f t="shared" si="5"/>
        <v>0</v>
      </c>
      <c r="BG103" s="185">
        <f t="shared" si="6"/>
        <v>0</v>
      </c>
      <c r="BH103" s="185">
        <f t="shared" si="7"/>
        <v>0</v>
      </c>
      <c r="BI103" s="185">
        <f t="shared" si="8"/>
        <v>0</v>
      </c>
      <c r="BJ103" s="17" t="s">
        <v>80</v>
      </c>
      <c r="BK103" s="185">
        <f t="shared" si="9"/>
        <v>0</v>
      </c>
      <c r="BL103" s="17" t="s">
        <v>127</v>
      </c>
      <c r="BM103" s="184" t="s">
        <v>574</v>
      </c>
    </row>
    <row r="104" spans="1:65" s="12" customFormat="1" ht="25.9" customHeight="1">
      <c r="B104" s="157"/>
      <c r="C104" s="158"/>
      <c r="D104" s="159" t="s">
        <v>71</v>
      </c>
      <c r="E104" s="160" t="s">
        <v>575</v>
      </c>
      <c r="F104" s="160" t="s">
        <v>576</v>
      </c>
      <c r="G104" s="158"/>
      <c r="H104" s="158"/>
      <c r="I104" s="161"/>
      <c r="J104" s="162">
        <f>BK104</f>
        <v>0</v>
      </c>
      <c r="K104" s="158"/>
      <c r="L104" s="163"/>
      <c r="M104" s="164"/>
      <c r="N104" s="165"/>
      <c r="O104" s="165"/>
      <c r="P104" s="166">
        <f>SUM(P105:P116)</f>
        <v>0</v>
      </c>
      <c r="Q104" s="165"/>
      <c r="R104" s="166">
        <f>SUM(R105:R116)</f>
        <v>0</v>
      </c>
      <c r="S104" s="165"/>
      <c r="T104" s="167">
        <f>SUM(T105:T116)</f>
        <v>0</v>
      </c>
      <c r="AR104" s="168" t="s">
        <v>80</v>
      </c>
      <c r="AT104" s="169" t="s">
        <v>71</v>
      </c>
      <c r="AU104" s="169" t="s">
        <v>72</v>
      </c>
      <c r="AY104" s="168" t="s">
        <v>120</v>
      </c>
      <c r="BK104" s="170">
        <f>SUM(BK105:BK116)</f>
        <v>0</v>
      </c>
    </row>
    <row r="105" spans="1:65" s="2" customFormat="1" ht="16.5" customHeight="1">
      <c r="A105" s="34"/>
      <c r="B105" s="35"/>
      <c r="C105" s="173" t="s">
        <v>7</v>
      </c>
      <c r="D105" s="173" t="s">
        <v>122</v>
      </c>
      <c r="E105" s="174" t="s">
        <v>577</v>
      </c>
      <c r="F105" s="175" t="s">
        <v>578</v>
      </c>
      <c r="G105" s="176" t="s">
        <v>579</v>
      </c>
      <c r="H105" s="177">
        <v>0.24099999999999999</v>
      </c>
      <c r="I105" s="178"/>
      <c r="J105" s="179">
        <f t="shared" ref="J105:J116" si="10">ROUND(I105*H105,2)</f>
        <v>0</v>
      </c>
      <c r="K105" s="175" t="s">
        <v>19</v>
      </c>
      <c r="L105" s="39"/>
      <c r="M105" s="180" t="s">
        <v>19</v>
      </c>
      <c r="N105" s="181" t="s">
        <v>43</v>
      </c>
      <c r="O105" s="64"/>
      <c r="P105" s="182">
        <f t="shared" ref="P105:P116" si="11">O105*H105</f>
        <v>0</v>
      </c>
      <c r="Q105" s="182">
        <v>0</v>
      </c>
      <c r="R105" s="182">
        <f t="shared" ref="R105:R116" si="12">Q105*H105</f>
        <v>0</v>
      </c>
      <c r="S105" s="182">
        <v>0</v>
      </c>
      <c r="T105" s="183">
        <f t="shared" ref="T105:T116" si="13"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4" t="s">
        <v>127</v>
      </c>
      <c r="AT105" s="184" t="s">
        <v>122</v>
      </c>
      <c r="AU105" s="184" t="s">
        <v>80</v>
      </c>
      <c r="AY105" s="17" t="s">
        <v>120</v>
      </c>
      <c r="BE105" s="185">
        <f t="shared" ref="BE105:BE116" si="14">IF(N105="základní",J105,0)</f>
        <v>0</v>
      </c>
      <c r="BF105" s="185">
        <f t="shared" ref="BF105:BF116" si="15">IF(N105="snížená",J105,0)</f>
        <v>0</v>
      </c>
      <c r="BG105" s="185">
        <f t="shared" ref="BG105:BG116" si="16">IF(N105="zákl. přenesená",J105,0)</f>
        <v>0</v>
      </c>
      <c r="BH105" s="185">
        <f t="shared" ref="BH105:BH116" si="17">IF(N105="sníž. přenesená",J105,0)</f>
        <v>0</v>
      </c>
      <c r="BI105" s="185">
        <f t="shared" ref="BI105:BI116" si="18">IF(N105="nulová",J105,0)</f>
        <v>0</v>
      </c>
      <c r="BJ105" s="17" t="s">
        <v>80</v>
      </c>
      <c r="BK105" s="185">
        <f t="shared" ref="BK105:BK116" si="19">ROUND(I105*H105,2)</f>
        <v>0</v>
      </c>
      <c r="BL105" s="17" t="s">
        <v>127</v>
      </c>
      <c r="BM105" s="184" t="s">
        <v>580</v>
      </c>
    </row>
    <row r="106" spans="1:65" s="2" customFormat="1" ht="16.5" customHeight="1">
      <c r="A106" s="34"/>
      <c r="B106" s="35"/>
      <c r="C106" s="173" t="s">
        <v>242</v>
      </c>
      <c r="D106" s="173" t="s">
        <v>122</v>
      </c>
      <c r="E106" s="174" t="s">
        <v>581</v>
      </c>
      <c r="F106" s="175" t="s">
        <v>582</v>
      </c>
      <c r="G106" s="176" t="s">
        <v>155</v>
      </c>
      <c r="H106" s="177">
        <v>6.14</v>
      </c>
      <c r="I106" s="178"/>
      <c r="J106" s="179">
        <f t="shared" si="10"/>
        <v>0</v>
      </c>
      <c r="K106" s="175" t="s">
        <v>19</v>
      </c>
      <c r="L106" s="39"/>
      <c r="M106" s="180" t="s">
        <v>19</v>
      </c>
      <c r="N106" s="181" t="s">
        <v>43</v>
      </c>
      <c r="O106" s="64"/>
      <c r="P106" s="182">
        <f t="shared" si="11"/>
        <v>0</v>
      </c>
      <c r="Q106" s="182">
        <v>0</v>
      </c>
      <c r="R106" s="182">
        <f t="shared" si="12"/>
        <v>0</v>
      </c>
      <c r="S106" s="182">
        <v>0</v>
      </c>
      <c r="T106" s="183">
        <f t="shared" si="13"/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4" t="s">
        <v>127</v>
      </c>
      <c r="AT106" s="184" t="s">
        <v>122</v>
      </c>
      <c r="AU106" s="184" t="s">
        <v>80</v>
      </c>
      <c r="AY106" s="17" t="s">
        <v>120</v>
      </c>
      <c r="BE106" s="185">
        <f t="shared" si="14"/>
        <v>0</v>
      </c>
      <c r="BF106" s="185">
        <f t="shared" si="15"/>
        <v>0</v>
      </c>
      <c r="BG106" s="185">
        <f t="shared" si="16"/>
        <v>0</v>
      </c>
      <c r="BH106" s="185">
        <f t="shared" si="17"/>
        <v>0</v>
      </c>
      <c r="BI106" s="185">
        <f t="shared" si="18"/>
        <v>0</v>
      </c>
      <c r="BJ106" s="17" t="s">
        <v>80</v>
      </c>
      <c r="BK106" s="185">
        <f t="shared" si="19"/>
        <v>0</v>
      </c>
      <c r="BL106" s="17" t="s">
        <v>127</v>
      </c>
      <c r="BM106" s="184" t="s">
        <v>583</v>
      </c>
    </row>
    <row r="107" spans="1:65" s="2" customFormat="1" ht="16.5" customHeight="1">
      <c r="A107" s="34"/>
      <c r="B107" s="35"/>
      <c r="C107" s="173" t="s">
        <v>246</v>
      </c>
      <c r="D107" s="173" t="s">
        <v>122</v>
      </c>
      <c r="E107" s="174" t="s">
        <v>584</v>
      </c>
      <c r="F107" s="175" t="s">
        <v>585</v>
      </c>
      <c r="G107" s="176" t="s">
        <v>155</v>
      </c>
      <c r="H107" s="177">
        <v>6.14</v>
      </c>
      <c r="I107" s="178"/>
      <c r="J107" s="179">
        <f t="shared" si="10"/>
        <v>0</v>
      </c>
      <c r="K107" s="175" t="s">
        <v>19</v>
      </c>
      <c r="L107" s="39"/>
      <c r="M107" s="180" t="s">
        <v>19</v>
      </c>
      <c r="N107" s="181" t="s">
        <v>43</v>
      </c>
      <c r="O107" s="64"/>
      <c r="P107" s="182">
        <f t="shared" si="11"/>
        <v>0</v>
      </c>
      <c r="Q107" s="182">
        <v>0</v>
      </c>
      <c r="R107" s="182">
        <f t="shared" si="12"/>
        <v>0</v>
      </c>
      <c r="S107" s="182">
        <v>0</v>
      </c>
      <c r="T107" s="183">
        <f t="shared" si="13"/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4" t="s">
        <v>127</v>
      </c>
      <c r="AT107" s="184" t="s">
        <v>122</v>
      </c>
      <c r="AU107" s="184" t="s">
        <v>80</v>
      </c>
      <c r="AY107" s="17" t="s">
        <v>120</v>
      </c>
      <c r="BE107" s="185">
        <f t="shared" si="14"/>
        <v>0</v>
      </c>
      <c r="BF107" s="185">
        <f t="shared" si="15"/>
        <v>0</v>
      </c>
      <c r="BG107" s="185">
        <f t="shared" si="16"/>
        <v>0</v>
      </c>
      <c r="BH107" s="185">
        <f t="shared" si="17"/>
        <v>0</v>
      </c>
      <c r="BI107" s="185">
        <f t="shared" si="18"/>
        <v>0</v>
      </c>
      <c r="BJ107" s="17" t="s">
        <v>80</v>
      </c>
      <c r="BK107" s="185">
        <f t="shared" si="19"/>
        <v>0</v>
      </c>
      <c r="BL107" s="17" t="s">
        <v>127</v>
      </c>
      <c r="BM107" s="184" t="s">
        <v>586</v>
      </c>
    </row>
    <row r="108" spans="1:65" s="2" customFormat="1" ht="16.5" customHeight="1">
      <c r="A108" s="34"/>
      <c r="B108" s="35"/>
      <c r="C108" s="173" t="s">
        <v>252</v>
      </c>
      <c r="D108" s="173" t="s">
        <v>122</v>
      </c>
      <c r="E108" s="174" t="s">
        <v>587</v>
      </c>
      <c r="F108" s="175" t="s">
        <v>588</v>
      </c>
      <c r="G108" s="176" t="s">
        <v>155</v>
      </c>
      <c r="H108" s="177">
        <v>0.8</v>
      </c>
      <c r="I108" s="178"/>
      <c r="J108" s="179">
        <f t="shared" si="10"/>
        <v>0</v>
      </c>
      <c r="K108" s="175" t="s">
        <v>19</v>
      </c>
      <c r="L108" s="39"/>
      <c r="M108" s="180" t="s">
        <v>19</v>
      </c>
      <c r="N108" s="181" t="s">
        <v>43</v>
      </c>
      <c r="O108" s="64"/>
      <c r="P108" s="182">
        <f t="shared" si="11"/>
        <v>0</v>
      </c>
      <c r="Q108" s="182">
        <v>0</v>
      </c>
      <c r="R108" s="182">
        <f t="shared" si="12"/>
        <v>0</v>
      </c>
      <c r="S108" s="182">
        <v>0</v>
      </c>
      <c r="T108" s="183">
        <f t="shared" si="13"/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4" t="s">
        <v>127</v>
      </c>
      <c r="AT108" s="184" t="s">
        <v>122</v>
      </c>
      <c r="AU108" s="184" t="s">
        <v>80</v>
      </c>
      <c r="AY108" s="17" t="s">
        <v>120</v>
      </c>
      <c r="BE108" s="185">
        <f t="shared" si="14"/>
        <v>0</v>
      </c>
      <c r="BF108" s="185">
        <f t="shared" si="15"/>
        <v>0</v>
      </c>
      <c r="BG108" s="185">
        <f t="shared" si="16"/>
        <v>0</v>
      </c>
      <c r="BH108" s="185">
        <f t="shared" si="17"/>
        <v>0</v>
      </c>
      <c r="BI108" s="185">
        <f t="shared" si="18"/>
        <v>0</v>
      </c>
      <c r="BJ108" s="17" t="s">
        <v>80</v>
      </c>
      <c r="BK108" s="185">
        <f t="shared" si="19"/>
        <v>0</v>
      </c>
      <c r="BL108" s="17" t="s">
        <v>127</v>
      </c>
      <c r="BM108" s="184" t="s">
        <v>589</v>
      </c>
    </row>
    <row r="109" spans="1:65" s="2" customFormat="1" ht="16.5" customHeight="1">
      <c r="A109" s="34"/>
      <c r="B109" s="35"/>
      <c r="C109" s="173" t="s">
        <v>258</v>
      </c>
      <c r="D109" s="173" t="s">
        <v>122</v>
      </c>
      <c r="E109" s="174" t="s">
        <v>590</v>
      </c>
      <c r="F109" s="175" t="s">
        <v>591</v>
      </c>
      <c r="G109" s="176" t="s">
        <v>125</v>
      </c>
      <c r="H109" s="177">
        <v>10</v>
      </c>
      <c r="I109" s="178"/>
      <c r="J109" s="179">
        <f t="shared" si="10"/>
        <v>0</v>
      </c>
      <c r="K109" s="175" t="s">
        <v>19</v>
      </c>
      <c r="L109" s="39"/>
      <c r="M109" s="180" t="s">
        <v>19</v>
      </c>
      <c r="N109" s="181" t="s">
        <v>43</v>
      </c>
      <c r="O109" s="64"/>
      <c r="P109" s="182">
        <f t="shared" si="11"/>
        <v>0</v>
      </c>
      <c r="Q109" s="182">
        <v>0</v>
      </c>
      <c r="R109" s="182">
        <f t="shared" si="12"/>
        <v>0</v>
      </c>
      <c r="S109" s="182">
        <v>0</v>
      </c>
      <c r="T109" s="183">
        <f t="shared" si="13"/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4" t="s">
        <v>127</v>
      </c>
      <c r="AT109" s="184" t="s">
        <v>122</v>
      </c>
      <c r="AU109" s="184" t="s">
        <v>80</v>
      </c>
      <c r="AY109" s="17" t="s">
        <v>120</v>
      </c>
      <c r="BE109" s="185">
        <f t="shared" si="14"/>
        <v>0</v>
      </c>
      <c r="BF109" s="185">
        <f t="shared" si="15"/>
        <v>0</v>
      </c>
      <c r="BG109" s="185">
        <f t="shared" si="16"/>
        <v>0</v>
      </c>
      <c r="BH109" s="185">
        <f t="shared" si="17"/>
        <v>0</v>
      </c>
      <c r="BI109" s="185">
        <f t="shared" si="18"/>
        <v>0</v>
      </c>
      <c r="BJ109" s="17" t="s">
        <v>80</v>
      </c>
      <c r="BK109" s="185">
        <f t="shared" si="19"/>
        <v>0</v>
      </c>
      <c r="BL109" s="17" t="s">
        <v>127</v>
      </c>
      <c r="BM109" s="184" t="s">
        <v>592</v>
      </c>
    </row>
    <row r="110" spans="1:65" s="2" customFormat="1" ht="16.5" customHeight="1">
      <c r="A110" s="34"/>
      <c r="B110" s="35"/>
      <c r="C110" s="173" t="s">
        <v>262</v>
      </c>
      <c r="D110" s="173" t="s">
        <v>122</v>
      </c>
      <c r="E110" s="174" t="s">
        <v>593</v>
      </c>
      <c r="F110" s="175" t="s">
        <v>594</v>
      </c>
      <c r="G110" s="176" t="s">
        <v>150</v>
      </c>
      <c r="H110" s="177">
        <v>221</v>
      </c>
      <c r="I110" s="178"/>
      <c r="J110" s="179">
        <f t="shared" si="10"/>
        <v>0</v>
      </c>
      <c r="K110" s="175" t="s">
        <v>19</v>
      </c>
      <c r="L110" s="39"/>
      <c r="M110" s="180" t="s">
        <v>19</v>
      </c>
      <c r="N110" s="181" t="s">
        <v>43</v>
      </c>
      <c r="O110" s="64"/>
      <c r="P110" s="182">
        <f t="shared" si="11"/>
        <v>0</v>
      </c>
      <c r="Q110" s="182">
        <v>0</v>
      </c>
      <c r="R110" s="182">
        <f t="shared" si="12"/>
        <v>0</v>
      </c>
      <c r="S110" s="182">
        <v>0</v>
      </c>
      <c r="T110" s="183">
        <f t="shared" si="13"/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4" t="s">
        <v>127</v>
      </c>
      <c r="AT110" s="184" t="s">
        <v>122</v>
      </c>
      <c r="AU110" s="184" t="s">
        <v>80</v>
      </c>
      <c r="AY110" s="17" t="s">
        <v>120</v>
      </c>
      <c r="BE110" s="185">
        <f t="shared" si="14"/>
        <v>0</v>
      </c>
      <c r="BF110" s="185">
        <f t="shared" si="15"/>
        <v>0</v>
      </c>
      <c r="BG110" s="185">
        <f t="shared" si="16"/>
        <v>0</v>
      </c>
      <c r="BH110" s="185">
        <f t="shared" si="17"/>
        <v>0</v>
      </c>
      <c r="BI110" s="185">
        <f t="shared" si="18"/>
        <v>0</v>
      </c>
      <c r="BJ110" s="17" t="s">
        <v>80</v>
      </c>
      <c r="BK110" s="185">
        <f t="shared" si="19"/>
        <v>0</v>
      </c>
      <c r="BL110" s="17" t="s">
        <v>127</v>
      </c>
      <c r="BM110" s="184" t="s">
        <v>595</v>
      </c>
    </row>
    <row r="111" spans="1:65" s="2" customFormat="1" ht="16.5" customHeight="1">
      <c r="A111" s="34"/>
      <c r="B111" s="35"/>
      <c r="C111" s="173" t="s">
        <v>266</v>
      </c>
      <c r="D111" s="173" t="s">
        <v>122</v>
      </c>
      <c r="E111" s="174" t="s">
        <v>596</v>
      </c>
      <c r="F111" s="175" t="s">
        <v>597</v>
      </c>
      <c r="G111" s="176" t="s">
        <v>150</v>
      </c>
      <c r="H111" s="177">
        <v>20</v>
      </c>
      <c r="I111" s="178"/>
      <c r="J111" s="179">
        <f t="shared" si="10"/>
        <v>0</v>
      </c>
      <c r="K111" s="175" t="s">
        <v>19</v>
      </c>
      <c r="L111" s="39"/>
      <c r="M111" s="180" t="s">
        <v>19</v>
      </c>
      <c r="N111" s="181" t="s">
        <v>43</v>
      </c>
      <c r="O111" s="64"/>
      <c r="P111" s="182">
        <f t="shared" si="11"/>
        <v>0</v>
      </c>
      <c r="Q111" s="182">
        <v>0</v>
      </c>
      <c r="R111" s="182">
        <f t="shared" si="12"/>
        <v>0</v>
      </c>
      <c r="S111" s="182">
        <v>0</v>
      </c>
      <c r="T111" s="183">
        <f t="shared" si="13"/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4" t="s">
        <v>127</v>
      </c>
      <c r="AT111" s="184" t="s">
        <v>122</v>
      </c>
      <c r="AU111" s="184" t="s">
        <v>80</v>
      </c>
      <c r="AY111" s="17" t="s">
        <v>120</v>
      </c>
      <c r="BE111" s="185">
        <f t="shared" si="14"/>
        <v>0</v>
      </c>
      <c r="BF111" s="185">
        <f t="shared" si="15"/>
        <v>0</v>
      </c>
      <c r="BG111" s="185">
        <f t="shared" si="16"/>
        <v>0</v>
      </c>
      <c r="BH111" s="185">
        <f t="shared" si="17"/>
        <v>0</v>
      </c>
      <c r="BI111" s="185">
        <f t="shared" si="18"/>
        <v>0</v>
      </c>
      <c r="BJ111" s="17" t="s">
        <v>80</v>
      </c>
      <c r="BK111" s="185">
        <f t="shared" si="19"/>
        <v>0</v>
      </c>
      <c r="BL111" s="17" t="s">
        <v>127</v>
      </c>
      <c r="BM111" s="184" t="s">
        <v>598</v>
      </c>
    </row>
    <row r="112" spans="1:65" s="2" customFormat="1" ht="16.5" customHeight="1">
      <c r="A112" s="34"/>
      <c r="B112" s="35"/>
      <c r="C112" s="173" t="s">
        <v>271</v>
      </c>
      <c r="D112" s="173" t="s">
        <v>122</v>
      </c>
      <c r="E112" s="174" t="s">
        <v>599</v>
      </c>
      <c r="F112" s="175" t="s">
        <v>600</v>
      </c>
      <c r="G112" s="176" t="s">
        <v>150</v>
      </c>
      <c r="H112" s="177">
        <v>482</v>
      </c>
      <c r="I112" s="178"/>
      <c r="J112" s="179">
        <f t="shared" si="10"/>
        <v>0</v>
      </c>
      <c r="K112" s="175" t="s">
        <v>19</v>
      </c>
      <c r="L112" s="39"/>
      <c r="M112" s="180" t="s">
        <v>19</v>
      </c>
      <c r="N112" s="181" t="s">
        <v>43</v>
      </c>
      <c r="O112" s="64"/>
      <c r="P112" s="182">
        <f t="shared" si="11"/>
        <v>0</v>
      </c>
      <c r="Q112" s="182">
        <v>0</v>
      </c>
      <c r="R112" s="182">
        <f t="shared" si="12"/>
        <v>0</v>
      </c>
      <c r="S112" s="182">
        <v>0</v>
      </c>
      <c r="T112" s="183">
        <f t="shared" si="13"/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4" t="s">
        <v>127</v>
      </c>
      <c r="AT112" s="184" t="s">
        <v>122</v>
      </c>
      <c r="AU112" s="184" t="s">
        <v>80</v>
      </c>
      <c r="AY112" s="17" t="s">
        <v>120</v>
      </c>
      <c r="BE112" s="185">
        <f t="shared" si="14"/>
        <v>0</v>
      </c>
      <c r="BF112" s="185">
        <f t="shared" si="15"/>
        <v>0</v>
      </c>
      <c r="BG112" s="185">
        <f t="shared" si="16"/>
        <v>0</v>
      </c>
      <c r="BH112" s="185">
        <f t="shared" si="17"/>
        <v>0</v>
      </c>
      <c r="BI112" s="185">
        <f t="shared" si="18"/>
        <v>0</v>
      </c>
      <c r="BJ112" s="17" t="s">
        <v>80</v>
      </c>
      <c r="BK112" s="185">
        <f t="shared" si="19"/>
        <v>0</v>
      </c>
      <c r="BL112" s="17" t="s">
        <v>127</v>
      </c>
      <c r="BM112" s="184" t="s">
        <v>601</v>
      </c>
    </row>
    <row r="113" spans="1:65" s="2" customFormat="1" ht="16.5" customHeight="1">
      <c r="A113" s="34"/>
      <c r="B113" s="35"/>
      <c r="C113" s="173" t="s">
        <v>276</v>
      </c>
      <c r="D113" s="173" t="s">
        <v>122</v>
      </c>
      <c r="E113" s="174" t="s">
        <v>602</v>
      </c>
      <c r="F113" s="175" t="s">
        <v>603</v>
      </c>
      <c r="G113" s="176" t="s">
        <v>150</v>
      </c>
      <c r="H113" s="177">
        <v>265</v>
      </c>
      <c r="I113" s="178"/>
      <c r="J113" s="179">
        <f t="shared" si="10"/>
        <v>0</v>
      </c>
      <c r="K113" s="175" t="s">
        <v>19</v>
      </c>
      <c r="L113" s="39"/>
      <c r="M113" s="180" t="s">
        <v>19</v>
      </c>
      <c r="N113" s="181" t="s">
        <v>43</v>
      </c>
      <c r="O113" s="64"/>
      <c r="P113" s="182">
        <f t="shared" si="11"/>
        <v>0</v>
      </c>
      <c r="Q113" s="182">
        <v>0</v>
      </c>
      <c r="R113" s="182">
        <f t="shared" si="12"/>
        <v>0</v>
      </c>
      <c r="S113" s="182">
        <v>0</v>
      </c>
      <c r="T113" s="183">
        <f t="shared" si="13"/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4" t="s">
        <v>127</v>
      </c>
      <c r="AT113" s="184" t="s">
        <v>122</v>
      </c>
      <c r="AU113" s="184" t="s">
        <v>80</v>
      </c>
      <c r="AY113" s="17" t="s">
        <v>120</v>
      </c>
      <c r="BE113" s="185">
        <f t="shared" si="14"/>
        <v>0</v>
      </c>
      <c r="BF113" s="185">
        <f t="shared" si="15"/>
        <v>0</v>
      </c>
      <c r="BG113" s="185">
        <f t="shared" si="16"/>
        <v>0</v>
      </c>
      <c r="BH113" s="185">
        <f t="shared" si="17"/>
        <v>0</v>
      </c>
      <c r="BI113" s="185">
        <f t="shared" si="18"/>
        <v>0</v>
      </c>
      <c r="BJ113" s="17" t="s">
        <v>80</v>
      </c>
      <c r="BK113" s="185">
        <f t="shared" si="19"/>
        <v>0</v>
      </c>
      <c r="BL113" s="17" t="s">
        <v>127</v>
      </c>
      <c r="BM113" s="184" t="s">
        <v>604</v>
      </c>
    </row>
    <row r="114" spans="1:65" s="2" customFormat="1" ht="16.5" customHeight="1">
      <c r="A114" s="34"/>
      <c r="B114" s="35"/>
      <c r="C114" s="173" t="s">
        <v>280</v>
      </c>
      <c r="D114" s="173" t="s">
        <v>122</v>
      </c>
      <c r="E114" s="174" t="s">
        <v>605</v>
      </c>
      <c r="F114" s="175" t="s">
        <v>606</v>
      </c>
      <c r="G114" s="176" t="s">
        <v>150</v>
      </c>
      <c r="H114" s="177">
        <v>221</v>
      </c>
      <c r="I114" s="178"/>
      <c r="J114" s="179">
        <f t="shared" si="10"/>
        <v>0</v>
      </c>
      <c r="K114" s="175" t="s">
        <v>19</v>
      </c>
      <c r="L114" s="39"/>
      <c r="M114" s="180" t="s">
        <v>19</v>
      </c>
      <c r="N114" s="181" t="s">
        <v>43</v>
      </c>
      <c r="O114" s="64"/>
      <c r="P114" s="182">
        <f t="shared" si="11"/>
        <v>0</v>
      </c>
      <c r="Q114" s="182">
        <v>0</v>
      </c>
      <c r="R114" s="182">
        <f t="shared" si="12"/>
        <v>0</v>
      </c>
      <c r="S114" s="182">
        <v>0</v>
      </c>
      <c r="T114" s="183">
        <f t="shared" si="13"/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4" t="s">
        <v>127</v>
      </c>
      <c r="AT114" s="184" t="s">
        <v>122</v>
      </c>
      <c r="AU114" s="184" t="s">
        <v>80</v>
      </c>
      <c r="AY114" s="17" t="s">
        <v>120</v>
      </c>
      <c r="BE114" s="185">
        <f t="shared" si="14"/>
        <v>0</v>
      </c>
      <c r="BF114" s="185">
        <f t="shared" si="15"/>
        <v>0</v>
      </c>
      <c r="BG114" s="185">
        <f t="shared" si="16"/>
        <v>0</v>
      </c>
      <c r="BH114" s="185">
        <f t="shared" si="17"/>
        <v>0</v>
      </c>
      <c r="BI114" s="185">
        <f t="shared" si="18"/>
        <v>0</v>
      </c>
      <c r="BJ114" s="17" t="s">
        <v>80</v>
      </c>
      <c r="BK114" s="185">
        <f t="shared" si="19"/>
        <v>0</v>
      </c>
      <c r="BL114" s="17" t="s">
        <v>127</v>
      </c>
      <c r="BM114" s="184" t="s">
        <v>607</v>
      </c>
    </row>
    <row r="115" spans="1:65" s="2" customFormat="1" ht="16.5" customHeight="1">
      <c r="A115" s="34"/>
      <c r="B115" s="35"/>
      <c r="C115" s="173" t="s">
        <v>284</v>
      </c>
      <c r="D115" s="173" t="s">
        <v>122</v>
      </c>
      <c r="E115" s="174" t="s">
        <v>608</v>
      </c>
      <c r="F115" s="175" t="s">
        <v>609</v>
      </c>
      <c r="G115" s="176" t="s">
        <v>150</v>
      </c>
      <c r="H115" s="177">
        <v>20</v>
      </c>
      <c r="I115" s="178"/>
      <c r="J115" s="179">
        <f t="shared" si="10"/>
        <v>0</v>
      </c>
      <c r="K115" s="175" t="s">
        <v>19</v>
      </c>
      <c r="L115" s="39"/>
      <c r="M115" s="180" t="s">
        <v>19</v>
      </c>
      <c r="N115" s="181" t="s">
        <v>43</v>
      </c>
      <c r="O115" s="64"/>
      <c r="P115" s="182">
        <f t="shared" si="11"/>
        <v>0</v>
      </c>
      <c r="Q115" s="182">
        <v>0</v>
      </c>
      <c r="R115" s="182">
        <f t="shared" si="12"/>
        <v>0</v>
      </c>
      <c r="S115" s="182">
        <v>0</v>
      </c>
      <c r="T115" s="183">
        <f t="shared" si="13"/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4" t="s">
        <v>127</v>
      </c>
      <c r="AT115" s="184" t="s">
        <v>122</v>
      </c>
      <c r="AU115" s="184" t="s">
        <v>80</v>
      </c>
      <c r="AY115" s="17" t="s">
        <v>120</v>
      </c>
      <c r="BE115" s="185">
        <f t="shared" si="14"/>
        <v>0</v>
      </c>
      <c r="BF115" s="185">
        <f t="shared" si="15"/>
        <v>0</v>
      </c>
      <c r="BG115" s="185">
        <f t="shared" si="16"/>
        <v>0</v>
      </c>
      <c r="BH115" s="185">
        <f t="shared" si="17"/>
        <v>0</v>
      </c>
      <c r="BI115" s="185">
        <f t="shared" si="18"/>
        <v>0</v>
      </c>
      <c r="BJ115" s="17" t="s">
        <v>80</v>
      </c>
      <c r="BK115" s="185">
        <f t="shared" si="19"/>
        <v>0</v>
      </c>
      <c r="BL115" s="17" t="s">
        <v>127</v>
      </c>
      <c r="BM115" s="184" t="s">
        <v>610</v>
      </c>
    </row>
    <row r="116" spans="1:65" s="2" customFormat="1" ht="16.5" customHeight="1">
      <c r="A116" s="34"/>
      <c r="B116" s="35"/>
      <c r="C116" s="173" t="s">
        <v>288</v>
      </c>
      <c r="D116" s="173" t="s">
        <v>122</v>
      </c>
      <c r="E116" s="174" t="s">
        <v>611</v>
      </c>
      <c r="F116" s="175" t="s">
        <v>612</v>
      </c>
      <c r="G116" s="176" t="s">
        <v>131</v>
      </c>
      <c r="H116" s="177">
        <v>76.3</v>
      </c>
      <c r="I116" s="178"/>
      <c r="J116" s="179">
        <f t="shared" si="10"/>
        <v>0</v>
      </c>
      <c r="K116" s="175" t="s">
        <v>19</v>
      </c>
      <c r="L116" s="39"/>
      <c r="M116" s="180" t="s">
        <v>19</v>
      </c>
      <c r="N116" s="181" t="s">
        <v>43</v>
      </c>
      <c r="O116" s="64"/>
      <c r="P116" s="182">
        <f t="shared" si="11"/>
        <v>0</v>
      </c>
      <c r="Q116" s="182">
        <v>0</v>
      </c>
      <c r="R116" s="182">
        <f t="shared" si="12"/>
        <v>0</v>
      </c>
      <c r="S116" s="182">
        <v>0</v>
      </c>
      <c r="T116" s="183">
        <f t="shared" si="13"/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4" t="s">
        <v>127</v>
      </c>
      <c r="AT116" s="184" t="s">
        <v>122</v>
      </c>
      <c r="AU116" s="184" t="s">
        <v>80</v>
      </c>
      <c r="AY116" s="17" t="s">
        <v>120</v>
      </c>
      <c r="BE116" s="185">
        <f t="shared" si="14"/>
        <v>0</v>
      </c>
      <c r="BF116" s="185">
        <f t="shared" si="15"/>
        <v>0</v>
      </c>
      <c r="BG116" s="185">
        <f t="shared" si="16"/>
        <v>0</v>
      </c>
      <c r="BH116" s="185">
        <f t="shared" si="17"/>
        <v>0</v>
      </c>
      <c r="BI116" s="185">
        <f t="shared" si="18"/>
        <v>0</v>
      </c>
      <c r="BJ116" s="17" t="s">
        <v>80</v>
      </c>
      <c r="BK116" s="185">
        <f t="shared" si="19"/>
        <v>0</v>
      </c>
      <c r="BL116" s="17" t="s">
        <v>127</v>
      </c>
      <c r="BM116" s="184" t="s">
        <v>613</v>
      </c>
    </row>
    <row r="117" spans="1:65" s="12" customFormat="1" ht="25.9" customHeight="1">
      <c r="B117" s="157"/>
      <c r="C117" s="158"/>
      <c r="D117" s="159" t="s">
        <v>71</v>
      </c>
      <c r="E117" s="160" t="s">
        <v>614</v>
      </c>
      <c r="F117" s="160" t="s">
        <v>615</v>
      </c>
      <c r="G117" s="158"/>
      <c r="H117" s="158"/>
      <c r="I117" s="161"/>
      <c r="J117" s="162">
        <f>BK117</f>
        <v>0</v>
      </c>
      <c r="K117" s="158"/>
      <c r="L117" s="163"/>
      <c r="M117" s="164"/>
      <c r="N117" s="165"/>
      <c r="O117" s="165"/>
      <c r="P117" s="166">
        <f>SUM(P118:P131)</f>
        <v>0</v>
      </c>
      <c r="Q117" s="165"/>
      <c r="R117" s="166">
        <f>SUM(R118:R131)</f>
        <v>3.2000000000000003E-4</v>
      </c>
      <c r="S117" s="165"/>
      <c r="T117" s="167">
        <f>SUM(T118:T131)</f>
        <v>0</v>
      </c>
      <c r="AR117" s="168" t="s">
        <v>127</v>
      </c>
      <c r="AT117" s="169" t="s">
        <v>71</v>
      </c>
      <c r="AU117" s="169" t="s">
        <v>72</v>
      </c>
      <c r="AY117" s="168" t="s">
        <v>120</v>
      </c>
      <c r="BK117" s="170">
        <f>SUM(BK118:BK131)</f>
        <v>0</v>
      </c>
    </row>
    <row r="118" spans="1:65" s="2" customFormat="1" ht="16.5" customHeight="1">
      <c r="A118" s="34"/>
      <c r="B118" s="35"/>
      <c r="C118" s="173" t="s">
        <v>292</v>
      </c>
      <c r="D118" s="173" t="s">
        <v>122</v>
      </c>
      <c r="E118" s="174" t="s">
        <v>616</v>
      </c>
      <c r="F118" s="175" t="s">
        <v>617</v>
      </c>
      <c r="G118" s="176" t="s">
        <v>618</v>
      </c>
      <c r="H118" s="177">
        <v>2</v>
      </c>
      <c r="I118" s="178"/>
      <c r="J118" s="179">
        <f>ROUND(I118*H118,2)</f>
        <v>0</v>
      </c>
      <c r="K118" s="175" t="s">
        <v>19</v>
      </c>
      <c r="L118" s="39"/>
      <c r="M118" s="180" t="s">
        <v>19</v>
      </c>
      <c r="N118" s="181" t="s">
        <v>43</v>
      </c>
      <c r="O118" s="64"/>
      <c r="P118" s="182">
        <f>O118*H118</f>
        <v>0</v>
      </c>
      <c r="Q118" s="182">
        <v>0</v>
      </c>
      <c r="R118" s="182">
        <f>Q118*H118</f>
        <v>0</v>
      </c>
      <c r="S118" s="182">
        <v>0</v>
      </c>
      <c r="T118" s="183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4" t="s">
        <v>619</v>
      </c>
      <c r="AT118" s="184" t="s">
        <v>122</v>
      </c>
      <c r="AU118" s="184" t="s">
        <v>80</v>
      </c>
      <c r="AY118" s="17" t="s">
        <v>120</v>
      </c>
      <c r="BE118" s="185">
        <f>IF(N118="základní",J118,0)</f>
        <v>0</v>
      </c>
      <c r="BF118" s="185">
        <f>IF(N118="snížená",J118,0)</f>
        <v>0</v>
      </c>
      <c r="BG118" s="185">
        <f>IF(N118="zákl. přenesená",J118,0)</f>
        <v>0</v>
      </c>
      <c r="BH118" s="185">
        <f>IF(N118="sníž. přenesená",J118,0)</f>
        <v>0</v>
      </c>
      <c r="BI118" s="185">
        <f>IF(N118="nulová",J118,0)</f>
        <v>0</v>
      </c>
      <c r="BJ118" s="17" t="s">
        <v>80</v>
      </c>
      <c r="BK118" s="185">
        <f>ROUND(I118*H118,2)</f>
        <v>0</v>
      </c>
      <c r="BL118" s="17" t="s">
        <v>619</v>
      </c>
      <c r="BM118" s="184" t="s">
        <v>620</v>
      </c>
    </row>
    <row r="119" spans="1:65" s="2" customFormat="1" ht="19.5">
      <c r="A119" s="34"/>
      <c r="B119" s="35"/>
      <c r="C119" s="36"/>
      <c r="D119" s="188" t="s">
        <v>250</v>
      </c>
      <c r="E119" s="36"/>
      <c r="F119" s="229" t="s">
        <v>621</v>
      </c>
      <c r="G119" s="36"/>
      <c r="H119" s="36"/>
      <c r="I119" s="230"/>
      <c r="J119" s="36"/>
      <c r="K119" s="36"/>
      <c r="L119" s="39"/>
      <c r="M119" s="231"/>
      <c r="N119" s="232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250</v>
      </c>
      <c r="AU119" s="17" t="s">
        <v>80</v>
      </c>
    </row>
    <row r="120" spans="1:65" s="13" customFormat="1" ht="11.25">
      <c r="B120" s="186"/>
      <c r="C120" s="187"/>
      <c r="D120" s="188" t="s">
        <v>133</v>
      </c>
      <c r="E120" s="189" t="s">
        <v>19</v>
      </c>
      <c r="F120" s="190" t="s">
        <v>622</v>
      </c>
      <c r="G120" s="187"/>
      <c r="H120" s="189" t="s">
        <v>19</v>
      </c>
      <c r="I120" s="191"/>
      <c r="J120" s="187"/>
      <c r="K120" s="187"/>
      <c r="L120" s="192"/>
      <c r="M120" s="193"/>
      <c r="N120" s="194"/>
      <c r="O120" s="194"/>
      <c r="P120" s="194"/>
      <c r="Q120" s="194"/>
      <c r="R120" s="194"/>
      <c r="S120" s="194"/>
      <c r="T120" s="195"/>
      <c r="AT120" s="196" t="s">
        <v>133</v>
      </c>
      <c r="AU120" s="196" t="s">
        <v>80</v>
      </c>
      <c r="AV120" s="13" t="s">
        <v>80</v>
      </c>
      <c r="AW120" s="13" t="s">
        <v>33</v>
      </c>
      <c r="AX120" s="13" t="s">
        <v>72</v>
      </c>
      <c r="AY120" s="196" t="s">
        <v>120</v>
      </c>
    </row>
    <row r="121" spans="1:65" s="13" customFormat="1" ht="11.25">
      <c r="B121" s="186"/>
      <c r="C121" s="187"/>
      <c r="D121" s="188" t="s">
        <v>133</v>
      </c>
      <c r="E121" s="189" t="s">
        <v>19</v>
      </c>
      <c r="F121" s="190" t="s">
        <v>623</v>
      </c>
      <c r="G121" s="187"/>
      <c r="H121" s="189" t="s">
        <v>19</v>
      </c>
      <c r="I121" s="191"/>
      <c r="J121" s="187"/>
      <c r="K121" s="187"/>
      <c r="L121" s="192"/>
      <c r="M121" s="193"/>
      <c r="N121" s="194"/>
      <c r="O121" s="194"/>
      <c r="P121" s="194"/>
      <c r="Q121" s="194"/>
      <c r="R121" s="194"/>
      <c r="S121" s="194"/>
      <c r="T121" s="195"/>
      <c r="AT121" s="196" t="s">
        <v>133</v>
      </c>
      <c r="AU121" s="196" t="s">
        <v>80</v>
      </c>
      <c r="AV121" s="13" t="s">
        <v>80</v>
      </c>
      <c r="AW121" s="13" t="s">
        <v>33</v>
      </c>
      <c r="AX121" s="13" t="s">
        <v>72</v>
      </c>
      <c r="AY121" s="196" t="s">
        <v>120</v>
      </c>
    </row>
    <row r="122" spans="1:65" s="13" customFormat="1" ht="11.25">
      <c r="B122" s="186"/>
      <c r="C122" s="187"/>
      <c r="D122" s="188" t="s">
        <v>133</v>
      </c>
      <c r="E122" s="189" t="s">
        <v>19</v>
      </c>
      <c r="F122" s="190" t="s">
        <v>624</v>
      </c>
      <c r="G122" s="187"/>
      <c r="H122" s="189" t="s">
        <v>19</v>
      </c>
      <c r="I122" s="191"/>
      <c r="J122" s="187"/>
      <c r="K122" s="187"/>
      <c r="L122" s="192"/>
      <c r="M122" s="193"/>
      <c r="N122" s="194"/>
      <c r="O122" s="194"/>
      <c r="P122" s="194"/>
      <c r="Q122" s="194"/>
      <c r="R122" s="194"/>
      <c r="S122" s="194"/>
      <c r="T122" s="195"/>
      <c r="AT122" s="196" t="s">
        <v>133</v>
      </c>
      <c r="AU122" s="196" t="s">
        <v>80</v>
      </c>
      <c r="AV122" s="13" t="s">
        <v>80</v>
      </c>
      <c r="AW122" s="13" t="s">
        <v>33</v>
      </c>
      <c r="AX122" s="13" t="s">
        <v>72</v>
      </c>
      <c r="AY122" s="196" t="s">
        <v>120</v>
      </c>
    </row>
    <row r="123" spans="1:65" s="13" customFormat="1" ht="11.25">
      <c r="B123" s="186"/>
      <c r="C123" s="187"/>
      <c r="D123" s="188" t="s">
        <v>133</v>
      </c>
      <c r="E123" s="189" t="s">
        <v>19</v>
      </c>
      <c r="F123" s="190" t="s">
        <v>625</v>
      </c>
      <c r="G123" s="187"/>
      <c r="H123" s="189" t="s">
        <v>19</v>
      </c>
      <c r="I123" s="191"/>
      <c r="J123" s="187"/>
      <c r="K123" s="187"/>
      <c r="L123" s="192"/>
      <c r="M123" s="193"/>
      <c r="N123" s="194"/>
      <c r="O123" s="194"/>
      <c r="P123" s="194"/>
      <c r="Q123" s="194"/>
      <c r="R123" s="194"/>
      <c r="S123" s="194"/>
      <c r="T123" s="195"/>
      <c r="AT123" s="196" t="s">
        <v>133</v>
      </c>
      <c r="AU123" s="196" t="s">
        <v>80</v>
      </c>
      <c r="AV123" s="13" t="s">
        <v>80</v>
      </c>
      <c r="AW123" s="13" t="s">
        <v>33</v>
      </c>
      <c r="AX123" s="13" t="s">
        <v>72</v>
      </c>
      <c r="AY123" s="196" t="s">
        <v>120</v>
      </c>
    </row>
    <row r="124" spans="1:65" s="14" customFormat="1" ht="11.25">
      <c r="B124" s="197"/>
      <c r="C124" s="198"/>
      <c r="D124" s="188" t="s">
        <v>133</v>
      </c>
      <c r="E124" s="199" t="s">
        <v>19</v>
      </c>
      <c r="F124" s="200" t="s">
        <v>82</v>
      </c>
      <c r="G124" s="198"/>
      <c r="H124" s="201">
        <v>2</v>
      </c>
      <c r="I124" s="202"/>
      <c r="J124" s="198"/>
      <c r="K124" s="198"/>
      <c r="L124" s="203"/>
      <c r="M124" s="204"/>
      <c r="N124" s="205"/>
      <c r="O124" s="205"/>
      <c r="P124" s="205"/>
      <c r="Q124" s="205"/>
      <c r="R124" s="205"/>
      <c r="S124" s="205"/>
      <c r="T124" s="206"/>
      <c r="AT124" s="207" t="s">
        <v>133</v>
      </c>
      <c r="AU124" s="207" t="s">
        <v>80</v>
      </c>
      <c r="AV124" s="14" t="s">
        <v>82</v>
      </c>
      <c r="AW124" s="14" t="s">
        <v>33</v>
      </c>
      <c r="AX124" s="14" t="s">
        <v>80</v>
      </c>
      <c r="AY124" s="207" t="s">
        <v>120</v>
      </c>
    </row>
    <row r="125" spans="1:65" s="2" customFormat="1" ht="16.5" customHeight="1">
      <c r="A125" s="34"/>
      <c r="B125" s="35"/>
      <c r="C125" s="173" t="s">
        <v>297</v>
      </c>
      <c r="D125" s="173" t="s">
        <v>122</v>
      </c>
      <c r="E125" s="174" t="s">
        <v>626</v>
      </c>
      <c r="F125" s="175" t="s">
        <v>627</v>
      </c>
      <c r="G125" s="176" t="s">
        <v>618</v>
      </c>
      <c r="H125" s="177">
        <v>10</v>
      </c>
      <c r="I125" s="178"/>
      <c r="J125" s="179">
        <f>ROUND(I125*H125,2)</f>
        <v>0</v>
      </c>
      <c r="K125" s="175" t="s">
        <v>19</v>
      </c>
      <c r="L125" s="39"/>
      <c r="M125" s="180" t="s">
        <v>19</v>
      </c>
      <c r="N125" s="181" t="s">
        <v>43</v>
      </c>
      <c r="O125" s="64"/>
      <c r="P125" s="182">
        <f>O125*H125</f>
        <v>0</v>
      </c>
      <c r="Q125" s="182">
        <v>0</v>
      </c>
      <c r="R125" s="182">
        <f>Q125*H125</f>
        <v>0</v>
      </c>
      <c r="S125" s="182">
        <v>0</v>
      </c>
      <c r="T125" s="183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4" t="s">
        <v>619</v>
      </c>
      <c r="AT125" s="184" t="s">
        <v>122</v>
      </c>
      <c r="AU125" s="184" t="s">
        <v>80</v>
      </c>
      <c r="AY125" s="17" t="s">
        <v>120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7" t="s">
        <v>80</v>
      </c>
      <c r="BK125" s="185">
        <f>ROUND(I125*H125,2)</f>
        <v>0</v>
      </c>
      <c r="BL125" s="17" t="s">
        <v>619</v>
      </c>
      <c r="BM125" s="184" t="s">
        <v>628</v>
      </c>
    </row>
    <row r="126" spans="1:65" s="14" customFormat="1" ht="11.25">
      <c r="B126" s="197"/>
      <c r="C126" s="198"/>
      <c r="D126" s="188" t="s">
        <v>133</v>
      </c>
      <c r="E126" s="199" t="s">
        <v>19</v>
      </c>
      <c r="F126" s="200" t="s">
        <v>629</v>
      </c>
      <c r="G126" s="198"/>
      <c r="H126" s="201">
        <v>10</v>
      </c>
      <c r="I126" s="202"/>
      <c r="J126" s="198"/>
      <c r="K126" s="198"/>
      <c r="L126" s="203"/>
      <c r="M126" s="204"/>
      <c r="N126" s="205"/>
      <c r="O126" s="205"/>
      <c r="P126" s="205"/>
      <c r="Q126" s="205"/>
      <c r="R126" s="205"/>
      <c r="S126" s="205"/>
      <c r="T126" s="206"/>
      <c r="AT126" s="207" t="s">
        <v>133</v>
      </c>
      <c r="AU126" s="207" t="s">
        <v>80</v>
      </c>
      <c r="AV126" s="14" t="s">
        <v>82</v>
      </c>
      <c r="AW126" s="14" t="s">
        <v>33</v>
      </c>
      <c r="AX126" s="14" t="s">
        <v>80</v>
      </c>
      <c r="AY126" s="207" t="s">
        <v>120</v>
      </c>
    </row>
    <row r="127" spans="1:65" s="2" customFormat="1" ht="16.5" customHeight="1">
      <c r="A127" s="34"/>
      <c r="B127" s="35"/>
      <c r="C127" s="173" t="s">
        <v>302</v>
      </c>
      <c r="D127" s="173" t="s">
        <v>122</v>
      </c>
      <c r="E127" s="174" t="s">
        <v>630</v>
      </c>
      <c r="F127" s="175" t="s">
        <v>631</v>
      </c>
      <c r="G127" s="176" t="s">
        <v>618</v>
      </c>
      <c r="H127" s="177">
        <v>4</v>
      </c>
      <c r="I127" s="178"/>
      <c r="J127" s="179">
        <f>ROUND(I127*H127,2)</f>
        <v>0</v>
      </c>
      <c r="K127" s="175" t="s">
        <v>19</v>
      </c>
      <c r="L127" s="39"/>
      <c r="M127" s="180" t="s">
        <v>19</v>
      </c>
      <c r="N127" s="181" t="s">
        <v>43</v>
      </c>
      <c r="O127" s="64"/>
      <c r="P127" s="182">
        <f>O127*H127</f>
        <v>0</v>
      </c>
      <c r="Q127" s="182">
        <v>0</v>
      </c>
      <c r="R127" s="182">
        <f>Q127*H127</f>
        <v>0</v>
      </c>
      <c r="S127" s="182">
        <v>0</v>
      </c>
      <c r="T127" s="183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4" t="s">
        <v>619</v>
      </c>
      <c r="AT127" s="184" t="s">
        <v>122</v>
      </c>
      <c r="AU127" s="184" t="s">
        <v>80</v>
      </c>
      <c r="AY127" s="17" t="s">
        <v>120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7" t="s">
        <v>80</v>
      </c>
      <c r="BK127" s="185">
        <f>ROUND(I127*H127,2)</f>
        <v>0</v>
      </c>
      <c r="BL127" s="17" t="s">
        <v>619</v>
      </c>
      <c r="BM127" s="184" t="s">
        <v>632</v>
      </c>
    </row>
    <row r="128" spans="1:65" s="13" customFormat="1" ht="11.25">
      <c r="B128" s="186"/>
      <c r="C128" s="187"/>
      <c r="D128" s="188" t="s">
        <v>133</v>
      </c>
      <c r="E128" s="189" t="s">
        <v>19</v>
      </c>
      <c r="F128" s="190" t="s">
        <v>633</v>
      </c>
      <c r="G128" s="187"/>
      <c r="H128" s="189" t="s">
        <v>19</v>
      </c>
      <c r="I128" s="191"/>
      <c r="J128" s="187"/>
      <c r="K128" s="187"/>
      <c r="L128" s="192"/>
      <c r="M128" s="193"/>
      <c r="N128" s="194"/>
      <c r="O128" s="194"/>
      <c r="P128" s="194"/>
      <c r="Q128" s="194"/>
      <c r="R128" s="194"/>
      <c r="S128" s="194"/>
      <c r="T128" s="195"/>
      <c r="AT128" s="196" t="s">
        <v>133</v>
      </c>
      <c r="AU128" s="196" t="s">
        <v>80</v>
      </c>
      <c r="AV128" s="13" t="s">
        <v>80</v>
      </c>
      <c r="AW128" s="13" t="s">
        <v>33</v>
      </c>
      <c r="AX128" s="13" t="s">
        <v>72</v>
      </c>
      <c r="AY128" s="196" t="s">
        <v>120</v>
      </c>
    </row>
    <row r="129" spans="1:65" s="14" customFormat="1" ht="11.25">
      <c r="B129" s="197"/>
      <c r="C129" s="198"/>
      <c r="D129" s="188" t="s">
        <v>133</v>
      </c>
      <c r="E129" s="199" t="s">
        <v>19</v>
      </c>
      <c r="F129" s="200" t="s">
        <v>127</v>
      </c>
      <c r="G129" s="198"/>
      <c r="H129" s="201">
        <v>4</v>
      </c>
      <c r="I129" s="202"/>
      <c r="J129" s="198"/>
      <c r="K129" s="198"/>
      <c r="L129" s="203"/>
      <c r="M129" s="204"/>
      <c r="N129" s="205"/>
      <c r="O129" s="205"/>
      <c r="P129" s="205"/>
      <c r="Q129" s="205"/>
      <c r="R129" s="205"/>
      <c r="S129" s="205"/>
      <c r="T129" s="206"/>
      <c r="AT129" s="207" t="s">
        <v>133</v>
      </c>
      <c r="AU129" s="207" t="s">
        <v>80</v>
      </c>
      <c r="AV129" s="14" t="s">
        <v>82</v>
      </c>
      <c r="AW129" s="14" t="s">
        <v>33</v>
      </c>
      <c r="AX129" s="14" t="s">
        <v>80</v>
      </c>
      <c r="AY129" s="207" t="s">
        <v>120</v>
      </c>
    </row>
    <row r="130" spans="1:65" s="2" customFormat="1" ht="16.5" customHeight="1">
      <c r="A130" s="34"/>
      <c r="B130" s="35"/>
      <c r="C130" s="173" t="s">
        <v>306</v>
      </c>
      <c r="D130" s="173" t="s">
        <v>122</v>
      </c>
      <c r="E130" s="174" t="s">
        <v>634</v>
      </c>
      <c r="F130" s="175" t="s">
        <v>635</v>
      </c>
      <c r="G130" s="176" t="s">
        <v>125</v>
      </c>
      <c r="H130" s="177">
        <v>2</v>
      </c>
      <c r="I130" s="178"/>
      <c r="J130" s="179">
        <f>ROUND(I130*H130,2)</f>
        <v>0</v>
      </c>
      <c r="K130" s="175" t="s">
        <v>19</v>
      </c>
      <c r="L130" s="39"/>
      <c r="M130" s="180" t="s">
        <v>19</v>
      </c>
      <c r="N130" s="181" t="s">
        <v>43</v>
      </c>
      <c r="O130" s="64"/>
      <c r="P130" s="182">
        <f>O130*H130</f>
        <v>0</v>
      </c>
      <c r="Q130" s="182">
        <v>1.6000000000000001E-4</v>
      </c>
      <c r="R130" s="182">
        <f>Q130*H130</f>
        <v>3.2000000000000003E-4</v>
      </c>
      <c r="S130" s="182">
        <v>0</v>
      </c>
      <c r="T130" s="183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4" t="s">
        <v>619</v>
      </c>
      <c r="AT130" s="184" t="s">
        <v>122</v>
      </c>
      <c r="AU130" s="184" t="s">
        <v>80</v>
      </c>
      <c r="AY130" s="17" t="s">
        <v>120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7" t="s">
        <v>80</v>
      </c>
      <c r="BK130" s="185">
        <f>ROUND(I130*H130,2)</f>
        <v>0</v>
      </c>
      <c r="BL130" s="17" t="s">
        <v>619</v>
      </c>
      <c r="BM130" s="184" t="s">
        <v>636</v>
      </c>
    </row>
    <row r="131" spans="1:65" s="2" customFormat="1" ht="19.5">
      <c r="A131" s="34"/>
      <c r="B131" s="35"/>
      <c r="C131" s="36"/>
      <c r="D131" s="188" t="s">
        <v>250</v>
      </c>
      <c r="E131" s="36"/>
      <c r="F131" s="229" t="s">
        <v>637</v>
      </c>
      <c r="G131" s="36"/>
      <c r="H131" s="36"/>
      <c r="I131" s="230"/>
      <c r="J131" s="36"/>
      <c r="K131" s="36"/>
      <c r="L131" s="39"/>
      <c r="M131" s="238"/>
      <c r="N131" s="239"/>
      <c r="O131" s="235"/>
      <c r="P131" s="235"/>
      <c r="Q131" s="235"/>
      <c r="R131" s="235"/>
      <c r="S131" s="235"/>
      <c r="T131" s="240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250</v>
      </c>
      <c r="AU131" s="17" t="s">
        <v>80</v>
      </c>
    </row>
    <row r="132" spans="1:65" s="2" customFormat="1" ht="6.95" customHeight="1">
      <c r="A132" s="34"/>
      <c r="B132" s="47"/>
      <c r="C132" s="48"/>
      <c r="D132" s="48"/>
      <c r="E132" s="48"/>
      <c r="F132" s="48"/>
      <c r="G132" s="48"/>
      <c r="H132" s="48"/>
      <c r="I132" s="48"/>
      <c r="J132" s="48"/>
      <c r="K132" s="48"/>
      <c r="L132" s="39"/>
      <c r="M132" s="34"/>
      <c r="O132" s="34"/>
      <c r="P132" s="34"/>
      <c r="Q132" s="34"/>
      <c r="R132" s="34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</sheetData>
  <sheetProtection algorithmName="SHA-512" hashValue="D/iSLP0E29kZW42261LhjHGPFXRClXL6ajZReizPWiMY0wW5H+Tjk27sNgbv52ZyQdAbYv+OL1aw3xSXnXsB/A==" saltValue="WAg+gWZFU5R/YBv2baTqYcmRGc+43D1Cd7IxHkkv+XZ1a3gkIG3K065l4kD1dYrx0v2NKFFykew3hPuiT10P8A==" spinCount="100000" sheet="1" objects="1" scenarios="1" formatColumns="0" formatRows="0" autoFilter="0"/>
  <autoFilter ref="C81:K131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7" t="s">
        <v>88</v>
      </c>
    </row>
    <row r="3" spans="1:46" s="1" customFormat="1" ht="6.95" hidden="1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5" hidden="1" customHeight="1">
      <c r="B4" s="20"/>
      <c r="D4" s="103" t="s">
        <v>89</v>
      </c>
      <c r="L4" s="20"/>
      <c r="M4" s="104" t="s">
        <v>10</v>
      </c>
      <c r="AT4" s="17" t="s">
        <v>4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105" t="s">
        <v>16</v>
      </c>
      <c r="L6" s="20"/>
    </row>
    <row r="7" spans="1:46" s="1" customFormat="1" ht="16.5" hidden="1" customHeight="1">
      <c r="B7" s="20"/>
      <c r="E7" s="281" t="str">
        <f>'Rekapitulace stavby'!K6</f>
        <v>Rekonstrukce ul. Jankovcova - II.etapa (od ul. Sovova po ul. Palackého)</v>
      </c>
      <c r="F7" s="282"/>
      <c r="G7" s="282"/>
      <c r="H7" s="282"/>
      <c r="L7" s="20"/>
    </row>
    <row r="8" spans="1:46" s="2" customFormat="1" ht="12" hidden="1" customHeight="1">
      <c r="A8" s="34"/>
      <c r="B8" s="39"/>
      <c r="C8" s="34"/>
      <c r="D8" s="105" t="s">
        <v>90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hidden="1" customHeight="1">
      <c r="A9" s="34"/>
      <c r="B9" s="39"/>
      <c r="C9" s="34"/>
      <c r="D9" s="34"/>
      <c r="E9" s="283" t="s">
        <v>638</v>
      </c>
      <c r="F9" s="284"/>
      <c r="G9" s="284"/>
      <c r="H9" s="284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hidden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14. 8. 2020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hidden="1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hidden="1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285" t="str">
        <f>'Rekapitulace stavby'!E14</f>
        <v>Vyplň údaj</v>
      </c>
      <c r="F18" s="286"/>
      <c r="G18" s="286"/>
      <c r="H18" s="286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hidden="1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07" t="s">
        <v>32</v>
      </c>
      <c r="F21" s="34"/>
      <c r="G21" s="34"/>
      <c r="H21" s="34"/>
      <c r="I21" s="105" t="s">
        <v>28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hidden="1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">
        <v>19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07" t="s">
        <v>35</v>
      </c>
      <c r="F24" s="34"/>
      <c r="G24" s="34"/>
      <c r="H24" s="34"/>
      <c r="I24" s="105" t="s">
        <v>28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hidden="1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05" t="s">
        <v>36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hidden="1" customHeight="1">
      <c r="A27" s="109"/>
      <c r="B27" s="110"/>
      <c r="C27" s="109"/>
      <c r="D27" s="109"/>
      <c r="E27" s="287" t="s">
        <v>19</v>
      </c>
      <c r="F27" s="287"/>
      <c r="G27" s="287"/>
      <c r="H27" s="287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hidden="1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hidden="1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9"/>
      <c r="C30" s="34"/>
      <c r="D30" s="113" t="s">
        <v>38</v>
      </c>
      <c r="E30" s="34"/>
      <c r="F30" s="34"/>
      <c r="G30" s="34"/>
      <c r="H30" s="34"/>
      <c r="I30" s="34"/>
      <c r="J30" s="114">
        <f>ROUND(J80,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hidden="1" customHeight="1">
      <c r="A32" s="34"/>
      <c r="B32" s="39"/>
      <c r="C32" s="34"/>
      <c r="D32" s="34"/>
      <c r="E32" s="34"/>
      <c r="F32" s="115" t="s">
        <v>40</v>
      </c>
      <c r="G32" s="34"/>
      <c r="H32" s="34"/>
      <c r="I32" s="115" t="s">
        <v>39</v>
      </c>
      <c r="J32" s="115" t="s">
        <v>41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116" t="s">
        <v>42</v>
      </c>
      <c r="E33" s="105" t="s">
        <v>43</v>
      </c>
      <c r="F33" s="117">
        <f>ROUND((SUM(BE80:BE87)),  2)</f>
        <v>0</v>
      </c>
      <c r="G33" s="34"/>
      <c r="H33" s="34"/>
      <c r="I33" s="118">
        <v>0.21</v>
      </c>
      <c r="J33" s="117">
        <f>ROUND(((SUM(BE80:BE87))*I33),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05" t="s">
        <v>44</v>
      </c>
      <c r="F34" s="117">
        <f>ROUND((SUM(BF80:BF87)),  2)</f>
        <v>0</v>
      </c>
      <c r="G34" s="34"/>
      <c r="H34" s="34"/>
      <c r="I34" s="118">
        <v>0.15</v>
      </c>
      <c r="J34" s="117">
        <f>ROUND(((SUM(BF80:BF87))*I34),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45</v>
      </c>
      <c r="F35" s="117">
        <f>ROUND((SUM(BG80:BG87)),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46</v>
      </c>
      <c r="F36" s="117">
        <f>ROUND((SUM(BH80:BH87)),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47</v>
      </c>
      <c r="F37" s="117">
        <f>ROUND((SUM(BI80:BI87)),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hidden="1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9"/>
      <c r="C39" s="119"/>
      <c r="D39" s="120" t="s">
        <v>48</v>
      </c>
      <c r="E39" s="121"/>
      <c r="F39" s="121"/>
      <c r="G39" s="122" t="s">
        <v>49</v>
      </c>
      <c r="H39" s="123" t="s">
        <v>50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ht="11.25" hidden="1"/>
    <row r="42" spans="1:31" ht="11.25" hidden="1"/>
    <row r="43" spans="1:31" ht="11.25" hidden="1"/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92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288" t="str">
        <f>E7</f>
        <v>Rekonstrukce ul. Jankovcova - II.etapa (od ul. Sovova po ul. Palackého)</v>
      </c>
      <c r="F48" s="289"/>
      <c r="G48" s="289"/>
      <c r="H48" s="289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90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260" t="str">
        <f>E9</f>
        <v>VON - Vedlejší a ostatní náklady</v>
      </c>
      <c r="F50" s="290"/>
      <c r="G50" s="290"/>
      <c r="H50" s="290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Teplice</v>
      </c>
      <c r="G52" s="36"/>
      <c r="H52" s="36"/>
      <c r="I52" s="29" t="s">
        <v>23</v>
      </c>
      <c r="J52" s="59" t="str">
        <f>IF(J12="","",J12)</f>
        <v>14. 8. 2020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Statutární město Teplice</v>
      </c>
      <c r="G54" s="36"/>
      <c r="H54" s="36"/>
      <c r="I54" s="29" t="s">
        <v>31</v>
      </c>
      <c r="J54" s="32" t="str">
        <f>E21</f>
        <v>B-PROJEKTY Teplice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>Ladislav Marek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93</v>
      </c>
      <c r="D57" s="131"/>
      <c r="E57" s="131"/>
      <c r="F57" s="131"/>
      <c r="G57" s="131"/>
      <c r="H57" s="131"/>
      <c r="I57" s="131"/>
      <c r="J57" s="132" t="s">
        <v>94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70</v>
      </c>
      <c r="D59" s="36"/>
      <c r="E59" s="36"/>
      <c r="F59" s="36"/>
      <c r="G59" s="36"/>
      <c r="H59" s="36"/>
      <c r="I59" s="36"/>
      <c r="J59" s="77">
        <f>J80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95</v>
      </c>
    </row>
    <row r="60" spans="1:47" s="9" customFormat="1" ht="24.95" customHeight="1">
      <c r="B60" s="134"/>
      <c r="C60" s="135"/>
      <c r="D60" s="136" t="s">
        <v>639</v>
      </c>
      <c r="E60" s="137"/>
      <c r="F60" s="137"/>
      <c r="G60" s="137"/>
      <c r="H60" s="137"/>
      <c r="I60" s="137"/>
      <c r="J60" s="138">
        <f>J81</f>
        <v>0</v>
      </c>
      <c r="K60" s="135"/>
      <c r="L60" s="139"/>
    </row>
    <row r="61" spans="1:47" s="2" customFormat="1" ht="21.75" customHeight="1">
      <c r="A61" s="34"/>
      <c r="B61" s="35"/>
      <c r="C61" s="36"/>
      <c r="D61" s="36"/>
      <c r="E61" s="36"/>
      <c r="F61" s="36"/>
      <c r="G61" s="36"/>
      <c r="H61" s="36"/>
      <c r="I61" s="36"/>
      <c r="J61" s="36"/>
      <c r="K61" s="36"/>
      <c r="L61" s="10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6.95" customHeight="1">
      <c r="A62" s="34"/>
      <c r="B62" s="47"/>
      <c r="C62" s="48"/>
      <c r="D62" s="48"/>
      <c r="E62" s="48"/>
      <c r="F62" s="48"/>
      <c r="G62" s="48"/>
      <c r="H62" s="48"/>
      <c r="I62" s="48"/>
      <c r="J62" s="48"/>
      <c r="K62" s="48"/>
      <c r="L62" s="10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6" spans="1:63" s="2" customFormat="1" ht="6.95" customHeight="1">
      <c r="A66" s="34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106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63" s="2" customFormat="1" ht="24.95" customHeight="1">
      <c r="A67" s="34"/>
      <c r="B67" s="35"/>
      <c r="C67" s="23" t="s">
        <v>105</v>
      </c>
      <c r="D67" s="36"/>
      <c r="E67" s="36"/>
      <c r="F67" s="36"/>
      <c r="G67" s="36"/>
      <c r="H67" s="36"/>
      <c r="I67" s="36"/>
      <c r="J67" s="36"/>
      <c r="K67" s="36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63" s="2" customFormat="1" ht="6.95" customHeight="1">
      <c r="A68" s="34"/>
      <c r="B68" s="35"/>
      <c r="C68" s="36"/>
      <c r="D68" s="36"/>
      <c r="E68" s="36"/>
      <c r="F68" s="36"/>
      <c r="G68" s="36"/>
      <c r="H68" s="36"/>
      <c r="I68" s="36"/>
      <c r="J68" s="36"/>
      <c r="K68" s="36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63" s="2" customFormat="1" ht="12" customHeight="1">
      <c r="A69" s="34"/>
      <c r="B69" s="35"/>
      <c r="C69" s="29" t="s">
        <v>16</v>
      </c>
      <c r="D69" s="36"/>
      <c r="E69" s="36"/>
      <c r="F69" s="36"/>
      <c r="G69" s="36"/>
      <c r="H69" s="36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63" s="2" customFormat="1" ht="16.5" customHeight="1">
      <c r="A70" s="34"/>
      <c r="B70" s="35"/>
      <c r="C70" s="36"/>
      <c r="D70" s="36"/>
      <c r="E70" s="288" t="str">
        <f>E7</f>
        <v>Rekonstrukce ul. Jankovcova - II.etapa (od ul. Sovova po ul. Palackého)</v>
      </c>
      <c r="F70" s="289"/>
      <c r="G70" s="289"/>
      <c r="H70" s="289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63" s="2" customFormat="1" ht="12" customHeight="1">
      <c r="A71" s="34"/>
      <c r="B71" s="35"/>
      <c r="C71" s="29" t="s">
        <v>90</v>
      </c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63" s="2" customFormat="1" ht="16.5" customHeight="1">
      <c r="A72" s="34"/>
      <c r="B72" s="35"/>
      <c r="C72" s="36"/>
      <c r="D72" s="36"/>
      <c r="E72" s="260" t="str">
        <f>E9</f>
        <v>VON - Vedlejší a ostatní náklady</v>
      </c>
      <c r="F72" s="290"/>
      <c r="G72" s="290"/>
      <c r="H72" s="290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63" s="2" customFormat="1" ht="6.95" customHeight="1">
      <c r="A73" s="34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63" s="2" customFormat="1" ht="12" customHeight="1">
      <c r="A74" s="34"/>
      <c r="B74" s="35"/>
      <c r="C74" s="29" t="s">
        <v>21</v>
      </c>
      <c r="D74" s="36"/>
      <c r="E74" s="36"/>
      <c r="F74" s="27" t="str">
        <f>F12</f>
        <v>Teplice</v>
      </c>
      <c r="G74" s="36"/>
      <c r="H74" s="36"/>
      <c r="I74" s="29" t="s">
        <v>23</v>
      </c>
      <c r="J74" s="59" t="str">
        <f>IF(J12="","",J12)</f>
        <v>14. 8. 2020</v>
      </c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63" s="2" customFormat="1" ht="6.95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63" s="2" customFormat="1" ht="25.7" customHeight="1">
      <c r="A76" s="34"/>
      <c r="B76" s="35"/>
      <c r="C76" s="29" t="s">
        <v>25</v>
      </c>
      <c r="D76" s="36"/>
      <c r="E76" s="36"/>
      <c r="F76" s="27" t="str">
        <f>E15</f>
        <v>Statutární město Teplice</v>
      </c>
      <c r="G76" s="36"/>
      <c r="H76" s="36"/>
      <c r="I76" s="29" t="s">
        <v>31</v>
      </c>
      <c r="J76" s="32" t="str">
        <f>E21</f>
        <v>B-PROJEKTY Teplice s.r.o.</v>
      </c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63" s="2" customFormat="1" ht="15.2" customHeight="1">
      <c r="A77" s="34"/>
      <c r="B77" s="35"/>
      <c r="C77" s="29" t="s">
        <v>29</v>
      </c>
      <c r="D77" s="36"/>
      <c r="E77" s="36"/>
      <c r="F77" s="27" t="str">
        <f>IF(E18="","",E18)</f>
        <v>Vyplň údaj</v>
      </c>
      <c r="G77" s="36"/>
      <c r="H77" s="36"/>
      <c r="I77" s="29" t="s">
        <v>34</v>
      </c>
      <c r="J77" s="32" t="str">
        <f>E24</f>
        <v>Ladislav Marek</v>
      </c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63" s="2" customFormat="1" ht="10.35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63" s="11" customFormat="1" ht="29.25" customHeight="1">
      <c r="A79" s="146"/>
      <c r="B79" s="147"/>
      <c r="C79" s="148" t="s">
        <v>106</v>
      </c>
      <c r="D79" s="149" t="s">
        <v>57</v>
      </c>
      <c r="E79" s="149" t="s">
        <v>53</v>
      </c>
      <c r="F79" s="149" t="s">
        <v>54</v>
      </c>
      <c r="G79" s="149" t="s">
        <v>107</v>
      </c>
      <c r="H79" s="149" t="s">
        <v>108</v>
      </c>
      <c r="I79" s="149" t="s">
        <v>109</v>
      </c>
      <c r="J79" s="149" t="s">
        <v>94</v>
      </c>
      <c r="K79" s="150" t="s">
        <v>110</v>
      </c>
      <c r="L79" s="151"/>
      <c r="M79" s="68" t="s">
        <v>19</v>
      </c>
      <c r="N79" s="69" t="s">
        <v>42</v>
      </c>
      <c r="O79" s="69" t="s">
        <v>111</v>
      </c>
      <c r="P79" s="69" t="s">
        <v>112</v>
      </c>
      <c r="Q79" s="69" t="s">
        <v>113</v>
      </c>
      <c r="R79" s="69" t="s">
        <v>114</v>
      </c>
      <c r="S79" s="69" t="s">
        <v>115</v>
      </c>
      <c r="T79" s="70" t="s">
        <v>116</v>
      </c>
      <c r="U79" s="146"/>
      <c r="V79" s="146"/>
      <c r="W79" s="146"/>
      <c r="X79" s="146"/>
      <c r="Y79" s="146"/>
      <c r="Z79" s="146"/>
      <c r="AA79" s="146"/>
      <c r="AB79" s="146"/>
      <c r="AC79" s="146"/>
      <c r="AD79" s="146"/>
      <c r="AE79" s="146"/>
    </row>
    <row r="80" spans="1:63" s="2" customFormat="1" ht="22.9" customHeight="1">
      <c r="A80" s="34"/>
      <c r="B80" s="35"/>
      <c r="C80" s="75" t="s">
        <v>117</v>
      </c>
      <c r="D80" s="36"/>
      <c r="E80" s="36"/>
      <c r="F80" s="36"/>
      <c r="G80" s="36"/>
      <c r="H80" s="36"/>
      <c r="I80" s="36"/>
      <c r="J80" s="152">
        <f>BK80</f>
        <v>0</v>
      </c>
      <c r="K80" s="36"/>
      <c r="L80" s="39"/>
      <c r="M80" s="71"/>
      <c r="N80" s="153"/>
      <c r="O80" s="72"/>
      <c r="P80" s="154">
        <f>P81</f>
        <v>0</v>
      </c>
      <c r="Q80" s="72"/>
      <c r="R80" s="154">
        <f>R81</f>
        <v>0</v>
      </c>
      <c r="S80" s="72"/>
      <c r="T80" s="155">
        <f>T81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T80" s="17" t="s">
        <v>71</v>
      </c>
      <c r="AU80" s="17" t="s">
        <v>95</v>
      </c>
      <c r="BK80" s="156">
        <f>BK81</f>
        <v>0</v>
      </c>
    </row>
    <row r="81" spans="1:65" s="12" customFormat="1" ht="25.9" customHeight="1">
      <c r="B81" s="157"/>
      <c r="C81" s="158"/>
      <c r="D81" s="159" t="s">
        <v>71</v>
      </c>
      <c r="E81" s="160" t="s">
        <v>640</v>
      </c>
      <c r="F81" s="160" t="s">
        <v>641</v>
      </c>
      <c r="G81" s="158"/>
      <c r="H81" s="158"/>
      <c r="I81" s="161"/>
      <c r="J81" s="162">
        <f>BK81</f>
        <v>0</v>
      </c>
      <c r="K81" s="158"/>
      <c r="L81" s="163"/>
      <c r="M81" s="164"/>
      <c r="N81" s="165"/>
      <c r="O81" s="165"/>
      <c r="P81" s="166">
        <f>SUM(P82:P87)</f>
        <v>0</v>
      </c>
      <c r="Q81" s="165"/>
      <c r="R81" s="166">
        <f>SUM(R82:R87)</f>
        <v>0</v>
      </c>
      <c r="S81" s="165"/>
      <c r="T81" s="167">
        <f>SUM(T82:T87)</f>
        <v>0</v>
      </c>
      <c r="AR81" s="168" t="s">
        <v>147</v>
      </c>
      <c r="AT81" s="169" t="s">
        <v>71</v>
      </c>
      <c r="AU81" s="169" t="s">
        <v>72</v>
      </c>
      <c r="AY81" s="168" t="s">
        <v>120</v>
      </c>
      <c r="BK81" s="170">
        <f>SUM(BK82:BK87)</f>
        <v>0</v>
      </c>
    </row>
    <row r="82" spans="1:65" s="2" customFormat="1" ht="16.5" customHeight="1">
      <c r="A82" s="34"/>
      <c r="B82" s="35"/>
      <c r="C82" s="173" t="s">
        <v>80</v>
      </c>
      <c r="D82" s="173" t="s">
        <v>122</v>
      </c>
      <c r="E82" s="174" t="s">
        <v>642</v>
      </c>
      <c r="F82" s="175" t="s">
        <v>643</v>
      </c>
      <c r="G82" s="176" t="s">
        <v>618</v>
      </c>
      <c r="H82" s="177">
        <v>1</v>
      </c>
      <c r="I82" s="178"/>
      <c r="J82" s="179">
        <f>ROUND(I82*H82,2)</f>
        <v>0</v>
      </c>
      <c r="K82" s="175" t="s">
        <v>19</v>
      </c>
      <c r="L82" s="39"/>
      <c r="M82" s="180" t="s">
        <v>19</v>
      </c>
      <c r="N82" s="181" t="s">
        <v>43</v>
      </c>
      <c r="O82" s="64"/>
      <c r="P82" s="182">
        <f>O82*H82</f>
        <v>0</v>
      </c>
      <c r="Q82" s="182">
        <v>0</v>
      </c>
      <c r="R82" s="182">
        <f>Q82*H82</f>
        <v>0</v>
      </c>
      <c r="S82" s="182">
        <v>0</v>
      </c>
      <c r="T82" s="183">
        <f>S82*H82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R82" s="184" t="s">
        <v>644</v>
      </c>
      <c r="AT82" s="184" t="s">
        <v>122</v>
      </c>
      <c r="AU82" s="184" t="s">
        <v>80</v>
      </c>
      <c r="AY82" s="17" t="s">
        <v>120</v>
      </c>
      <c r="BE82" s="185">
        <f>IF(N82="základní",J82,0)</f>
        <v>0</v>
      </c>
      <c r="BF82" s="185">
        <f>IF(N82="snížená",J82,0)</f>
        <v>0</v>
      </c>
      <c r="BG82" s="185">
        <f>IF(N82="zákl. přenesená",J82,0)</f>
        <v>0</v>
      </c>
      <c r="BH82" s="185">
        <f>IF(N82="sníž. přenesená",J82,0)</f>
        <v>0</v>
      </c>
      <c r="BI82" s="185">
        <f>IF(N82="nulová",J82,0)</f>
        <v>0</v>
      </c>
      <c r="BJ82" s="17" t="s">
        <v>80</v>
      </c>
      <c r="BK82" s="185">
        <f>ROUND(I82*H82,2)</f>
        <v>0</v>
      </c>
      <c r="BL82" s="17" t="s">
        <v>644</v>
      </c>
      <c r="BM82" s="184" t="s">
        <v>645</v>
      </c>
    </row>
    <row r="83" spans="1:65" s="2" customFormat="1" ht="16.5" customHeight="1">
      <c r="A83" s="34"/>
      <c r="B83" s="35"/>
      <c r="C83" s="173" t="s">
        <v>82</v>
      </c>
      <c r="D83" s="173" t="s">
        <v>122</v>
      </c>
      <c r="E83" s="174" t="s">
        <v>646</v>
      </c>
      <c r="F83" s="175" t="s">
        <v>647</v>
      </c>
      <c r="G83" s="176" t="s">
        <v>618</v>
      </c>
      <c r="H83" s="177">
        <v>1</v>
      </c>
      <c r="I83" s="178"/>
      <c r="J83" s="179">
        <f>ROUND(I83*H83,2)</f>
        <v>0</v>
      </c>
      <c r="K83" s="175" t="s">
        <v>19</v>
      </c>
      <c r="L83" s="39"/>
      <c r="M83" s="180" t="s">
        <v>19</v>
      </c>
      <c r="N83" s="181" t="s">
        <v>43</v>
      </c>
      <c r="O83" s="64"/>
      <c r="P83" s="182">
        <f>O83*H83</f>
        <v>0</v>
      </c>
      <c r="Q83" s="182">
        <v>0</v>
      </c>
      <c r="R83" s="182">
        <f>Q83*H83</f>
        <v>0</v>
      </c>
      <c r="S83" s="182">
        <v>0</v>
      </c>
      <c r="T83" s="183">
        <f>S83*H83</f>
        <v>0</v>
      </c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R83" s="184" t="s">
        <v>644</v>
      </c>
      <c r="AT83" s="184" t="s">
        <v>122</v>
      </c>
      <c r="AU83" s="184" t="s">
        <v>80</v>
      </c>
      <c r="AY83" s="17" t="s">
        <v>120</v>
      </c>
      <c r="BE83" s="185">
        <f>IF(N83="základní",J83,0)</f>
        <v>0</v>
      </c>
      <c r="BF83" s="185">
        <f>IF(N83="snížená",J83,0)</f>
        <v>0</v>
      </c>
      <c r="BG83" s="185">
        <f>IF(N83="zákl. přenesená",J83,0)</f>
        <v>0</v>
      </c>
      <c r="BH83" s="185">
        <f>IF(N83="sníž. přenesená",J83,0)</f>
        <v>0</v>
      </c>
      <c r="BI83" s="185">
        <f>IF(N83="nulová",J83,0)</f>
        <v>0</v>
      </c>
      <c r="BJ83" s="17" t="s">
        <v>80</v>
      </c>
      <c r="BK83" s="185">
        <f>ROUND(I83*H83,2)</f>
        <v>0</v>
      </c>
      <c r="BL83" s="17" t="s">
        <v>644</v>
      </c>
      <c r="BM83" s="184" t="s">
        <v>648</v>
      </c>
    </row>
    <row r="84" spans="1:65" s="2" customFormat="1" ht="16.5" customHeight="1">
      <c r="A84" s="34"/>
      <c r="B84" s="35"/>
      <c r="C84" s="173" t="s">
        <v>136</v>
      </c>
      <c r="D84" s="173" t="s">
        <v>122</v>
      </c>
      <c r="E84" s="174" t="s">
        <v>649</v>
      </c>
      <c r="F84" s="175" t="s">
        <v>650</v>
      </c>
      <c r="G84" s="176" t="s">
        <v>618</v>
      </c>
      <c r="H84" s="177">
        <v>1</v>
      </c>
      <c r="I84" s="178"/>
      <c r="J84" s="179">
        <f>ROUND(I84*H84,2)</f>
        <v>0</v>
      </c>
      <c r="K84" s="175" t="s">
        <v>19</v>
      </c>
      <c r="L84" s="39"/>
      <c r="M84" s="180" t="s">
        <v>19</v>
      </c>
      <c r="N84" s="181" t="s">
        <v>43</v>
      </c>
      <c r="O84" s="64"/>
      <c r="P84" s="182">
        <f>O84*H84</f>
        <v>0</v>
      </c>
      <c r="Q84" s="182">
        <v>0</v>
      </c>
      <c r="R84" s="182">
        <f>Q84*H84</f>
        <v>0</v>
      </c>
      <c r="S84" s="182">
        <v>0</v>
      </c>
      <c r="T84" s="183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84" t="s">
        <v>644</v>
      </c>
      <c r="AT84" s="184" t="s">
        <v>122</v>
      </c>
      <c r="AU84" s="184" t="s">
        <v>80</v>
      </c>
      <c r="AY84" s="17" t="s">
        <v>120</v>
      </c>
      <c r="BE84" s="185">
        <f>IF(N84="základní",J84,0)</f>
        <v>0</v>
      </c>
      <c r="BF84" s="185">
        <f>IF(N84="snížená",J84,0)</f>
        <v>0</v>
      </c>
      <c r="BG84" s="185">
        <f>IF(N84="zákl. přenesená",J84,0)</f>
        <v>0</v>
      </c>
      <c r="BH84" s="185">
        <f>IF(N84="sníž. přenesená",J84,0)</f>
        <v>0</v>
      </c>
      <c r="BI84" s="185">
        <f>IF(N84="nulová",J84,0)</f>
        <v>0</v>
      </c>
      <c r="BJ84" s="17" t="s">
        <v>80</v>
      </c>
      <c r="BK84" s="185">
        <f>ROUND(I84*H84,2)</f>
        <v>0</v>
      </c>
      <c r="BL84" s="17" t="s">
        <v>644</v>
      </c>
      <c r="BM84" s="184" t="s">
        <v>651</v>
      </c>
    </row>
    <row r="85" spans="1:65" s="2" customFormat="1" ht="19.5">
      <c r="A85" s="34"/>
      <c r="B85" s="35"/>
      <c r="C85" s="36"/>
      <c r="D85" s="188" t="s">
        <v>250</v>
      </c>
      <c r="E85" s="36"/>
      <c r="F85" s="229" t="s">
        <v>652</v>
      </c>
      <c r="G85" s="36"/>
      <c r="H85" s="36"/>
      <c r="I85" s="230"/>
      <c r="J85" s="36"/>
      <c r="K85" s="36"/>
      <c r="L85" s="39"/>
      <c r="M85" s="231"/>
      <c r="N85" s="232"/>
      <c r="O85" s="64"/>
      <c r="P85" s="64"/>
      <c r="Q85" s="64"/>
      <c r="R85" s="64"/>
      <c r="S85" s="64"/>
      <c r="T85" s="65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7" t="s">
        <v>250</v>
      </c>
      <c r="AU85" s="17" t="s">
        <v>80</v>
      </c>
    </row>
    <row r="86" spans="1:65" s="2" customFormat="1" ht="16.5" customHeight="1">
      <c r="A86" s="34"/>
      <c r="B86" s="35"/>
      <c r="C86" s="173" t="s">
        <v>127</v>
      </c>
      <c r="D86" s="173" t="s">
        <v>122</v>
      </c>
      <c r="E86" s="174" t="s">
        <v>653</v>
      </c>
      <c r="F86" s="175" t="s">
        <v>654</v>
      </c>
      <c r="G86" s="176" t="s">
        <v>125</v>
      </c>
      <c r="H86" s="177">
        <v>3</v>
      </c>
      <c r="I86" s="178"/>
      <c r="J86" s="179">
        <f>ROUND(I86*H86,2)</f>
        <v>0</v>
      </c>
      <c r="K86" s="175" t="s">
        <v>19</v>
      </c>
      <c r="L86" s="39"/>
      <c r="M86" s="180" t="s">
        <v>19</v>
      </c>
      <c r="N86" s="181" t="s">
        <v>43</v>
      </c>
      <c r="O86" s="64"/>
      <c r="P86" s="182">
        <f>O86*H86</f>
        <v>0</v>
      </c>
      <c r="Q86" s="182">
        <v>0</v>
      </c>
      <c r="R86" s="182">
        <f>Q86*H86</f>
        <v>0</v>
      </c>
      <c r="S86" s="182">
        <v>0</v>
      </c>
      <c r="T86" s="183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4" t="s">
        <v>644</v>
      </c>
      <c r="AT86" s="184" t="s">
        <v>122</v>
      </c>
      <c r="AU86" s="184" t="s">
        <v>80</v>
      </c>
      <c r="AY86" s="17" t="s">
        <v>120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17" t="s">
        <v>80</v>
      </c>
      <c r="BK86" s="185">
        <f>ROUND(I86*H86,2)</f>
        <v>0</v>
      </c>
      <c r="BL86" s="17" t="s">
        <v>644</v>
      </c>
      <c r="BM86" s="184" t="s">
        <v>655</v>
      </c>
    </row>
    <row r="87" spans="1:65" s="2" customFormat="1" ht="16.5" customHeight="1">
      <c r="A87" s="34"/>
      <c r="B87" s="35"/>
      <c r="C87" s="173" t="s">
        <v>147</v>
      </c>
      <c r="D87" s="173" t="s">
        <v>122</v>
      </c>
      <c r="E87" s="174" t="s">
        <v>656</v>
      </c>
      <c r="F87" s="175" t="s">
        <v>657</v>
      </c>
      <c r="G87" s="176" t="s">
        <v>618</v>
      </c>
      <c r="H87" s="177">
        <v>1</v>
      </c>
      <c r="I87" s="178"/>
      <c r="J87" s="179">
        <f>ROUND(I87*H87,2)</f>
        <v>0</v>
      </c>
      <c r="K87" s="175" t="s">
        <v>19</v>
      </c>
      <c r="L87" s="39"/>
      <c r="M87" s="233" t="s">
        <v>19</v>
      </c>
      <c r="N87" s="234" t="s">
        <v>43</v>
      </c>
      <c r="O87" s="235"/>
      <c r="P87" s="236">
        <f>O87*H87</f>
        <v>0</v>
      </c>
      <c r="Q87" s="236">
        <v>0</v>
      </c>
      <c r="R87" s="236">
        <f>Q87*H87</f>
        <v>0</v>
      </c>
      <c r="S87" s="236">
        <v>0</v>
      </c>
      <c r="T87" s="237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84" t="s">
        <v>644</v>
      </c>
      <c r="AT87" s="184" t="s">
        <v>122</v>
      </c>
      <c r="AU87" s="184" t="s">
        <v>80</v>
      </c>
      <c r="AY87" s="17" t="s">
        <v>120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17" t="s">
        <v>80</v>
      </c>
      <c r="BK87" s="185">
        <f>ROUND(I87*H87,2)</f>
        <v>0</v>
      </c>
      <c r="BL87" s="17" t="s">
        <v>644</v>
      </c>
      <c r="BM87" s="184" t="s">
        <v>658</v>
      </c>
    </row>
    <row r="88" spans="1:65" s="2" customFormat="1" ht="6.95" customHeight="1">
      <c r="A88" s="34"/>
      <c r="B88" s="47"/>
      <c r="C88" s="48"/>
      <c r="D88" s="48"/>
      <c r="E88" s="48"/>
      <c r="F88" s="48"/>
      <c r="G88" s="48"/>
      <c r="H88" s="48"/>
      <c r="I88" s="48"/>
      <c r="J88" s="48"/>
      <c r="K88" s="48"/>
      <c r="L88" s="39"/>
      <c r="M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</sheetData>
  <sheetProtection algorithmName="SHA-512" hashValue="7tndymW9es1HcTTQu3mHKjkWH93HvC+n5tlflOS/R6Px0e1jhxuI654aCYZbfhUwE/JFUbHzE+CKtTBDR2qJiA==" saltValue="UpKDqj5CwEzpTO631aQtRXVD9WAPw/j+77o9hgggv/sIgEx4xVLP/awxXEp9pNeJ8yVIe5wB7rKzmDHm2yULYA==" spinCount="100000" sheet="1" objects="1" scenarios="1" formatColumns="0" formatRows="0" autoFilter="0"/>
  <autoFilter ref="C79:K87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 100 - KOMUNIKACE</vt:lpstr>
      <vt:lpstr>SO 400 - Veřejné osvětlení</vt:lpstr>
      <vt:lpstr>VON - Vedlejší a ostatní ...</vt:lpstr>
      <vt:lpstr>'Rekapitulace stavby'!Názvy_tisku</vt:lpstr>
      <vt:lpstr>'SO 100 - KOMUNIKACE'!Názvy_tisku</vt:lpstr>
      <vt:lpstr>'SO 400 - Veřejné osvětlení'!Názvy_tisku</vt:lpstr>
      <vt:lpstr>'VON - Vedlejší a ostatní ...'!Názvy_tisku</vt:lpstr>
      <vt:lpstr>'Rekapitulace stavby'!Oblast_tisku</vt:lpstr>
      <vt:lpstr>'SO 100 - KOMUNIKACE'!Oblast_tisku</vt:lpstr>
      <vt:lpstr>'SO 400 - Veřejné osvětlení'!Oblast_tisku</vt:lpstr>
      <vt:lpstr>'VON - Vedlejší a ostatní 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Ladislav</dc:creator>
  <cp:lastModifiedBy>Marek Ladislav</cp:lastModifiedBy>
  <dcterms:created xsi:type="dcterms:W3CDTF">2021-02-03T09:09:55Z</dcterms:created>
  <dcterms:modified xsi:type="dcterms:W3CDTF">2021-02-03T09:11:00Z</dcterms:modified>
</cp:coreProperties>
</file>