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mc:AlternateContent xmlns:mc="http://schemas.openxmlformats.org/markup-compatibility/2006">
    <mc:Choice Requires="x15">
      <x15ac:absPath xmlns:x15ac="http://schemas.microsoft.com/office/spreadsheetml/2010/11/ac" url="C:\Users\tomas\OneDrive\Dokumenty\Práce_data\176_2020_AQCT_oprava střechy\VV+Rozp\"/>
    </mc:Choice>
  </mc:AlternateContent>
  <xr:revisionPtr revIDLastSave="0" documentId="13_ncr:1_{54E1C4DC-8C42-47E7-95DF-596643C3DD7B}" xr6:coauthVersionLast="46" xr6:coauthVersionMax="46" xr10:uidLastSave="{00000000-0000-0000-0000-000000000000}"/>
  <bookViews>
    <workbookView xWindow="-120" yWindow="-120" windowWidth="77040" windowHeight="21240" xr2:uid="{00000000-000D-0000-FFFF-FFFF00000000}"/>
  </bookViews>
  <sheets>
    <sheet name="Rekapitulace zakázky" sheetId="1" r:id="rId1"/>
    <sheet name="01 - Objekt A demontáž " sheetId="2" r:id="rId2"/>
    <sheet name="02 - Objekt A - rekonstru..." sheetId="3" r:id="rId3"/>
    <sheet name="03 - Objekt B demontáž " sheetId="4" r:id="rId4"/>
    <sheet name="04 - Objekt B rekonstrukce" sheetId="5" r:id="rId5"/>
    <sheet name="05 - Objekt C - demontáž" sheetId="6" r:id="rId6"/>
    <sheet name="06 - Objekt C - rekonstru..." sheetId="7" r:id="rId7"/>
    <sheet name="07 - Objekt D - demontáž" sheetId="8" r:id="rId8"/>
    <sheet name="08 - Objekt D rekonstrukce" sheetId="9" r:id="rId9"/>
    <sheet name="09 - VRN" sheetId="10" r:id="rId10"/>
    <sheet name="Pokyny pro vyplnění" sheetId="11" r:id="rId11"/>
  </sheets>
  <definedNames>
    <definedName name="_xlnm._FilterDatabase" localSheetId="1" hidden="1">'01 - Objekt A demontáž '!$C$89:$K$233</definedName>
    <definedName name="_xlnm._FilterDatabase" localSheetId="2" hidden="1">'02 - Objekt A - rekonstru...'!$C$88:$K$419</definedName>
    <definedName name="_xlnm._FilterDatabase" localSheetId="3" hidden="1">'03 - Objekt B demontáž '!$C$90:$K$238</definedName>
    <definedName name="_xlnm._FilterDatabase" localSheetId="4" hidden="1">'04 - Objekt B rekonstrukce'!$C$88:$K$441</definedName>
    <definedName name="_xlnm._FilterDatabase" localSheetId="5" hidden="1">'05 - Objekt C - demontáž'!$C$85:$K$167</definedName>
    <definedName name="_xlnm._FilterDatabase" localSheetId="6" hidden="1">'06 - Objekt C - rekonstru...'!$C$87:$K$334</definedName>
    <definedName name="_xlnm._FilterDatabase" localSheetId="7" hidden="1">'07 - Objekt D - demontáž'!$C$85:$K$179</definedName>
    <definedName name="_xlnm._FilterDatabase" localSheetId="8" hidden="1">'08 - Objekt D rekonstrukce'!$C$86:$K$258</definedName>
    <definedName name="_xlnm._FilterDatabase" localSheetId="9" hidden="1">'09 - VRN'!$C$83:$K$100</definedName>
    <definedName name="_xlnm.Print_Titles" localSheetId="1">'01 - Objekt A demontáž '!$89:$89</definedName>
    <definedName name="_xlnm.Print_Titles" localSheetId="2">'02 - Objekt A - rekonstru...'!$88:$88</definedName>
    <definedName name="_xlnm.Print_Titles" localSheetId="3">'03 - Objekt B demontáž '!$90:$90</definedName>
    <definedName name="_xlnm.Print_Titles" localSheetId="4">'04 - Objekt B rekonstrukce'!$88:$88</definedName>
    <definedName name="_xlnm.Print_Titles" localSheetId="5">'05 - Objekt C - demontáž'!$85:$85</definedName>
    <definedName name="_xlnm.Print_Titles" localSheetId="6">'06 - Objekt C - rekonstru...'!$87:$87</definedName>
    <definedName name="_xlnm.Print_Titles" localSheetId="7">'07 - Objekt D - demontáž'!$85:$85</definedName>
    <definedName name="_xlnm.Print_Titles" localSheetId="8">'08 - Objekt D rekonstrukce'!$86:$86</definedName>
    <definedName name="_xlnm.Print_Titles" localSheetId="9">'09 - VRN'!$83:$83</definedName>
    <definedName name="_xlnm.Print_Titles" localSheetId="0">'Rekapitulace zakázky'!$52:$52</definedName>
    <definedName name="_xlnm.Print_Area" localSheetId="1">'01 - Objekt A demontáž '!$C$4:$J$39,'01 - Objekt A demontáž '!$C$45:$J$71,'01 - Objekt A demontáž '!$C$77:$K$233</definedName>
    <definedName name="_xlnm.Print_Area" localSheetId="2">'02 - Objekt A - rekonstru...'!$C$4:$J$39,'02 - Objekt A - rekonstru...'!$C$45:$J$70,'02 - Objekt A - rekonstru...'!$C$76:$K$419</definedName>
    <definedName name="_xlnm.Print_Area" localSheetId="3">'03 - Objekt B demontáž '!$C$4:$J$39,'03 - Objekt B demontáž '!$C$45:$J$72,'03 - Objekt B demontáž '!$C$78:$K$238</definedName>
    <definedName name="_xlnm.Print_Area" localSheetId="4">'04 - Objekt B rekonstrukce'!$C$4:$J$39,'04 - Objekt B rekonstrukce'!$C$45:$J$70,'04 - Objekt B rekonstrukce'!$C$76:$K$441</definedName>
    <definedName name="_xlnm.Print_Area" localSheetId="5">'05 - Objekt C - demontáž'!$C$4:$J$39,'05 - Objekt C - demontáž'!$C$45:$J$67,'05 - Objekt C - demontáž'!$C$73:$K$167</definedName>
    <definedName name="_xlnm.Print_Area" localSheetId="6">'06 - Objekt C - rekonstru...'!$C$4:$J$39,'06 - Objekt C - rekonstru...'!$C$45:$J$69,'06 - Objekt C - rekonstru...'!$C$75:$K$334</definedName>
    <definedName name="_xlnm.Print_Area" localSheetId="7">'07 - Objekt D - demontáž'!$C$4:$J$39,'07 - Objekt D - demontáž'!$C$45:$J$67,'07 - Objekt D - demontáž'!$C$73:$K$179</definedName>
    <definedName name="_xlnm.Print_Area" localSheetId="8">'08 - Objekt D rekonstrukce'!$C$4:$J$39,'08 - Objekt D rekonstrukce'!$C$45:$J$68,'08 - Objekt D rekonstrukce'!$C$74:$K$258</definedName>
    <definedName name="_xlnm.Print_Area" localSheetId="9">'09 - VRN'!$C$4:$J$39,'09 - VRN'!$C$45:$J$65,'09 - VRN'!$C$71:$K$100</definedName>
    <definedName name="_xlnm.Print_Area" localSheetId="0">'Rekapitulace zakázky'!$D$4:$AO$36,'Rekapitulace zakázky'!$C$42:$AQ$64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10" l="1"/>
  <c r="J36" i="10"/>
  <c r="AY63" i="1"/>
  <c r="J35" i="10"/>
  <c r="AX63" i="1" s="1"/>
  <c r="BI99" i="10"/>
  <c r="BH99" i="10"/>
  <c r="BG99" i="10"/>
  <c r="BF99" i="10"/>
  <c r="T99" i="10"/>
  <c r="T98" i="10"/>
  <c r="R99" i="10"/>
  <c r="R98" i="10" s="1"/>
  <c r="P99" i="10"/>
  <c r="P98" i="10"/>
  <c r="BI96" i="10"/>
  <c r="BH96" i="10"/>
  <c r="BG96" i="10"/>
  <c r="BF96" i="10"/>
  <c r="T96" i="10"/>
  <c r="T95" i="10" s="1"/>
  <c r="R96" i="10"/>
  <c r="R95" i="10"/>
  <c r="P96" i="10"/>
  <c r="P95" i="10" s="1"/>
  <c r="BI90" i="10"/>
  <c r="BH90" i="10"/>
  <c r="BG90" i="10"/>
  <c r="BF90" i="10"/>
  <c r="T90" i="10"/>
  <c r="T89" i="10"/>
  <c r="R90" i="10"/>
  <c r="R89" i="10" s="1"/>
  <c r="P90" i="10"/>
  <c r="P89" i="10"/>
  <c r="BI87" i="10"/>
  <c r="BH87" i="10"/>
  <c r="BG87" i="10"/>
  <c r="BF87" i="10"/>
  <c r="T87" i="10"/>
  <c r="T86" i="10" s="1"/>
  <c r="R87" i="10"/>
  <c r="R86" i="10" s="1"/>
  <c r="R85" i="10" s="1"/>
  <c r="R84" i="10" s="1"/>
  <c r="P87" i="10"/>
  <c r="P86" i="10" s="1"/>
  <c r="P85" i="10" s="1"/>
  <c r="P84" i="10" s="1"/>
  <c r="AU63" i="1" s="1"/>
  <c r="J81" i="10"/>
  <c r="F78" i="10"/>
  <c r="E76" i="10"/>
  <c r="J55" i="10"/>
  <c r="F52" i="10"/>
  <c r="E50" i="10"/>
  <c r="J21" i="10"/>
  <c r="E21" i="10"/>
  <c r="J80" i="10" s="1"/>
  <c r="J20" i="10"/>
  <c r="J18" i="10"/>
  <c r="E18" i="10"/>
  <c r="F81" i="10" s="1"/>
  <c r="J17" i="10"/>
  <c r="J15" i="10"/>
  <c r="E15" i="10"/>
  <c r="F80" i="10" s="1"/>
  <c r="J14" i="10"/>
  <c r="J12" i="10"/>
  <c r="J78" i="10" s="1"/>
  <c r="E7" i="10"/>
  <c r="E74" i="10"/>
  <c r="T248" i="9"/>
  <c r="J37" i="9"/>
  <c r="J36" i="9"/>
  <c r="AY62" i="1"/>
  <c r="J35" i="9"/>
  <c r="AX62" i="1" s="1"/>
  <c r="BI254" i="9"/>
  <c r="BH254" i="9"/>
  <c r="BG254" i="9"/>
  <c r="BF254" i="9"/>
  <c r="T254" i="9"/>
  <c r="R254" i="9"/>
  <c r="P254" i="9"/>
  <c r="BI249" i="9"/>
  <c r="BH249" i="9"/>
  <c r="BG249" i="9"/>
  <c r="BF249" i="9"/>
  <c r="T249" i="9"/>
  <c r="R249" i="9"/>
  <c r="P249" i="9"/>
  <c r="BI245" i="9"/>
  <c r="BH245" i="9"/>
  <c r="BG245" i="9"/>
  <c r="BF245" i="9"/>
  <c r="T245" i="9"/>
  <c r="R245" i="9"/>
  <c r="P245" i="9"/>
  <c r="BI242" i="9"/>
  <c r="BH242" i="9"/>
  <c r="BG242" i="9"/>
  <c r="BF242" i="9"/>
  <c r="T242" i="9"/>
  <c r="R242" i="9"/>
  <c r="P242" i="9"/>
  <c r="BI239" i="9"/>
  <c r="BH239" i="9"/>
  <c r="BG239" i="9"/>
  <c r="BF239" i="9"/>
  <c r="T239" i="9"/>
  <c r="R239" i="9"/>
  <c r="P239" i="9"/>
  <c r="BI233" i="9"/>
  <c r="BH233" i="9"/>
  <c r="BG233" i="9"/>
  <c r="BF233" i="9"/>
  <c r="T233" i="9"/>
  <c r="R233" i="9"/>
  <c r="P233" i="9"/>
  <c r="BI229" i="9"/>
  <c r="BH229" i="9"/>
  <c r="BG229" i="9"/>
  <c r="BF229" i="9"/>
  <c r="T229" i="9"/>
  <c r="R229" i="9"/>
  <c r="P229" i="9"/>
  <c r="BI226" i="9"/>
  <c r="BH226" i="9"/>
  <c r="BG226" i="9"/>
  <c r="BF226" i="9"/>
  <c r="T226" i="9"/>
  <c r="R226" i="9"/>
  <c r="P226" i="9"/>
  <c r="BI218" i="9"/>
  <c r="BH218" i="9"/>
  <c r="BG218" i="9"/>
  <c r="BF218" i="9"/>
  <c r="T218" i="9"/>
  <c r="R218" i="9"/>
  <c r="P218" i="9"/>
  <c r="BI213" i="9"/>
  <c r="BH213" i="9"/>
  <c r="BG213" i="9"/>
  <c r="BF213" i="9"/>
  <c r="T213" i="9"/>
  <c r="R213" i="9"/>
  <c r="P213" i="9"/>
  <c r="BI208" i="9"/>
  <c r="BH208" i="9"/>
  <c r="BG208" i="9"/>
  <c r="BF208" i="9"/>
  <c r="T208" i="9"/>
  <c r="R208" i="9"/>
  <c r="P208" i="9"/>
  <c r="BI202" i="9"/>
  <c r="BH202" i="9"/>
  <c r="BG202" i="9"/>
  <c r="BF202" i="9"/>
  <c r="T202" i="9"/>
  <c r="R202" i="9"/>
  <c r="P202" i="9"/>
  <c r="BI194" i="9"/>
  <c r="BH194" i="9"/>
  <c r="BG194" i="9"/>
  <c r="BF194" i="9"/>
  <c r="T194" i="9"/>
  <c r="R194" i="9"/>
  <c r="P194" i="9"/>
  <c r="BI188" i="9"/>
  <c r="BH188" i="9"/>
  <c r="BG188" i="9"/>
  <c r="BF188" i="9"/>
  <c r="T188" i="9"/>
  <c r="R188" i="9"/>
  <c r="P188" i="9"/>
  <c r="BI182" i="9"/>
  <c r="BH182" i="9"/>
  <c r="BG182" i="9"/>
  <c r="BF182" i="9"/>
  <c r="T182" i="9"/>
  <c r="R182" i="9"/>
  <c r="P182" i="9"/>
  <c r="BI176" i="9"/>
  <c r="BH176" i="9"/>
  <c r="BG176" i="9"/>
  <c r="BF176" i="9"/>
  <c r="T176" i="9"/>
  <c r="R176" i="9"/>
  <c r="P176" i="9"/>
  <c r="BI172" i="9"/>
  <c r="BH172" i="9"/>
  <c r="BG172" i="9"/>
  <c r="BF172" i="9"/>
  <c r="T172" i="9"/>
  <c r="R172" i="9"/>
  <c r="P172" i="9"/>
  <c r="BI169" i="9"/>
  <c r="BH169" i="9"/>
  <c r="BG169" i="9"/>
  <c r="BF169" i="9"/>
  <c r="T169" i="9"/>
  <c r="R169" i="9"/>
  <c r="P169" i="9"/>
  <c r="BI167" i="9"/>
  <c r="BH167" i="9"/>
  <c r="BG167" i="9"/>
  <c r="BF167" i="9"/>
  <c r="T167" i="9"/>
  <c r="R167" i="9"/>
  <c r="P167" i="9"/>
  <c r="BI164" i="9"/>
  <c r="BH164" i="9"/>
  <c r="BG164" i="9"/>
  <c r="BF164" i="9"/>
  <c r="T164" i="9"/>
  <c r="R164" i="9"/>
  <c r="P164" i="9"/>
  <c r="BI161" i="9"/>
  <c r="BH161" i="9"/>
  <c r="BG161" i="9"/>
  <c r="BF161" i="9"/>
  <c r="T161" i="9"/>
  <c r="R161" i="9"/>
  <c r="P161" i="9"/>
  <c r="BI153" i="9"/>
  <c r="BH153" i="9"/>
  <c r="BG153" i="9"/>
  <c r="BF153" i="9"/>
  <c r="T153" i="9"/>
  <c r="R153" i="9"/>
  <c r="P153" i="9"/>
  <c r="BI148" i="9"/>
  <c r="BH148" i="9"/>
  <c r="BG148" i="9"/>
  <c r="BF148" i="9"/>
  <c r="T148" i="9"/>
  <c r="R148" i="9"/>
  <c r="P148" i="9"/>
  <c r="BI141" i="9"/>
  <c r="BH141" i="9"/>
  <c r="BG141" i="9"/>
  <c r="BF141" i="9"/>
  <c r="T141" i="9"/>
  <c r="R141" i="9"/>
  <c r="P141" i="9"/>
  <c r="BI136" i="9"/>
  <c r="BH136" i="9"/>
  <c r="BG136" i="9"/>
  <c r="BF136" i="9"/>
  <c r="T136" i="9"/>
  <c r="R136" i="9"/>
  <c r="P136" i="9"/>
  <c r="BI130" i="9"/>
  <c r="BH130" i="9"/>
  <c r="BG130" i="9"/>
  <c r="BF130" i="9"/>
  <c r="T130" i="9"/>
  <c r="R130" i="9"/>
  <c r="P130" i="9"/>
  <c r="BI125" i="9"/>
  <c r="BH125" i="9"/>
  <c r="BG125" i="9"/>
  <c r="BF125" i="9"/>
  <c r="T125" i="9"/>
  <c r="R125" i="9"/>
  <c r="P125" i="9"/>
  <c r="BI122" i="9"/>
  <c r="BH122" i="9"/>
  <c r="BG122" i="9"/>
  <c r="BF122" i="9"/>
  <c r="T122" i="9"/>
  <c r="R122" i="9"/>
  <c r="P122" i="9"/>
  <c r="BI116" i="9"/>
  <c r="BH116" i="9"/>
  <c r="BG116" i="9"/>
  <c r="BF116" i="9"/>
  <c r="T116" i="9"/>
  <c r="R116" i="9"/>
  <c r="P116" i="9"/>
  <c r="BI114" i="9"/>
  <c r="BH114" i="9"/>
  <c r="BG114" i="9"/>
  <c r="BF114" i="9"/>
  <c r="T114" i="9"/>
  <c r="R114" i="9"/>
  <c r="P114" i="9"/>
  <c r="BI108" i="9"/>
  <c r="BH108" i="9"/>
  <c r="BG108" i="9"/>
  <c r="BF108" i="9"/>
  <c r="T108" i="9"/>
  <c r="R108" i="9"/>
  <c r="P108" i="9"/>
  <c r="BI105" i="9"/>
  <c r="BH105" i="9"/>
  <c r="BG105" i="9"/>
  <c r="BF105" i="9"/>
  <c r="T105" i="9"/>
  <c r="R105" i="9"/>
  <c r="P105" i="9"/>
  <c r="BI100" i="9"/>
  <c r="BH100" i="9"/>
  <c r="BG100" i="9"/>
  <c r="BF100" i="9"/>
  <c r="T100" i="9"/>
  <c r="R100" i="9"/>
  <c r="P100" i="9"/>
  <c r="BI95" i="9"/>
  <c r="BH95" i="9"/>
  <c r="BG95" i="9"/>
  <c r="BF95" i="9"/>
  <c r="T95" i="9"/>
  <c r="T94" i="9" s="1"/>
  <c r="R95" i="9"/>
  <c r="R94" i="9"/>
  <c r="P95" i="9"/>
  <c r="P94" i="9" s="1"/>
  <c r="BI90" i="9"/>
  <c r="BH90" i="9"/>
  <c r="BG90" i="9"/>
  <c r="BF90" i="9"/>
  <c r="T90" i="9"/>
  <c r="T89" i="9"/>
  <c r="R90" i="9"/>
  <c r="R89" i="9"/>
  <c r="R88" i="9"/>
  <c r="P90" i="9"/>
  <c r="P89" i="9" s="1"/>
  <c r="P88" i="9" s="1"/>
  <c r="J84" i="9"/>
  <c r="F81" i="9"/>
  <c r="E79" i="9"/>
  <c r="J55" i="9"/>
  <c r="F52" i="9"/>
  <c r="E50" i="9"/>
  <c r="J21" i="9"/>
  <c r="E21" i="9"/>
  <c r="J83" i="9"/>
  <c r="J20" i="9"/>
  <c r="J18" i="9"/>
  <c r="E18" i="9"/>
  <c r="F84" i="9"/>
  <c r="J17" i="9"/>
  <c r="J15" i="9"/>
  <c r="E15" i="9"/>
  <c r="F54" i="9"/>
  <c r="J14" i="9"/>
  <c r="J12" i="9"/>
  <c r="J81" i="9"/>
  <c r="E7" i="9"/>
  <c r="E48" i="9" s="1"/>
  <c r="J37" i="8"/>
  <c r="J36" i="8"/>
  <c r="AY61" i="1"/>
  <c r="J35" i="8"/>
  <c r="AX61" i="1" s="1"/>
  <c r="BI177" i="8"/>
  <c r="BH177" i="8"/>
  <c r="BG177" i="8"/>
  <c r="BF177" i="8"/>
  <c r="T177" i="8"/>
  <c r="R177" i="8"/>
  <c r="P177" i="8"/>
  <c r="BI170" i="8"/>
  <c r="BH170" i="8"/>
  <c r="BG170" i="8"/>
  <c r="BF170" i="8"/>
  <c r="T170" i="8"/>
  <c r="R170" i="8"/>
  <c r="P170" i="8"/>
  <c r="BI166" i="8"/>
  <c r="BH166" i="8"/>
  <c r="BG166" i="8"/>
  <c r="BF166" i="8"/>
  <c r="T166" i="8"/>
  <c r="R166" i="8"/>
  <c r="P166" i="8"/>
  <c r="BI163" i="8"/>
  <c r="BH163" i="8"/>
  <c r="BG163" i="8"/>
  <c r="BF163" i="8"/>
  <c r="T163" i="8"/>
  <c r="R163" i="8"/>
  <c r="P163" i="8"/>
  <c r="BI160" i="8"/>
  <c r="BH160" i="8"/>
  <c r="BG160" i="8"/>
  <c r="BF160" i="8"/>
  <c r="T160" i="8"/>
  <c r="R160" i="8"/>
  <c r="P160" i="8"/>
  <c r="BI154" i="8"/>
  <c r="BH154" i="8"/>
  <c r="BG154" i="8"/>
  <c r="BF154" i="8"/>
  <c r="T154" i="8"/>
  <c r="T153" i="8"/>
  <c r="R154" i="8"/>
  <c r="R153" i="8" s="1"/>
  <c r="P154" i="8"/>
  <c r="P153" i="8"/>
  <c r="BI150" i="8"/>
  <c r="BH150" i="8"/>
  <c r="BG150" i="8"/>
  <c r="BF150" i="8"/>
  <c r="T150" i="8"/>
  <c r="R150" i="8"/>
  <c r="P150" i="8"/>
  <c r="BI148" i="8"/>
  <c r="BH148" i="8"/>
  <c r="BG148" i="8"/>
  <c r="BF148" i="8"/>
  <c r="T148" i="8"/>
  <c r="R148" i="8"/>
  <c r="P148" i="8"/>
  <c r="BI145" i="8"/>
  <c r="BH145" i="8"/>
  <c r="BG145" i="8"/>
  <c r="BF145" i="8"/>
  <c r="T145" i="8"/>
  <c r="R145" i="8"/>
  <c r="P145" i="8"/>
  <c r="BI138" i="8"/>
  <c r="BH138" i="8"/>
  <c r="BG138" i="8"/>
  <c r="BF138" i="8"/>
  <c r="T138" i="8"/>
  <c r="R138" i="8"/>
  <c r="P138" i="8"/>
  <c r="BI136" i="8"/>
  <c r="BH136" i="8"/>
  <c r="BG136" i="8"/>
  <c r="BF136" i="8"/>
  <c r="T136" i="8"/>
  <c r="R136" i="8"/>
  <c r="P136" i="8"/>
  <c r="BI134" i="8"/>
  <c r="BH134" i="8"/>
  <c r="BG134" i="8"/>
  <c r="BF134" i="8"/>
  <c r="T134" i="8"/>
  <c r="R134" i="8"/>
  <c r="P134" i="8"/>
  <c r="BI125" i="8"/>
  <c r="BH125" i="8"/>
  <c r="BG125" i="8"/>
  <c r="BF125" i="8"/>
  <c r="T125" i="8"/>
  <c r="R125" i="8"/>
  <c r="P125" i="8"/>
  <c r="BI120" i="8"/>
  <c r="BH120" i="8"/>
  <c r="BG120" i="8"/>
  <c r="BF120" i="8"/>
  <c r="T120" i="8"/>
  <c r="R120" i="8"/>
  <c r="P120" i="8"/>
  <c r="BI117" i="8"/>
  <c r="BH117" i="8"/>
  <c r="BG117" i="8"/>
  <c r="BF117" i="8"/>
  <c r="T117" i="8"/>
  <c r="R117" i="8"/>
  <c r="P117" i="8"/>
  <c r="BI112" i="8"/>
  <c r="BH112" i="8"/>
  <c r="BG112" i="8"/>
  <c r="BF112" i="8"/>
  <c r="T112" i="8"/>
  <c r="R112" i="8"/>
  <c r="P112" i="8"/>
  <c r="BI107" i="8"/>
  <c r="BH107" i="8"/>
  <c r="BG107" i="8"/>
  <c r="BF107" i="8"/>
  <c r="T107" i="8"/>
  <c r="R107" i="8"/>
  <c r="P107" i="8"/>
  <c r="BI102" i="8"/>
  <c r="BH102" i="8"/>
  <c r="BG102" i="8"/>
  <c r="BF102" i="8"/>
  <c r="T102" i="8"/>
  <c r="R102" i="8"/>
  <c r="P102" i="8"/>
  <c r="BI97" i="8"/>
  <c r="BH97" i="8"/>
  <c r="BG97" i="8"/>
  <c r="BF97" i="8"/>
  <c r="T97" i="8"/>
  <c r="R97" i="8"/>
  <c r="P97" i="8"/>
  <c r="BI94" i="8"/>
  <c r="BH94" i="8"/>
  <c r="BG94" i="8"/>
  <c r="BF94" i="8"/>
  <c r="T94" i="8"/>
  <c r="R94" i="8"/>
  <c r="P94" i="8"/>
  <c r="BI88" i="8"/>
  <c r="BH88" i="8"/>
  <c r="BG88" i="8"/>
  <c r="BF88" i="8"/>
  <c r="T88" i="8"/>
  <c r="R88" i="8"/>
  <c r="P88" i="8"/>
  <c r="J83" i="8"/>
  <c r="F80" i="8"/>
  <c r="E78" i="8"/>
  <c r="J55" i="8"/>
  <c r="F52" i="8"/>
  <c r="E50" i="8"/>
  <c r="J21" i="8"/>
  <c r="E21" i="8"/>
  <c r="J82" i="8" s="1"/>
  <c r="J20" i="8"/>
  <c r="J18" i="8"/>
  <c r="E18" i="8"/>
  <c r="F55" i="8" s="1"/>
  <c r="J17" i="8"/>
  <c r="J15" i="8"/>
  <c r="E15" i="8"/>
  <c r="F82" i="8" s="1"/>
  <c r="J14" i="8"/>
  <c r="J12" i="8"/>
  <c r="J80" i="8"/>
  <c r="E7" i="8"/>
  <c r="E48" i="8" s="1"/>
  <c r="J37" i="7"/>
  <c r="J36" i="7"/>
  <c r="AY60" i="1" s="1"/>
  <c r="J35" i="7"/>
  <c r="AX60" i="1"/>
  <c r="BI332" i="7"/>
  <c r="BH332" i="7"/>
  <c r="BG332" i="7"/>
  <c r="BF332" i="7"/>
  <c r="T332" i="7"/>
  <c r="R332" i="7"/>
  <c r="P332" i="7"/>
  <c r="BI329" i="7"/>
  <c r="BH329" i="7"/>
  <c r="BG329" i="7"/>
  <c r="BF329" i="7"/>
  <c r="T329" i="7"/>
  <c r="R329" i="7"/>
  <c r="P329" i="7"/>
  <c r="BI324" i="7"/>
  <c r="BH324" i="7"/>
  <c r="BG324" i="7"/>
  <c r="BF324" i="7"/>
  <c r="T324" i="7"/>
  <c r="R324" i="7"/>
  <c r="P324" i="7"/>
  <c r="BI322" i="7"/>
  <c r="BH322" i="7"/>
  <c r="BG322" i="7"/>
  <c r="BF322" i="7"/>
  <c r="T322" i="7"/>
  <c r="R322" i="7"/>
  <c r="P322" i="7"/>
  <c r="BI318" i="7"/>
  <c r="BH318" i="7"/>
  <c r="BG318" i="7"/>
  <c r="BF318" i="7"/>
  <c r="T318" i="7"/>
  <c r="R318" i="7"/>
  <c r="P318" i="7"/>
  <c r="BI315" i="7"/>
  <c r="BH315" i="7"/>
  <c r="BG315" i="7"/>
  <c r="BF315" i="7"/>
  <c r="T315" i="7"/>
  <c r="R315" i="7"/>
  <c r="P315" i="7"/>
  <c r="BI312" i="7"/>
  <c r="BH312" i="7"/>
  <c r="BG312" i="7"/>
  <c r="BF312" i="7"/>
  <c r="T312" i="7"/>
  <c r="R312" i="7"/>
  <c r="P312" i="7"/>
  <c r="BI307" i="7"/>
  <c r="BH307" i="7"/>
  <c r="BG307" i="7"/>
  <c r="BF307" i="7"/>
  <c r="T307" i="7"/>
  <c r="R307" i="7"/>
  <c r="P307" i="7"/>
  <c r="BI304" i="7"/>
  <c r="BH304" i="7"/>
  <c r="BG304" i="7"/>
  <c r="BF304" i="7"/>
  <c r="T304" i="7"/>
  <c r="T303" i="7" s="1"/>
  <c r="R304" i="7"/>
  <c r="R303" i="7"/>
  <c r="P304" i="7"/>
  <c r="P303" i="7" s="1"/>
  <c r="BI300" i="7"/>
  <c r="BH300" i="7"/>
  <c r="BG300" i="7"/>
  <c r="BF300" i="7"/>
  <c r="T300" i="7"/>
  <c r="R300" i="7"/>
  <c r="P300" i="7"/>
  <c r="BI297" i="7"/>
  <c r="BH297" i="7"/>
  <c r="BG297" i="7"/>
  <c r="BF297" i="7"/>
  <c r="T297" i="7"/>
  <c r="R297" i="7"/>
  <c r="P297" i="7"/>
  <c r="BI291" i="7"/>
  <c r="BH291" i="7"/>
  <c r="BG291" i="7"/>
  <c r="BF291" i="7"/>
  <c r="T291" i="7"/>
  <c r="R291" i="7"/>
  <c r="P291" i="7"/>
  <c r="BI285" i="7"/>
  <c r="BH285" i="7"/>
  <c r="BG285" i="7"/>
  <c r="BF285" i="7"/>
  <c r="T285" i="7"/>
  <c r="R285" i="7"/>
  <c r="P285" i="7"/>
  <c r="BI280" i="7"/>
  <c r="BH280" i="7"/>
  <c r="BG280" i="7"/>
  <c r="BF280" i="7"/>
  <c r="T280" i="7"/>
  <c r="R280" i="7"/>
  <c r="P280" i="7"/>
  <c r="BI273" i="7"/>
  <c r="BH273" i="7"/>
  <c r="BG273" i="7"/>
  <c r="BF273" i="7"/>
  <c r="T273" i="7"/>
  <c r="R273" i="7"/>
  <c r="P273" i="7"/>
  <c r="BI267" i="7"/>
  <c r="BH267" i="7"/>
  <c r="BG267" i="7"/>
  <c r="BF267" i="7"/>
  <c r="T267" i="7"/>
  <c r="R267" i="7"/>
  <c r="P267" i="7"/>
  <c r="BI259" i="7"/>
  <c r="BH259" i="7"/>
  <c r="BG259" i="7"/>
  <c r="BF259" i="7"/>
  <c r="T259" i="7"/>
  <c r="R259" i="7"/>
  <c r="P259" i="7"/>
  <c r="BI253" i="7"/>
  <c r="BH253" i="7"/>
  <c r="BG253" i="7"/>
  <c r="BF253" i="7"/>
  <c r="T253" i="7"/>
  <c r="R253" i="7"/>
  <c r="P253" i="7"/>
  <c r="BI250" i="7"/>
  <c r="BH250" i="7"/>
  <c r="BG250" i="7"/>
  <c r="BF250" i="7"/>
  <c r="T250" i="7"/>
  <c r="R250" i="7"/>
  <c r="P250" i="7"/>
  <c r="BI244" i="7"/>
  <c r="BH244" i="7"/>
  <c r="BG244" i="7"/>
  <c r="BF244" i="7"/>
  <c r="T244" i="7"/>
  <c r="R244" i="7"/>
  <c r="P244" i="7"/>
  <c r="BI240" i="7"/>
  <c r="BH240" i="7"/>
  <c r="BG240" i="7"/>
  <c r="BF240" i="7"/>
  <c r="T240" i="7"/>
  <c r="R240" i="7"/>
  <c r="P240" i="7"/>
  <c r="BI237" i="7"/>
  <c r="BH237" i="7"/>
  <c r="BG237" i="7"/>
  <c r="BF237" i="7"/>
  <c r="T237" i="7"/>
  <c r="R237" i="7"/>
  <c r="P237" i="7"/>
  <c r="BI235" i="7"/>
  <c r="BH235" i="7"/>
  <c r="BG235" i="7"/>
  <c r="BF235" i="7"/>
  <c r="T235" i="7"/>
  <c r="R235" i="7"/>
  <c r="P235" i="7"/>
  <c r="BI232" i="7"/>
  <c r="BH232" i="7"/>
  <c r="BG232" i="7"/>
  <c r="BF232" i="7"/>
  <c r="T232" i="7"/>
  <c r="R232" i="7"/>
  <c r="P232" i="7"/>
  <c r="BI229" i="7"/>
  <c r="BH229" i="7"/>
  <c r="BG229" i="7"/>
  <c r="BF229" i="7"/>
  <c r="T229" i="7"/>
  <c r="R229" i="7"/>
  <c r="P229" i="7"/>
  <c r="BI218" i="7"/>
  <c r="BH218" i="7"/>
  <c r="BG218" i="7"/>
  <c r="BF218" i="7"/>
  <c r="T218" i="7"/>
  <c r="R218" i="7"/>
  <c r="P218" i="7"/>
  <c r="BI213" i="7"/>
  <c r="BH213" i="7"/>
  <c r="BG213" i="7"/>
  <c r="BF213" i="7"/>
  <c r="T213" i="7"/>
  <c r="R213" i="7"/>
  <c r="P213" i="7"/>
  <c r="BI205" i="7"/>
  <c r="BH205" i="7"/>
  <c r="BG205" i="7"/>
  <c r="BF205" i="7"/>
  <c r="T205" i="7"/>
  <c r="R205" i="7"/>
  <c r="P205" i="7"/>
  <c r="BI198" i="7"/>
  <c r="BH198" i="7"/>
  <c r="BG198" i="7"/>
  <c r="BF198" i="7"/>
  <c r="T198" i="7"/>
  <c r="R198" i="7"/>
  <c r="P198" i="7"/>
  <c r="BI191" i="7"/>
  <c r="BH191" i="7"/>
  <c r="BG191" i="7"/>
  <c r="BF191" i="7"/>
  <c r="T191" i="7"/>
  <c r="R191" i="7"/>
  <c r="P191" i="7"/>
  <c r="BI185" i="7"/>
  <c r="BH185" i="7"/>
  <c r="BG185" i="7"/>
  <c r="BF185" i="7"/>
  <c r="T185" i="7"/>
  <c r="R185" i="7"/>
  <c r="P185" i="7"/>
  <c r="BI179" i="7"/>
  <c r="BH179" i="7"/>
  <c r="BG179" i="7"/>
  <c r="BF179" i="7"/>
  <c r="T179" i="7"/>
  <c r="R179" i="7"/>
  <c r="P179" i="7"/>
  <c r="BI173" i="7"/>
  <c r="BH173" i="7"/>
  <c r="BG173" i="7"/>
  <c r="BF173" i="7"/>
  <c r="T173" i="7"/>
  <c r="R173" i="7"/>
  <c r="P173" i="7"/>
  <c r="BI168" i="7"/>
  <c r="BH168" i="7"/>
  <c r="BG168" i="7"/>
  <c r="BF168" i="7"/>
  <c r="T168" i="7"/>
  <c r="R168" i="7"/>
  <c r="P168" i="7"/>
  <c r="BI161" i="7"/>
  <c r="BH161" i="7"/>
  <c r="BG161" i="7"/>
  <c r="BF161" i="7"/>
  <c r="T161" i="7"/>
  <c r="R161" i="7"/>
  <c r="P161" i="7"/>
  <c r="BI158" i="7"/>
  <c r="BH158" i="7"/>
  <c r="BG158" i="7"/>
  <c r="BF158" i="7"/>
  <c r="T158" i="7"/>
  <c r="R158" i="7"/>
  <c r="P158" i="7"/>
  <c r="BI152" i="7"/>
  <c r="BH152" i="7"/>
  <c r="BG152" i="7"/>
  <c r="BF152" i="7"/>
  <c r="T152" i="7"/>
  <c r="R152" i="7"/>
  <c r="P152" i="7"/>
  <c r="BI145" i="7"/>
  <c r="BH145" i="7"/>
  <c r="BG145" i="7"/>
  <c r="BF145" i="7"/>
  <c r="T145" i="7"/>
  <c r="R145" i="7"/>
  <c r="P145" i="7"/>
  <c r="BI142" i="7"/>
  <c r="BH142" i="7"/>
  <c r="BG142" i="7"/>
  <c r="BF142" i="7"/>
  <c r="T142" i="7"/>
  <c r="R142" i="7"/>
  <c r="P142" i="7"/>
  <c r="BI132" i="7"/>
  <c r="BH132" i="7"/>
  <c r="BG132" i="7"/>
  <c r="BF132" i="7"/>
  <c r="T132" i="7"/>
  <c r="R132" i="7"/>
  <c r="P132" i="7"/>
  <c r="BI129" i="7"/>
  <c r="BH129" i="7"/>
  <c r="BG129" i="7"/>
  <c r="BF129" i="7"/>
  <c r="T129" i="7"/>
  <c r="R129" i="7"/>
  <c r="P129" i="7"/>
  <c r="BI123" i="7"/>
  <c r="BH123" i="7"/>
  <c r="BG123" i="7"/>
  <c r="BF123" i="7"/>
  <c r="T123" i="7"/>
  <c r="R123" i="7"/>
  <c r="P123" i="7"/>
  <c r="BI120" i="7"/>
  <c r="BH120" i="7"/>
  <c r="BG120" i="7"/>
  <c r="BF120" i="7"/>
  <c r="T120" i="7"/>
  <c r="R120" i="7"/>
  <c r="P120" i="7"/>
  <c r="BI112" i="7"/>
  <c r="BH112" i="7"/>
  <c r="BG112" i="7"/>
  <c r="BF112" i="7"/>
  <c r="T112" i="7"/>
  <c r="R112" i="7"/>
  <c r="P112" i="7"/>
  <c r="BI107" i="7"/>
  <c r="BH107" i="7"/>
  <c r="BG107" i="7"/>
  <c r="BF107" i="7"/>
  <c r="T107" i="7"/>
  <c r="T106" i="7"/>
  <c r="R107" i="7"/>
  <c r="R106" i="7" s="1"/>
  <c r="P107" i="7"/>
  <c r="P106" i="7"/>
  <c r="BI100" i="7"/>
  <c r="BH100" i="7"/>
  <c r="BG100" i="7"/>
  <c r="BF100" i="7"/>
  <c r="T100" i="7"/>
  <c r="R100" i="7"/>
  <c r="P100" i="7"/>
  <c r="BI95" i="7"/>
  <c r="BH95" i="7"/>
  <c r="BG95" i="7"/>
  <c r="BF95" i="7"/>
  <c r="T95" i="7"/>
  <c r="R95" i="7"/>
  <c r="R90" i="7" s="1"/>
  <c r="P95" i="7"/>
  <c r="P90" i="7" s="1"/>
  <c r="P89" i="7" s="1"/>
  <c r="BI91" i="7"/>
  <c r="BH91" i="7"/>
  <c r="BG91" i="7"/>
  <c r="BF91" i="7"/>
  <c r="T91" i="7"/>
  <c r="T90" i="7" s="1"/>
  <c r="T89" i="7" s="1"/>
  <c r="R91" i="7"/>
  <c r="P91" i="7"/>
  <c r="J85" i="7"/>
  <c r="F82" i="7"/>
  <c r="E80" i="7"/>
  <c r="J55" i="7"/>
  <c r="F52" i="7"/>
  <c r="E50" i="7"/>
  <c r="J21" i="7"/>
  <c r="E21" i="7"/>
  <c r="J54" i="7"/>
  <c r="J20" i="7"/>
  <c r="J18" i="7"/>
  <c r="E18" i="7"/>
  <c r="F55" i="7"/>
  <c r="J17" i="7"/>
  <c r="J15" i="7"/>
  <c r="E15" i="7"/>
  <c r="F84" i="7"/>
  <c r="J14" i="7"/>
  <c r="J12" i="7"/>
  <c r="J82" i="7"/>
  <c r="E7" i="7"/>
  <c r="E48" i="7" s="1"/>
  <c r="J37" i="6"/>
  <c r="J36" i="6"/>
  <c r="AY59" i="1"/>
  <c r="J35" i="6"/>
  <c r="AX59" i="1" s="1"/>
  <c r="BI166" i="6"/>
  <c r="BH166" i="6"/>
  <c r="BG166" i="6"/>
  <c r="BF166" i="6"/>
  <c r="T166" i="6"/>
  <c r="R166" i="6"/>
  <c r="P166" i="6"/>
  <c r="BI162" i="6"/>
  <c r="BH162" i="6"/>
  <c r="BG162" i="6"/>
  <c r="BF162" i="6"/>
  <c r="T162" i="6"/>
  <c r="R162" i="6"/>
  <c r="P162" i="6"/>
  <c r="BI158" i="6"/>
  <c r="BH158" i="6"/>
  <c r="BG158" i="6"/>
  <c r="BF158" i="6"/>
  <c r="T158" i="6"/>
  <c r="R158" i="6"/>
  <c r="P158" i="6"/>
  <c r="BI156" i="6"/>
  <c r="BH156" i="6"/>
  <c r="BG156" i="6"/>
  <c r="BF156" i="6"/>
  <c r="T156" i="6"/>
  <c r="R156" i="6"/>
  <c r="P156" i="6"/>
  <c r="BI152" i="6"/>
  <c r="BH152" i="6"/>
  <c r="BG152" i="6"/>
  <c r="BF152" i="6"/>
  <c r="T152" i="6"/>
  <c r="R152" i="6"/>
  <c r="P152" i="6"/>
  <c r="BI149" i="6"/>
  <c r="BH149" i="6"/>
  <c r="BG149" i="6"/>
  <c r="BF149" i="6"/>
  <c r="T149" i="6"/>
  <c r="R149" i="6"/>
  <c r="P149" i="6"/>
  <c r="BI147" i="6"/>
  <c r="BH147" i="6"/>
  <c r="BG147" i="6"/>
  <c r="BF147" i="6"/>
  <c r="T147" i="6"/>
  <c r="R147" i="6"/>
  <c r="P147" i="6"/>
  <c r="BI141" i="6"/>
  <c r="BH141" i="6"/>
  <c r="BG141" i="6"/>
  <c r="BF141" i="6"/>
  <c r="T141" i="6"/>
  <c r="T140" i="6" s="1"/>
  <c r="R141" i="6"/>
  <c r="R140" i="6"/>
  <c r="P141" i="6"/>
  <c r="P140" i="6" s="1"/>
  <c r="BI136" i="6"/>
  <c r="BH136" i="6"/>
  <c r="BG136" i="6"/>
  <c r="BF136" i="6"/>
  <c r="T136" i="6"/>
  <c r="R136" i="6"/>
  <c r="P136" i="6"/>
  <c r="BI130" i="6"/>
  <c r="BH130" i="6"/>
  <c r="BG130" i="6"/>
  <c r="BF130" i="6"/>
  <c r="T130" i="6"/>
  <c r="R130" i="6"/>
  <c r="P130" i="6"/>
  <c r="BI121" i="6"/>
  <c r="BH121" i="6"/>
  <c r="BG121" i="6"/>
  <c r="BF121" i="6"/>
  <c r="T121" i="6"/>
  <c r="R121" i="6"/>
  <c r="P121" i="6"/>
  <c r="BI116" i="6"/>
  <c r="BH116" i="6"/>
  <c r="BG116" i="6"/>
  <c r="BF116" i="6"/>
  <c r="T116" i="6"/>
  <c r="R116" i="6"/>
  <c r="P116" i="6"/>
  <c r="BI113" i="6"/>
  <c r="BH113" i="6"/>
  <c r="BG113" i="6"/>
  <c r="BF113" i="6"/>
  <c r="T113" i="6"/>
  <c r="R113" i="6"/>
  <c r="P113" i="6"/>
  <c r="BI108" i="6"/>
  <c r="BH108" i="6"/>
  <c r="BG108" i="6"/>
  <c r="BF108" i="6"/>
  <c r="T108" i="6"/>
  <c r="R108" i="6"/>
  <c r="P108" i="6"/>
  <c r="BI104" i="6"/>
  <c r="BH104" i="6"/>
  <c r="BG104" i="6"/>
  <c r="BF104" i="6"/>
  <c r="T104" i="6"/>
  <c r="R104" i="6"/>
  <c r="P104" i="6"/>
  <c r="BI101" i="6"/>
  <c r="BH101" i="6"/>
  <c r="BG101" i="6"/>
  <c r="BF101" i="6"/>
  <c r="T101" i="6"/>
  <c r="R101" i="6"/>
  <c r="P101" i="6"/>
  <c r="BI96" i="6"/>
  <c r="BH96" i="6"/>
  <c r="BG96" i="6"/>
  <c r="BF96" i="6"/>
  <c r="T96" i="6"/>
  <c r="R96" i="6"/>
  <c r="P96" i="6"/>
  <c r="BI93" i="6"/>
  <c r="BH93" i="6"/>
  <c r="BG93" i="6"/>
  <c r="BF93" i="6"/>
  <c r="T93" i="6"/>
  <c r="R93" i="6"/>
  <c r="P93" i="6"/>
  <c r="BI88" i="6"/>
  <c r="BH88" i="6"/>
  <c r="BG88" i="6"/>
  <c r="BF88" i="6"/>
  <c r="T88" i="6"/>
  <c r="R88" i="6"/>
  <c r="P88" i="6"/>
  <c r="J83" i="6"/>
  <c r="F80" i="6"/>
  <c r="E78" i="6"/>
  <c r="J55" i="6"/>
  <c r="F52" i="6"/>
  <c r="E50" i="6"/>
  <c r="J21" i="6"/>
  <c r="E21" i="6"/>
  <c r="J82" i="6"/>
  <c r="J20" i="6"/>
  <c r="J18" i="6"/>
  <c r="E18" i="6"/>
  <c r="F55" i="6"/>
  <c r="J17" i="6"/>
  <c r="J15" i="6"/>
  <c r="E15" i="6"/>
  <c r="F54" i="6"/>
  <c r="J14" i="6"/>
  <c r="J12" i="6"/>
  <c r="J80" i="6" s="1"/>
  <c r="E7" i="6"/>
  <c r="E48" i="6" s="1"/>
  <c r="J37" i="5"/>
  <c r="J36" i="5"/>
  <c r="AY58" i="1"/>
  <c r="J35" i="5"/>
  <c r="AX58" i="1" s="1"/>
  <c r="BI439" i="5"/>
  <c r="BH439" i="5"/>
  <c r="BG439" i="5"/>
  <c r="BF439" i="5"/>
  <c r="T439" i="5"/>
  <c r="R439" i="5"/>
  <c r="P439" i="5"/>
  <c r="BI436" i="5"/>
  <c r="BH436" i="5"/>
  <c r="BG436" i="5"/>
  <c r="BF436" i="5"/>
  <c r="T436" i="5"/>
  <c r="R436" i="5"/>
  <c r="P436" i="5"/>
  <c r="BI434" i="5"/>
  <c r="BH434" i="5"/>
  <c r="BG434" i="5"/>
  <c r="BF434" i="5"/>
  <c r="T434" i="5"/>
  <c r="R434" i="5"/>
  <c r="P434" i="5"/>
  <c r="BI428" i="5"/>
  <c r="BH428" i="5"/>
  <c r="BG428" i="5"/>
  <c r="BF428" i="5"/>
  <c r="T428" i="5"/>
  <c r="R428" i="5"/>
  <c r="P428" i="5"/>
  <c r="BI426" i="5"/>
  <c r="BH426" i="5"/>
  <c r="BG426" i="5"/>
  <c r="BF426" i="5"/>
  <c r="T426" i="5"/>
  <c r="R426" i="5"/>
  <c r="P426" i="5"/>
  <c r="BI420" i="5"/>
  <c r="BH420" i="5"/>
  <c r="BG420" i="5"/>
  <c r="BF420" i="5"/>
  <c r="T420" i="5"/>
  <c r="R420" i="5"/>
  <c r="P420" i="5"/>
  <c r="BI417" i="5"/>
  <c r="BH417" i="5"/>
  <c r="BG417" i="5"/>
  <c r="BF417" i="5"/>
  <c r="T417" i="5"/>
  <c r="R417" i="5"/>
  <c r="P417" i="5"/>
  <c r="BI415" i="5"/>
  <c r="BH415" i="5"/>
  <c r="BG415" i="5"/>
  <c r="BF415" i="5"/>
  <c r="T415" i="5"/>
  <c r="R415" i="5"/>
  <c r="P415" i="5"/>
  <c r="BI411" i="5"/>
  <c r="BH411" i="5"/>
  <c r="BG411" i="5"/>
  <c r="BF411" i="5"/>
  <c r="T411" i="5"/>
  <c r="R411" i="5"/>
  <c r="P411" i="5"/>
  <c r="BI408" i="5"/>
  <c r="BH408" i="5"/>
  <c r="BG408" i="5"/>
  <c r="BF408" i="5"/>
  <c r="T408" i="5"/>
  <c r="R408" i="5"/>
  <c r="P408" i="5"/>
  <c r="BI405" i="5"/>
  <c r="BH405" i="5"/>
  <c r="BG405" i="5"/>
  <c r="BF405" i="5"/>
  <c r="T405" i="5"/>
  <c r="R405" i="5"/>
  <c r="P405" i="5"/>
  <c r="BI398" i="5"/>
  <c r="BH398" i="5"/>
  <c r="BG398" i="5"/>
  <c r="BF398" i="5"/>
  <c r="T398" i="5"/>
  <c r="R398" i="5"/>
  <c r="P398" i="5"/>
  <c r="BI394" i="5"/>
  <c r="BH394" i="5"/>
  <c r="BG394" i="5"/>
  <c r="BF394" i="5"/>
  <c r="T394" i="5"/>
  <c r="R394" i="5"/>
  <c r="P394" i="5"/>
  <c r="BI391" i="5"/>
  <c r="BH391" i="5"/>
  <c r="BG391" i="5"/>
  <c r="BF391" i="5"/>
  <c r="T391" i="5"/>
  <c r="R391" i="5"/>
  <c r="P391" i="5"/>
  <c r="BI385" i="5"/>
  <c r="BH385" i="5"/>
  <c r="BG385" i="5"/>
  <c r="BF385" i="5"/>
  <c r="T385" i="5"/>
  <c r="R385" i="5"/>
  <c r="P385" i="5"/>
  <c r="BI381" i="5"/>
  <c r="BH381" i="5"/>
  <c r="BG381" i="5"/>
  <c r="BF381" i="5"/>
  <c r="T381" i="5"/>
  <c r="R381" i="5"/>
  <c r="P381" i="5"/>
  <c r="BI378" i="5"/>
  <c r="BH378" i="5"/>
  <c r="BG378" i="5"/>
  <c r="BF378" i="5"/>
  <c r="T378" i="5"/>
  <c r="R378" i="5"/>
  <c r="P378" i="5"/>
  <c r="BI376" i="5"/>
  <c r="BH376" i="5"/>
  <c r="BG376" i="5"/>
  <c r="BF376" i="5"/>
  <c r="T376" i="5"/>
  <c r="R376" i="5"/>
  <c r="P376" i="5"/>
  <c r="BI366" i="5"/>
  <c r="BH366" i="5"/>
  <c r="BG366" i="5"/>
  <c r="BF366" i="5"/>
  <c r="T366" i="5"/>
  <c r="R366" i="5"/>
  <c r="P366" i="5"/>
  <c r="BI362" i="5"/>
  <c r="BH362" i="5"/>
  <c r="BG362" i="5"/>
  <c r="BF362" i="5"/>
  <c r="T362" i="5"/>
  <c r="R362" i="5"/>
  <c r="P362" i="5"/>
  <c r="BI359" i="5"/>
  <c r="BH359" i="5"/>
  <c r="BG359" i="5"/>
  <c r="BF359" i="5"/>
  <c r="T359" i="5"/>
  <c r="R359" i="5"/>
  <c r="P359" i="5"/>
  <c r="BI356" i="5"/>
  <c r="BH356" i="5"/>
  <c r="BG356" i="5"/>
  <c r="BF356" i="5"/>
  <c r="T356" i="5"/>
  <c r="R356" i="5"/>
  <c r="P356" i="5"/>
  <c r="BI349" i="5"/>
  <c r="BH349" i="5"/>
  <c r="BG349" i="5"/>
  <c r="BF349" i="5"/>
  <c r="T349" i="5"/>
  <c r="R349" i="5"/>
  <c r="P349" i="5"/>
  <c r="BI340" i="5"/>
  <c r="BH340" i="5"/>
  <c r="BG340" i="5"/>
  <c r="BF340" i="5"/>
  <c r="T340" i="5"/>
  <c r="R340" i="5"/>
  <c r="P340" i="5"/>
  <c r="BI334" i="5"/>
  <c r="BH334" i="5"/>
  <c r="BG334" i="5"/>
  <c r="BF334" i="5"/>
  <c r="T334" i="5"/>
  <c r="R334" i="5"/>
  <c r="P334" i="5"/>
  <c r="BI331" i="5"/>
  <c r="BH331" i="5"/>
  <c r="BG331" i="5"/>
  <c r="BF331" i="5"/>
  <c r="T331" i="5"/>
  <c r="R331" i="5"/>
  <c r="P331" i="5"/>
  <c r="BI328" i="5"/>
  <c r="BH328" i="5"/>
  <c r="BG328" i="5"/>
  <c r="BF328" i="5"/>
  <c r="T328" i="5"/>
  <c r="R328" i="5"/>
  <c r="P328" i="5"/>
  <c r="BI318" i="5"/>
  <c r="BH318" i="5"/>
  <c r="BG318" i="5"/>
  <c r="BF318" i="5"/>
  <c r="T318" i="5"/>
  <c r="R318" i="5"/>
  <c r="P318" i="5"/>
  <c r="BI314" i="5"/>
  <c r="BH314" i="5"/>
  <c r="BG314" i="5"/>
  <c r="BF314" i="5"/>
  <c r="T314" i="5"/>
  <c r="R314" i="5"/>
  <c r="P314" i="5"/>
  <c r="BI311" i="5"/>
  <c r="BH311" i="5"/>
  <c r="BG311" i="5"/>
  <c r="BF311" i="5"/>
  <c r="T311" i="5"/>
  <c r="R311" i="5"/>
  <c r="P311" i="5"/>
  <c r="BI308" i="5"/>
  <c r="BH308" i="5"/>
  <c r="BG308" i="5"/>
  <c r="BF308" i="5"/>
  <c r="T308" i="5"/>
  <c r="R308" i="5"/>
  <c r="P308" i="5"/>
  <c r="BI289" i="5"/>
  <c r="BH289" i="5"/>
  <c r="BG289" i="5"/>
  <c r="BF289" i="5"/>
  <c r="T289" i="5"/>
  <c r="R289" i="5"/>
  <c r="P289" i="5"/>
  <c r="BI280" i="5"/>
  <c r="BH280" i="5"/>
  <c r="BG280" i="5"/>
  <c r="BF280" i="5"/>
  <c r="T280" i="5"/>
  <c r="R280" i="5"/>
  <c r="P280" i="5"/>
  <c r="BI275" i="5"/>
  <c r="BH275" i="5"/>
  <c r="BG275" i="5"/>
  <c r="BF275" i="5"/>
  <c r="T275" i="5"/>
  <c r="R275" i="5"/>
  <c r="P275" i="5"/>
  <c r="BI266" i="5"/>
  <c r="BH266" i="5"/>
  <c r="BG266" i="5"/>
  <c r="BF266" i="5"/>
  <c r="T266" i="5"/>
  <c r="R266" i="5"/>
  <c r="P266" i="5"/>
  <c r="BI261" i="5"/>
  <c r="BH261" i="5"/>
  <c r="BG261" i="5"/>
  <c r="BF261" i="5"/>
  <c r="T261" i="5"/>
  <c r="R261" i="5"/>
  <c r="P261" i="5"/>
  <c r="BI253" i="5"/>
  <c r="BH253" i="5"/>
  <c r="BG253" i="5"/>
  <c r="BF253" i="5"/>
  <c r="T253" i="5"/>
  <c r="R253" i="5"/>
  <c r="P253" i="5"/>
  <c r="BI245" i="5"/>
  <c r="BH245" i="5"/>
  <c r="BG245" i="5"/>
  <c r="BF245" i="5"/>
  <c r="T245" i="5"/>
  <c r="R245" i="5"/>
  <c r="P245" i="5"/>
  <c r="BI240" i="5"/>
  <c r="BH240" i="5"/>
  <c r="BG240" i="5"/>
  <c r="BF240" i="5"/>
  <c r="T240" i="5"/>
  <c r="R240" i="5"/>
  <c r="P240" i="5"/>
  <c r="BI234" i="5"/>
  <c r="BH234" i="5"/>
  <c r="BG234" i="5"/>
  <c r="BF234" i="5"/>
  <c r="T234" i="5"/>
  <c r="R234" i="5"/>
  <c r="P234" i="5"/>
  <c r="BI231" i="5"/>
  <c r="BH231" i="5"/>
  <c r="BG231" i="5"/>
  <c r="BF231" i="5"/>
  <c r="T231" i="5"/>
  <c r="R231" i="5"/>
  <c r="P231" i="5"/>
  <c r="BI219" i="5"/>
  <c r="BH219" i="5"/>
  <c r="BG219" i="5"/>
  <c r="BF219" i="5"/>
  <c r="T219" i="5"/>
  <c r="R219" i="5"/>
  <c r="P219" i="5"/>
  <c r="BI209" i="5"/>
  <c r="BH209" i="5"/>
  <c r="BG209" i="5"/>
  <c r="BF209" i="5"/>
  <c r="T209" i="5"/>
  <c r="R209" i="5"/>
  <c r="P209" i="5"/>
  <c r="BI206" i="5"/>
  <c r="BH206" i="5"/>
  <c r="BG206" i="5"/>
  <c r="BF206" i="5"/>
  <c r="T206" i="5"/>
  <c r="R206" i="5"/>
  <c r="P206" i="5"/>
  <c r="BI190" i="5"/>
  <c r="BH190" i="5"/>
  <c r="BG190" i="5"/>
  <c r="BF190" i="5"/>
  <c r="T190" i="5"/>
  <c r="R190" i="5"/>
  <c r="P190" i="5"/>
  <c r="BI187" i="5"/>
  <c r="BH187" i="5"/>
  <c r="BG187" i="5"/>
  <c r="BF187" i="5"/>
  <c r="T187" i="5"/>
  <c r="R187" i="5"/>
  <c r="P187" i="5"/>
  <c r="BI184" i="5"/>
  <c r="BH184" i="5"/>
  <c r="BG184" i="5"/>
  <c r="BF184" i="5"/>
  <c r="T184" i="5"/>
  <c r="R184" i="5"/>
  <c r="P184" i="5"/>
  <c r="BI169" i="5"/>
  <c r="BH169" i="5"/>
  <c r="BG169" i="5"/>
  <c r="BF169" i="5"/>
  <c r="T169" i="5"/>
  <c r="R169" i="5"/>
  <c r="P169" i="5"/>
  <c r="BI159" i="5"/>
  <c r="BH159" i="5"/>
  <c r="BG159" i="5"/>
  <c r="BF159" i="5"/>
  <c r="T159" i="5"/>
  <c r="R159" i="5"/>
  <c r="P159" i="5"/>
  <c r="BI156" i="5"/>
  <c r="BH156" i="5"/>
  <c r="BG156" i="5"/>
  <c r="BF156" i="5"/>
  <c r="T156" i="5"/>
  <c r="R156" i="5"/>
  <c r="P156" i="5"/>
  <c r="BI141" i="5"/>
  <c r="BH141" i="5"/>
  <c r="BG141" i="5"/>
  <c r="BF141" i="5"/>
  <c r="T141" i="5"/>
  <c r="R141" i="5"/>
  <c r="P141" i="5"/>
  <c r="BI139" i="5"/>
  <c r="BH139" i="5"/>
  <c r="BG139" i="5"/>
  <c r="BF139" i="5"/>
  <c r="T139" i="5"/>
  <c r="R139" i="5"/>
  <c r="P139" i="5"/>
  <c r="BI132" i="5"/>
  <c r="BH132" i="5"/>
  <c r="BG132" i="5"/>
  <c r="BF132" i="5"/>
  <c r="T132" i="5"/>
  <c r="R132" i="5"/>
  <c r="P132" i="5"/>
  <c r="BI129" i="5"/>
  <c r="BH129" i="5"/>
  <c r="BG129" i="5"/>
  <c r="BF129" i="5"/>
  <c r="T129" i="5"/>
  <c r="R129" i="5"/>
  <c r="P129" i="5"/>
  <c r="BI119" i="5"/>
  <c r="BH119" i="5"/>
  <c r="BG119" i="5"/>
  <c r="BF119" i="5"/>
  <c r="T119" i="5"/>
  <c r="R119" i="5"/>
  <c r="P119" i="5"/>
  <c r="BI114" i="5"/>
  <c r="BH114" i="5"/>
  <c r="BG114" i="5"/>
  <c r="BF114" i="5"/>
  <c r="T114" i="5"/>
  <c r="T113" i="5"/>
  <c r="R114" i="5"/>
  <c r="R113" i="5" s="1"/>
  <c r="P114" i="5"/>
  <c r="P113" i="5" s="1"/>
  <c r="BI106" i="5"/>
  <c r="BH106" i="5"/>
  <c r="BG106" i="5"/>
  <c r="BF106" i="5"/>
  <c r="T106" i="5"/>
  <c r="R106" i="5"/>
  <c r="P106" i="5"/>
  <c r="BI101" i="5"/>
  <c r="BH101" i="5"/>
  <c r="BG101" i="5"/>
  <c r="BF101" i="5"/>
  <c r="T101" i="5"/>
  <c r="R101" i="5"/>
  <c r="P101" i="5"/>
  <c r="BI99" i="5"/>
  <c r="BH99" i="5"/>
  <c r="BG99" i="5"/>
  <c r="BF99" i="5"/>
  <c r="T99" i="5"/>
  <c r="R99" i="5"/>
  <c r="P99" i="5"/>
  <c r="BI92" i="5"/>
  <c r="BH92" i="5"/>
  <c r="BG92" i="5"/>
  <c r="BF92" i="5"/>
  <c r="T92" i="5"/>
  <c r="R92" i="5"/>
  <c r="P92" i="5"/>
  <c r="J86" i="5"/>
  <c r="F83" i="5"/>
  <c r="E81" i="5"/>
  <c r="J55" i="5"/>
  <c r="F52" i="5"/>
  <c r="E50" i="5"/>
  <c r="J21" i="5"/>
  <c r="E21" i="5"/>
  <c r="J85" i="5" s="1"/>
  <c r="J20" i="5"/>
  <c r="J18" i="5"/>
  <c r="E18" i="5"/>
  <c r="F86" i="5" s="1"/>
  <c r="J17" i="5"/>
  <c r="J15" i="5"/>
  <c r="E15" i="5"/>
  <c r="F54" i="5" s="1"/>
  <c r="J14" i="5"/>
  <c r="J12" i="5"/>
  <c r="J52" i="5" s="1"/>
  <c r="E7" i="5"/>
  <c r="E48" i="5" s="1"/>
  <c r="J37" i="4"/>
  <c r="J36" i="4"/>
  <c r="AY57" i="1" s="1"/>
  <c r="J35" i="4"/>
  <c r="AX57" i="1"/>
  <c r="BI237" i="4"/>
  <c r="BH237" i="4"/>
  <c r="BG237" i="4"/>
  <c r="BF237" i="4"/>
  <c r="T237" i="4"/>
  <c r="T236" i="4" s="1"/>
  <c r="T235" i="4" s="1"/>
  <c r="R237" i="4"/>
  <c r="R236" i="4" s="1"/>
  <c r="R235" i="4" s="1"/>
  <c r="P237" i="4"/>
  <c r="P236" i="4"/>
  <c r="P235" i="4"/>
  <c r="BI230" i="4"/>
  <c r="BH230" i="4"/>
  <c r="BG230" i="4"/>
  <c r="BF230" i="4"/>
  <c r="T230" i="4"/>
  <c r="R230" i="4"/>
  <c r="P230" i="4"/>
  <c r="BI225" i="4"/>
  <c r="BH225" i="4"/>
  <c r="BG225" i="4"/>
  <c r="BF225" i="4"/>
  <c r="T225" i="4"/>
  <c r="R225" i="4"/>
  <c r="P225" i="4"/>
  <c r="BI221" i="4"/>
  <c r="BH221" i="4"/>
  <c r="BG221" i="4"/>
  <c r="BF221" i="4"/>
  <c r="T221" i="4"/>
  <c r="R221" i="4"/>
  <c r="P221" i="4"/>
  <c r="BI217" i="4"/>
  <c r="BH217" i="4"/>
  <c r="BG217" i="4"/>
  <c r="BF217" i="4"/>
  <c r="T217" i="4"/>
  <c r="R217" i="4"/>
  <c r="P217" i="4"/>
  <c r="BI214" i="4"/>
  <c r="BH214" i="4"/>
  <c r="BG214" i="4"/>
  <c r="BF214" i="4"/>
  <c r="T214" i="4"/>
  <c r="R214" i="4"/>
  <c r="P214" i="4"/>
  <c r="BI202" i="4"/>
  <c r="BH202" i="4"/>
  <c r="BG202" i="4"/>
  <c r="BF202" i="4"/>
  <c r="T202" i="4"/>
  <c r="R202" i="4"/>
  <c r="P202" i="4"/>
  <c r="BI199" i="4"/>
  <c r="BH199" i="4"/>
  <c r="BG199" i="4"/>
  <c r="BF199" i="4"/>
  <c r="T199" i="4"/>
  <c r="R199" i="4"/>
  <c r="P199" i="4"/>
  <c r="BI197" i="4"/>
  <c r="BH197" i="4"/>
  <c r="BG197" i="4"/>
  <c r="BF197" i="4"/>
  <c r="T197" i="4"/>
  <c r="R197" i="4"/>
  <c r="P197" i="4"/>
  <c r="BI193" i="4"/>
  <c r="BH193" i="4"/>
  <c r="BG193" i="4"/>
  <c r="BF193" i="4"/>
  <c r="T193" i="4"/>
  <c r="T192" i="4" s="1"/>
  <c r="R193" i="4"/>
  <c r="R192" i="4"/>
  <c r="P193" i="4"/>
  <c r="P192" i="4" s="1"/>
  <c r="BI190" i="4"/>
  <c r="BH190" i="4"/>
  <c r="BG190" i="4"/>
  <c r="BF190" i="4"/>
  <c r="T190" i="4"/>
  <c r="T189" i="4"/>
  <c r="R190" i="4"/>
  <c r="R189" i="4" s="1"/>
  <c r="P190" i="4"/>
  <c r="P189" i="4" s="1"/>
  <c r="BI183" i="4"/>
  <c r="BH183" i="4"/>
  <c r="BG183" i="4"/>
  <c r="BF183" i="4"/>
  <c r="T183" i="4"/>
  <c r="T182" i="4" s="1"/>
  <c r="R183" i="4"/>
  <c r="R182" i="4" s="1"/>
  <c r="P183" i="4"/>
  <c r="P182" i="4" s="1"/>
  <c r="BI179" i="4"/>
  <c r="BH179" i="4"/>
  <c r="BG179" i="4"/>
  <c r="BF179" i="4"/>
  <c r="T179" i="4"/>
  <c r="R179" i="4"/>
  <c r="P179" i="4"/>
  <c r="BI172" i="4"/>
  <c r="BH172" i="4"/>
  <c r="BG172" i="4"/>
  <c r="BF172" i="4"/>
  <c r="T172" i="4"/>
  <c r="R172" i="4"/>
  <c r="P172" i="4"/>
  <c r="BI169" i="4"/>
  <c r="BH169" i="4"/>
  <c r="BG169" i="4"/>
  <c r="BF169" i="4"/>
  <c r="T169" i="4"/>
  <c r="R169" i="4"/>
  <c r="P169" i="4"/>
  <c r="BI157" i="4"/>
  <c r="BH157" i="4"/>
  <c r="BG157" i="4"/>
  <c r="BF157" i="4"/>
  <c r="T157" i="4"/>
  <c r="R157" i="4"/>
  <c r="P157" i="4"/>
  <c r="BI147" i="4"/>
  <c r="BH147" i="4"/>
  <c r="BG147" i="4"/>
  <c r="BF147" i="4"/>
  <c r="T147" i="4"/>
  <c r="R147" i="4"/>
  <c r="P147" i="4"/>
  <c r="BI140" i="4"/>
  <c r="BH140" i="4"/>
  <c r="BG140" i="4"/>
  <c r="BF140" i="4"/>
  <c r="T140" i="4"/>
  <c r="R140" i="4"/>
  <c r="P140" i="4"/>
  <c r="BI130" i="4"/>
  <c r="BH130" i="4"/>
  <c r="BG130" i="4"/>
  <c r="BF130" i="4"/>
  <c r="T130" i="4"/>
  <c r="R130" i="4"/>
  <c r="P130" i="4"/>
  <c r="BI125" i="4"/>
  <c r="BH125" i="4"/>
  <c r="BG125" i="4"/>
  <c r="BF125" i="4"/>
  <c r="T125" i="4"/>
  <c r="R125" i="4"/>
  <c r="P125" i="4"/>
  <c r="BI122" i="4"/>
  <c r="BH122" i="4"/>
  <c r="BG122" i="4"/>
  <c r="BF122" i="4"/>
  <c r="T122" i="4"/>
  <c r="R122" i="4"/>
  <c r="P122" i="4"/>
  <c r="BI117" i="4"/>
  <c r="BH117" i="4"/>
  <c r="BG117" i="4"/>
  <c r="BF117" i="4"/>
  <c r="T117" i="4"/>
  <c r="R117" i="4"/>
  <c r="P117" i="4"/>
  <c r="BI112" i="4"/>
  <c r="BH112" i="4"/>
  <c r="BG112" i="4"/>
  <c r="BF112" i="4"/>
  <c r="T112" i="4"/>
  <c r="R112" i="4"/>
  <c r="P112" i="4"/>
  <c r="BI109" i="4"/>
  <c r="BH109" i="4"/>
  <c r="BG109" i="4"/>
  <c r="BF109" i="4"/>
  <c r="T109" i="4"/>
  <c r="R109" i="4"/>
  <c r="P109" i="4"/>
  <c r="BI104" i="4"/>
  <c r="BH104" i="4"/>
  <c r="BG104" i="4"/>
  <c r="BF104" i="4"/>
  <c r="T104" i="4"/>
  <c r="R104" i="4"/>
  <c r="P104" i="4"/>
  <c r="BI99" i="4"/>
  <c r="BH99" i="4"/>
  <c r="BG99" i="4"/>
  <c r="BF99" i="4"/>
  <c r="T99" i="4"/>
  <c r="R99" i="4"/>
  <c r="P99" i="4"/>
  <c r="BI93" i="4"/>
  <c r="BH93" i="4"/>
  <c r="BG93" i="4"/>
  <c r="BF93" i="4"/>
  <c r="T93" i="4"/>
  <c r="R93" i="4"/>
  <c r="P93" i="4"/>
  <c r="J88" i="4"/>
  <c r="F85" i="4"/>
  <c r="E83" i="4"/>
  <c r="J55" i="4"/>
  <c r="F52" i="4"/>
  <c r="E50" i="4"/>
  <c r="J21" i="4"/>
  <c r="E21" i="4"/>
  <c r="J87" i="4"/>
  <c r="J20" i="4"/>
  <c r="J18" i="4"/>
  <c r="E18" i="4"/>
  <c r="F55" i="4" s="1"/>
  <c r="J17" i="4"/>
  <c r="J15" i="4"/>
  <c r="E15" i="4"/>
  <c r="F87" i="4"/>
  <c r="J14" i="4"/>
  <c r="J12" i="4"/>
  <c r="J52" i="4"/>
  <c r="E7" i="4"/>
  <c r="E48" i="4" s="1"/>
  <c r="J37" i="3"/>
  <c r="J36" i="3"/>
  <c r="AY56" i="1"/>
  <c r="J35" i="3"/>
  <c r="AX56" i="1" s="1"/>
  <c r="BI418" i="3"/>
  <c r="BH418" i="3"/>
  <c r="BG418" i="3"/>
  <c r="BF418" i="3"/>
  <c r="T418" i="3"/>
  <c r="R418" i="3"/>
  <c r="P418" i="3"/>
  <c r="BI416" i="3"/>
  <c r="BH416" i="3"/>
  <c r="BG416" i="3"/>
  <c r="BF416" i="3"/>
  <c r="T416" i="3"/>
  <c r="R416" i="3"/>
  <c r="P416" i="3"/>
  <c r="BI414" i="3"/>
  <c r="BH414" i="3"/>
  <c r="BG414" i="3"/>
  <c r="BF414" i="3"/>
  <c r="T414" i="3"/>
  <c r="R414" i="3"/>
  <c r="P414" i="3"/>
  <c r="BI409" i="3"/>
  <c r="BH409" i="3"/>
  <c r="BG409" i="3"/>
  <c r="BF409" i="3"/>
  <c r="T409" i="3"/>
  <c r="R409" i="3"/>
  <c r="P409" i="3"/>
  <c r="BI403" i="3"/>
  <c r="BH403" i="3"/>
  <c r="BG403" i="3"/>
  <c r="BF403" i="3"/>
  <c r="T403" i="3"/>
  <c r="T402" i="3" s="1"/>
  <c r="R403" i="3"/>
  <c r="R402" i="3" s="1"/>
  <c r="P403" i="3"/>
  <c r="P402" i="3"/>
  <c r="BI399" i="3"/>
  <c r="BH399" i="3"/>
  <c r="BG399" i="3"/>
  <c r="BF399" i="3"/>
  <c r="T399" i="3"/>
  <c r="R399" i="3"/>
  <c r="P399" i="3"/>
  <c r="BI396" i="3"/>
  <c r="BH396" i="3"/>
  <c r="BG396" i="3"/>
  <c r="BF396" i="3"/>
  <c r="T396" i="3"/>
  <c r="R396" i="3"/>
  <c r="P396" i="3"/>
  <c r="BI393" i="3"/>
  <c r="BH393" i="3"/>
  <c r="BG393" i="3"/>
  <c r="BF393" i="3"/>
  <c r="T393" i="3"/>
  <c r="R393" i="3"/>
  <c r="P393" i="3"/>
  <c r="BI376" i="3"/>
  <c r="BH376" i="3"/>
  <c r="BG376" i="3"/>
  <c r="BF376" i="3"/>
  <c r="T376" i="3"/>
  <c r="R376" i="3"/>
  <c r="P376" i="3"/>
  <c r="BI372" i="3"/>
  <c r="BH372" i="3"/>
  <c r="BG372" i="3"/>
  <c r="BF372" i="3"/>
  <c r="T372" i="3"/>
  <c r="R372" i="3"/>
  <c r="P372" i="3"/>
  <c r="BI369" i="3"/>
  <c r="BH369" i="3"/>
  <c r="BG369" i="3"/>
  <c r="BF369" i="3"/>
  <c r="T369" i="3"/>
  <c r="R369" i="3"/>
  <c r="P369" i="3"/>
  <c r="BI367" i="3"/>
  <c r="BH367" i="3"/>
  <c r="BG367" i="3"/>
  <c r="BF367" i="3"/>
  <c r="T367" i="3"/>
  <c r="R367" i="3"/>
  <c r="P367" i="3"/>
  <c r="BI363" i="3"/>
  <c r="BH363" i="3"/>
  <c r="BG363" i="3"/>
  <c r="BF363" i="3"/>
  <c r="T363" i="3"/>
  <c r="R363" i="3"/>
  <c r="P363" i="3"/>
  <c r="BI360" i="3"/>
  <c r="BH360" i="3"/>
  <c r="BG360" i="3"/>
  <c r="BF360" i="3"/>
  <c r="T360" i="3"/>
  <c r="R360" i="3"/>
  <c r="P360" i="3"/>
  <c r="BI357" i="3"/>
  <c r="BH357" i="3"/>
  <c r="BG357" i="3"/>
  <c r="BF357" i="3"/>
  <c r="T357" i="3"/>
  <c r="R357" i="3"/>
  <c r="P357" i="3"/>
  <c r="BI353" i="3"/>
  <c r="BH353" i="3"/>
  <c r="BG353" i="3"/>
  <c r="BF353" i="3"/>
  <c r="T353" i="3"/>
  <c r="R353" i="3"/>
  <c r="P353" i="3"/>
  <c r="BI347" i="3"/>
  <c r="BH347" i="3"/>
  <c r="BG347" i="3"/>
  <c r="BF347" i="3"/>
  <c r="T347" i="3"/>
  <c r="R347" i="3"/>
  <c r="P347" i="3"/>
  <c r="BI344" i="3"/>
  <c r="BH344" i="3"/>
  <c r="BG344" i="3"/>
  <c r="BF344" i="3"/>
  <c r="T344" i="3"/>
  <c r="R344" i="3"/>
  <c r="P344" i="3"/>
  <c r="BI338" i="3"/>
  <c r="BH338" i="3"/>
  <c r="BG338" i="3"/>
  <c r="BF338" i="3"/>
  <c r="T338" i="3"/>
  <c r="R338" i="3"/>
  <c r="P338" i="3"/>
  <c r="BI335" i="3"/>
  <c r="BH335" i="3"/>
  <c r="BG335" i="3"/>
  <c r="BF335" i="3"/>
  <c r="T335" i="3"/>
  <c r="R335" i="3"/>
  <c r="P335" i="3"/>
  <c r="BI329" i="3"/>
  <c r="BH329" i="3"/>
  <c r="BG329" i="3"/>
  <c r="BF329" i="3"/>
  <c r="T329" i="3"/>
  <c r="R329" i="3"/>
  <c r="P329" i="3"/>
  <c r="BI325" i="3"/>
  <c r="BH325" i="3"/>
  <c r="BG325" i="3"/>
  <c r="BF325" i="3"/>
  <c r="T325" i="3"/>
  <c r="R325" i="3"/>
  <c r="P325" i="3"/>
  <c r="BI322" i="3"/>
  <c r="BH322" i="3"/>
  <c r="BG322" i="3"/>
  <c r="BF322" i="3"/>
  <c r="T322" i="3"/>
  <c r="R322" i="3"/>
  <c r="P322" i="3"/>
  <c r="BI319" i="3"/>
  <c r="BH319" i="3"/>
  <c r="BG319" i="3"/>
  <c r="BF319" i="3"/>
  <c r="T319" i="3"/>
  <c r="R319" i="3"/>
  <c r="P319" i="3"/>
  <c r="BI297" i="3"/>
  <c r="BH297" i="3"/>
  <c r="BG297" i="3"/>
  <c r="BF297" i="3"/>
  <c r="T297" i="3"/>
  <c r="R297" i="3"/>
  <c r="P297" i="3"/>
  <c r="BI290" i="3"/>
  <c r="BH290" i="3"/>
  <c r="BG290" i="3"/>
  <c r="BF290" i="3"/>
  <c r="T290" i="3"/>
  <c r="R290" i="3"/>
  <c r="P290" i="3"/>
  <c r="BI285" i="3"/>
  <c r="BH285" i="3"/>
  <c r="BG285" i="3"/>
  <c r="BF285" i="3"/>
  <c r="T285" i="3"/>
  <c r="R285" i="3"/>
  <c r="P285" i="3"/>
  <c r="BI278" i="3"/>
  <c r="BH278" i="3"/>
  <c r="BG278" i="3"/>
  <c r="BF278" i="3"/>
  <c r="T278" i="3"/>
  <c r="R278" i="3"/>
  <c r="P278" i="3"/>
  <c r="BI270" i="3"/>
  <c r="BH270" i="3"/>
  <c r="BG270" i="3"/>
  <c r="BF270" i="3"/>
  <c r="T270" i="3"/>
  <c r="R270" i="3"/>
  <c r="P270" i="3"/>
  <c r="BI262" i="3"/>
  <c r="BH262" i="3"/>
  <c r="BG262" i="3"/>
  <c r="BF262" i="3"/>
  <c r="T262" i="3"/>
  <c r="R262" i="3"/>
  <c r="P262" i="3"/>
  <c r="BI254" i="3"/>
  <c r="BH254" i="3"/>
  <c r="BG254" i="3"/>
  <c r="BF254" i="3"/>
  <c r="T254" i="3"/>
  <c r="R254" i="3"/>
  <c r="P254" i="3"/>
  <c r="BI251" i="3"/>
  <c r="BH251" i="3"/>
  <c r="BG251" i="3"/>
  <c r="BF251" i="3"/>
  <c r="T251" i="3"/>
  <c r="R251" i="3"/>
  <c r="P251" i="3"/>
  <c r="BI248" i="3"/>
  <c r="BH248" i="3"/>
  <c r="BG248" i="3"/>
  <c r="BF248" i="3"/>
  <c r="T248" i="3"/>
  <c r="R248" i="3"/>
  <c r="P248" i="3"/>
  <c r="BI238" i="3"/>
  <c r="BH238" i="3"/>
  <c r="BG238" i="3"/>
  <c r="BF238" i="3"/>
  <c r="T238" i="3"/>
  <c r="R238" i="3"/>
  <c r="P238" i="3"/>
  <c r="BI222" i="3"/>
  <c r="BH222" i="3"/>
  <c r="BG222" i="3"/>
  <c r="BF222" i="3"/>
  <c r="T222" i="3"/>
  <c r="R222" i="3"/>
  <c r="P222" i="3"/>
  <c r="BI212" i="3"/>
  <c r="BH212" i="3"/>
  <c r="BG212" i="3"/>
  <c r="BF212" i="3"/>
  <c r="T212" i="3"/>
  <c r="R212" i="3"/>
  <c r="P212" i="3"/>
  <c r="BI209" i="3"/>
  <c r="BH209" i="3"/>
  <c r="BG209" i="3"/>
  <c r="BF209" i="3"/>
  <c r="T209" i="3"/>
  <c r="R209" i="3"/>
  <c r="P209" i="3"/>
  <c r="BI204" i="3"/>
  <c r="BH204" i="3"/>
  <c r="BG204" i="3"/>
  <c r="BF204" i="3"/>
  <c r="T204" i="3"/>
  <c r="R204" i="3"/>
  <c r="P204" i="3"/>
  <c r="BI201" i="3"/>
  <c r="BH201" i="3"/>
  <c r="BG201" i="3"/>
  <c r="BF201" i="3"/>
  <c r="T201" i="3"/>
  <c r="R201" i="3"/>
  <c r="P201" i="3"/>
  <c r="BI192" i="3"/>
  <c r="BH192" i="3"/>
  <c r="BG192" i="3"/>
  <c r="BF192" i="3"/>
  <c r="T192" i="3"/>
  <c r="R192" i="3"/>
  <c r="P192" i="3"/>
  <c r="BI174" i="3"/>
  <c r="BH174" i="3"/>
  <c r="BG174" i="3"/>
  <c r="BF174" i="3"/>
  <c r="T174" i="3"/>
  <c r="R174" i="3"/>
  <c r="P174" i="3"/>
  <c r="BI171" i="3"/>
  <c r="BH171" i="3"/>
  <c r="BG171" i="3"/>
  <c r="BF171" i="3"/>
  <c r="T171" i="3"/>
  <c r="R171" i="3"/>
  <c r="P171" i="3"/>
  <c r="BI153" i="3"/>
  <c r="BH153" i="3"/>
  <c r="BG153" i="3"/>
  <c r="BF153" i="3"/>
  <c r="T153" i="3"/>
  <c r="R153" i="3"/>
  <c r="P153" i="3"/>
  <c r="BI151" i="3"/>
  <c r="BH151" i="3"/>
  <c r="BG151" i="3"/>
  <c r="BF151" i="3"/>
  <c r="T151" i="3"/>
  <c r="R151" i="3"/>
  <c r="P151" i="3"/>
  <c r="BI148" i="3"/>
  <c r="BH148" i="3"/>
  <c r="BG148" i="3"/>
  <c r="BF148" i="3"/>
  <c r="T148" i="3"/>
  <c r="R148" i="3"/>
  <c r="P148" i="3"/>
  <c r="BI145" i="3"/>
  <c r="BH145" i="3"/>
  <c r="BG145" i="3"/>
  <c r="BF145" i="3"/>
  <c r="T145" i="3"/>
  <c r="R145" i="3"/>
  <c r="P145" i="3"/>
  <c r="BI127" i="3"/>
  <c r="BH127" i="3"/>
  <c r="BG127" i="3"/>
  <c r="BF127" i="3"/>
  <c r="T127" i="3"/>
  <c r="R127" i="3"/>
  <c r="P127" i="3"/>
  <c r="BI122" i="3"/>
  <c r="BH122" i="3"/>
  <c r="BG122" i="3"/>
  <c r="BF122" i="3"/>
  <c r="T122" i="3"/>
  <c r="T121" i="3" s="1"/>
  <c r="R122" i="3"/>
  <c r="R121" i="3" s="1"/>
  <c r="P122" i="3"/>
  <c r="P121" i="3"/>
  <c r="BI104" i="3"/>
  <c r="BH104" i="3"/>
  <c r="BG104" i="3"/>
  <c r="BF104" i="3"/>
  <c r="T104" i="3"/>
  <c r="R104" i="3"/>
  <c r="P104" i="3"/>
  <c r="BI99" i="3"/>
  <c r="BH99" i="3"/>
  <c r="BG99" i="3"/>
  <c r="BF99" i="3"/>
  <c r="T99" i="3"/>
  <c r="R99" i="3"/>
  <c r="P99" i="3"/>
  <c r="BI92" i="3"/>
  <c r="BH92" i="3"/>
  <c r="BG92" i="3"/>
  <c r="BF92" i="3"/>
  <c r="T92" i="3"/>
  <c r="R92" i="3"/>
  <c r="P92" i="3"/>
  <c r="J86" i="3"/>
  <c r="F83" i="3"/>
  <c r="E81" i="3"/>
  <c r="J55" i="3"/>
  <c r="F52" i="3"/>
  <c r="E50" i="3"/>
  <c r="J21" i="3"/>
  <c r="E21" i="3"/>
  <c r="J54" i="3" s="1"/>
  <c r="J20" i="3"/>
  <c r="J18" i="3"/>
  <c r="E18" i="3"/>
  <c r="F86" i="3" s="1"/>
  <c r="J17" i="3"/>
  <c r="J15" i="3"/>
  <c r="E15" i="3"/>
  <c r="F85" i="3" s="1"/>
  <c r="J14" i="3"/>
  <c r="J12" i="3"/>
  <c r="J83" i="3" s="1"/>
  <c r="E7" i="3"/>
  <c r="E79" i="3"/>
  <c r="J37" i="2"/>
  <c r="J36" i="2"/>
  <c r="AY55" i="1" s="1"/>
  <c r="J35" i="2"/>
  <c r="AX55" i="1"/>
  <c r="BI226" i="2"/>
  <c r="BH226" i="2"/>
  <c r="BG226" i="2"/>
  <c r="BF226" i="2"/>
  <c r="T226" i="2"/>
  <c r="R226" i="2"/>
  <c r="P226" i="2"/>
  <c r="BI214" i="2"/>
  <c r="BH214" i="2"/>
  <c r="BG214" i="2"/>
  <c r="BF214" i="2"/>
  <c r="T214" i="2"/>
  <c r="R214" i="2"/>
  <c r="P214" i="2"/>
  <c r="BI212" i="2"/>
  <c r="BH212" i="2"/>
  <c r="BG212" i="2"/>
  <c r="BF212" i="2"/>
  <c r="T212" i="2"/>
  <c r="R212" i="2"/>
  <c r="P212" i="2"/>
  <c r="BI209" i="2"/>
  <c r="BH209" i="2"/>
  <c r="BG209" i="2"/>
  <c r="BF209" i="2"/>
  <c r="T209" i="2"/>
  <c r="R209" i="2"/>
  <c r="P209" i="2"/>
  <c r="BI205" i="2"/>
  <c r="BH205" i="2"/>
  <c r="BG205" i="2"/>
  <c r="BF205" i="2"/>
  <c r="T205" i="2"/>
  <c r="R205" i="2"/>
  <c r="P205" i="2"/>
  <c r="BI199" i="2"/>
  <c r="BH199" i="2"/>
  <c r="BG199" i="2"/>
  <c r="BF199" i="2"/>
  <c r="T199" i="2"/>
  <c r="R199" i="2"/>
  <c r="P199" i="2"/>
  <c r="BI196" i="2"/>
  <c r="BH196" i="2"/>
  <c r="BG196" i="2"/>
  <c r="BF196" i="2"/>
  <c r="T196" i="2"/>
  <c r="R196" i="2"/>
  <c r="P196" i="2"/>
  <c r="BI190" i="2"/>
  <c r="BH190" i="2"/>
  <c r="BG190" i="2"/>
  <c r="BF190" i="2"/>
  <c r="T190" i="2"/>
  <c r="R190" i="2"/>
  <c r="P190" i="2"/>
  <c r="BI187" i="2"/>
  <c r="BH187" i="2"/>
  <c r="BG187" i="2"/>
  <c r="BF187" i="2"/>
  <c r="T187" i="2"/>
  <c r="R187" i="2"/>
  <c r="P187" i="2"/>
  <c r="BI185" i="2"/>
  <c r="BH185" i="2"/>
  <c r="BG185" i="2"/>
  <c r="BF185" i="2"/>
  <c r="T185" i="2"/>
  <c r="R185" i="2"/>
  <c r="P185" i="2"/>
  <c r="BI182" i="2"/>
  <c r="BH182" i="2"/>
  <c r="BG182" i="2"/>
  <c r="BF182" i="2"/>
  <c r="T182" i="2"/>
  <c r="R182" i="2"/>
  <c r="P182" i="2"/>
  <c r="BI179" i="2"/>
  <c r="BH179" i="2"/>
  <c r="BG179" i="2"/>
  <c r="BF179" i="2"/>
  <c r="T179" i="2"/>
  <c r="R179" i="2"/>
  <c r="P179" i="2"/>
  <c r="BI174" i="2"/>
  <c r="BH174" i="2"/>
  <c r="BG174" i="2"/>
  <c r="BF174" i="2"/>
  <c r="T174" i="2"/>
  <c r="R174" i="2"/>
  <c r="P174" i="2"/>
  <c r="BI168" i="2"/>
  <c r="BH168" i="2"/>
  <c r="BG168" i="2"/>
  <c r="BF168" i="2"/>
  <c r="T168" i="2"/>
  <c r="R168" i="2"/>
  <c r="P168" i="2"/>
  <c r="BI165" i="2"/>
  <c r="BH165" i="2"/>
  <c r="BG165" i="2"/>
  <c r="BF165" i="2"/>
  <c r="T165" i="2"/>
  <c r="T164" i="2"/>
  <c r="R165" i="2"/>
  <c r="R164" i="2" s="1"/>
  <c r="P165" i="2"/>
  <c r="P164" i="2" s="1"/>
  <c r="BI159" i="2"/>
  <c r="BH159" i="2"/>
  <c r="BG159" i="2"/>
  <c r="BF159" i="2"/>
  <c r="T159" i="2"/>
  <c r="T158" i="2" s="1"/>
  <c r="R159" i="2"/>
  <c r="R158" i="2" s="1"/>
  <c r="P159" i="2"/>
  <c r="P158" i="2" s="1"/>
  <c r="BI155" i="2"/>
  <c r="BH155" i="2"/>
  <c r="BG155" i="2"/>
  <c r="BF155" i="2"/>
  <c r="T155" i="2"/>
  <c r="R155" i="2"/>
  <c r="P155" i="2"/>
  <c r="BI151" i="2"/>
  <c r="BH151" i="2"/>
  <c r="BG151" i="2"/>
  <c r="BF151" i="2"/>
  <c r="T151" i="2"/>
  <c r="R151" i="2"/>
  <c r="P151" i="2"/>
  <c r="BI148" i="2"/>
  <c r="BH148" i="2"/>
  <c r="BG148" i="2"/>
  <c r="BF148" i="2"/>
  <c r="T148" i="2"/>
  <c r="R148" i="2"/>
  <c r="P148" i="2"/>
  <c r="BI140" i="2"/>
  <c r="BH140" i="2"/>
  <c r="BG140" i="2"/>
  <c r="BF140" i="2"/>
  <c r="T140" i="2"/>
  <c r="R140" i="2"/>
  <c r="P140" i="2"/>
  <c r="BI136" i="2"/>
  <c r="BH136" i="2"/>
  <c r="BG136" i="2"/>
  <c r="BF136" i="2"/>
  <c r="T136" i="2"/>
  <c r="R136" i="2"/>
  <c r="P136" i="2"/>
  <c r="BI134" i="2"/>
  <c r="BH134" i="2"/>
  <c r="BG134" i="2"/>
  <c r="BF134" i="2"/>
  <c r="T134" i="2"/>
  <c r="R134" i="2"/>
  <c r="P134" i="2"/>
  <c r="BI125" i="2"/>
  <c r="BH125" i="2"/>
  <c r="BG125" i="2"/>
  <c r="BF125" i="2"/>
  <c r="T125" i="2"/>
  <c r="R125" i="2"/>
  <c r="P125" i="2"/>
  <c r="BI120" i="2"/>
  <c r="BH120" i="2"/>
  <c r="BG120" i="2"/>
  <c r="BF120" i="2"/>
  <c r="T120" i="2"/>
  <c r="R120" i="2"/>
  <c r="P120" i="2"/>
  <c r="BI117" i="2"/>
  <c r="BH117" i="2"/>
  <c r="BG117" i="2"/>
  <c r="BF117" i="2"/>
  <c r="T117" i="2"/>
  <c r="R117" i="2"/>
  <c r="P117" i="2"/>
  <c r="BI112" i="2"/>
  <c r="BH112" i="2"/>
  <c r="BG112" i="2"/>
  <c r="BF112" i="2"/>
  <c r="T112" i="2"/>
  <c r="R112" i="2"/>
  <c r="P112" i="2"/>
  <c r="BI108" i="2"/>
  <c r="BH108" i="2"/>
  <c r="BG108" i="2"/>
  <c r="BF108" i="2"/>
  <c r="T108" i="2"/>
  <c r="R108" i="2"/>
  <c r="P108" i="2"/>
  <c r="BI105" i="2"/>
  <c r="BH105" i="2"/>
  <c r="BG105" i="2"/>
  <c r="BF105" i="2"/>
  <c r="T105" i="2"/>
  <c r="R105" i="2"/>
  <c r="P105" i="2"/>
  <c r="BI101" i="2"/>
  <c r="BH101" i="2"/>
  <c r="BG101" i="2"/>
  <c r="BF101" i="2"/>
  <c r="T101" i="2"/>
  <c r="R101" i="2"/>
  <c r="P101" i="2"/>
  <c r="BI98" i="2"/>
  <c r="BH98" i="2"/>
  <c r="BG98" i="2"/>
  <c r="BF98" i="2"/>
  <c r="T98" i="2"/>
  <c r="R98" i="2"/>
  <c r="P98" i="2"/>
  <c r="BI93" i="2"/>
  <c r="BH93" i="2"/>
  <c r="BG93" i="2"/>
  <c r="BF93" i="2"/>
  <c r="T93" i="2"/>
  <c r="T92" i="2" s="1"/>
  <c r="R93" i="2"/>
  <c r="R92" i="2"/>
  <c r="P93" i="2"/>
  <c r="P92" i="2" s="1"/>
  <c r="J87" i="2"/>
  <c r="F84" i="2"/>
  <c r="E82" i="2"/>
  <c r="J55" i="2"/>
  <c r="F52" i="2"/>
  <c r="E50" i="2"/>
  <c r="J21" i="2"/>
  <c r="E21" i="2"/>
  <c r="J86" i="2"/>
  <c r="J20" i="2"/>
  <c r="J18" i="2"/>
  <c r="E18" i="2"/>
  <c r="F87" i="2"/>
  <c r="J17" i="2"/>
  <c r="J15" i="2"/>
  <c r="E15" i="2"/>
  <c r="F86" i="2"/>
  <c r="J14" i="2"/>
  <c r="J12" i="2"/>
  <c r="J84" i="2" s="1"/>
  <c r="E7" i="2"/>
  <c r="E80" i="2"/>
  <c r="L50" i="1"/>
  <c r="AM50" i="1"/>
  <c r="AM49" i="1"/>
  <c r="L49" i="1"/>
  <c r="AM47" i="1"/>
  <c r="L47" i="1"/>
  <c r="L45" i="1"/>
  <c r="L44" i="1"/>
  <c r="BK99" i="10"/>
  <c r="J99" i="10"/>
  <c r="BK96" i="10"/>
  <c r="J96" i="10"/>
  <c r="BK90" i="10"/>
  <c r="J90" i="10"/>
  <c r="BK87" i="10"/>
  <c r="J87" i="10"/>
  <c r="BK88" i="8"/>
  <c r="J315" i="7"/>
  <c r="J312" i="7"/>
  <c r="J307" i="7"/>
  <c r="BK300" i="7"/>
  <c r="J291" i="7"/>
  <c r="J285" i="7"/>
  <c r="BK280" i="7"/>
  <c r="BK273" i="7"/>
  <c r="J267" i="7"/>
  <c r="BK250" i="7"/>
  <c r="J244" i="7"/>
  <c r="BK235" i="7"/>
  <c r="J232" i="7"/>
  <c r="BK229" i="7"/>
  <c r="BK218" i="7"/>
  <c r="J205" i="7"/>
  <c r="J191" i="7"/>
  <c r="BK185" i="7"/>
  <c r="J179" i="7"/>
  <c r="BK173" i="7"/>
  <c r="BK168" i="7"/>
  <c r="BK152" i="7"/>
  <c r="BK145" i="7"/>
  <c r="J129" i="7"/>
  <c r="J123" i="7"/>
  <c r="J120" i="7"/>
  <c r="J112" i="7"/>
  <c r="BK107" i="7"/>
  <c r="J100" i="7"/>
  <c r="J95" i="7"/>
  <c r="BK91" i="7"/>
  <c r="J166" i="6"/>
  <c r="BK162" i="6"/>
  <c r="BK152" i="6"/>
  <c r="BK147" i="6"/>
  <c r="J141" i="6"/>
  <c r="J136" i="6"/>
  <c r="BK116" i="6"/>
  <c r="BK108" i="6"/>
  <c r="BK101" i="6"/>
  <c r="J96" i="6"/>
  <c r="J426" i="5"/>
  <c r="J420" i="5"/>
  <c r="J417" i="5"/>
  <c r="J411" i="5"/>
  <c r="BK405" i="5"/>
  <c r="BK398" i="5"/>
  <c r="BK391" i="5"/>
  <c r="BK385" i="5"/>
  <c r="BK381" i="5"/>
  <c r="J378" i="5"/>
  <c r="J362" i="5"/>
  <c r="J349" i="5"/>
  <c r="J334" i="5"/>
  <c r="BK331" i="5"/>
  <c r="J314" i="5"/>
  <c r="BK280" i="5"/>
  <c r="J275" i="5"/>
  <c r="BK234" i="5"/>
  <c r="BK209" i="5"/>
  <c r="J206" i="5"/>
  <c r="BK187" i="5"/>
  <c r="J184" i="5"/>
  <c r="BK169" i="5"/>
  <c r="BK159" i="5"/>
  <c r="BK156" i="5"/>
  <c r="BK141" i="5"/>
  <c r="BK139" i="5"/>
  <c r="J119" i="5"/>
  <c r="BK99" i="5"/>
  <c r="J92" i="5"/>
  <c r="BK237" i="4"/>
  <c r="J237" i="4"/>
  <c r="J225" i="4"/>
  <c r="J221" i="4"/>
  <c r="BK217" i="4"/>
  <c r="J214" i="4"/>
  <c r="J197" i="4"/>
  <c r="J193" i="4"/>
  <c r="J179" i="4"/>
  <c r="J172" i="4"/>
  <c r="J169" i="4"/>
  <c r="BK157" i="4"/>
  <c r="J147" i="4"/>
  <c r="BK130" i="4"/>
  <c r="BK125" i="4"/>
  <c r="BK122" i="4"/>
  <c r="J112" i="4"/>
  <c r="J290" i="3"/>
  <c r="BK238" i="3"/>
  <c r="J201" i="3"/>
  <c r="BK192" i="3"/>
  <c r="BK104" i="3"/>
  <c r="J92" i="3"/>
  <c r="J214" i="2"/>
  <c r="J212" i="2"/>
  <c r="BK196" i="2"/>
  <c r="BK190" i="2"/>
  <c r="BK182" i="2"/>
  <c r="BK174" i="2"/>
  <c r="J168" i="2"/>
  <c r="BK159" i="2"/>
  <c r="BK155" i="2"/>
  <c r="J136" i="2"/>
  <c r="BK120" i="2"/>
  <c r="J108" i="2"/>
  <c r="BK105" i="2"/>
  <c r="AS54" i="1"/>
  <c r="J254" i="9"/>
  <c r="J249" i="9"/>
  <c r="J239" i="9"/>
  <c r="J218" i="9"/>
  <c r="BK213" i="9"/>
  <c r="BK208" i="9"/>
  <c r="BK194" i="9"/>
  <c r="J182" i="9"/>
  <c r="BK169" i="9"/>
  <c r="J167" i="9"/>
  <c r="J161" i="9"/>
  <c r="BK153" i="9"/>
  <c r="J136" i="9"/>
  <c r="J130" i="9"/>
  <c r="J125" i="9"/>
  <c r="BK122" i="9"/>
  <c r="BK116" i="9"/>
  <c r="J114" i="9"/>
  <c r="BK108" i="9"/>
  <c r="BK105" i="9"/>
  <c r="J90" i="9"/>
  <c r="BK177" i="8"/>
  <c r="J170" i="8"/>
  <c r="J160" i="8"/>
  <c r="J145" i="8"/>
  <c r="BK138" i="8"/>
  <c r="BK136" i="8"/>
  <c r="J125" i="8"/>
  <c r="J112" i="8"/>
  <c r="BK102" i="8"/>
  <c r="J97" i="8"/>
  <c r="BK322" i="7"/>
  <c r="BK318" i="7"/>
  <c r="BK315" i="7"/>
  <c r="J304" i="7"/>
  <c r="J300" i="7"/>
  <c r="BK297" i="7"/>
  <c r="BK285" i="7"/>
  <c r="BK259" i="7"/>
  <c r="J253" i="7"/>
  <c r="J240" i="7"/>
  <c r="BK237" i="7"/>
  <c r="BK213" i="7"/>
  <c r="BK205" i="7"/>
  <c r="J198" i="7"/>
  <c r="J185" i="7"/>
  <c r="BK179" i="7"/>
  <c r="J168" i="7"/>
  <c r="J161" i="7"/>
  <c r="J158" i="7"/>
  <c r="BK142" i="7"/>
  <c r="BK120" i="7"/>
  <c r="BK112" i="7"/>
  <c r="J107" i="7"/>
  <c r="BK100" i="7"/>
  <c r="BK95" i="7"/>
  <c r="J158" i="6"/>
  <c r="J152" i="6"/>
  <c r="J149" i="6"/>
  <c r="J147" i="6"/>
  <c r="J121" i="6"/>
  <c r="J108" i="6"/>
  <c r="BK104" i="6"/>
  <c r="J88" i="6"/>
  <c r="BK417" i="5"/>
  <c r="J415" i="5"/>
  <c r="BK408" i="5"/>
  <c r="J405" i="5"/>
  <c r="J398" i="5"/>
  <c r="J394" i="5"/>
  <c r="J391" i="5"/>
  <c r="J385" i="5"/>
  <c r="BK356" i="5"/>
  <c r="BK349" i="5"/>
  <c r="J331" i="5"/>
  <c r="J328" i="5"/>
  <c r="J318" i="5"/>
  <c r="J311" i="5"/>
  <c r="BK289" i="5"/>
  <c r="BK253" i="5"/>
  <c r="BK245" i="5"/>
  <c r="J240" i="5"/>
  <c r="BK231" i="5"/>
  <c r="J209" i="5"/>
  <c r="J190" i="5"/>
  <c r="BK184" i="5"/>
  <c r="J139" i="5"/>
  <c r="J132" i="5"/>
  <c r="BK129" i="5"/>
  <c r="BK119" i="5"/>
  <c r="J114" i="5"/>
  <c r="BK106" i="5"/>
  <c r="BK101" i="5"/>
  <c r="BK214" i="4"/>
  <c r="J202" i="4"/>
  <c r="BK193" i="4"/>
  <c r="BK179" i="4"/>
  <c r="J140" i="4"/>
  <c r="BK117" i="4"/>
  <c r="BK112" i="4"/>
  <c r="BK109" i="4"/>
  <c r="BK104" i="4"/>
  <c r="BK99" i="4"/>
  <c r="J418" i="3"/>
  <c r="J416" i="3"/>
  <c r="J414" i="3"/>
  <c r="J357" i="3"/>
  <c r="J344" i="3"/>
  <c r="BK335" i="3"/>
  <c r="BK329" i="3"/>
  <c r="BK322" i="3"/>
  <c r="BK290" i="3"/>
  <c r="BK285" i="3"/>
  <c r="BK278" i="3"/>
  <c r="J270" i="3"/>
  <c r="BK262" i="3"/>
  <c r="BK248" i="3"/>
  <c r="J222" i="3"/>
  <c r="BK212" i="3"/>
  <c r="J209" i="3"/>
  <c r="J204" i="3"/>
  <c r="BK201" i="3"/>
  <c r="J192" i="3"/>
  <c r="J174" i="3"/>
  <c r="BK171" i="3"/>
  <c r="BK148" i="3"/>
  <c r="BK122" i="3"/>
  <c r="J99" i="3"/>
  <c r="BK214" i="2"/>
  <c r="BK209" i="2"/>
  <c r="J205" i="2"/>
  <c r="BK199" i="2"/>
  <c r="J190" i="2"/>
  <c r="BK187" i="2"/>
  <c r="J185" i="2"/>
  <c r="BK134" i="2"/>
  <c r="BK125" i="2"/>
  <c r="J117" i="2"/>
  <c r="J98" i="2"/>
  <c r="BK254" i="9"/>
  <c r="BK245" i="9"/>
  <c r="J242" i="9"/>
  <c r="BK233" i="9"/>
  <c r="J229" i="9"/>
  <c r="BK226" i="9"/>
  <c r="BK202" i="9"/>
  <c r="J188" i="9"/>
  <c r="BK176" i="9"/>
  <c r="BK172" i="9"/>
  <c r="J164" i="9"/>
  <c r="J148" i="9"/>
  <c r="J141" i="9"/>
  <c r="BK130" i="9"/>
  <c r="BK125" i="9"/>
  <c r="J122" i="9"/>
  <c r="BK114" i="9"/>
  <c r="J105" i="9"/>
  <c r="J100" i="9"/>
  <c r="BK95" i="9"/>
  <c r="J177" i="8"/>
  <c r="J166" i="8"/>
  <c r="BK163" i="8"/>
  <c r="J154" i="8"/>
  <c r="J150" i="8"/>
  <c r="BK148" i="8"/>
  <c r="J134" i="8"/>
  <c r="BK125" i="8"/>
  <c r="BK120" i="8"/>
  <c r="J117" i="8"/>
  <c r="J107" i="8"/>
  <c r="J94" i="8"/>
  <c r="BK332" i="7"/>
  <c r="J332" i="7"/>
  <c r="BK329" i="7"/>
  <c r="J324" i="7"/>
  <c r="J318" i="7"/>
  <c r="BK304" i="7"/>
  <c r="J297" i="7"/>
  <c r="BK291" i="7"/>
  <c r="J280" i="7"/>
  <c r="BK267" i="7"/>
  <c r="J259" i="7"/>
  <c r="J250" i="7"/>
  <c r="BK244" i="7"/>
  <c r="BK240" i="7"/>
  <c r="BK232" i="7"/>
  <c r="J218" i="7"/>
  <c r="J213" i="7"/>
  <c r="J173" i="7"/>
  <c r="BK132" i="7"/>
  <c r="BK129" i="7"/>
  <c r="BK123" i="7"/>
  <c r="BK166" i="6"/>
  <c r="J162" i="6"/>
  <c r="J156" i="6"/>
  <c r="BK149" i="6"/>
  <c r="BK141" i="6"/>
  <c r="BK130" i="6"/>
  <c r="J116" i="6"/>
  <c r="J113" i="6"/>
  <c r="J104" i="6"/>
  <c r="BK93" i="6"/>
  <c r="BK88" i="6"/>
  <c r="BK439" i="5"/>
  <c r="J439" i="5"/>
  <c r="BK436" i="5"/>
  <c r="J436" i="5"/>
  <c r="J434" i="5"/>
  <c r="BK428" i="5"/>
  <c r="BK426" i="5"/>
  <c r="BK420" i="5"/>
  <c r="BK415" i="5"/>
  <c r="BK394" i="5"/>
  <c r="J376" i="5"/>
  <c r="BK366" i="5"/>
  <c r="BK359" i="5"/>
  <c r="J356" i="5"/>
  <c r="BK340" i="5"/>
  <c r="BK334" i="5"/>
  <c r="BK318" i="5"/>
  <c r="BK314" i="5"/>
  <c r="BK311" i="5"/>
  <c r="BK308" i="5"/>
  <c r="BK275" i="5"/>
  <c r="BK266" i="5"/>
  <c r="J261" i="5"/>
  <c r="J245" i="5"/>
  <c r="J234" i="5"/>
  <c r="J219" i="5"/>
  <c r="J169" i="5"/>
  <c r="J159" i="5"/>
  <c r="J156" i="5"/>
  <c r="BK114" i="5"/>
  <c r="J101" i="5"/>
  <c r="J99" i="5"/>
  <c r="BK92" i="5"/>
  <c r="BK230" i="4"/>
  <c r="BK225" i="4"/>
  <c r="BK221" i="4"/>
  <c r="BK202" i="4"/>
  <c r="J199" i="4"/>
  <c r="BK197" i="4"/>
  <c r="BK190" i="4"/>
  <c r="BK183" i="4"/>
  <c r="BK172" i="4"/>
  <c r="J157" i="4"/>
  <c r="J122" i="4"/>
  <c r="J109" i="4"/>
  <c r="J99" i="4"/>
  <c r="J93" i="4"/>
  <c r="BK418" i="3"/>
  <c r="BK416" i="3"/>
  <c r="BK414" i="3"/>
  <c r="BK409" i="3"/>
  <c r="J409" i="3"/>
  <c r="J403" i="3"/>
  <c r="J399" i="3"/>
  <c r="J396" i="3"/>
  <c r="J393" i="3"/>
  <c r="J376" i="3"/>
  <c r="BK372" i="3"/>
  <c r="J369" i="3"/>
  <c r="BK367" i="3"/>
  <c r="BK363" i="3"/>
  <c r="J360" i="3"/>
  <c r="BK353" i="3"/>
  <c r="J347" i="3"/>
  <c r="BK344" i="3"/>
  <c r="J338" i="3"/>
  <c r="BK325" i="3"/>
  <c r="J322" i="3"/>
  <c r="BK319" i="3"/>
  <c r="BK297" i="3"/>
  <c r="J285" i="3"/>
  <c r="J278" i="3"/>
  <c r="J262" i="3"/>
  <c r="J254" i="3"/>
  <c r="J251" i="3"/>
  <c r="BK222" i="3"/>
  <c r="J212" i="3"/>
  <c r="BK209" i="3"/>
  <c r="BK204" i="3"/>
  <c r="BK174" i="3"/>
  <c r="J171" i="3"/>
  <c r="J153" i="3"/>
  <c r="BK151" i="3"/>
  <c r="J148" i="3"/>
  <c r="J145" i="3"/>
  <c r="J127" i="3"/>
  <c r="J122" i="3"/>
  <c r="BK99" i="3"/>
  <c r="BK92" i="3"/>
  <c r="BK226" i="2"/>
  <c r="J226" i="2"/>
  <c r="J209" i="2"/>
  <c r="BK205" i="2"/>
  <c r="J182" i="2"/>
  <c r="J179" i="2"/>
  <c r="J174" i="2"/>
  <c r="BK168" i="2"/>
  <c r="BK165" i="2"/>
  <c r="J155" i="2"/>
  <c r="J151" i="2"/>
  <c r="J148" i="2"/>
  <c r="BK140" i="2"/>
  <c r="BK136" i="2"/>
  <c r="J134" i="2"/>
  <c r="J125" i="2"/>
  <c r="BK112" i="2"/>
  <c r="J105" i="2"/>
  <c r="BK101" i="2"/>
  <c r="BK93" i="2"/>
  <c r="BK249" i="9"/>
  <c r="J245" i="9"/>
  <c r="BK242" i="9"/>
  <c r="BK239" i="9"/>
  <c r="J233" i="9"/>
  <c r="BK229" i="9"/>
  <c r="J226" i="9"/>
  <c r="BK218" i="9"/>
  <c r="J213" i="9"/>
  <c r="J208" i="9"/>
  <c r="J202" i="9"/>
  <c r="J194" i="9"/>
  <c r="BK188" i="9"/>
  <c r="BK182" i="9"/>
  <c r="J176" i="9"/>
  <c r="J172" i="9"/>
  <c r="J169" i="9"/>
  <c r="BK167" i="9"/>
  <c r="BK164" i="9"/>
  <c r="BK161" i="9"/>
  <c r="J153" i="9"/>
  <c r="BK148" i="9"/>
  <c r="BK141" i="9"/>
  <c r="BK136" i="9"/>
  <c r="J116" i="9"/>
  <c r="J108" i="9"/>
  <c r="BK100" i="9"/>
  <c r="J95" i="9"/>
  <c r="BK90" i="9"/>
  <c r="BK170" i="8"/>
  <c r="BK166" i="8"/>
  <c r="J163" i="8"/>
  <c r="BK160" i="8"/>
  <c r="BK154" i="8"/>
  <c r="BK150" i="8"/>
  <c r="J148" i="8"/>
  <c r="BK145" i="8"/>
  <c r="J138" i="8"/>
  <c r="J136" i="8"/>
  <c r="BK134" i="8"/>
  <c r="J120" i="8"/>
  <c r="BK117" i="8"/>
  <c r="BK112" i="8"/>
  <c r="BK107" i="8"/>
  <c r="J102" i="8"/>
  <c r="BK97" i="8"/>
  <c r="BK94" i="8"/>
  <c r="J88" i="8"/>
  <c r="J329" i="7"/>
  <c r="BK324" i="7"/>
  <c r="J322" i="7"/>
  <c r="BK312" i="7"/>
  <c r="BK307" i="7"/>
  <c r="J273" i="7"/>
  <c r="BK253" i="7"/>
  <c r="J237" i="7"/>
  <c r="J235" i="7"/>
  <c r="J229" i="7"/>
  <c r="BK198" i="7"/>
  <c r="BK191" i="7"/>
  <c r="BK161" i="7"/>
  <c r="BK158" i="7"/>
  <c r="J152" i="7"/>
  <c r="J145" i="7"/>
  <c r="J142" i="7"/>
  <c r="J132" i="7"/>
  <c r="J91" i="7"/>
  <c r="BK158" i="6"/>
  <c r="BK156" i="6"/>
  <c r="BK136" i="6"/>
  <c r="J130" i="6"/>
  <c r="BK121" i="6"/>
  <c r="BK113" i="6"/>
  <c r="J101" i="6"/>
  <c r="BK96" i="6"/>
  <c r="J93" i="6"/>
  <c r="BK434" i="5"/>
  <c r="J428" i="5"/>
  <c r="BK411" i="5"/>
  <c r="J408" i="5"/>
  <c r="J381" i="5"/>
  <c r="BK378" i="5"/>
  <c r="BK376" i="5"/>
  <c r="J366" i="5"/>
  <c r="BK362" i="5"/>
  <c r="J359" i="5"/>
  <c r="J340" i="5"/>
  <c r="BK328" i="5"/>
  <c r="J308" i="5"/>
  <c r="J289" i="5"/>
  <c r="J280" i="5"/>
  <c r="J266" i="5"/>
  <c r="BK261" i="5"/>
  <c r="J253" i="5"/>
  <c r="BK240" i="5"/>
  <c r="J231" i="5"/>
  <c r="BK219" i="5"/>
  <c r="BK206" i="5"/>
  <c r="BK190" i="5"/>
  <c r="J187" i="5"/>
  <c r="J141" i="5"/>
  <c r="BK132" i="5"/>
  <c r="J129" i="5"/>
  <c r="J106" i="5"/>
  <c r="J230" i="4"/>
  <c r="J217" i="4"/>
  <c r="BK199" i="4"/>
  <c r="J190" i="4"/>
  <c r="J183" i="4"/>
  <c r="BK169" i="4"/>
  <c r="BK147" i="4"/>
  <c r="BK140" i="4"/>
  <c r="J130" i="4"/>
  <c r="J125" i="4"/>
  <c r="J117" i="4"/>
  <c r="J104" i="4"/>
  <c r="BK93" i="4"/>
  <c r="BK403" i="3"/>
  <c r="BK399" i="3"/>
  <c r="BK396" i="3"/>
  <c r="BK393" i="3"/>
  <c r="BK376" i="3"/>
  <c r="J372" i="3"/>
  <c r="BK369" i="3"/>
  <c r="J367" i="3"/>
  <c r="J363" i="3"/>
  <c r="BK360" i="3"/>
  <c r="BK357" i="3"/>
  <c r="J353" i="3"/>
  <c r="BK347" i="3"/>
  <c r="BK338" i="3"/>
  <c r="J335" i="3"/>
  <c r="J329" i="3"/>
  <c r="J325" i="3"/>
  <c r="J319" i="3"/>
  <c r="J297" i="3"/>
  <c r="BK270" i="3"/>
  <c r="BK254" i="3"/>
  <c r="BK251" i="3"/>
  <c r="J248" i="3"/>
  <c r="J238" i="3"/>
  <c r="BK153" i="3"/>
  <c r="J151" i="3"/>
  <c r="BK145" i="3"/>
  <c r="BK127" i="3"/>
  <c r="J104" i="3"/>
  <c r="BK212" i="2"/>
  <c r="J199" i="2"/>
  <c r="J196" i="2"/>
  <c r="J187" i="2"/>
  <c r="BK185" i="2"/>
  <c r="BK179" i="2"/>
  <c r="J165" i="2"/>
  <c r="J159" i="2"/>
  <c r="BK151" i="2"/>
  <c r="BK148" i="2"/>
  <c r="J140" i="2"/>
  <c r="J120" i="2"/>
  <c r="BK117" i="2"/>
  <c r="J112" i="2"/>
  <c r="BK108" i="2"/>
  <c r="J101" i="2"/>
  <c r="BK98" i="2"/>
  <c r="J93" i="2"/>
  <c r="R89" i="7" l="1"/>
  <c r="T85" i="10"/>
  <c r="T84" i="10" s="1"/>
  <c r="T88" i="9"/>
  <c r="R97" i="2"/>
  <c r="R91" i="2"/>
  <c r="T124" i="2"/>
  <c r="BK167" i="2"/>
  <c r="J167" i="2"/>
  <c r="J67" i="2" s="1"/>
  <c r="BK184" i="2"/>
  <c r="J184" i="2" s="1"/>
  <c r="J68" i="2" s="1"/>
  <c r="T184" i="2"/>
  <c r="T189" i="2"/>
  <c r="BK208" i="2"/>
  <c r="J208" i="2"/>
  <c r="J70" i="2" s="1"/>
  <c r="P91" i="3"/>
  <c r="P90" i="3" s="1"/>
  <c r="T91" i="3"/>
  <c r="T90" i="3"/>
  <c r="T126" i="3"/>
  <c r="T328" i="3"/>
  <c r="P366" i="3"/>
  <c r="R366" i="3"/>
  <c r="T366" i="3"/>
  <c r="R375" i="3"/>
  <c r="P408" i="3"/>
  <c r="BK98" i="4"/>
  <c r="BK92" i="4" s="1"/>
  <c r="J92" i="4" s="1"/>
  <c r="J60" i="4" s="1"/>
  <c r="J98" i="4"/>
  <c r="J61" i="4"/>
  <c r="BK129" i="4"/>
  <c r="BK196" i="4"/>
  <c r="J196" i="4"/>
  <c r="J67" i="4" s="1"/>
  <c r="R196" i="4"/>
  <c r="T201" i="4"/>
  <c r="P224" i="4"/>
  <c r="BK91" i="5"/>
  <c r="J91" i="5"/>
  <c r="J61" i="5" s="1"/>
  <c r="R118" i="5"/>
  <c r="P317" i="5"/>
  <c r="P365" i="5"/>
  <c r="R384" i="5"/>
  <c r="T397" i="5"/>
  <c r="T414" i="5"/>
  <c r="R92" i="6"/>
  <c r="R87" i="6" s="1"/>
  <c r="P120" i="6"/>
  <c r="BK146" i="6"/>
  <c r="J146" i="6"/>
  <c r="J65" i="6"/>
  <c r="BK151" i="6"/>
  <c r="J151" i="6"/>
  <c r="J66" i="6" s="1"/>
  <c r="T111" i="7"/>
  <c r="R243" i="7"/>
  <c r="T306" i="7"/>
  <c r="T321" i="7"/>
  <c r="P93" i="8"/>
  <c r="P87" i="8"/>
  <c r="BK124" i="8"/>
  <c r="J124" i="8" s="1"/>
  <c r="J63" i="8" s="1"/>
  <c r="P124" i="8"/>
  <c r="P159" i="8"/>
  <c r="BK169" i="8"/>
  <c r="J169" i="8"/>
  <c r="J66" i="8"/>
  <c r="T169" i="8"/>
  <c r="T97" i="2"/>
  <c r="T91" i="2"/>
  <c r="R124" i="2"/>
  <c r="P167" i="2"/>
  <c r="P184" i="2"/>
  <c r="P189" i="2"/>
  <c r="P208" i="2"/>
  <c r="BK126" i="3"/>
  <c r="P126" i="3"/>
  <c r="BK328" i="3"/>
  <c r="J328" i="3" s="1"/>
  <c r="J65" i="3" s="1"/>
  <c r="R328" i="3"/>
  <c r="BK366" i="3"/>
  <c r="J366" i="3"/>
  <c r="J66" i="3"/>
  <c r="BK375" i="3"/>
  <c r="J375" i="3"/>
  <c r="J67" i="3" s="1"/>
  <c r="P375" i="3"/>
  <c r="R408" i="3"/>
  <c r="P98" i="4"/>
  <c r="P92" i="4"/>
  <c r="T129" i="4"/>
  <c r="BK201" i="4"/>
  <c r="J201" i="4"/>
  <c r="J68" i="4" s="1"/>
  <c r="BK224" i="4"/>
  <c r="J224" i="4"/>
  <c r="J69" i="4"/>
  <c r="R91" i="5"/>
  <c r="R90" i="5"/>
  <c r="BK118" i="5"/>
  <c r="BK317" i="5"/>
  <c r="BK117" i="5" s="1"/>
  <c r="J117" i="5" s="1"/>
  <c r="J63" i="5" s="1"/>
  <c r="J317" i="5"/>
  <c r="J65" i="5"/>
  <c r="BK365" i="5"/>
  <c r="J365" i="5" s="1"/>
  <c r="J66" i="5" s="1"/>
  <c r="BK384" i="5"/>
  <c r="J384" i="5"/>
  <c r="J67" i="5"/>
  <c r="BK397" i="5"/>
  <c r="J397" i="5"/>
  <c r="J68" i="5"/>
  <c r="BK414" i="5"/>
  <c r="J414" i="5"/>
  <c r="J69" i="5" s="1"/>
  <c r="P92" i="6"/>
  <c r="P87" i="6"/>
  <c r="T120" i="6"/>
  <c r="P146" i="6"/>
  <c r="P151" i="6"/>
  <c r="P111" i="7"/>
  <c r="P243" i="7"/>
  <c r="R306" i="7"/>
  <c r="R321" i="7"/>
  <c r="BK93" i="8"/>
  <c r="J93" i="8"/>
  <c r="J61" i="8"/>
  <c r="T93" i="8"/>
  <c r="T87" i="8" s="1"/>
  <c r="T124" i="8"/>
  <c r="BK159" i="8"/>
  <c r="J159" i="8"/>
  <c r="J65" i="8"/>
  <c r="T159" i="8"/>
  <c r="R169" i="8"/>
  <c r="P99" i="9"/>
  <c r="T99" i="9"/>
  <c r="R248" i="9"/>
  <c r="BK97" i="2"/>
  <c r="J97" i="2"/>
  <c r="J62" i="2"/>
  <c r="BK124" i="2"/>
  <c r="J124" i="2"/>
  <c r="J64" i="2"/>
  <c r="P124" i="2"/>
  <c r="P123" i="2" s="1"/>
  <c r="T167" i="2"/>
  <c r="R184" i="2"/>
  <c r="R189" i="2"/>
  <c r="R208" i="2"/>
  <c r="BK91" i="3"/>
  <c r="J91" i="3"/>
  <c r="J61" i="3" s="1"/>
  <c r="R91" i="3"/>
  <c r="R90" i="3" s="1"/>
  <c r="R126" i="3"/>
  <c r="R125" i="3"/>
  <c r="P328" i="3"/>
  <c r="T375" i="3"/>
  <c r="T408" i="3"/>
  <c r="T98" i="4"/>
  <c r="T92" i="4" s="1"/>
  <c r="R129" i="4"/>
  <c r="T196" i="4"/>
  <c r="R201" i="4"/>
  <c r="R224" i="4"/>
  <c r="P91" i="5"/>
  <c r="P90" i="5"/>
  <c r="P118" i="5"/>
  <c r="T317" i="5"/>
  <c r="R365" i="5"/>
  <c r="T384" i="5"/>
  <c r="R397" i="5"/>
  <c r="R414" i="5"/>
  <c r="BK92" i="6"/>
  <c r="J92" i="6"/>
  <c r="J61" i="6" s="1"/>
  <c r="BK120" i="6"/>
  <c r="J120" i="6" s="1"/>
  <c r="J63" i="6" s="1"/>
  <c r="T146" i="6"/>
  <c r="R151" i="6"/>
  <c r="R111" i="7"/>
  <c r="R110" i="7"/>
  <c r="R88" i="7" s="1"/>
  <c r="T243" i="7"/>
  <c r="P306" i="7"/>
  <c r="P321" i="7"/>
  <c r="R93" i="8"/>
  <c r="R87" i="8"/>
  <c r="R124" i="8"/>
  <c r="R123" i="8" s="1"/>
  <c r="R86" i="8" s="1"/>
  <c r="R159" i="8"/>
  <c r="P169" i="8"/>
  <c r="BK99" i="9"/>
  <c r="J99" i="9"/>
  <c r="J64" i="9"/>
  <c r="R99" i="9"/>
  <c r="BK175" i="9"/>
  <c r="J175" i="9" s="1"/>
  <c r="J65" i="9" s="1"/>
  <c r="P175" i="9"/>
  <c r="R175" i="9"/>
  <c r="T175" i="9"/>
  <c r="BK232" i="9"/>
  <c r="J232" i="9"/>
  <c r="J66" i="9"/>
  <c r="P232" i="9"/>
  <c r="R232" i="9"/>
  <c r="T232" i="9"/>
  <c r="BK248" i="9"/>
  <c r="J248" i="9"/>
  <c r="J67" i="9"/>
  <c r="P248" i="9"/>
  <c r="P97" i="2"/>
  <c r="P91" i="2" s="1"/>
  <c r="P90" i="2" s="1"/>
  <c r="AU55" i="1" s="1"/>
  <c r="R167" i="2"/>
  <c r="BK189" i="2"/>
  <c r="J189" i="2"/>
  <c r="J69" i="2"/>
  <c r="T208" i="2"/>
  <c r="BK408" i="3"/>
  <c r="J408" i="3" s="1"/>
  <c r="J69" i="3" s="1"/>
  <c r="R98" i="4"/>
  <c r="R92" i="4"/>
  <c r="P129" i="4"/>
  <c r="P196" i="4"/>
  <c r="P201" i="4"/>
  <c r="T224" i="4"/>
  <c r="T91" i="5"/>
  <c r="T90" i="5" s="1"/>
  <c r="T118" i="5"/>
  <c r="R317" i="5"/>
  <c r="T365" i="5"/>
  <c r="T117" i="5" s="1"/>
  <c r="P384" i="5"/>
  <c r="P397" i="5"/>
  <c r="P414" i="5"/>
  <c r="T92" i="6"/>
  <c r="T87" i="6"/>
  <c r="R120" i="6"/>
  <c r="R146" i="6"/>
  <c r="R119" i="6" s="1"/>
  <c r="T151" i="6"/>
  <c r="BK111" i="7"/>
  <c r="J111" i="7" s="1"/>
  <c r="J64" i="7" s="1"/>
  <c r="BK243" i="7"/>
  <c r="J243" i="7"/>
  <c r="J65" i="7"/>
  <c r="BK306" i="7"/>
  <c r="J306" i="7"/>
  <c r="J67" i="7" s="1"/>
  <c r="BK321" i="7"/>
  <c r="J321" i="7" s="1"/>
  <c r="J68" i="7" s="1"/>
  <c r="BE120" i="8"/>
  <c r="E48" i="2"/>
  <c r="J52" i="2"/>
  <c r="F55" i="2"/>
  <c r="BE112" i="2"/>
  <c r="BE125" i="2"/>
  <c r="BE134" i="2"/>
  <c r="BE168" i="2"/>
  <c r="BE187" i="2"/>
  <c r="BE190" i="2"/>
  <c r="BE205" i="2"/>
  <c r="BE214" i="2"/>
  <c r="BK92" i="2"/>
  <c r="J92" i="2" s="1"/>
  <c r="J61" i="2" s="1"/>
  <c r="BK164" i="2"/>
  <c r="J164" i="2"/>
  <c r="J66" i="2"/>
  <c r="BE92" i="3"/>
  <c r="BE148" i="3"/>
  <c r="BE171" i="3"/>
  <c r="BE209" i="3"/>
  <c r="BE278" i="3"/>
  <c r="BE322" i="3"/>
  <c r="BE335" i="3"/>
  <c r="BE344" i="3"/>
  <c r="BE363" i="3"/>
  <c r="BE367" i="3"/>
  <c r="BE372" i="3"/>
  <c r="BE396" i="3"/>
  <c r="BE399" i="3"/>
  <c r="BE403" i="3"/>
  <c r="BE409" i="3"/>
  <c r="F54" i="4"/>
  <c r="J85" i="4"/>
  <c r="F88" i="4"/>
  <c r="BE104" i="4"/>
  <c r="BE109" i="4"/>
  <c r="BE172" i="4"/>
  <c r="BE179" i="4"/>
  <c r="BE193" i="4"/>
  <c r="BE202" i="4"/>
  <c r="BE225" i="4"/>
  <c r="BK182" i="4"/>
  <c r="J182" i="4" s="1"/>
  <c r="J64" i="4" s="1"/>
  <c r="J54" i="5"/>
  <c r="E79" i="5"/>
  <c r="F85" i="5"/>
  <c r="BE92" i="5"/>
  <c r="BE99" i="5"/>
  <c r="BE106" i="5"/>
  <c r="BE114" i="5"/>
  <c r="BE139" i="5"/>
  <c r="BE156" i="5"/>
  <c r="BE169" i="5"/>
  <c r="BE231" i="5"/>
  <c r="BE245" i="5"/>
  <c r="BE266" i="5"/>
  <c r="BE311" i="5"/>
  <c r="BE314" i="5"/>
  <c r="BE331" i="5"/>
  <c r="BE334" i="5"/>
  <c r="BE340" i="5"/>
  <c r="BE349" i="5"/>
  <c r="BE385" i="5"/>
  <c r="BE398" i="5"/>
  <c r="BE420" i="5"/>
  <c r="BE434" i="5"/>
  <c r="BK113" i="5"/>
  <c r="J113" i="5" s="1"/>
  <c r="J62" i="5" s="1"/>
  <c r="J54" i="6"/>
  <c r="F82" i="6"/>
  <c r="F83" i="6"/>
  <c r="BE101" i="6"/>
  <c r="BE116" i="6"/>
  <c r="BE141" i="6"/>
  <c r="BE147" i="6"/>
  <c r="BE149" i="6"/>
  <c r="BE152" i="6"/>
  <c r="BE162" i="6"/>
  <c r="F54" i="7"/>
  <c r="J84" i="7"/>
  <c r="BE100" i="7"/>
  <c r="BE123" i="7"/>
  <c r="BE173" i="7"/>
  <c r="BE205" i="7"/>
  <c r="BE213" i="7"/>
  <c r="BE240" i="7"/>
  <c r="BE267" i="7"/>
  <c r="BE280" i="7"/>
  <c r="BE285" i="7"/>
  <c r="BE291" i="7"/>
  <c r="BE300" i="7"/>
  <c r="BE315" i="7"/>
  <c r="F54" i="8"/>
  <c r="E76" i="8"/>
  <c r="BE117" i="8"/>
  <c r="BE138" i="8"/>
  <c r="BE148" i="8"/>
  <c r="BE163" i="8"/>
  <c r="BE166" i="8"/>
  <c r="BK153" i="8"/>
  <c r="J153" i="8"/>
  <c r="J64" i="8"/>
  <c r="J52" i="9"/>
  <c r="J54" i="9"/>
  <c r="E77" i="9"/>
  <c r="F83" i="9"/>
  <c r="BE90" i="9"/>
  <c r="BE108" i="9"/>
  <c r="BE130" i="9"/>
  <c r="BE141" i="9"/>
  <c r="BE148" i="9"/>
  <c r="BE153" i="9"/>
  <c r="BE161" i="9"/>
  <c r="BE164" i="9"/>
  <c r="BE167" i="9"/>
  <c r="BE169" i="9"/>
  <c r="BE172" i="9"/>
  <c r="BE176" i="9"/>
  <c r="BE208" i="9"/>
  <c r="BE213" i="9"/>
  <c r="BE233" i="9"/>
  <c r="BE239" i="9"/>
  <c r="BE245" i="9"/>
  <c r="F54" i="2"/>
  <c r="BE117" i="2"/>
  <c r="BE179" i="2"/>
  <c r="BE182" i="2"/>
  <c r="BE185" i="2"/>
  <c r="BE196" i="2"/>
  <c r="BE209" i="2"/>
  <c r="BE212" i="2"/>
  <c r="BE226" i="2"/>
  <c r="J52" i="3"/>
  <c r="J85" i="3"/>
  <c r="BE104" i="3"/>
  <c r="BE174" i="3"/>
  <c r="BE238" i="3"/>
  <c r="BE329" i="3"/>
  <c r="BE338" i="3"/>
  <c r="BE347" i="3"/>
  <c r="BE353" i="3"/>
  <c r="BE357" i="3"/>
  <c r="BE369" i="3"/>
  <c r="BE376" i="3"/>
  <c r="BE393" i="3"/>
  <c r="BE414" i="3"/>
  <c r="BK402" i="3"/>
  <c r="J402" i="3"/>
  <c r="J68" i="3"/>
  <c r="J54" i="4"/>
  <c r="E81" i="4"/>
  <c r="BE117" i="4"/>
  <c r="BE130" i="4"/>
  <c r="BE214" i="4"/>
  <c r="BK236" i="4"/>
  <c r="J236" i="4"/>
  <c r="J71" i="4"/>
  <c r="J83" i="5"/>
  <c r="BE132" i="5"/>
  <c r="BE141" i="5"/>
  <c r="BE184" i="5"/>
  <c r="BE187" i="5"/>
  <c r="BE209" i="5"/>
  <c r="BE219" i="5"/>
  <c r="BE240" i="5"/>
  <c r="BE253" i="5"/>
  <c r="BE261" i="5"/>
  <c r="BE280" i="5"/>
  <c r="BE289" i="5"/>
  <c r="BE328" i="5"/>
  <c r="BE378" i="5"/>
  <c r="BE381" i="5"/>
  <c r="BE391" i="5"/>
  <c r="BE405" i="5"/>
  <c r="BE411" i="5"/>
  <c r="BE436" i="5"/>
  <c r="BE439" i="5"/>
  <c r="J52" i="6"/>
  <c r="E76" i="6"/>
  <c r="BE96" i="6"/>
  <c r="BE113" i="6"/>
  <c r="BE166" i="6"/>
  <c r="J52" i="7"/>
  <c r="E78" i="7"/>
  <c r="BE91" i="7"/>
  <c r="BE95" i="7"/>
  <c r="BE112" i="7"/>
  <c r="BE120" i="7"/>
  <c r="BE152" i="7"/>
  <c r="BE161" i="7"/>
  <c r="BE179" i="7"/>
  <c r="BE218" i="7"/>
  <c r="BE235" i="7"/>
  <c r="BE250" i="7"/>
  <c r="BE312" i="7"/>
  <c r="BE322" i="7"/>
  <c r="BE324" i="7"/>
  <c r="BE329" i="7"/>
  <c r="BE332" i="7"/>
  <c r="BK90" i="7"/>
  <c r="BK106" i="7"/>
  <c r="BK89" i="7" s="1"/>
  <c r="J89" i="7" s="1"/>
  <c r="J60" i="7" s="1"/>
  <c r="J106" i="7"/>
  <c r="J62" i="7" s="1"/>
  <c r="J54" i="8"/>
  <c r="F83" i="8"/>
  <c r="BE97" i="8"/>
  <c r="BE125" i="8"/>
  <c r="BE145" i="8"/>
  <c r="BE154" i="8"/>
  <c r="BE160" i="8"/>
  <c r="BE170" i="8"/>
  <c r="BE177" i="8"/>
  <c r="F55" i="9"/>
  <c r="BE100" i="9"/>
  <c r="BE105" i="9"/>
  <c r="BE114" i="9"/>
  <c r="BE116" i="9"/>
  <c r="BE122" i="9"/>
  <c r="BE125" i="9"/>
  <c r="BE136" i="9"/>
  <c r="BE182" i="9"/>
  <c r="BE218" i="9"/>
  <c r="BE242" i="9"/>
  <c r="BE249" i="9"/>
  <c r="BK89" i="9"/>
  <c r="J89" i="9"/>
  <c r="J61" i="9" s="1"/>
  <c r="BE101" i="2"/>
  <c r="BE105" i="2"/>
  <c r="BE108" i="2"/>
  <c r="BE120" i="2"/>
  <c r="BE136" i="2"/>
  <c r="BE140" i="2"/>
  <c r="BE148" i="2"/>
  <c r="BE155" i="2"/>
  <c r="BE159" i="2"/>
  <c r="BE165" i="2"/>
  <c r="BE174" i="2"/>
  <c r="BK158" i="2"/>
  <c r="J158" i="2"/>
  <c r="J65" i="2"/>
  <c r="E48" i="3"/>
  <c r="F54" i="3"/>
  <c r="F55" i="3"/>
  <c r="BE127" i="3"/>
  <c r="BE151" i="3"/>
  <c r="BE192" i="3"/>
  <c r="BE222" i="3"/>
  <c r="BE290" i="3"/>
  <c r="BE297" i="3"/>
  <c r="BE319" i="3"/>
  <c r="BE325" i="3"/>
  <c r="BE360" i="3"/>
  <c r="BE416" i="3"/>
  <c r="BE418" i="3"/>
  <c r="BK121" i="3"/>
  <c r="J121" i="3"/>
  <c r="J62" i="3"/>
  <c r="BE122" i="4"/>
  <c r="BE125" i="4"/>
  <c r="BE140" i="4"/>
  <c r="BE147" i="4"/>
  <c r="BE157" i="4"/>
  <c r="BE169" i="4"/>
  <c r="BE183" i="4"/>
  <c r="BE197" i="4"/>
  <c r="BE217" i="4"/>
  <c r="BE221" i="4"/>
  <c r="BE230" i="4"/>
  <c r="BK192" i="4"/>
  <c r="J192" i="4"/>
  <c r="J66" i="4"/>
  <c r="F55" i="5"/>
  <c r="BE159" i="5"/>
  <c r="BE206" i="5"/>
  <c r="BE234" i="5"/>
  <c r="BE275" i="5"/>
  <c r="BE359" i="5"/>
  <c r="BE362" i="5"/>
  <c r="BE366" i="5"/>
  <c r="BE376" i="5"/>
  <c r="BE426" i="5"/>
  <c r="BE428" i="5"/>
  <c r="BE93" i="6"/>
  <c r="BE104" i="6"/>
  <c r="BE108" i="6"/>
  <c r="BE121" i="6"/>
  <c r="BE130" i="6"/>
  <c r="BE136" i="6"/>
  <c r="BK87" i="6"/>
  <c r="J87" i="6" s="1"/>
  <c r="J60" i="6" s="1"/>
  <c r="BK140" i="6"/>
  <c r="J140" i="6"/>
  <c r="J64" i="6"/>
  <c r="F85" i="7"/>
  <c r="BE107" i="7"/>
  <c r="BE132" i="7"/>
  <c r="BE168" i="7"/>
  <c r="BE185" i="7"/>
  <c r="BE191" i="7"/>
  <c r="BE229" i="7"/>
  <c r="BE232" i="7"/>
  <c r="BE244" i="7"/>
  <c r="BE273" i="7"/>
  <c r="BE304" i="7"/>
  <c r="BE307" i="7"/>
  <c r="J52" i="8"/>
  <c r="BE112" i="8"/>
  <c r="BE134" i="8"/>
  <c r="BE136" i="8"/>
  <c r="BE150" i="8"/>
  <c r="BK87" i="8"/>
  <c r="BE95" i="9"/>
  <c r="BE188" i="9"/>
  <c r="BE194" i="9"/>
  <c r="BE202" i="9"/>
  <c r="BE226" i="9"/>
  <c r="BE229" i="9"/>
  <c r="BE254" i="9"/>
  <c r="BK94" i="9"/>
  <c r="J94" i="9"/>
  <c r="J62" i="9" s="1"/>
  <c r="J54" i="2"/>
  <c r="BE93" i="2"/>
  <c r="BE98" i="2"/>
  <c r="BE151" i="2"/>
  <c r="BE199" i="2"/>
  <c r="BE99" i="3"/>
  <c r="BE122" i="3"/>
  <c r="BE145" i="3"/>
  <c r="BE153" i="3"/>
  <c r="BE201" i="3"/>
  <c r="BE204" i="3"/>
  <c r="BE212" i="3"/>
  <c r="BE248" i="3"/>
  <c r="BE251" i="3"/>
  <c r="BE254" i="3"/>
  <c r="BE262" i="3"/>
  <c r="BE270" i="3"/>
  <c r="BE285" i="3"/>
  <c r="BE93" i="4"/>
  <c r="BE99" i="4"/>
  <c r="BE112" i="4"/>
  <c r="BE190" i="4"/>
  <c r="BE199" i="4"/>
  <c r="BE237" i="4"/>
  <c r="BK189" i="4"/>
  <c r="J189" i="4" s="1"/>
  <c r="J65" i="4" s="1"/>
  <c r="BE101" i="5"/>
  <c r="BE119" i="5"/>
  <c r="BE129" i="5"/>
  <c r="BE190" i="5"/>
  <c r="BE308" i="5"/>
  <c r="BE318" i="5"/>
  <c r="BE356" i="5"/>
  <c r="BE394" i="5"/>
  <c r="BE408" i="5"/>
  <c r="BE415" i="5"/>
  <c r="BE417" i="5"/>
  <c r="BE88" i="6"/>
  <c r="BE156" i="6"/>
  <c r="BE158" i="6"/>
  <c r="BE129" i="7"/>
  <c r="BE142" i="7"/>
  <c r="BE145" i="7"/>
  <c r="BE158" i="7"/>
  <c r="BE198" i="7"/>
  <c r="BE237" i="7"/>
  <c r="BE253" i="7"/>
  <c r="BE259" i="7"/>
  <c r="BE297" i="7"/>
  <c r="BE318" i="7"/>
  <c r="BK303" i="7"/>
  <c r="J303" i="7"/>
  <c r="J66" i="7"/>
  <c r="BE88" i="8"/>
  <c r="BE94" i="8"/>
  <c r="BE102" i="8"/>
  <c r="BE107" i="8"/>
  <c r="E48" i="10"/>
  <c r="J52" i="10"/>
  <c r="F54" i="10"/>
  <c r="J54" i="10"/>
  <c r="F55" i="10"/>
  <c r="BE87" i="10"/>
  <c r="BE90" i="10"/>
  <c r="BE96" i="10"/>
  <c r="BE99" i="10"/>
  <c r="BK86" i="10"/>
  <c r="J86" i="10"/>
  <c r="J61" i="10"/>
  <c r="BK89" i="10"/>
  <c r="J89" i="10" s="1"/>
  <c r="J62" i="10" s="1"/>
  <c r="BK95" i="10"/>
  <c r="J95" i="10"/>
  <c r="J63" i="10"/>
  <c r="BK98" i="10"/>
  <c r="J98" i="10"/>
  <c r="J64" i="10"/>
  <c r="F34" i="2"/>
  <c r="BA55" i="1" s="1"/>
  <c r="F37" i="5"/>
  <c r="BD58" i="1"/>
  <c r="F37" i="8"/>
  <c r="BD61" i="1"/>
  <c r="F34" i="3"/>
  <c r="BA56" i="1"/>
  <c r="F34" i="4"/>
  <c r="BA57" i="1" s="1"/>
  <c r="J34" i="7"/>
  <c r="AW60" i="1"/>
  <c r="F36" i="8"/>
  <c r="BC61" i="1"/>
  <c r="J34" i="4"/>
  <c r="AW57" i="1"/>
  <c r="J34" i="5"/>
  <c r="AW58" i="1" s="1"/>
  <c r="F37" i="9"/>
  <c r="BD62" i="1"/>
  <c r="F36" i="2"/>
  <c r="BC55" i="1"/>
  <c r="J34" i="10"/>
  <c r="AW63" i="1"/>
  <c r="F37" i="10"/>
  <c r="BD63" i="1" s="1"/>
  <c r="F37" i="2"/>
  <c r="BD55" i="1"/>
  <c r="F36" i="4"/>
  <c r="BC57" i="1"/>
  <c r="J34" i="6"/>
  <c r="AW59" i="1"/>
  <c r="F34" i="7"/>
  <c r="BA60" i="1" s="1"/>
  <c r="F35" i="2"/>
  <c r="BB55" i="1"/>
  <c r="F35" i="5"/>
  <c r="BB58" i="1"/>
  <c r="J34" i="8"/>
  <c r="AW61" i="1"/>
  <c r="F36" i="9"/>
  <c r="BC62" i="1" s="1"/>
  <c r="J34" i="2"/>
  <c r="AW55" i="1"/>
  <c r="F36" i="3"/>
  <c r="BC56" i="1"/>
  <c r="J34" i="9"/>
  <c r="AW62" i="1"/>
  <c r="F35" i="10"/>
  <c r="BB63" i="1" s="1"/>
  <c r="J34" i="3"/>
  <c r="AW56" i="1" s="1"/>
  <c r="F34" i="8"/>
  <c r="BA61" i="1"/>
  <c r="F35" i="4"/>
  <c r="BB57" i="1"/>
  <c r="F35" i="9"/>
  <c r="BB62" i="1" s="1"/>
  <c r="F35" i="8"/>
  <c r="BB61" i="1"/>
  <c r="F37" i="4"/>
  <c r="BD57" i="1"/>
  <c r="F36" i="6"/>
  <c r="BC59" i="1"/>
  <c r="F36" i="7"/>
  <c r="BC60" i="1" s="1"/>
  <c r="F37" i="3"/>
  <c r="BD56" i="1" s="1"/>
  <c r="F34" i="5"/>
  <c r="BA58" i="1"/>
  <c r="F37" i="7"/>
  <c r="BD60" i="1"/>
  <c r="F35" i="3"/>
  <c r="BB56" i="1" s="1"/>
  <c r="F35" i="6"/>
  <c r="BB59" i="1" s="1"/>
  <c r="F34" i="9"/>
  <c r="BA62" i="1"/>
  <c r="F34" i="6"/>
  <c r="BA59" i="1"/>
  <c r="F37" i="6"/>
  <c r="BD59" i="1" s="1"/>
  <c r="F35" i="7"/>
  <c r="BB60" i="1" s="1"/>
  <c r="F36" i="5"/>
  <c r="BC58" i="1"/>
  <c r="F34" i="10"/>
  <c r="BA63" i="1"/>
  <c r="F36" i="10"/>
  <c r="BC63" i="1" s="1"/>
  <c r="R86" i="6" l="1"/>
  <c r="R98" i="9"/>
  <c r="R87" i="9"/>
  <c r="T123" i="8"/>
  <c r="T86" i="8"/>
  <c r="T128" i="4"/>
  <c r="T91" i="4"/>
  <c r="R123" i="2"/>
  <c r="R90" i="2" s="1"/>
  <c r="BK128" i="4"/>
  <c r="J128" i="4"/>
  <c r="J62" i="4"/>
  <c r="P117" i="5"/>
  <c r="P89" i="5"/>
  <c r="AU58" i="1"/>
  <c r="P110" i="7"/>
  <c r="P88" i="7" s="1"/>
  <c r="AU60" i="1" s="1"/>
  <c r="T119" i="6"/>
  <c r="T86" i="6"/>
  <c r="P125" i="3"/>
  <c r="P123" i="8"/>
  <c r="P86" i="8"/>
  <c r="AU61" i="1"/>
  <c r="T110" i="7"/>
  <c r="T88" i="7"/>
  <c r="P119" i="6"/>
  <c r="P86" i="6"/>
  <c r="AU59" i="1"/>
  <c r="T123" i="2"/>
  <c r="T90" i="2"/>
  <c r="P128" i="4"/>
  <c r="P91" i="4" s="1"/>
  <c r="AU57" i="1" s="1"/>
  <c r="BK125" i="3"/>
  <c r="J125" i="3"/>
  <c r="J63" i="3"/>
  <c r="R117" i="5"/>
  <c r="R89" i="5"/>
  <c r="P89" i="3"/>
  <c r="AU56" i="1" s="1"/>
  <c r="T89" i="5"/>
  <c r="R128" i="4"/>
  <c r="R91" i="4"/>
  <c r="R89" i="3"/>
  <c r="T98" i="9"/>
  <c r="T87" i="9"/>
  <c r="P98" i="9"/>
  <c r="P87" i="9" s="1"/>
  <c r="AU62" i="1" s="1"/>
  <c r="T125" i="3"/>
  <c r="T89" i="3"/>
  <c r="BK91" i="2"/>
  <c r="J91" i="2"/>
  <c r="J60" i="2"/>
  <c r="BK123" i="2"/>
  <c r="J123" i="2" s="1"/>
  <c r="J63" i="2" s="1"/>
  <c r="BK90" i="3"/>
  <c r="J90" i="3"/>
  <c r="J60" i="3"/>
  <c r="J126" i="3"/>
  <c r="J64" i="3"/>
  <c r="J129" i="4"/>
  <c r="J63" i="4" s="1"/>
  <c r="BK90" i="5"/>
  <c r="J90" i="5"/>
  <c r="J60" i="5"/>
  <c r="BK110" i="7"/>
  <c r="BK88" i="7" s="1"/>
  <c r="J88" i="7" s="1"/>
  <c r="J59" i="7" s="1"/>
  <c r="J110" i="7"/>
  <c r="J63" i="7"/>
  <c r="J87" i="8"/>
  <c r="J60" i="8" s="1"/>
  <c r="BK235" i="4"/>
  <c r="J235" i="4"/>
  <c r="J70" i="4"/>
  <c r="J118" i="5"/>
  <c r="J64" i="5"/>
  <c r="BK119" i="6"/>
  <c r="J119" i="6"/>
  <c r="J62" i="6" s="1"/>
  <c r="J90" i="7"/>
  <c r="J61" i="7"/>
  <c r="BK123" i="8"/>
  <c r="J123" i="8"/>
  <c r="J62" i="8" s="1"/>
  <c r="BK88" i="9"/>
  <c r="J88" i="9"/>
  <c r="J60" i="9"/>
  <c r="BK98" i="9"/>
  <c r="J98" i="9"/>
  <c r="J63" i="9"/>
  <c r="BK91" i="4"/>
  <c r="J91" i="4" s="1"/>
  <c r="J59" i="4" s="1"/>
  <c r="BK85" i="10"/>
  <c r="J85" i="10"/>
  <c r="J60" i="10"/>
  <c r="F33" i="4"/>
  <c r="AZ57" i="1"/>
  <c r="BA54" i="1"/>
  <c r="W30" i="1" s="1"/>
  <c r="F33" i="9"/>
  <c r="AZ62" i="1" s="1"/>
  <c r="J33" i="7"/>
  <c r="AV60" i="1"/>
  <c r="AT60" i="1"/>
  <c r="J33" i="6"/>
  <c r="AV59" i="1"/>
  <c r="AT59" i="1" s="1"/>
  <c r="F33" i="7"/>
  <c r="AZ60" i="1" s="1"/>
  <c r="F33" i="10"/>
  <c r="AZ63" i="1"/>
  <c r="BC54" i="1"/>
  <c r="W32" i="1"/>
  <c r="F33" i="6"/>
  <c r="AZ59" i="1" s="1"/>
  <c r="F33" i="8"/>
  <c r="AZ61" i="1" s="1"/>
  <c r="BB54" i="1"/>
  <c r="W31" i="1"/>
  <c r="J33" i="2"/>
  <c r="AV55" i="1"/>
  <c r="AT55" i="1"/>
  <c r="J33" i="8"/>
  <c r="AV61" i="1" s="1"/>
  <c r="AT61" i="1" s="1"/>
  <c r="J33" i="9"/>
  <c r="AV62" i="1"/>
  <c r="AT62" i="1"/>
  <c r="BD54" i="1"/>
  <c r="W33" i="1"/>
  <c r="F33" i="2"/>
  <c r="AZ55" i="1" s="1"/>
  <c r="F33" i="5"/>
  <c r="AZ58" i="1" s="1"/>
  <c r="F33" i="3"/>
  <c r="AZ56" i="1"/>
  <c r="J33" i="3"/>
  <c r="AV56" i="1"/>
  <c r="AT56" i="1" s="1"/>
  <c r="J33" i="4"/>
  <c r="AV57" i="1"/>
  <c r="AT57" i="1" s="1"/>
  <c r="J33" i="5"/>
  <c r="AV58" i="1"/>
  <c r="AT58" i="1"/>
  <c r="J33" i="10"/>
  <c r="AV63" i="1" s="1"/>
  <c r="AT63" i="1" s="1"/>
  <c r="BK86" i="6" l="1"/>
  <c r="J86" i="6"/>
  <c r="J59" i="6" s="1"/>
  <c r="BK86" i="8"/>
  <c r="J86" i="8"/>
  <c r="J59" i="8"/>
  <c r="BK89" i="3"/>
  <c r="J89" i="3"/>
  <c r="J59" i="3" s="1"/>
  <c r="BK89" i="5"/>
  <c r="J89" i="5" s="1"/>
  <c r="J59" i="5" s="1"/>
  <c r="BK87" i="9"/>
  <c r="J87" i="9"/>
  <c r="J59" i="9"/>
  <c r="BK90" i="2"/>
  <c r="J90" i="2" s="1"/>
  <c r="J30" i="2" s="1"/>
  <c r="AG55" i="1" s="1"/>
  <c r="AN55" i="1" s="1"/>
  <c r="BK84" i="10"/>
  <c r="J84" i="10" s="1"/>
  <c r="J59" i="10" s="1"/>
  <c r="AU54" i="1"/>
  <c r="AW54" i="1"/>
  <c r="AK30" i="1"/>
  <c r="J30" i="7"/>
  <c r="AG60" i="1" s="1"/>
  <c r="AN60" i="1" s="1"/>
  <c r="J30" i="4"/>
  <c r="AG57" i="1"/>
  <c r="AN57" i="1"/>
  <c r="AX54" i="1"/>
  <c r="AZ54" i="1"/>
  <c r="AV54" i="1"/>
  <c r="AK29" i="1" s="1"/>
  <c r="AY54" i="1"/>
  <c r="J59" i="2" l="1"/>
  <c r="J39" i="2"/>
  <c r="J39" i="4"/>
  <c r="J39" i="7"/>
  <c r="J30" i="3"/>
  <c r="AG56" i="1"/>
  <c r="AN56" i="1"/>
  <c r="J30" i="5"/>
  <c r="AG58" i="1" s="1"/>
  <c r="AN58" i="1" s="1"/>
  <c r="J30" i="6"/>
  <c r="AG59" i="1"/>
  <c r="AN59" i="1"/>
  <c r="W29" i="1"/>
  <c r="J30" i="9"/>
  <c r="AG62" i="1"/>
  <c r="AN62" i="1" s="1"/>
  <c r="J30" i="10"/>
  <c r="AG63" i="1" s="1"/>
  <c r="AN63" i="1" s="1"/>
  <c r="AT54" i="1"/>
  <c r="J30" i="8"/>
  <c r="AG61" i="1"/>
  <c r="AN61" i="1"/>
  <c r="J39" i="3" l="1"/>
  <c r="J39" i="5"/>
  <c r="J39" i="9"/>
  <c r="J39" i="6"/>
  <c r="J39" i="8"/>
  <c r="J39" i="10"/>
  <c r="AG54" i="1"/>
  <c r="AN54" i="1" s="1"/>
  <c r="AK26" i="1" l="1"/>
  <c r="AK35" i="1"/>
</calcChain>
</file>

<file path=xl/sharedStrings.xml><?xml version="1.0" encoding="utf-8"?>
<sst xmlns="http://schemas.openxmlformats.org/spreadsheetml/2006/main" count="15131" uniqueCount="1432">
  <si>
    <t>Export Komplet</t>
  </si>
  <si>
    <t>VZ</t>
  </si>
  <si>
    <t>2.0</t>
  </si>
  <si>
    <t>ZAMOK</t>
  </si>
  <si>
    <t>False</t>
  </si>
  <si>
    <t>{de427095-f700-499d-bf6f-77a1d8efb9e4}</t>
  </si>
  <si>
    <t>0,01</t>
  </si>
  <si>
    <t>21</t>
  </si>
  <si>
    <t>15</t>
  </si>
  <si>
    <t>REKAPITULACE ZAKÁZKY</t>
  </si>
  <si>
    <t>v ---  níže se nacházejí doplnkové a pomocné údaje k sestavám  --- v</t>
  </si>
  <si>
    <t>Návod na vyplnění</t>
  </si>
  <si>
    <t>0,001</t>
  </si>
  <si>
    <t>Kód:</t>
  </si>
  <si>
    <t>2021-02-01</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</si>
  <si>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</si>
  <si>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</si>
  <si>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Aquacentrum střecha</t>
  </si>
  <si>
    <t>KSO:</t>
  </si>
  <si>
    <t/>
  </si>
  <si>
    <t>CC-CZ:</t>
  </si>
  <si>
    <t>Místo:</t>
  </si>
  <si>
    <t xml:space="preserve"> </t>
  </si>
  <si>
    <t>Datum:</t>
  </si>
  <si>
    <t>16. 1. 2021</t>
  </si>
  <si>
    <t>Zadavatel:</t>
  </si>
  <si>
    <t>IČ:</t>
  </si>
  <si>
    <t>DIČ:</t>
  </si>
  <si>
    <t>Uchazeč:</t>
  </si>
  <si>
    <t>Vyplň údaj</t>
  </si>
  <si>
    <t>Projektant:</t>
  </si>
  <si>
    <t>True</t>
  </si>
  <si>
    <t>Zpracovatel:</t>
  </si>
  <si>
    <t>07036167</t>
  </si>
  <si>
    <t>STAVEBNÍ ROZPOČTY s.r.o.</t>
  </si>
  <si>
    <t>CZ07036167</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</si>
  <si>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</si>
  <si>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</si>
  <si>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</si>
  <si>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</si>
  <si>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</si>
  <si>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</si>
  <si>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</si>
  <si>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</si>
  <si>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</si>
  <si>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</si>
  <si>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</si>
  <si>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</si>
  <si>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</si>
  <si>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</si>
  <si>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</si>
  <si>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</si>
  <si>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</si>
  <si>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</si>
  <si>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</si>
  <si>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</si>
  <si>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</si>
  <si>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</si>
  <si>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</si>
  <si>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</si>
  <si>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</si>
  <si>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</si>
  <si>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</si>
  <si>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</si>
  <si>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</si>
  <si>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</si>
  <si>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</si>
  <si>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</si>
  <si>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</si>
  <si>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</si>
  <si>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</si>
  <si>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</si>
  <si>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</si>
  <si>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</si>
  <si>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</si>
  <si>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</si>
  <si>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</si>
  <si>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01</t>
  </si>
  <si>
    <t xml:space="preserve">Objekt A demontáž </t>
  </si>
  <si>
    <t>STA</t>
  </si>
  <si>
    <t>1</t>
  </si>
  <si>
    <t>{8d23ff67-c7ca-4121-ad67-29c1b8891e37}</t>
  </si>
  <si>
    <t>2</t>
  </si>
  <si>
    <t>02</t>
  </si>
  <si>
    <t xml:space="preserve">Objekt A - rekonstrukce </t>
  </si>
  <si>
    <t>{f6aa76ff-db97-49e7-9704-16a01e5a9059}</t>
  </si>
  <si>
    <t>03</t>
  </si>
  <si>
    <t xml:space="preserve">Objekt B demontáž </t>
  </si>
  <si>
    <t>{254602c2-d9f5-4317-a782-621a673ba585}</t>
  </si>
  <si>
    <t>04</t>
  </si>
  <si>
    <t>Objekt B rekonstrukce</t>
  </si>
  <si>
    <t>{222b3647-e47a-45b1-8984-fad87a76481f}</t>
  </si>
  <si>
    <t>05</t>
  </si>
  <si>
    <t>Objekt C - demontáž</t>
  </si>
  <si>
    <t>{59041550-ec7b-4620-af5c-d65d86dd586d}</t>
  </si>
  <si>
    <t>06</t>
  </si>
  <si>
    <t xml:space="preserve">Objekt C - rekonstrukce </t>
  </si>
  <si>
    <t>{2e576973-8081-4f8e-8de8-e016626b4eec}</t>
  </si>
  <si>
    <t>07</t>
  </si>
  <si>
    <t>Objekt D - demontáž</t>
  </si>
  <si>
    <t>{d1a970cd-77b5-4502-aa30-4bcae409aef1}</t>
  </si>
  <si>
    <t>08</t>
  </si>
  <si>
    <t>Objekt D rekonstrukce</t>
  </si>
  <si>
    <t>{3436dc0f-e3ee-4f1d-aa42-034b2dbc2c67}</t>
  </si>
  <si>
    <t>09</t>
  </si>
  <si>
    <t>VRN</t>
  </si>
  <si>
    <t>{a9a8dd90-d6a9-4cad-88a6-b43917a70866}</t>
  </si>
  <si>
    <t>KRYCÍ LIST SOUPISU PRACÍ</t>
  </si>
  <si>
    <t>Objekt:</t>
  </si>
  <si>
    <t xml:space="preserve">01 - Objekt A demontáž </t>
  </si>
  <si>
    <t>REKAPITULACE ČLENĚNÍ SOUPISU PRACÍ</t>
  </si>
  <si>
    <t>Kód dílu - Popis</t>
  </si>
  <si>
    <t>Cena celkem [CZK]</t>
  </si>
  <si>
    <t>-1</t>
  </si>
  <si>
    <t>1 - Zemní práce</t>
  </si>
  <si>
    <t xml:space="preserve">    HSV - Práce a dodávky HSV</t>
  </si>
  <si>
    <t xml:space="preserve">    997 - Přesun sutě</t>
  </si>
  <si>
    <t>PSV - Práce a dodávky PSV</t>
  </si>
  <si>
    <t xml:space="preserve">    712 - Povlakové krytiny</t>
  </si>
  <si>
    <t xml:space="preserve">    713 - Izolace tepelné</t>
  </si>
  <si>
    <t xml:space="preserve">    721 - Zdravotechnika - vnitřní kanalizace</t>
  </si>
  <si>
    <t xml:space="preserve">    741 - Elektroinstalace - silnoproud</t>
  </si>
  <si>
    <t xml:space="preserve">    742 - Elektroinstalace - slaboproud</t>
  </si>
  <si>
    <t xml:space="preserve">    762 - Konstrukce tesařské</t>
  </si>
  <si>
    <t xml:space="preserve">    764 - Konstrukce klempířské</t>
  </si>
  <si>
    <t>SOUPIS PRACÍ</t>
  </si>
  <si>
    <t>PČ</t>
  </si>
  <si>
    <t>MJ</t>
  </si>
  <si>
    <t>Množství</t>
  </si>
  <si>
    <t>J.cena [CZK]</t>
  </si>
  <si>
    <t>Cenová soustava</t>
  </si>
  <si>
    <t>J. Nh [h]</t>
  </si>
  <si>
    <t>Nh celkem [h]</t>
  </si>
  <si>
    <t>J. hmotnost [t]</t>
  </si>
  <si>
    <t>Hmotnost celkem [t]</t>
  </si>
  <si>
    <t>J. suť [t]</t>
  </si>
  <si>
    <t>Suť Celkem [t]</t>
  </si>
  <si>
    <t>Náklady soupisu celkem</t>
  </si>
  <si>
    <t>Zemní práce</t>
  </si>
  <si>
    <t>ROZPOCET</t>
  </si>
  <si>
    <t>HSV</t>
  </si>
  <si>
    <t>Práce a dodávky HSV</t>
  </si>
  <si>
    <t>K</t>
  </si>
  <si>
    <t>113106121</t>
  </si>
  <si>
    <t>Rozebrání dlažeb z betonových nebo kamenných dlaždic komunikací pro pěší ručně</t>
  </si>
  <si>
    <t>m2</t>
  </si>
  <si>
    <t>CS ÚRS 2020 02</t>
  </si>
  <si>
    <t>4</t>
  </si>
  <si>
    <t>1568971991</t>
  </si>
  <si>
    <t>PP</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</si>
  <si>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</si>
  <si>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</si>
  <si>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</si>
  <si>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</si>
  <si>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0,5*0,5*3</t>
  </si>
  <si>
    <t>997</t>
  </si>
  <si>
    <t>Přesun sutě</t>
  </si>
  <si>
    <t>997013312</t>
  </si>
  <si>
    <t>Montáž a demontáž shozu suti v do 20 m</t>
  </si>
  <si>
    <t>m</t>
  </si>
  <si>
    <t>-217926309</t>
  </si>
  <si>
    <t>Doprava suti shozem montáž a demontáž shozu výšky přes 10 do 20 m</t>
  </si>
  <si>
    <t xml:space="preserve">Poznámka k souboru cen:_x000D_
1. Shozy vyšší než 75 m se oceňují individuálně._x000D_
2. Výškou se rozumí vzdálenost od vyústění shozu do úrovně plnícího trychtýře._x000D_
3. Náklady na vodorovnou dopravu suti se oceňují cenami 977 01-3111, -3151 a -3211 pro budovy a haly výšky do 6 m souboru cen 977 01-3 Vnitrostaveništní doprava suti a vybouraných hmot._x000D_
</t>
  </si>
  <si>
    <t>3</t>
  </si>
  <si>
    <t>997013322</t>
  </si>
  <si>
    <t>Příplatek k shozu suti v do 20 m za první a ZKD den použití</t>
  </si>
  <si>
    <t>1279480199</t>
  </si>
  <si>
    <t>Doprava suti shozem montáž a demontáž shozu výšky Příplatek za první a každý další den použití shozu k ceně -3312</t>
  </si>
  <si>
    <t>7*40</t>
  </si>
  <si>
    <t>997013501</t>
  </si>
  <si>
    <t>Odvoz suti a vybouraných hmot na skládku nebo meziskládku do 1 km se složením</t>
  </si>
  <si>
    <t>t</t>
  </si>
  <si>
    <t>-890108938</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</si>
  <si>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</si>
  <si>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</si>
  <si>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5</t>
  </si>
  <si>
    <t>997013509</t>
  </si>
  <si>
    <t>Příplatek k odvozu suti a vybouraných hmot na skládku ZKD 1 km přes 1 km</t>
  </si>
  <si>
    <t>1945174397</t>
  </si>
  <si>
    <t>Odvoz suti a vybouraných hmot na skládku nebo meziskládku se složením, na vzdálenost Příplatek k ceně za každý další i započatý 1 km přes 1 km</t>
  </si>
  <si>
    <t>74,249*15</t>
  </si>
  <si>
    <t>6</t>
  </si>
  <si>
    <t>997013631</t>
  </si>
  <si>
    <t>Poplatek za uložení na skládce (skládkovné) stavebního odpadu směsného kód odpadu 17 09 04</t>
  </si>
  <si>
    <t>-717580085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</si>
  <si>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</si>
  <si>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</si>
  <si>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74,249-50,848-1,059</t>
  </si>
  <si>
    <t>Součet</t>
  </si>
  <si>
    <t>7</t>
  </si>
  <si>
    <t>997013655</t>
  </si>
  <si>
    <t>Poplatek za uložení na skládce (skládkovné) zeminy a kamení kód odpadu 17 05 04</t>
  </si>
  <si>
    <t>680603162</t>
  </si>
  <si>
    <t>Poplatek za uložení stavebního odpadu na skládce (skládkovné) zeminy a kamení zatříděného do Katalogu odpadů pod kódem 17 05 04</t>
  </si>
  <si>
    <t>8</t>
  </si>
  <si>
    <t>997013814</t>
  </si>
  <si>
    <t>Poplatek za uložení na skládce (skládkovné) stavebního odpadu izolací kód odpadu 17 06 04</t>
  </si>
  <si>
    <t>502447956</t>
  </si>
  <si>
    <t>Poplatek za uložení stavebního odpadu na skládce (skládkovné) z izolačních materiálů zatříděného do Katalogu odpadů pod kódem 17 06 04</t>
  </si>
  <si>
    <t>PSV</t>
  </si>
  <si>
    <t>Práce a dodávky PSV</t>
  </si>
  <si>
    <t>712</t>
  </si>
  <si>
    <t>Povlakové krytiny</t>
  </si>
  <si>
    <t>9</t>
  </si>
  <si>
    <t>712300831</t>
  </si>
  <si>
    <t>Odstranění povlakové krytiny střech do 10° jednovrstvé</t>
  </si>
  <si>
    <t>16</t>
  </si>
  <si>
    <t>1732478187</t>
  </si>
  <si>
    <t>Odstranění ze střech plochých do 10° krytiny povlakové jednovrstvé</t>
  </si>
  <si>
    <t>"geotextilie</t>
  </si>
  <si>
    <t>605,33*3</t>
  </si>
  <si>
    <t>"geotextilie ochranná</t>
  </si>
  <si>
    <t>121,67</t>
  </si>
  <si>
    <t>"Separační folie PVC</t>
  </si>
  <si>
    <t>605,33</t>
  </si>
  <si>
    <t>10</t>
  </si>
  <si>
    <t>712300841</t>
  </si>
  <si>
    <t>Odstranění povlakové krytiny střech do 10° odškrabáním mechu s urovnáním povrchu a očištěním</t>
  </si>
  <si>
    <t>46426167</t>
  </si>
  <si>
    <t>Odstranění ze střech plochých do 10° mechu odškrabáním a očistěním s urovnáním povrchu</t>
  </si>
  <si>
    <t>11</t>
  </si>
  <si>
    <t>712363803</t>
  </si>
  <si>
    <t>Odstranění povlakové krytiny mechanicky kotvené do betonu, budova v do 18 m</t>
  </si>
  <si>
    <t>-540678334</t>
  </si>
  <si>
    <t>Odstranění povlakové krytiny střech plochých do 10° s mechanicky kotvenou izolací pro jakoukoli tloušťku izolace budovy výšky do 18 m, kotvené do betonu</t>
  </si>
  <si>
    <t>605,330</t>
  </si>
  <si>
    <t>12</t>
  </si>
  <si>
    <t>712391172</t>
  </si>
  <si>
    <t>Provedení povlakové krytiny střech do 10° ochranné textilní vrstvy</t>
  </si>
  <si>
    <t>-1251335571</t>
  </si>
  <si>
    <t>Provedení povlakové krytiny střech plochých do 10° -ostatní práce provedení vrstvy textilní ochranné</t>
  </si>
  <si>
    <t xml:space="preserve">Poznámka k souboru cen:_x000D_
1. Cenami -9095 až -9097 lze oceňovat jen tehdy, nepřesáhne-li součet plochy vodorovné a svislé izolační vrstvy 10 m2._x000D_
2. Cenou -9095 až -9097 nelze oceňovat opravy a údržbu povlakové krytiny._x000D_
</t>
  </si>
  <si>
    <t>28,36</t>
  </si>
  <si>
    <t>84,64</t>
  </si>
  <si>
    <t xml:space="preserve">"ochrana světlíků </t>
  </si>
  <si>
    <t>1,7*1,7*3</t>
  </si>
  <si>
    <t>13</t>
  </si>
  <si>
    <t>M</t>
  </si>
  <si>
    <t>69311081</t>
  </si>
  <si>
    <t>geotextilie netkaná separační, ochranná, filtrační, drenážní PES 300g/m2</t>
  </si>
  <si>
    <t>32</t>
  </si>
  <si>
    <t>-1444331631</t>
  </si>
  <si>
    <t>121,67*1,15 'Přepočtené koeficientem množství</t>
  </si>
  <si>
    <t>14</t>
  </si>
  <si>
    <t>712990812</t>
  </si>
  <si>
    <t>Odstranění povlakové krytiny střech do 10° násypu nebo nánosu tloušťky do 50 mm</t>
  </si>
  <si>
    <t>-1711403201</t>
  </si>
  <si>
    <t>Odstranění násypu nebo nánosu ze střech násypu nebo nánosu do 10°, tl. do 50 mm</t>
  </si>
  <si>
    <t>998712102</t>
  </si>
  <si>
    <t>Přesun hmot tonážní tonážní pro krytiny povlakové v objektech v do 12 m</t>
  </si>
  <si>
    <t>-152896587</t>
  </si>
  <si>
    <t>Přesun hmot pro povlakové krytiny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</si>
  <si>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</si>
  <si>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</si>
  <si>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</si>
  <si>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713140841</t>
  </si>
  <si>
    <t>Odstranění tepelné izolace střech nadstřešní připevněné z polystyrenu suchého tl do 100 mm</t>
  </si>
  <si>
    <t>826023630</t>
  </si>
  <si>
    <t>Odstranění tepelné izolace střech plochých z rohoží, pásů, dílců, desek, bloků nadstřešních izolací připevněných šrouby z polystyrenu suchého, tloušťka izolace do 100 mm</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</si>
  <si>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</si>
  <si>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721</t>
  </si>
  <si>
    <t>Zdravotechnika - vnitřní kanalizace</t>
  </si>
  <si>
    <t>17</t>
  </si>
  <si>
    <t>721210824</t>
  </si>
  <si>
    <t>Demontáž vpustí střešních DN 150</t>
  </si>
  <si>
    <t>kus</t>
  </si>
  <si>
    <t>492398107</t>
  </si>
  <si>
    <t>Demontáž kanalizačního příslušenství střešních vtoků DN 150</t>
  </si>
  <si>
    <t>741</t>
  </si>
  <si>
    <t>Elektroinstalace - silnoproud</t>
  </si>
  <si>
    <t>18</t>
  </si>
  <si>
    <t>741420001R02</t>
  </si>
  <si>
    <t xml:space="preserve">Uschování původního hromosvodu </t>
  </si>
  <si>
    <t>soubor</t>
  </si>
  <si>
    <t>-206276492</t>
  </si>
  <si>
    <t xml:space="preserve">Demontáž uschování a zpětná montáž hromosvodu </t>
  </si>
  <si>
    <t xml:space="preserve">Poznámka k souboru cen:_x000D_
1. Svodovými dráty se rozumí i jímací vedení na střeše._x000D_
</t>
  </si>
  <si>
    <t>"33bm"</t>
  </si>
  <si>
    <t>19</t>
  </si>
  <si>
    <t>741420001R03</t>
  </si>
  <si>
    <t xml:space="preserve">Demontáž aktivního bleskosvodu vč. stojanu v. 3,5bm uschování  a zpětná montáž </t>
  </si>
  <si>
    <t>697545469</t>
  </si>
  <si>
    <t xml:space="preserve">Demontáž aktivního bleskosvodu vč. stojanu v. 3,5bm uschování a zpětná montáž </t>
  </si>
  <si>
    <t>20</t>
  </si>
  <si>
    <t>741420011</t>
  </si>
  <si>
    <t>Montáž drát nebo lano hromosvodné svodové D do 10 mm bez podpěry</t>
  </si>
  <si>
    <t>619722370</t>
  </si>
  <si>
    <t>Montáž hromosvodného vedení svodových drátů nebo lan bez podpěr, Ø do 10 mm</t>
  </si>
  <si>
    <t>741421823</t>
  </si>
  <si>
    <t>Demontáž drátu nebo lana svodového vedení D přes 8 mm rovná střecha</t>
  </si>
  <si>
    <t>909223018</t>
  </si>
  <si>
    <t>Demontáž hromosvodného vedení bez zachování funkčnosti svodových drátů nebo lan na rovné střeše, průměru přes 8 mm</t>
  </si>
  <si>
    <t>742</t>
  </si>
  <si>
    <t>Elektroinstalace - slaboproud</t>
  </si>
  <si>
    <t>22</t>
  </si>
  <si>
    <t>742230001R01</t>
  </si>
  <si>
    <t xml:space="preserve">Ochrana meterologické stanice před poškozením </t>
  </si>
  <si>
    <t>1923813595</t>
  </si>
  <si>
    <t>23</t>
  </si>
  <si>
    <t>742230003R03</t>
  </si>
  <si>
    <t xml:space="preserve">Ochrana stávajícího  kamerového systému venkovní kamery - zachodání provozu </t>
  </si>
  <si>
    <t>-72900253</t>
  </si>
  <si>
    <t xml:space="preserve">Ochrana stávajícího kamerového systému venkovní kamery - zachodání provozu </t>
  </si>
  <si>
    <t>762</t>
  </si>
  <si>
    <t>Konstrukce tesařské</t>
  </si>
  <si>
    <t>24</t>
  </si>
  <si>
    <t>762813110</t>
  </si>
  <si>
    <t>Montáž vrchního záklopu z desek dřevotřískových na sraz</t>
  </si>
  <si>
    <t>1573535650</t>
  </si>
  <si>
    <t>Záklop stropů montáž (materiál ve specifikaci) vrchního z desek dřevotřískových nebo dřevoštěpkových na sraz</t>
  </si>
  <si>
    <t>113</t>
  </si>
  <si>
    <t>25</t>
  </si>
  <si>
    <t>60722254</t>
  </si>
  <si>
    <t>deska dřevotřísková surová 2070x2800mm tl 18mm</t>
  </si>
  <si>
    <t>1665365429</t>
  </si>
  <si>
    <t>121,67*1,08 'Přepočtené koeficientem množství</t>
  </si>
  <si>
    <t>26</t>
  </si>
  <si>
    <t>762814812</t>
  </si>
  <si>
    <t>Demontáž záklopů stropů z desek tvrdých</t>
  </si>
  <si>
    <t>-52911895</t>
  </si>
  <si>
    <t>Demontáž záklopů stropů vrchních a zapuštěných z desek tvrdých (cementotřískových, dřevoštěpkových apod.)</t>
  </si>
  <si>
    <t>27</t>
  </si>
  <si>
    <t>998762102</t>
  </si>
  <si>
    <t>Přesun hmot tonážní pro kce tesařské v objektech v do 12 m</t>
  </si>
  <si>
    <t>-2051592797</t>
  </si>
  <si>
    <t>Přesun hmot pro konstrukce tesařské stanovený z hmotnosti přesunovaného materiálu vodorovná dopravní vzdálenost do 50 m v objektech výšky přes 6 do 12 m</t>
  </si>
  <si>
    <t>764</t>
  </si>
  <si>
    <t>Konstrukce klempířské</t>
  </si>
  <si>
    <t>28</t>
  </si>
  <si>
    <t>764001801</t>
  </si>
  <si>
    <t>Demontáž podkladního plechu do suti</t>
  </si>
  <si>
    <t>874411693</t>
  </si>
  <si>
    <t>Demontáž klempířských konstrukcí podkladního plechu do suti</t>
  </si>
  <si>
    <t>142,406</t>
  </si>
  <si>
    <t>29</t>
  </si>
  <si>
    <t>764001801R01</t>
  </si>
  <si>
    <t>Ochrana ovládání světlíků</t>
  </si>
  <si>
    <t>ks</t>
  </si>
  <si>
    <t>-1808528934</t>
  </si>
  <si>
    <t>30</t>
  </si>
  <si>
    <t>764002841</t>
  </si>
  <si>
    <t>Demontáž oplechování horních ploch zdí a nadezdívek do suti</t>
  </si>
  <si>
    <t>-2107528459</t>
  </si>
  <si>
    <t>Demontáž klempířských konstrukcí oplechování horních ploch zdí a nadezdívek do suti</t>
  </si>
  <si>
    <t>14,476</t>
  </si>
  <si>
    <t>4,99</t>
  </si>
  <si>
    <t>7,35</t>
  </si>
  <si>
    <t>0,46</t>
  </si>
  <si>
    <t>20,04</t>
  </si>
  <si>
    <t>32,59</t>
  </si>
  <si>
    <t>48,715-0,72</t>
  </si>
  <si>
    <t>5,57</t>
  </si>
  <si>
    <t>8,935</t>
  </si>
  <si>
    <t>31</t>
  </si>
  <si>
    <t>764002871</t>
  </si>
  <si>
    <t>Demontáž lemování zdí do suti</t>
  </si>
  <si>
    <t>-1039053337</t>
  </si>
  <si>
    <t>Demontáž klempířských konstrukcí lemování zdí do suti</t>
  </si>
  <si>
    <t>4,99+7,35</t>
  </si>
  <si>
    <t>0,39</t>
  </si>
  <si>
    <t>5,785</t>
  </si>
  <si>
    <t>27,76</t>
  </si>
  <si>
    <t>8,955</t>
  </si>
  <si>
    <t xml:space="preserve">02 - Objekt A - rekonstrukce </t>
  </si>
  <si>
    <t>HSV - Práce a dodávky HSV</t>
  </si>
  <si>
    <t xml:space="preserve">    6 - Úpravy povrchů, podlahy a osazování výplní</t>
  </si>
  <si>
    <t xml:space="preserve">    998 - Přesun hmot</t>
  </si>
  <si>
    <t xml:space="preserve">    767 - Konstrukce zámečnické</t>
  </si>
  <si>
    <t xml:space="preserve">    783 - Dokončovací práce - nátěry</t>
  </si>
  <si>
    <t>Úpravy povrchů, podlahy a osazování výplní</t>
  </si>
  <si>
    <t>622325102</t>
  </si>
  <si>
    <t>Oprava vnější vápenocementové hladké omítky složitosti 1 stěn v rozsahu do 30%</t>
  </si>
  <si>
    <t>-1319880484</t>
  </si>
  <si>
    <t>Oprava vápenocementové omítky vnějších ploch stupně členitosti 1 hladké stěn, v rozsahu opravované plochy přes 10 do 30%</t>
  </si>
  <si>
    <t>"Atika D2</t>
  </si>
  <si>
    <t>(19,204+11,74+14,47+14,47+0,42+18,93+19,5)*0,8</t>
  </si>
  <si>
    <t>"atika  D1</t>
  </si>
  <si>
    <t>(4,99+7,81+5,785+0,39+0,39+28,67+8,96)*0,5</t>
  </si>
  <si>
    <t>631319181.R01</t>
  </si>
  <si>
    <t xml:space="preserve">Příplatek k cenám  za sklon přes 15° do 35° od vodorovné roviny </t>
  </si>
  <si>
    <t>m3</t>
  </si>
  <si>
    <t>-914828772</t>
  </si>
  <si>
    <t xml:space="preserve">Příplatek k cenám za sklon přes 15° do 35° od vodorovné roviny </t>
  </si>
  <si>
    <t xml:space="preserve">Poznámka k souboru cen:_x000D_
1. Ceny -9011 až -9023 lze použít pro mazaniny min. tř. C 8/10._x000D_
2. V cenách -9011 až -9023 jsou započteny i náklady za přehlazení povrchu mazaniny ocelovým hladítkem._x000D_
3. Ceny -9171 až -9175 lze také použít, bude-li do mazaniny vkládána druhá vrstva výztuže nad sebou oddělená vrstvou betonové směsi, kdy se oceňuje druhé stržení povrchu latí rovněž výměrou (m3) celkové tloušťky tří vrstev mazaniny._x000D_
</t>
  </si>
  <si>
    <t>85,183*0,02</t>
  </si>
  <si>
    <t>632441112</t>
  </si>
  <si>
    <t>Potěr anhydritový samonivelační tl do 30 mm ze suchých směsí</t>
  </si>
  <si>
    <t>-2003794797</t>
  </si>
  <si>
    <t>Potěr anhydritový samonivelační ze suchých směsí tlouštky přes 20 do 30 mm</t>
  </si>
  <si>
    <t xml:space="preserve">Poznámka k souboru cen:_x000D_
1. Ceny jsou určeny pro samonivelační anhydritový potěr na stropech jako podklad pod izolaci, pod podlahové konstrukce apod., na mazaninách jen jako podklad pod izolaci proti vodě._x000D_
</t>
  </si>
  <si>
    <t>"Atika vyspádování</t>
  </si>
  <si>
    <t>19,204*0,8</t>
  </si>
  <si>
    <t>11,74*0,78</t>
  </si>
  <si>
    <t>(14,47+14,47+0,42)*0,42</t>
  </si>
  <si>
    <t>18,93*0,54</t>
  </si>
  <si>
    <t>19,5*0,54</t>
  </si>
  <si>
    <t>4,99*0,64</t>
  </si>
  <si>
    <t>7,81*0,39</t>
  </si>
  <si>
    <t>5,785*0,39</t>
  </si>
  <si>
    <t>28,67*0,5</t>
  </si>
  <si>
    <t>8,96*0,53</t>
  </si>
  <si>
    <t>998</t>
  </si>
  <si>
    <t>Přesun hmot</t>
  </si>
  <si>
    <t>998018002</t>
  </si>
  <si>
    <t>Přesun hmot ruční pro budovy v do 12 m</t>
  </si>
  <si>
    <t>-2099269797</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</si>
  <si>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</si>
  <si>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</si>
  <si>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712311101</t>
  </si>
  <si>
    <t>Provedení povlakové krytiny střech do 10° za studena lakem penetračním nebo asfaltovým</t>
  </si>
  <si>
    <t>715729672</t>
  </si>
  <si>
    <t>Provedení povlakové krytiny střech plochých do 10° natěradly a tmely za studena nátěrem lakem penetračním nebo asfaltovým</t>
  </si>
  <si>
    <t xml:space="preserve">Poznámka k souboru cen:_x000D_
1. Povlakové krytiny střech jednotlivě do 10 m2 se oceňují skladebně cenou příslušné izolace a cenou 712 39-9095 Příplatek za plochu do 10 m2._x000D_
</t>
  </si>
  <si>
    <t>19,32*31,25</t>
  </si>
  <si>
    <t>-14,703*0,42</t>
  </si>
  <si>
    <t>11163150</t>
  </si>
  <si>
    <t>lak penetrační asfaltový</t>
  </si>
  <si>
    <t>-1178607430</t>
  </si>
  <si>
    <t>682,758*0,0003 'Přepočtené koeficientem množství</t>
  </si>
  <si>
    <t>712341559</t>
  </si>
  <si>
    <t>Provedení povlakové krytiny střech do 10° pásy NAIP přitavením v plné ploše</t>
  </si>
  <si>
    <t>-482246722</t>
  </si>
  <si>
    <t>Provedení povlakové krytiny střech plochých do 10° pásy přitavením NAIP v plné ploše</t>
  </si>
  <si>
    <t xml:space="preserve">Poznámka k souboru cen:_x000D_
1. Povlakové krytiny střech jednotlivě do 10 m2 se oceňují skladebně cenou příslušné izolace a cenou 712 39-9097 Příplatek za plochu do 10 m2._x000D_
</t>
  </si>
  <si>
    <t>62857003</t>
  </si>
  <si>
    <t>pás asfaltový natavitelný modifikovaný SBS tl 4,5mm s vložkou kombinovanou z různých materiálů a hrubozrnným břidličným posypem na horním povrchu</t>
  </si>
  <si>
    <t>-1580709934</t>
  </si>
  <si>
    <t>712361701</t>
  </si>
  <si>
    <t>Provedení povlakové krytiny střech do 10° fólií položenou volně s přilepením spojů</t>
  </si>
  <si>
    <t>-1160179304</t>
  </si>
  <si>
    <t>Provedení povlakové krytiny střech plochých do 10° fólií položenou volně s přilepením spojů</t>
  </si>
  <si>
    <t>28322064</t>
  </si>
  <si>
    <t>fólie hydroizolační střešní mPVC mechanicky kotvená tl 1,5mm se zvýšenou požární odolností</t>
  </si>
  <si>
    <t>-635668271</t>
  </si>
  <si>
    <t>192,668*1,15 'Přepočtené koeficientem množství</t>
  </si>
  <si>
    <t>712362701</t>
  </si>
  <si>
    <t>Provedení povlakové krytiny střech do 10° fólií zesílením spojů páskem</t>
  </si>
  <si>
    <t>1920532759</t>
  </si>
  <si>
    <t>Provedení povlakové krytiny střech plochých do 10° fólií zesílením spojů páskem se zalitím okrajů spoje</t>
  </si>
  <si>
    <t>9,4</t>
  </si>
  <si>
    <t>8,935*2</t>
  </si>
  <si>
    <t>48,715</t>
  </si>
  <si>
    <t>47,39*2</t>
  </si>
  <si>
    <t>5,785*3</t>
  </si>
  <si>
    <t>11,815*2</t>
  </si>
  <si>
    <t>19,015*2</t>
  </si>
  <si>
    <t>18*4</t>
  </si>
  <si>
    <t>19,5*2</t>
  </si>
  <si>
    <t>4,99*3</t>
  </si>
  <si>
    <t>7,35*3</t>
  </si>
  <si>
    <t>712363101</t>
  </si>
  <si>
    <t>Provedení povlakové krytiny střech do 10° ukotvení fólie talířov hmoždinkou do polystyrenu nebo vlny</t>
  </si>
  <si>
    <t>286191562</t>
  </si>
  <si>
    <t>Provedení povlakové krytiny střech plochých do 10° fólií ostatní činnosti při pokládání hydroizolačních fólií (materiál ve specifikaci) mechanické ukotvení talířovou hmoždinkou do polystyrenu nebo desek z minerální vlny</t>
  </si>
  <si>
    <t>107,485*4</t>
  </si>
  <si>
    <t>59051340</t>
  </si>
  <si>
    <t>hmoždinka ETA zatloukací fasádní  s kovovým trnem pro montáž TI 8x60x135mm</t>
  </si>
  <si>
    <t>184431771</t>
  </si>
  <si>
    <t>429,94*1,05 'Přepočtené koeficientem množství</t>
  </si>
  <si>
    <t>712363104</t>
  </si>
  <si>
    <t>Provedení povlakové krytiny střech do 10° ukotvení fólie talířovou hmoždinkou do dřevěné konstrukce</t>
  </si>
  <si>
    <t>2095973940</t>
  </si>
  <si>
    <t>Provedení povlakové krytiny střech plochých do 10° fólií ostatní činnosti při pokládání hydroizolačních fólií (materiál ve specifikaci) mechanické ukotvení talířovou hmoždinkou do dřevěné konstrukce</t>
  </si>
  <si>
    <t>85,183*4</t>
  </si>
  <si>
    <t>59051324</t>
  </si>
  <si>
    <t>hmoždinka ETA zatloukací fasádní s kovovým trnem pro montáž TI 8x60x75mm</t>
  </si>
  <si>
    <t>-1448722501</t>
  </si>
  <si>
    <t>340,732*1,05 'Přepočtené koeficientem množství</t>
  </si>
  <si>
    <t>712363352</t>
  </si>
  <si>
    <t>Povlakové krytiny střech do 10° z tvarovaných poplastovaných lišt délky 2 m koutová lišta vnitřní rš 100 mm</t>
  </si>
  <si>
    <t>279901336</t>
  </si>
  <si>
    <t>Povlakové krytiny střech plochých do 10° z tvarovaných poplastovaných lišt pro mPVC vnitřní koutová lišta rš 100 mm</t>
  </si>
  <si>
    <t xml:space="preserve">Poznámka k souboru cen:_x000D_
1. Položka -3344 se použije v případě, pokud položky -3311 až -3333 mají větší rozvinutou šířku._x000D_
2. V ceně -3344 nejsou započteny náklady na vytvoření ohybu. Tyto se oceňují příplatkem -3345 tohoto souboru cen._x000D_
</t>
  </si>
  <si>
    <t>19,204</t>
  </si>
  <si>
    <t>11,74</t>
  </si>
  <si>
    <t>(14,47+14,47+0,42)</t>
  </si>
  <si>
    <t>18,93</t>
  </si>
  <si>
    <t>19,5</t>
  </si>
  <si>
    <t>712363353</t>
  </si>
  <si>
    <t>Povlakové krytiny střech do 10° z tvarovaných poplastovaných lišt délky 2 m koutová lišta vnější rš 100 mm</t>
  </si>
  <si>
    <t>515715234</t>
  </si>
  <si>
    <t>Povlakové krytiny střech plochých do 10° z tvarovaných poplastovaných lišt pro mPVC vnější koutová lišta rš 100 mm</t>
  </si>
  <si>
    <t>7,81</t>
  </si>
  <si>
    <t>28,67</t>
  </si>
  <si>
    <t>8,96</t>
  </si>
  <si>
    <t>712363354</t>
  </si>
  <si>
    <t>Povlakové krytiny střech do 10° z tvarovaných poplastovaných lišt délky 2 m stěnová lišta vyhnutá rš 70 mm</t>
  </si>
  <si>
    <t>-517033451</t>
  </si>
  <si>
    <t>Povlakové krytiny střech plochých do 10° z tvarovaných poplastovaných lišt pro mPVC stěnová lišta vyhnutá rš 71 mm</t>
  </si>
  <si>
    <t>712363358</t>
  </si>
  <si>
    <t>Povlakové krytiny střech do 10° z tvarovaných poplastovaných lišt délky 2 m závětrná lišta rš 250 mm</t>
  </si>
  <si>
    <t>-1181512730</t>
  </si>
  <si>
    <t>Povlakové krytiny střech plochých do 10° z tvarovaných poplastovaných lišt pro mPVC závětrná lišta rš 250 mm</t>
  </si>
  <si>
    <t>712363359</t>
  </si>
  <si>
    <t>Povlakové krytiny střech do 10° z tvarovaných poplastovaných lišt délky 2 m závětrná lišta rš 300 mm</t>
  </si>
  <si>
    <t>-2013766466</t>
  </si>
  <si>
    <t>Povlakové krytiny střech plochých do 10° z tvarovaných poplastovaných lišt pro mPVC závětrná lišta rš 300 mm</t>
  </si>
  <si>
    <t>712363362</t>
  </si>
  <si>
    <t>Povlakové krytiny střech do 10° z tvarovaných poplastovaných lišt délky 2 m tmelící lišta rš 100 mm</t>
  </si>
  <si>
    <t>-1281311538</t>
  </si>
  <si>
    <t>Povlakové krytiny střech plochých do 10° z tvarovaných poplastovaných lišt pro mPVC tmelící lišta rš 100 mm</t>
  </si>
  <si>
    <t>"L7 napojení nové PVC na stávající</t>
  </si>
  <si>
    <t>54,2</t>
  </si>
  <si>
    <t>"L2</t>
  </si>
  <si>
    <t>31,3</t>
  </si>
  <si>
    <t>712363384</t>
  </si>
  <si>
    <t>Povlakové krytiny střech do 10° z tvarovaných poplastovaných lišt pro profily atypické výroby o větší rš</t>
  </si>
  <si>
    <t>-2026709862</t>
  </si>
  <si>
    <t>Povlakové krytiny střech plochých do 10° z tvarovaných poplastovaných lišt ostatní atypická výroba profilů o větší rš</t>
  </si>
  <si>
    <t>"L5 - lemování světlovodů</t>
  </si>
  <si>
    <t>0,5*1*2</t>
  </si>
  <si>
    <t>"L6 lemování ukotvení žebříků</t>
  </si>
  <si>
    <t>12*0,5</t>
  </si>
  <si>
    <t>712363604</t>
  </si>
  <si>
    <t>Provedení povlak krytiny mechanicky kotvenou do betonu TI tl přes 240 mm vnitřní pole, budova v do 18 m</t>
  </si>
  <si>
    <t>-787812809</t>
  </si>
  <si>
    <t>Provedení povlakové krytiny střech plochých do 10° s mechanicky kotvenou izolací včetně položení fólie a horkovzdušného svaření tl. tepelné izolace přes 240 mm budovy výšky do 18 m, kotvené do betonu vnitřní pole</t>
  </si>
  <si>
    <t xml:space="preserve">Poznámka k souboru cen:_x000D_
1. V cenách jsou započteny i náklady na dodávku kotev._x000D_
2. V cenách nejsou započteny náklady na dodávku fólie; tato se oceňuje ve specifikaci._x000D_
3. V cenách -3671 až -3674 nejsou započteny náklady na dodávku lišt; tyto se oceňují ve specifikaci._x000D_
4. Kotvení plechových lišt rš větší než 200 mm se oceňují katalogem 800-764 Klempířské konstrukce._x000D_
5. Vymezení rohových a okrajových částí je dané kotevním plánem nebo výpočtem podle přílohy č. 3 tohoto katalogu._x000D_
</t>
  </si>
  <si>
    <t>-16</t>
  </si>
  <si>
    <t>-115,98</t>
  </si>
  <si>
    <t>712363605</t>
  </si>
  <si>
    <t>Provedení povlak krytiny mechanicky kotvenou do betonu TI tl přes 240 mm krajní pole, budova v do 18 m</t>
  </si>
  <si>
    <t>-834738293</t>
  </si>
  <si>
    <t>Provedení povlakové krytiny střech plochých do 10° s mechanicky kotvenou izolací včetně položení fólie a horkovzdušného svaření tl. tepelné izolace přes 240 mm budovy výšky do 18 m, kotvené do betonu krajní pole</t>
  </si>
  <si>
    <t>15,24*2</t>
  </si>
  <si>
    <t>27,25*2</t>
  </si>
  <si>
    <t>15,5*2</t>
  </si>
  <si>
    <t>712363606</t>
  </si>
  <si>
    <t>Provedení povlak krytiny mechanicky kotvenou do betonu TI tl přes 240 mm rohové pole, budova v do 18 m</t>
  </si>
  <si>
    <t>-1405889761</t>
  </si>
  <si>
    <t>Provedení povlakové krytiny střech plochých do 10° s mechanicky kotvenou izolací včetně položení fólie a horkovzdušného svaření tl. tepelné izolace přes 240 mm budovy výšky do 18 m, kotvené do betonu rohové pole</t>
  </si>
  <si>
    <t>2*2*4</t>
  </si>
  <si>
    <t>884955348</t>
  </si>
  <si>
    <t>115,98</t>
  </si>
  <si>
    <t>465,595</t>
  </si>
  <si>
    <t>597,575*1,15 'Přepočtené koeficientem množství</t>
  </si>
  <si>
    <t>1460178026</t>
  </si>
  <si>
    <t>2*2*3</t>
  </si>
  <si>
    <t>Mezisoučet</t>
  </si>
  <si>
    <t>-1636606935</t>
  </si>
  <si>
    <t>802,243*1,15 'Přepočtené koeficientem množství</t>
  </si>
  <si>
    <t>-1822928217</t>
  </si>
  <si>
    <t>998712181</t>
  </si>
  <si>
    <t>Příplatek k přesunu hmot tonážní 712 prováděný bez použití mechanizace</t>
  </si>
  <si>
    <t>-1101128271</t>
  </si>
  <si>
    <t>Přesun hmot pro povlakové krytiny stanovený z hmotnosti přesunovaného materiálu Příplatek k cenám za přesun prováděný bez použití mechanizace pro jakoukoliv výšku objektu</t>
  </si>
  <si>
    <t>713131143</t>
  </si>
  <si>
    <t>Montáž izolace tepelné stěn a základů lepením celoplošně v kombinaci s mechanickým kotvením rohoží, pásů, dílců, desek</t>
  </si>
  <si>
    <t>1336298391</t>
  </si>
  <si>
    <t>Montáž tepelné izolace stěn rohožemi, pásy, deskami, dílci, bloky (izolační materiál ve specifikaci) lepením celoplošně s mechanickým kotvením</t>
  </si>
  <si>
    <t xml:space="preserve">Poznámka k souboru cen:_x000D_
1. Položky Montáž tepelných izolací stěn lze použít i pro ocenění montáže svislých tepelných izolací základových konstrukcí (základové pásy, desky apod.)._x000D_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truhlářské._x000D_
</t>
  </si>
  <si>
    <t>28376442</t>
  </si>
  <si>
    <t>deska z polystyrénu XPS, hrana rovná a strukturovaný povrch 300kPa tl 80mm</t>
  </si>
  <si>
    <t>-1356696188</t>
  </si>
  <si>
    <t>78,987*1,05 'Přepočtené koeficientem množství</t>
  </si>
  <si>
    <t>33</t>
  </si>
  <si>
    <t>713141136</t>
  </si>
  <si>
    <t>Montáž izolace tepelné střech plochých lepené za studena nízkoexpanzní (PUR) pěnou 1 vrstva desek</t>
  </si>
  <si>
    <t>-1730414980</t>
  </si>
  <si>
    <t>Montáž tepelné izolace střech plochých rohožemi, pásy, deskami, dílci, bloky (izolační materiál ve specifikaci) přilepenými za studena nízkoexpanzní (PUR) pěnou</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</si>
  <si>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3. V cenách -1221 až -1262 jsou započteny náklady na montáž a dodávku kotevních šroubů._x000D_
4. V cenách -1221 až -1262 nejsou započteny náklady na položení tepelné izolace; tyto se oceňují cenami -1111 až - 1151 tohoto souboru cen._x000D_
5. Ceny -1381 až -1396 lze použít pro montáž izolace do 1000mm. V případě vyšších střešních konstrukcí se pro izolace stěn použijí položky souboru cen 713 13-11 Montáž tepelné izolace stěn tohoto katalogu._x000D_
</t>
  </si>
  <si>
    <t>34</t>
  </si>
  <si>
    <t>713141151</t>
  </si>
  <si>
    <t>Montáž izolace tepelné střech plochých kladené volně 1 vrstva rohoží, pásů, dílců, desek</t>
  </si>
  <si>
    <t>87256262</t>
  </si>
  <si>
    <t>Montáž tepelné izolace střech plochých rohožemi, pásy, deskami, dílci, bloky (izolační materiál ve specifikaci) kladenými volně jednovrstvá</t>
  </si>
  <si>
    <t>35</t>
  </si>
  <si>
    <t>63140406</t>
  </si>
  <si>
    <t>deska tepelně izolační minerální plochých střech dvouvrstvá λ=0,038-0,039 tl 150mm</t>
  </si>
  <si>
    <t>1225611879</t>
  </si>
  <si>
    <t>597,575*2</t>
  </si>
  <si>
    <t>-2*2*3*2</t>
  </si>
  <si>
    <t>1171,15*1,02 'Přepočtené koeficientem množství</t>
  </si>
  <si>
    <t>36</t>
  </si>
  <si>
    <t>28376426</t>
  </si>
  <si>
    <t>deska z polystyrénu XPS, hrana polodrážková a hladký povrch 300kPa tl 150mm</t>
  </si>
  <si>
    <t>2076835315</t>
  </si>
  <si>
    <t>2*2*3*2</t>
  </si>
  <si>
    <t>24*1,02 'Přepočtené koeficientem množství</t>
  </si>
  <si>
    <t>37</t>
  </si>
  <si>
    <t>713141263</t>
  </si>
  <si>
    <t>Přikotvení tepelné izolace šrouby do betonu pro izolaci tl přes 240 mm</t>
  </si>
  <si>
    <t>468192637</t>
  </si>
  <si>
    <t>Montáž tepelné izolace střech plochých mechanické přikotvení šrouby včetně dodávky šroubů, bez položení tepelné izolace tl. izolace přes 240 mm do betonu</t>
  </si>
  <si>
    <t>38</t>
  </si>
  <si>
    <t>998713102</t>
  </si>
  <si>
    <t>Přesun hmot tonážní pro izolace tepelné v objektech v do 12 m</t>
  </si>
  <si>
    <t>1750282694</t>
  </si>
  <si>
    <t>Přesun hmot pro izolace tepelné stanovený z hmotnosti přesunovaného materiálu vodorovná dopravní vzdálenost do 50 m v objektech výšky přes 6 m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</si>
  <si>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</si>
  <si>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39</t>
  </si>
  <si>
    <t>998713181</t>
  </si>
  <si>
    <t>Příplatek k přesunu hmot tonážní 713 prováděný bez použití mechanizace</t>
  </si>
  <si>
    <t>785242446</t>
  </si>
  <si>
    <t>Přesun hmot pro izolace tepelné stanovený z hmotnosti přesunovaného materiálu Příplatek k cenám za přesun prováděný bez použití mechanizace pro jakoukoliv výšku objektu</t>
  </si>
  <si>
    <t>40</t>
  </si>
  <si>
    <t>721233113</t>
  </si>
  <si>
    <t>Střešní vtok polypropylen PP pro ploché střechy svislý odtok DN 125</t>
  </si>
  <si>
    <t>-453738947</t>
  </si>
  <si>
    <t>Střešní vtoky (vpusti) polypropylenové (PP) pro ploché střechy s odtokem svislým DN 125</t>
  </si>
  <si>
    <t>41</t>
  </si>
  <si>
    <t>998721102</t>
  </si>
  <si>
    <t>Přesun hmot tonážní pro vnitřní kanalizace v objektech v do 12 m</t>
  </si>
  <si>
    <t>1792526488</t>
  </si>
  <si>
    <t>Přesun hmot pro vnitřní kanalizace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</si>
  <si>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</si>
  <si>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42</t>
  </si>
  <si>
    <t>998721181</t>
  </si>
  <si>
    <t>Příplatek k přesunu hmot tonážní 721 prováděný bez použití mechanizace</t>
  </si>
  <si>
    <t>-1583308435</t>
  </si>
  <si>
    <t>Přesun hmot pro vnitřní kanalizace stanovený z hmotnosti přesunovaného materiálu Příplatek k ceně za přesun prováděný bez použití mechanizace pro jakoukoliv výšku objektu</t>
  </si>
  <si>
    <t>43</t>
  </si>
  <si>
    <t>762341275</t>
  </si>
  <si>
    <t>Montáž bednění střech rovných a šikmých sklonu do 60° z desek dřevotřískových na pero a drážku</t>
  </si>
  <si>
    <t>1843977808</t>
  </si>
  <si>
    <t>Bednění a laťování montáž bednění střech rovných a šikmých sklonu do 60° s vyřezáním otvorů z desek dřevotřískových nebo dřevoštěpkových na pero a drážku</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</si>
  <si>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</si>
  <si>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44</t>
  </si>
  <si>
    <t>60621154</t>
  </si>
  <si>
    <t>překližka vodovzdorná protiskl/hladká bříza tl 21mm</t>
  </si>
  <si>
    <t>509699201</t>
  </si>
  <si>
    <t>85,183*1,2 'Přepočtené koeficientem množství</t>
  </si>
  <si>
    <t>45</t>
  </si>
  <si>
    <t>-1760138606</t>
  </si>
  <si>
    <t>46</t>
  </si>
  <si>
    <t>998762181</t>
  </si>
  <si>
    <t>Příplatek k přesunu hmot tonážní 762 prováděný bez použití mechanizace</t>
  </si>
  <si>
    <t>1804098861</t>
  </si>
  <si>
    <t>Přesun hmot pro konstrukce tesařské stanovený z hmotnosti přesunovaného materiálu Příplatek k cenám za přesun prováděný bez použití mechanizace pro jakoukoliv výšku objektu</t>
  </si>
  <si>
    <t>767</t>
  </si>
  <si>
    <t>Konstrukce zámečnické</t>
  </si>
  <si>
    <t>47</t>
  </si>
  <si>
    <t>767330122-R01</t>
  </si>
  <si>
    <t xml:space="preserve">Montáž tubusových světlovodů tubus, průměru přes 250 do 350 mm - prodloužení stávjících světlovodů (demontáž a zpětná montáž) </t>
  </si>
  <si>
    <t>989318006</t>
  </si>
  <si>
    <t xml:space="preserve">Poznámka k souboru cen:_x000D_
1. V cenách montáže nejsou započteny náklady na:_x000D_
a) zřízení prostupů konstrukčními prvky stropy, střechami, fasádou, podlahou_x000D_
b) opracování prostupů konstrukčními prvky stropy, střechami, fasádou, podlahou_x000D_
2. V případě dodatečné montáže je třeba samostatně ocenit rozebrání krytiny cenami katalogu 800-765 Konstrukce pokrývačské, 800-764 Konstrukce klempířské, 800-712 Povlakové krytiny, 801-3 Budovy a haly - bourání konstsrukcí._x000D_
</t>
  </si>
  <si>
    <t>"Prodloužení světlovodů</t>
  </si>
  <si>
    <t>2*0,5</t>
  </si>
  <si>
    <t>783</t>
  </si>
  <si>
    <t>Dokončovací práce - nátěry</t>
  </si>
  <si>
    <t>48</t>
  </si>
  <si>
    <t>783301303</t>
  </si>
  <si>
    <t>Bezoplachové odrezivění zámečnických konstrukcí</t>
  </si>
  <si>
    <t>1562236411</t>
  </si>
  <si>
    <t>Příprava podkladu zámečnických konstrukcí před provedením nátěru odrezivění odrezovačem bezoplachovým</t>
  </si>
  <si>
    <t>"Žebřík přechod přes atiku</t>
  </si>
  <si>
    <t>2*2</t>
  </si>
  <si>
    <t>49</t>
  </si>
  <si>
    <t>783324201</t>
  </si>
  <si>
    <t>Základní antikorozní jednonásobný akrylátový nátěr zámečnických konstrukcí</t>
  </si>
  <si>
    <t>-1662391515</t>
  </si>
  <si>
    <t>Základní antikorozní nátěr zámečnických konstrukcí jednonásobný akrylátový</t>
  </si>
  <si>
    <t>50</t>
  </si>
  <si>
    <t>783325101</t>
  </si>
  <si>
    <t>Mezinátěr jednonásobný akrylátový mezinátěr zámečnických konstrukcí</t>
  </si>
  <si>
    <t>-1561828070</t>
  </si>
  <si>
    <t>Mezinátěr zámečnických konstrukcí jednonásobný akrylátový</t>
  </si>
  <si>
    <t>51</t>
  </si>
  <si>
    <t>783327101</t>
  </si>
  <si>
    <t>Krycí jednonásobný akrylátový nátěr zámečnických konstrukcí</t>
  </si>
  <si>
    <t>1050827716</t>
  </si>
  <si>
    <t>Krycí nátěr (email) zámečnických konstrukcí jednonásobný akrylátový</t>
  </si>
  <si>
    <t xml:space="preserve">03 - Objekt B demontáž </t>
  </si>
  <si>
    <t>M - Práce a dodávky M</t>
  </si>
  <si>
    <t xml:space="preserve">    22-M - Montáže technologických zařízení pro dopravní stavby</t>
  </si>
  <si>
    <t>-2049032079</t>
  </si>
  <si>
    <t>785456186</t>
  </si>
  <si>
    <t>1385250912</t>
  </si>
  <si>
    <t>-850113509</t>
  </si>
  <si>
    <t>-133299860</t>
  </si>
  <si>
    <t>83,611*15</t>
  </si>
  <si>
    <t>-1048206390</t>
  </si>
  <si>
    <t>83,611-60,665-1,264</t>
  </si>
  <si>
    <t>-53929867</t>
  </si>
  <si>
    <t>-242375562</t>
  </si>
  <si>
    <t>55960713</t>
  </si>
  <si>
    <t>"Geotextilie - 3x</t>
  </si>
  <si>
    <t>"b1</t>
  </si>
  <si>
    <t>277,69*3</t>
  </si>
  <si>
    <t>"B2</t>
  </si>
  <si>
    <t>444,39*3</t>
  </si>
  <si>
    <t xml:space="preserve">"Separační folie </t>
  </si>
  <si>
    <t>277,69+444,39</t>
  </si>
  <si>
    <t>712300845</t>
  </si>
  <si>
    <t>Demontáž ventilační hlavice na ploché střeše sklonu do 10°</t>
  </si>
  <si>
    <t>1548638529</t>
  </si>
  <si>
    <t>Odstranění ze střech plochých do 10° doplňků ventilační hlavice</t>
  </si>
  <si>
    <t>"B1</t>
  </si>
  <si>
    <t>1315027730</t>
  </si>
  <si>
    <t xml:space="preserve">"PVC folie </t>
  </si>
  <si>
    <t>"PVC folie atiky</t>
  </si>
  <si>
    <t>5,89</t>
  </si>
  <si>
    <t>6,09</t>
  </si>
  <si>
    <t>8,18</t>
  </si>
  <si>
    <t>-1831264472</t>
  </si>
  <si>
    <t xml:space="preserve">"Klimatizace </t>
  </si>
  <si>
    <t>"ventilátor</t>
  </si>
  <si>
    <t>4*2</t>
  </si>
  <si>
    <t>"B1 ventilační hlavice</t>
  </si>
  <si>
    <t>"B2 ventilační hlavice</t>
  </si>
  <si>
    <t>1432662701</t>
  </si>
  <si>
    <t>33*1,15 'Přepočtené koeficientem množství</t>
  </si>
  <si>
    <t>-1630509699</t>
  </si>
  <si>
    <t>277,69</t>
  </si>
  <si>
    <t>444,39</t>
  </si>
  <si>
    <t>-484321689</t>
  </si>
  <si>
    <t>-688105438</t>
  </si>
  <si>
    <t>"B1 +B2</t>
  </si>
  <si>
    <t>-1417485695</t>
  </si>
  <si>
    <t>741420002R02</t>
  </si>
  <si>
    <t>Ochrana napájecího kabelu pro světla nad vchodem</t>
  </si>
  <si>
    <t>1457904151</t>
  </si>
  <si>
    <t>742230002R01</t>
  </si>
  <si>
    <t>Odpojení a demontáž satelitní antény a stojanu s anténami</t>
  </si>
  <si>
    <t>-992274478</t>
  </si>
  <si>
    <t>742230004R03</t>
  </si>
  <si>
    <t>Anténa pro mikrovlnné internetové připojení bude ve spolupráci s poskytovatelem společností GreenNet dočasně přemístěna tak, aby bylo zajištěna její funkčnost</t>
  </si>
  <si>
    <t>872185035</t>
  </si>
  <si>
    <t>671148898</t>
  </si>
  <si>
    <t xml:space="preserve">"zakrytí - ochrana před poškozením </t>
  </si>
  <si>
    <t>2131042805</t>
  </si>
  <si>
    <t>33*1,08 'Přepočtené koeficientem množství</t>
  </si>
  <si>
    <t>927248032</t>
  </si>
  <si>
    <t>-1921920672</t>
  </si>
  <si>
    <t>-120613093</t>
  </si>
  <si>
    <t>(16,79+2,74+15,36)/0,5</t>
  </si>
  <si>
    <t>1,385+1,2</t>
  </si>
  <si>
    <t>340039227</t>
  </si>
  <si>
    <t>Práce a dodávky M</t>
  </si>
  <si>
    <t>22-M</t>
  </si>
  <si>
    <t>Montáže technologických zařízení pro dopravní stavby</t>
  </si>
  <si>
    <t>220700111</t>
  </si>
  <si>
    <t>Montáž anténního systému na trubkový stožár do 30 m v I. pásmu</t>
  </si>
  <si>
    <t>64</t>
  </si>
  <si>
    <t>-2066244191</t>
  </si>
  <si>
    <t>Montáž anténního systému včetně uchycení do držáku, nasměrování a demontáže pomůcek ze stožáru na trubkový stožár do 30 m v I. pásmu</t>
  </si>
  <si>
    <t>04 - Objekt B rekonstrukce</t>
  </si>
  <si>
    <t xml:space="preserve">    751 - Vzduchotechnika</t>
  </si>
  <si>
    <t>-1718824275</t>
  </si>
  <si>
    <t>"A3</t>
  </si>
  <si>
    <t>(35,74+7,07+2,7+2,7+0,365+15,180)*(0,38+0,3)</t>
  </si>
  <si>
    <t>"D2.1</t>
  </si>
  <si>
    <t>11,54*(0,6+0,6)</t>
  </si>
  <si>
    <t>622325109</t>
  </si>
  <si>
    <t>Oprava vnější vápenocementové hladké omítky složitosti 1 stěn v rozsahu do 100%</t>
  </si>
  <si>
    <t>123097586</t>
  </si>
  <si>
    <t>Oprava vápenocementové omítky vnějších ploch stupně členitosti 1 hladké stěn, v rozsahu opravované plochy přes 80 do 100%</t>
  </si>
  <si>
    <t>-1301057367</t>
  </si>
  <si>
    <t>21,99*0,02</t>
  </si>
  <si>
    <t>-3086753</t>
  </si>
  <si>
    <t>"Atika A1</t>
  </si>
  <si>
    <t>(15,36+2,74+0,47+16,79+0,44)*0,5</t>
  </si>
  <si>
    <t>8,18*0,5</t>
  </si>
  <si>
    <t>-1070716362</t>
  </si>
  <si>
    <t>80959143</t>
  </si>
  <si>
    <t>"plocha střechy</t>
  </si>
  <si>
    <t>15,36+2,74+0,47+16,79+0,44</t>
  </si>
  <si>
    <t>499882096</t>
  </si>
  <si>
    <t>766,06*0,0003 'Přepočtené koeficientem množství</t>
  </si>
  <si>
    <t>165918961</t>
  </si>
  <si>
    <t>-1653664145</t>
  </si>
  <si>
    <t>-845279524</t>
  </si>
  <si>
    <t>(15,36+2,74+0,47+16,79+0,44)*(0,5+0,65)</t>
  </si>
  <si>
    <t>8,18*(1+1)</t>
  </si>
  <si>
    <t>"A4</t>
  </si>
  <si>
    <t>(12,215+12,38+12,465)*(0,38+0,3+0,35)</t>
  </si>
  <si>
    <t>"D5</t>
  </si>
  <si>
    <t>0,19*(16,63+24,415)</t>
  </si>
  <si>
    <t>11,54*(0,3+0,3+1+0,6+0,6)</t>
  </si>
  <si>
    <t>-1174404608</t>
  </si>
  <si>
    <t>179,166*1,15 'Přepočtené koeficientem množství</t>
  </si>
  <si>
    <t>384489883</t>
  </si>
  <si>
    <t>35,74+0,71+5,455+1,385+0,365+7,07+2,7+6+2,7+7,07+1,2+1,2+0,365+7,75</t>
  </si>
  <si>
    <t>(15,68+2,7+2,7+7,57+5,455+35,74)*2</t>
  </si>
  <si>
    <t>11,04*6</t>
  </si>
  <si>
    <t>12,465</t>
  </si>
  <si>
    <t>12,38</t>
  </si>
  <si>
    <t>12,215</t>
  </si>
  <si>
    <t>712363005</t>
  </si>
  <si>
    <t>Provedení povlakové krytiny střech do 10° navařením fólie PVC na oplechování v plné ploše</t>
  </si>
  <si>
    <t>-2094444269</t>
  </si>
  <si>
    <t>Provedení povlakové krytiny střech plochých do 10° fólií termoplastickou mPVC (měkčené PVC) aplikace fólie na oplechování (na tzv. fóliový plech) horkovzdušným navařením v plné ploše</t>
  </si>
  <si>
    <t>28322012</t>
  </si>
  <si>
    <t>fólie hydroizolační střešní mPVC mechanicky kotvená tl 1,5mm šedá</t>
  </si>
  <si>
    <t>463602508</t>
  </si>
  <si>
    <t>-2052791321</t>
  </si>
  <si>
    <t>322,7*1,15 'Přepočtené koeficientem množství</t>
  </si>
  <si>
    <t>1994675285</t>
  </si>
  <si>
    <t>(15,36+2,74+0,47+16,79+0,44)*(0,65)</t>
  </si>
  <si>
    <t>8,18*(1)</t>
  </si>
  <si>
    <t>153,086*4</t>
  </si>
  <si>
    <t>313528456</t>
  </si>
  <si>
    <t>612,344*1,05 'Přepočtené koeficientem množství</t>
  </si>
  <si>
    <t>-2004386823</t>
  </si>
  <si>
    <t>16,63+24,415</t>
  </si>
  <si>
    <t>"D10</t>
  </si>
  <si>
    <t>(12,215+12,38+12,465)</t>
  </si>
  <si>
    <t>"A</t>
  </si>
  <si>
    <t>81,6+11,54+11,54</t>
  </si>
  <si>
    <t>510427834</t>
  </si>
  <si>
    <t>"D2</t>
  </si>
  <si>
    <t>-228449630</t>
  </si>
  <si>
    <t>901919970</t>
  </si>
  <si>
    <t>"K1</t>
  </si>
  <si>
    <t>81,6</t>
  </si>
  <si>
    <t>20450748</t>
  </si>
  <si>
    <t>3,1</t>
  </si>
  <si>
    <t>-629206729</t>
  </si>
  <si>
    <t>"L3 VZT</t>
  </si>
  <si>
    <t>0,5*4*0,5*4</t>
  </si>
  <si>
    <t>"L4 VZT KRUH</t>
  </si>
  <si>
    <t>0,5*0,8*19</t>
  </si>
  <si>
    <t>712363385</t>
  </si>
  <si>
    <t>Příplatek za zvýšenou pracnost při vytvoření ohybu atypické výroby profilu</t>
  </si>
  <si>
    <t>1025076972</t>
  </si>
  <si>
    <t>Povlakové krytiny střech plochých do 10° z tvarovaných poplastovaných lišt Příplatek k ceně -3344 za zvýšenou pracnost při vytvoření ohybu atypické výroby profilu</t>
  </si>
  <si>
    <t>4*4*0,5</t>
  </si>
  <si>
    <t>19*0,8</t>
  </si>
  <si>
    <t>-739990686</t>
  </si>
  <si>
    <t>564,84+121,2+36,04</t>
  </si>
  <si>
    <t>722,08*1,15 'Přepočtené koeficientem množství</t>
  </si>
  <si>
    <t>2040504327</t>
  </si>
  <si>
    <t>-36,04</t>
  </si>
  <si>
    <t>-121,2</t>
  </si>
  <si>
    <t>733903401</t>
  </si>
  <si>
    <t>(27,42+5,44+35,74-2-2-2-2)*2</t>
  </si>
  <si>
    <t>-1996890594</t>
  </si>
  <si>
    <t>5*2,7</t>
  </si>
  <si>
    <t>2*2*2</t>
  </si>
  <si>
    <t>3,27*2</t>
  </si>
  <si>
    <t>1960043765</t>
  </si>
  <si>
    <t>0,19*(16,63+24,415)*2</t>
  </si>
  <si>
    <t>3,6*2*2</t>
  </si>
  <si>
    <t>5*2,72*2</t>
  </si>
  <si>
    <t>-72194119</t>
  </si>
  <si>
    <t>958,644*1,15 'Přepočtené koeficientem množství</t>
  </si>
  <si>
    <t>481216979</t>
  </si>
  <si>
    <t>127980696</t>
  </si>
  <si>
    <t>1304649681</t>
  </si>
  <si>
    <t>(12,215+12,38+12,465)*(0,3+0,3+0,3)</t>
  </si>
  <si>
    <t>(11,54+35,74+2,7+2,7+7,07+0,365+15,18)*(0,3+0,7)</t>
  </si>
  <si>
    <t>(16,63+24,415)*(0,19+0,3)</t>
  </si>
  <si>
    <t>-964207147</t>
  </si>
  <si>
    <t>128,761*1,05 'Přepočtené koeficientem množství</t>
  </si>
  <si>
    <t>-1037140559</t>
  </si>
  <si>
    <t>-687195069</t>
  </si>
  <si>
    <t>-1742815095</t>
  </si>
  <si>
    <t>277,69*2</t>
  </si>
  <si>
    <t>444,39*2</t>
  </si>
  <si>
    <t>-2*2*2</t>
  </si>
  <si>
    <t>-3,6*2*2</t>
  </si>
  <si>
    <t>-5*2,72*2</t>
  </si>
  <si>
    <t>1394,56*1,02 'Přepočtené koeficientem množství</t>
  </si>
  <si>
    <t>1512809094</t>
  </si>
  <si>
    <t>49,6*1,02 'Přepočtené koeficientem množství</t>
  </si>
  <si>
    <t>392513920</t>
  </si>
  <si>
    <t>2145910277</t>
  </si>
  <si>
    <t>-886671280</t>
  </si>
  <si>
    <t>721173315</t>
  </si>
  <si>
    <t>Potrubí kanalizační z PVC SN 4 dešťové DN 110</t>
  </si>
  <si>
    <t>-532110191</t>
  </si>
  <si>
    <t>Potrubí z trub PVC SN4 dešťové DN 110</t>
  </si>
  <si>
    <t xml:space="preserve">Poznámka k souboru cen:_x000D_
1. Cenami -3315 až -3317 se oceňuje svislé potrubí od střešního vtoku po čisticí kus._x000D_
</t>
  </si>
  <si>
    <t>"Z5</t>
  </si>
  <si>
    <t>0,5*3</t>
  </si>
  <si>
    <t>"Z6</t>
  </si>
  <si>
    <t>0,5*11</t>
  </si>
  <si>
    <t>"Z7</t>
  </si>
  <si>
    <t>7*0,5</t>
  </si>
  <si>
    <t>942793829</t>
  </si>
  <si>
    <t>-437912567</t>
  </si>
  <si>
    <t>-2025184841</t>
  </si>
  <si>
    <t>751</t>
  </si>
  <si>
    <t>Vzduchotechnika</t>
  </si>
  <si>
    <t>751510012</t>
  </si>
  <si>
    <t>Vzduchotechnické potrubí pozink čtyřhranné průřezu do 0,07 m2</t>
  </si>
  <si>
    <t>-1064862054</t>
  </si>
  <si>
    <t>Vzduchotechnické potrubí z pozinkovaného plechu čtyřhranné s přírubou, průřezu přes 0,03 do 0,07 m2</t>
  </si>
  <si>
    <t xml:space="preserve">Poznámka k souboru cen:_x000D_
1. V cenách jsou započteny i náklady na dodání a montáž trub včetně tvarovek._x000D_
2. V cenách -0010 až -0023 jsou započteny i náklady na: a) dodání a osazení přírubových lišt, b) tmelení akrylátovým tmelem._x000D_
3. V cenách -0041 až -0053 nejsou započteny náklady na příruby, spoje jsou prováděné pomocí spojek._x000D_
</t>
  </si>
  <si>
    <t>3*0,5</t>
  </si>
  <si>
    <t>998751101</t>
  </si>
  <si>
    <t>Přesun hmot tonážní pro vzduchotechniku v objektech v do 12 m</t>
  </si>
  <si>
    <t>2093481588</t>
  </si>
  <si>
    <t>Přesun hmot pro vzduchotechniku stanovený z hmotnosti přesunovaného materiálu vodorovná dopravní vzdálenost do 100 m v objektech výšky do 12 m</t>
  </si>
  <si>
    <t>998751181</t>
  </si>
  <si>
    <t>Příplatek k přesunu hmot tonážní 751 prováděný bez použití mechanizace</t>
  </si>
  <si>
    <t>-1192611526</t>
  </si>
  <si>
    <t>Přesun hmot pro vzduchotechniku stanovený z hmotnosti přesunovaného materiálu Příplatek k cenám za přesun prováděný bez použití mechanizace pro jakoukoliv výšku objektu</t>
  </si>
  <si>
    <t>1519132020</t>
  </si>
  <si>
    <t>(35,74+2,7+2,7+7,07+0,365+15,18)*0,5</t>
  </si>
  <si>
    <t>11,54*1</t>
  </si>
  <si>
    <t>-1078222883</t>
  </si>
  <si>
    <t>43,418*1,2 'Přepočtené koeficientem množství</t>
  </si>
  <si>
    <t>538794241</t>
  </si>
  <si>
    <t>52</t>
  </si>
  <si>
    <t>607394240</t>
  </si>
  <si>
    <t>53</t>
  </si>
  <si>
    <t>767835001.1</t>
  </si>
  <si>
    <t>Prodloužení  žebříku bez ochranného koše, kotveného do zdiva</t>
  </si>
  <si>
    <t>-1036098382</t>
  </si>
  <si>
    <t>Prodloužení žebříku bez ochranného koše, kotveného do zdiva</t>
  </si>
  <si>
    <t>54</t>
  </si>
  <si>
    <t>76789312R05</t>
  </si>
  <si>
    <t xml:space="preserve">Prodloužení a úprava stojanu pro klimatizační jednotku </t>
  </si>
  <si>
    <t>-122369806</t>
  </si>
  <si>
    <t xml:space="preserve">Poznámka k souboru cen:_x000D_
1. Ceny -3111 až -3192 jsou učeny pro konstrukce bez vnější izolace._x000D_
</t>
  </si>
  <si>
    <t>55</t>
  </si>
  <si>
    <t>767995111</t>
  </si>
  <si>
    <t>Montáž atypických zámečnických konstrukcí hmotnosti do 5 kg</t>
  </si>
  <si>
    <t>kg</t>
  </si>
  <si>
    <t>1520383844</t>
  </si>
  <si>
    <t>Montáž ostatních atypických zámečnických konstrukcí hmotnosti do 5 kg</t>
  </si>
  <si>
    <t xml:space="preserve">Poznámka k souboru cen:_x000D_
1. Určení cen se řídí hmotností jednotlivě montovaného dílu konstrukce._x000D_
</t>
  </si>
  <si>
    <t>"Držák satelitní paraboly Z3</t>
  </si>
  <si>
    <t>1*3</t>
  </si>
  <si>
    <t>56</t>
  </si>
  <si>
    <t>56165</t>
  </si>
  <si>
    <t>Držák satelitní antény - pro dodatečnou instalaci na ETICS</t>
  </si>
  <si>
    <t>-74393718</t>
  </si>
  <si>
    <t>57</t>
  </si>
  <si>
    <t>767995113</t>
  </si>
  <si>
    <t>Montáž atypických zámečnických konstrukcí hmotnosti do 20 kg</t>
  </si>
  <si>
    <t>-1807620780</t>
  </si>
  <si>
    <t>Montáž ostatních atypických zámečnických konstrukcí hmotnosti přes 10 do 20 kg</t>
  </si>
  <si>
    <t>"Z4</t>
  </si>
  <si>
    <t>58</t>
  </si>
  <si>
    <t>56166</t>
  </si>
  <si>
    <t>Anténí stožár tr 50, v 2m nad střešní rovinu + 2 x kotvení dodatečné do ETICS</t>
  </si>
  <si>
    <t>983541818</t>
  </si>
  <si>
    <t>59</t>
  </si>
  <si>
    <t>998767102</t>
  </si>
  <si>
    <t>Přesun hmot tonážní pro zámečnické konstrukce v objektech v do 12 m</t>
  </si>
  <si>
    <t>-1859644530</t>
  </si>
  <si>
    <t>Přesun hmot pro zámečnické konstrukce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</si>
  <si>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</si>
  <si>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60</t>
  </si>
  <si>
    <t>998767181</t>
  </si>
  <si>
    <t>Příplatek k přesunu hmot tonážní 767 prováděný bez použití mechanizace</t>
  </si>
  <si>
    <t>927327947</t>
  </si>
  <si>
    <t>Přesun hmot pro zámečnické konstrukce stanovený z hmotnosti přesunovaného materiálu Příplatek k cenám za přesun prováděný bez použití mechanizace pro jakoukoliv výšku objektu</t>
  </si>
  <si>
    <t>05 - Objekt C - demontáž</t>
  </si>
  <si>
    <t>-699838055</t>
  </si>
  <si>
    <t>9,88</t>
  </si>
  <si>
    <t>1577657206</t>
  </si>
  <si>
    <t>1958956109</t>
  </si>
  <si>
    <t>876266941</t>
  </si>
  <si>
    <t>1302137563</t>
  </si>
  <si>
    <t>76,957*15</t>
  </si>
  <si>
    <t>-1176678484</t>
  </si>
  <si>
    <t>76,957-54,64-1,138</t>
  </si>
  <si>
    <t>-135102700</t>
  </si>
  <si>
    <t>-916670529</t>
  </si>
  <si>
    <t>1712971526</t>
  </si>
  <si>
    <t>650,48*3</t>
  </si>
  <si>
    <t>650,48</t>
  </si>
  <si>
    <t>"S3 geotextilie</t>
  </si>
  <si>
    <t>-1368942450</t>
  </si>
  <si>
    <t>"Demontáž folie z rekonstruované části v místě napojení střechy</t>
  </si>
  <si>
    <t>215549349</t>
  </si>
  <si>
    <t>-834306115</t>
  </si>
  <si>
    <t>1205819025</t>
  </si>
  <si>
    <t>721239221</t>
  </si>
  <si>
    <t>Montáž střešního vtoku vodorovný odtok DN 75/110 ostatní typ</t>
  </si>
  <si>
    <t>309605666</t>
  </si>
  <si>
    <t>Střešní vtoky (vpusti) montáž střešních vtoků ostatních typů s vodorovným odtokem DN 75/110</t>
  </si>
  <si>
    <t>1407079042</t>
  </si>
  <si>
    <t>17,13/0,72</t>
  </si>
  <si>
    <t>764002811</t>
  </si>
  <si>
    <t>Demontáž okapového plechu do suti v krytině povlakové</t>
  </si>
  <si>
    <t>1818931577</t>
  </si>
  <si>
    <t>Demontáž klempířských konstrukcí okapového plechu do suti, v krytině povlakové</t>
  </si>
  <si>
    <t>757348599</t>
  </si>
  <si>
    <t>23,792</t>
  </si>
  <si>
    <t>-1296162552</t>
  </si>
  <si>
    <t>17,497</t>
  </si>
  <si>
    <t>764004801</t>
  </si>
  <si>
    <t>Demontáž podokapního žlabu do suti</t>
  </si>
  <si>
    <t>-1817835555</t>
  </si>
  <si>
    <t>Demontáž klempířských konstrukcí žlabu podokapního do suti</t>
  </si>
  <si>
    <t xml:space="preserve">06 - Objekt C - rekonstrukce </t>
  </si>
  <si>
    <t>-1797224066</t>
  </si>
  <si>
    <t>(12,38+0,7)*1,2</t>
  </si>
  <si>
    <t>753591550</t>
  </si>
  <si>
    <t>17,82*0,02</t>
  </si>
  <si>
    <t>-1879981820</t>
  </si>
  <si>
    <t>27,415*0,65</t>
  </si>
  <si>
    <t>1187266146</t>
  </si>
  <si>
    <t>-1004480638</t>
  </si>
  <si>
    <t>"A1</t>
  </si>
  <si>
    <t>1758500131</t>
  </si>
  <si>
    <t>668,3*0,0003 'Přepočtené koeficientem množství</t>
  </si>
  <si>
    <t>1198547882</t>
  </si>
  <si>
    <t>62853003</t>
  </si>
  <si>
    <t>pás asfaltový natavitelný modifikovaný SBS tl 3,5mm s vložkou ze skleněné tkaniny a spalitelnou PE fólií nebo jemnozrnným minerálním posypem na horním povrchu</t>
  </si>
  <si>
    <t>149327403</t>
  </si>
  <si>
    <t>650,48*1,15 'Přepočtené koeficientem množství</t>
  </si>
  <si>
    <t>-268684318</t>
  </si>
  <si>
    <t>27,415*0,625</t>
  </si>
  <si>
    <t xml:space="preserve">"L7 </t>
  </si>
  <si>
    <t>38,3*0,2</t>
  </si>
  <si>
    <t>"D2.1 bok atiky</t>
  </si>
  <si>
    <t>27,415*0,5</t>
  </si>
  <si>
    <t>632071609</t>
  </si>
  <si>
    <t>38,502*1,15 'Přepočtené koeficientem množství</t>
  </si>
  <si>
    <t>-1767189711</t>
  </si>
  <si>
    <t>24,715</t>
  </si>
  <si>
    <t>3,105</t>
  </si>
  <si>
    <t>21,61*2</t>
  </si>
  <si>
    <t>1325780505</t>
  </si>
  <si>
    <t>13,708*4</t>
  </si>
  <si>
    <t>-785890633</t>
  </si>
  <si>
    <t>54,832*1,05 'Přepočtené koeficientem množství</t>
  </si>
  <si>
    <t>649088974</t>
  </si>
  <si>
    <t>37,6</t>
  </si>
  <si>
    <t>20,44</t>
  </si>
  <si>
    <t>-1536609646</t>
  </si>
  <si>
    <t>27,415</t>
  </si>
  <si>
    <t>712363357</t>
  </si>
  <si>
    <t>Povlakové krytiny střech do 10° z tvarovaných poplastovaných lišt délky 2 m okapnice široká rš 250 mm</t>
  </si>
  <si>
    <t>1440957324</t>
  </si>
  <si>
    <t>Povlakové krytiny střech plochých do 10° z tvarovaných poplastovaných lišt pro mPVC okapnice rš 250 mm</t>
  </si>
  <si>
    <t>"K2</t>
  </si>
  <si>
    <t>24,5</t>
  </si>
  <si>
    <t>42623190</t>
  </si>
  <si>
    <t>27,6</t>
  </si>
  <si>
    <t>-1892893297</t>
  </si>
  <si>
    <t>"L7</t>
  </si>
  <si>
    <t>38,3</t>
  </si>
  <si>
    <t>1562879079</t>
  </si>
  <si>
    <t>513,24+129,24+8</t>
  </si>
  <si>
    <t>"S3</t>
  </si>
  <si>
    <t>696,48*1,15 'Přepočtené koeficientem množství</t>
  </si>
  <si>
    <t>196819228</t>
  </si>
  <si>
    <t>-129,24-8</t>
  </si>
  <si>
    <t>-145645687</t>
  </si>
  <si>
    <t>"S2</t>
  </si>
  <si>
    <t>(20,44+24,47+12,38+8,335+2,995-2-2)*2</t>
  </si>
  <si>
    <t>685209130</t>
  </si>
  <si>
    <t>-1354195226</t>
  </si>
  <si>
    <t>"s2</t>
  </si>
  <si>
    <t>"Atika</t>
  </si>
  <si>
    <t>24,31*0,65</t>
  </si>
  <si>
    <t>24,31*0,5</t>
  </si>
  <si>
    <t>-1070208573</t>
  </si>
  <si>
    <t>724,437*1,15 'Přepočtené koeficientem množství</t>
  </si>
  <si>
    <t>712998202</t>
  </si>
  <si>
    <t>Montáž bezpečnostního přepadu z PVC DN 125</t>
  </si>
  <si>
    <t>-1109545887</t>
  </si>
  <si>
    <t>Provedení povlakové krytiny střech - ostatní práce montáž odvodňovacího prvku nouzového atikového přepadu z PVC na dešťovou vodu DN 125</t>
  </si>
  <si>
    <t xml:space="preserve">Poznámka k souboru cen:_x000D_
1. Cena -8106 se používá pro střechy s kačírkem nebo s jinými přitěžujícím souvrstvím._x000D_
</t>
  </si>
  <si>
    <t>28342773</t>
  </si>
  <si>
    <t>přepad bezpečnostní atikový DN 125 s manžetou pro hydroizolaci z PVC-P</t>
  </si>
  <si>
    <t>-2060791014</t>
  </si>
  <si>
    <t>-2102524207</t>
  </si>
  <si>
    <t>-1537687546</t>
  </si>
  <si>
    <t>-1359505001</t>
  </si>
  <si>
    <t xml:space="preserve">"atika </t>
  </si>
  <si>
    <t>1530339653</t>
  </si>
  <si>
    <t>13,708*1,05 'Přepočtené koeficientem množství</t>
  </si>
  <si>
    <t>1110328584</t>
  </si>
  <si>
    <t>1264569333</t>
  </si>
  <si>
    <t>650,48*2</t>
  </si>
  <si>
    <t>"s3</t>
  </si>
  <si>
    <t>46*2</t>
  </si>
  <si>
    <t>253676216</t>
  </si>
  <si>
    <t>1300,96*1,02 'Přepočtené koeficientem množství</t>
  </si>
  <si>
    <t>63140400</t>
  </si>
  <si>
    <t>deska tepelně izolační minerální plochých střech dvouvrstvá λ=0,038-0,039 tl 60mm</t>
  </si>
  <si>
    <t>-1514301709</t>
  </si>
  <si>
    <t>63140407</t>
  </si>
  <si>
    <t>deska tepelně izolační minerální plochých střech dvouvrstvá λ=0,038-0,039 tl 160mm</t>
  </si>
  <si>
    <t>988765098</t>
  </si>
  <si>
    <t>713141262</t>
  </si>
  <si>
    <t>Přikotvení tepelné izolace šrouby do trapézového plechu nebo do dřeva pro izolaci tl přes 240 mm</t>
  </si>
  <si>
    <t>-1901751616</t>
  </si>
  <si>
    <t>Montáž tepelné izolace střech plochých mechanické přikotvení šrouby včetně dodávky šroubů, bez položení tepelné izolace tl. izolace přes 240 mm do trapézového plechu nebo do dřeva</t>
  </si>
  <si>
    <t>-444277870</t>
  </si>
  <si>
    <t>364514206</t>
  </si>
  <si>
    <t>955876203</t>
  </si>
  <si>
    <t>721239114</t>
  </si>
  <si>
    <t>Montáž střešního vtoku svislý odtok do DN 160 ostatní typ</t>
  </si>
  <si>
    <t>815856643</t>
  </si>
  <si>
    <t>Střešní vtoky (vpusti) montáž střešních vtoků ostatních typů se svislým odtokem do DN 160</t>
  </si>
  <si>
    <t>1939505794</t>
  </si>
  <si>
    <t>-1910695747</t>
  </si>
  <si>
    <t>17,134*1,2 'Přepočtené koeficientem množství</t>
  </si>
  <si>
    <t>1026480739</t>
  </si>
  <si>
    <t>-357393464</t>
  </si>
  <si>
    <t>764541305</t>
  </si>
  <si>
    <t>Žlab podokapní půlkruhový z TiZn lesklého plechu rš 330 mm</t>
  </si>
  <si>
    <t>-1922438281</t>
  </si>
  <si>
    <t>Žlab podokapní z titanzinkového lesklého válcovaného plechu včetně háků a čel půlkruhový rš 330 mm</t>
  </si>
  <si>
    <t>764548323</t>
  </si>
  <si>
    <t>Svody kruhové včetně objímek, kolen, odskoků z TiZn lesklého plechu průměru 100 mm</t>
  </si>
  <si>
    <t>1257546688</t>
  </si>
  <si>
    <t>Svod z titanzinkového lesklého válcovaného plechu včetně objímek, kolen a odskoků kruhový, průměru 100 mm</t>
  </si>
  <si>
    <t>"4</t>
  </si>
  <si>
    <t>4,5</t>
  </si>
  <si>
    <t>998764102</t>
  </si>
  <si>
    <t>Přesun hmot tonážní pro konstrukce klempířské v objektech v do 12 m</t>
  </si>
  <si>
    <t>-16847432</t>
  </si>
  <si>
    <t>Přesun hmot pro konstrukce klempířské stanovený z hmotnosti přesunovaného materiálu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</si>
  <si>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</si>
  <si>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998764181</t>
  </si>
  <si>
    <t>Příplatek k přesunu hmot tonážní 764 prováděný bez použití mechanizace</t>
  </si>
  <si>
    <t>968804956</t>
  </si>
  <si>
    <t>Přesun hmot pro konstrukce klempířské stanovený z hmotnosti přesunovaného materiálu Příplatek k cenám za přesun prováděný bez použití mechanizace pro jakoukoliv výšku objektu</t>
  </si>
  <si>
    <t>07 - Objekt D - demontáž</t>
  </si>
  <si>
    <t>547149252</t>
  </si>
  <si>
    <t>12,38*0,25*8</t>
  </si>
  <si>
    <t>-1784788743</t>
  </si>
  <si>
    <t>1103347930</t>
  </si>
  <si>
    <t>9*40</t>
  </si>
  <si>
    <t>480965539</t>
  </si>
  <si>
    <t>74,197+11,018</t>
  </si>
  <si>
    <t>-80264940</t>
  </si>
  <si>
    <t>85,215*15</t>
  </si>
  <si>
    <t>-875734417</t>
  </si>
  <si>
    <t>85,215-49,225-1,062</t>
  </si>
  <si>
    <t>-340914202</t>
  </si>
  <si>
    <t>131630071</t>
  </si>
  <si>
    <t>-2002465096</t>
  </si>
  <si>
    <t xml:space="preserve">"Geotextilie </t>
  </si>
  <si>
    <t>586,01*3</t>
  </si>
  <si>
    <t xml:space="preserve">"getoextilie ochranná </t>
  </si>
  <si>
    <t>306,06</t>
  </si>
  <si>
    <t xml:space="preserve">"Separační PVC </t>
  </si>
  <si>
    <t>586,01</t>
  </si>
  <si>
    <t>-1249938886</t>
  </si>
  <si>
    <t>-1561926522</t>
  </si>
  <si>
    <t>1209054964</t>
  </si>
  <si>
    <t>"ochrana původní střechy</t>
  </si>
  <si>
    <t>27,78</t>
  </si>
  <si>
    <t>139,14*2</t>
  </si>
  <si>
    <t>1949839478</t>
  </si>
  <si>
    <t>306,06*1,15 'Přepočtené koeficientem množství</t>
  </si>
  <si>
    <t>931170969</t>
  </si>
  <si>
    <t>-180500538</t>
  </si>
  <si>
    <t>425860883</t>
  </si>
  <si>
    <t>762511214</t>
  </si>
  <si>
    <t>Podlahové kce podkladové z desek OSB tl 18 mm na sraz lepených</t>
  </si>
  <si>
    <t>-1775128470</t>
  </si>
  <si>
    <t>Podlahové konstrukce podkladové z dřevoštěpkových desek OSB jednovrstvých lepených na sraz, tloušťky desky 18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</si>
  <si>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</si>
  <si>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762511817</t>
  </si>
  <si>
    <t>Demontáž kce podkladové z desek dřevoštěpkových tl přes 15 mm na sraz lepených</t>
  </si>
  <si>
    <t>1750688404</t>
  </si>
  <si>
    <t>Demontáž podlahové konstrukce podkladové z dřevoštěpkových desek jednovrstvých lepených na sraz, tloušťka desky přes 15 mm</t>
  </si>
  <si>
    <t xml:space="preserve">Poznámka k souboru cen:_x000D_
1. V cenách nejsou započteny náklady na odstranění tepelné izolace z podlah; tyto se oceňují cenami části B01 katalogu 800–713 Izolace tepelné._x000D_
</t>
  </si>
  <si>
    <t>-562408354</t>
  </si>
  <si>
    <t>49532951</t>
  </si>
  <si>
    <t>"lem střechy</t>
  </si>
  <si>
    <t>12,38*8</t>
  </si>
  <si>
    <t>"okapnice</t>
  </si>
  <si>
    <t>1825516420</t>
  </si>
  <si>
    <t>49,5</t>
  </si>
  <si>
    <t>08 - Objekt D rekonstrukce</t>
  </si>
  <si>
    <t>1002703088</t>
  </si>
  <si>
    <t>12,38*4*0,5</t>
  </si>
  <si>
    <t>-1429256937</t>
  </si>
  <si>
    <t>-113277977</t>
  </si>
  <si>
    <t>-331909839</t>
  </si>
  <si>
    <t>586,01*0,0003 'Přepočtené koeficientem množství</t>
  </si>
  <si>
    <t>-1255428591</t>
  </si>
  <si>
    <t>-308645787</t>
  </si>
  <si>
    <t>-1538894974</t>
  </si>
  <si>
    <t>97,7*0,55</t>
  </si>
  <si>
    <t>-779888674</t>
  </si>
  <si>
    <t>53,735*1,15 'Přepočtené koeficientem množství</t>
  </si>
  <si>
    <t>97671504</t>
  </si>
  <si>
    <t>12,38*4</t>
  </si>
  <si>
    <t>-58516447</t>
  </si>
  <si>
    <t>97,7</t>
  </si>
  <si>
    <t>-743472262</t>
  </si>
  <si>
    <t>387,93+198,08</t>
  </si>
  <si>
    <t>586,01*1,15 'Přepočtené koeficientem množství</t>
  </si>
  <si>
    <t>-579756822</t>
  </si>
  <si>
    <t>-198,08</t>
  </si>
  <si>
    <t>679320104</t>
  </si>
  <si>
    <t>12,38*8*2</t>
  </si>
  <si>
    <t>-168055927</t>
  </si>
  <si>
    <t>97,7*0,55*2</t>
  </si>
  <si>
    <t>-1616821551</t>
  </si>
  <si>
    <t>693,48*1,15 'Přepočtené koeficientem množství</t>
  </si>
  <si>
    <t>284737529</t>
  </si>
  <si>
    <t>-1135162990</t>
  </si>
  <si>
    <t>-2120661598</t>
  </si>
  <si>
    <t>-1608725338</t>
  </si>
  <si>
    <t>-2041417270</t>
  </si>
  <si>
    <t>"D7.1+D7.2</t>
  </si>
  <si>
    <t>12,38*8*0,3</t>
  </si>
  <si>
    <t>28375022</t>
  </si>
  <si>
    <t>deska EPS 70 se zvýšenou pevností λ=0,039 tl 260mm</t>
  </si>
  <si>
    <t>243147689</t>
  </si>
  <si>
    <t>29,712*1,1 'Přepočtené koeficientem množství</t>
  </si>
  <si>
    <t>-2078471428</t>
  </si>
  <si>
    <t>-1021277842</t>
  </si>
  <si>
    <t>586,01*2</t>
  </si>
  <si>
    <t>S4</t>
  </si>
  <si>
    <t>5,027*8*0,5</t>
  </si>
  <si>
    <t>-754644809</t>
  </si>
  <si>
    <t>1172,02*1,02 'Přepočtené koeficientem množství</t>
  </si>
  <si>
    <t>910811355</t>
  </si>
  <si>
    <t>28376408</t>
  </si>
  <si>
    <t>deska z polystyrénu XPS, hrana polodrážková a hladký povrch 500kPa</t>
  </si>
  <si>
    <t>1359542663</t>
  </si>
  <si>
    <t>5,027*8*0,5*0,3</t>
  </si>
  <si>
    <t>371508677</t>
  </si>
  <si>
    <t>2052541803</t>
  </si>
  <si>
    <t>426079215</t>
  </si>
  <si>
    <t>-864631804</t>
  </si>
  <si>
    <t>"D7.2 + D7.1</t>
  </si>
  <si>
    <t>12,38*8*0,55</t>
  </si>
  <si>
    <t>1110153386</t>
  </si>
  <si>
    <t>54,472*1,2 'Přepočtené koeficientem množství</t>
  </si>
  <si>
    <t>-670243656</t>
  </si>
  <si>
    <t>-1670385161</t>
  </si>
  <si>
    <t>1345973299</t>
  </si>
  <si>
    <t>"K3</t>
  </si>
  <si>
    <t>-637101381</t>
  </si>
  <si>
    <t>13,8</t>
  </si>
  <si>
    <t>09 - VRN</t>
  </si>
  <si>
    <t>VRN - Vedlejší rozpočtové náklady</t>
  </si>
  <si>
    <t xml:space="preserve">    VRN2 - Příprava staveniště</t>
  </si>
  <si>
    <t xml:space="preserve">    VRN3 - Zařízení staveniště</t>
  </si>
  <si>
    <t xml:space="preserve">    VRN4 - Inženýrská činnost</t>
  </si>
  <si>
    <t xml:space="preserve">    VRN7 - Provozní vlivy</t>
  </si>
  <si>
    <t>Vedlejší rozpočtové náklady</t>
  </si>
  <si>
    <t>VRN2</t>
  </si>
  <si>
    <t>Příprava staveniště</t>
  </si>
  <si>
    <t>020001000</t>
  </si>
  <si>
    <t>1024</t>
  </si>
  <si>
    <t>-1456859634</t>
  </si>
  <si>
    <t>VRN3</t>
  </si>
  <si>
    <t>Zařízení staveniště</t>
  </si>
  <si>
    <t>030001000</t>
  </si>
  <si>
    <t>615207092</t>
  </si>
  <si>
    <t xml:space="preserve">"Doporučeno 3% </t>
  </si>
  <si>
    <t>VRN4</t>
  </si>
  <si>
    <t>Inženýrská činnost</t>
  </si>
  <si>
    <t>040001000</t>
  </si>
  <si>
    <t>971588528</t>
  </si>
  <si>
    <t>VRN7</t>
  </si>
  <si>
    <t>Provozní vlivy</t>
  </si>
  <si>
    <t>070001000</t>
  </si>
  <si>
    <t>1046652712</t>
  </si>
  <si>
    <t>Struktura údajů, formát souboru a metodika pro zpracování</t>
  </si>
  <si>
    <t>Struktura</t>
  </si>
  <si>
    <t>Soubor je složen ze záložky Rekapitulace rekonstrukce a záložek s názvem soupisu prací pro jednotlivé objekty ve formátu XLS. Každá ze záložek přitom obsahuje</t>
  </si>
  <si>
    <t>ještě samostatné sestavy vymezené orámovaním a nadpisem sestavy.</t>
  </si>
  <si>
    <r>
      <rPr>
        <i/>
        <sz val="8"/>
        <rFont val="Arial CE"/>
        <charset val="238"/>
      </rPr>
      <t xml:space="preserve">Rekapitulace rekonstrukce </t>
    </r>
    <r>
      <rPr>
        <sz val="8"/>
        <rFont val="Arial CE"/>
        <charset val="238"/>
      </rPr>
      <t>obsahuje sestavu Rekapitulace rekonstrukce a Rekapitulace objektů rekonstrukce a soupisů prací.</t>
    </r>
  </si>
  <si>
    <r>
      <t xml:space="preserve">V sestavě </t>
    </r>
    <r>
      <rPr>
        <b/>
        <sz val="8"/>
        <rFont val="Arial CE"/>
        <charset val="238"/>
      </rPr>
      <t>Rekapitulace rekonstrukce</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</si>
  <si>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</si>
  <si>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</si>
  <si>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rekonstrukce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</si>
  <si>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</si>
  <si>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</si>
  <si>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</si>
  <si>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</si>
  <si>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</si>
  <si>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</si>
  <si>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</si>
  <si>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</si>
  <si>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</si>
  <si>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</si>
  <si>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</si>
  <si>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</si>
  <si>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</si>
  <si>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</si>
  <si>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rekonstrukce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</si>
  <si>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rekonstrukce,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</si>
  <si>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</si>
  <si>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</si>
  <si>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</si>
  <si>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</si>
  <si>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</si>
  <si>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</si>
  <si>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</si>
  <si>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</si>
  <si>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</si>
  <si>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</si>
  <si>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</si>
  <si>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</si>
  <si>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</si>
  <si>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</si>
  <si>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</si>
  <si>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</si>
  <si>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</si>
  <si>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</si>
  <si>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</si>
  <si>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</si>
  <si>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</si>
  <si>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</si>
  <si>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</si>
  <si>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</si>
  <si>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</si>
  <si>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</si>
  <si>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</si>
  <si>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</si>
  <si>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rekonstrukce - zde uchazeč vyplní svůj název (název subjektu) </t>
  </si>
  <si>
    <t>Pole IČ a DIČ v sestavě Rekapitulace rekonstrukce - zde uchazeč vyplní svoje IČ a DIČ</t>
  </si>
  <si>
    <t>Datum v sestavě Rekapitulace rekonstrukce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</si>
  <si>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</si>
  <si>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</si>
  <si>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</si>
  <si>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</si>
  <si>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</si>
  <si>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</si>
  <si>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</si>
  <si>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</si>
  <si>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</si>
  <si>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rekonstrukce</t>
  </si>
  <si>
    <t>Název</t>
  </si>
  <si>
    <t>Povinný</t>
  </si>
  <si>
    <t>Max. počet</t>
  </si>
  <si>
    <t>atributu</t>
  </si>
  <si>
    <t>(A/N)</t>
  </si>
  <si>
    <t>znaků</t>
  </si>
  <si>
    <t>A</t>
  </si>
  <si>
    <t>Kód rekonstrukce</t>
  </si>
  <si>
    <t>String</t>
  </si>
  <si>
    <t>Rekonstrukce</t>
  </si>
  <si>
    <t>Název rekonstrukce</t>
  </si>
  <si>
    <t>Místo</t>
  </si>
  <si>
    <t>N</t>
  </si>
  <si>
    <t>Místo rekonstrukce</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</si>
  <si>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</si>
  <si>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</si>
  <si>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</si>
  <si>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</si>
  <si>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</si>
  <si>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</si>
  <si>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</si>
  <si>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</si>
  <si>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</si>
  <si>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</si>
  <si>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</si>
  <si>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</si>
  <si>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</si>
  <si>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</si>
  <si>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</si>
  <si>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</si>
  <si>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</si>
  <si>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</si>
  <si>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</si>
  <si>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</si>
  <si>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</si>
  <si>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</si>
  <si>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</si>
  <si>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</si>
  <si>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</si>
  <si>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</si>
  <si>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</si>
  <si>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</si>
  <si>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</si>
  <si>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rekonstrukci. Sčítává se ze všech listů.</t>
  </si>
  <si>
    <t>Celková cena s DPH za celou rekonstrukci</t>
  </si>
  <si>
    <t>Rekapitulace objektů rekonstrukce a soupisů prací</t>
  </si>
  <si>
    <t>Přebírá se z Rekapitulace rekonstrukce</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</si>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</sst>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8" fillId="0" borderId="0" applyNumberFormat="0" applyFill="0" applyBorder="0" applyAlignment="0" applyProtection="0"/>
  </cellStyleXfs>
  <cellXfs count="39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2"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29"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40" fillId="0" borderId="1" xfId="0" applyFont="1" applyBorder="1" applyAlignment="1">
      <alignment horizontal="center" vertical="center"/>
    </xf>
    <xf numFmtId="0" fontId="40" fillId="0" borderId="1" xfId="0" applyFont="1" applyBorder="1" applyAlignment="1">
      <alignment horizontal="center" vertical="center" wrapText="1"/>
    </xf>
    <xf numFmtId="0" fontId="41" fillId="0" borderId="29" xfId="0" applyFont="1" applyBorder="1" applyAlignment="1">
      <alignment horizontal="left"/>
    </xf>
    <xf numFmtId="0" fontId="42" fillId="0" borderId="1" xfId="0" applyFont="1" applyBorder="1" applyAlignment="1">
      <alignment horizontal="left" vertical="center"/>
    </xf>
    <xf numFmtId="0" fontId="42" fillId="0" borderId="1" xfId="0" applyFont="1" applyBorder="1" applyAlignment="1">
      <alignment horizontal="left" vertical="top"/>
    </xf>
    <xf numFmtId="0" fontId="42" fillId="0" borderId="1" xfId="0" applyFont="1" applyBorder="1" applyAlignment="1">
      <alignment horizontal="left" vertical="center" wrapText="1"/>
    </xf>
    <xf numFmtId="0" fontId="41" fillId="0" borderId="29" xfId="0" applyFont="1" applyBorder="1" applyAlignment="1">
      <alignment horizontal="left" wrapText="1"/>
    </xf>
    <xf numFmtId="49" fontId="42"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5"/>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78"/>
      <c r="AS2" s="378"/>
      <c r="AT2" s="378"/>
      <c r="AU2" s="378"/>
      <c r="AV2" s="378"/>
      <c r="AW2" s="378"/>
      <c r="AX2" s="378"/>
      <c r="AY2" s="378"/>
      <c r="AZ2" s="378"/>
      <c r="BA2" s="378"/>
      <c r="BB2" s="378"/>
      <c r="BC2" s="378"/>
      <c r="BD2" s="378"/>
      <c r="BE2" s="378"/>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2" t="s">
        <v>14</v>
      </c>
      <c r="L5" s="363"/>
      <c r="M5" s="363"/>
      <c r="N5" s="363"/>
      <c r="O5" s="363"/>
      <c r="P5" s="363"/>
      <c r="Q5" s="363"/>
      <c r="R5" s="363"/>
      <c r="S5" s="363"/>
      <c r="T5" s="363"/>
      <c r="U5" s="363"/>
      <c r="V5" s="363"/>
      <c r="W5" s="363"/>
      <c r="X5" s="363"/>
      <c r="Y5" s="363"/>
      <c r="Z5" s="363"/>
      <c r="AA5" s="363"/>
      <c r="AB5" s="363"/>
      <c r="AC5" s="363"/>
      <c r="AD5" s="363"/>
      <c r="AE5" s="363"/>
      <c r="AF5" s="363"/>
      <c r="AG5" s="363"/>
      <c r="AH5" s="363"/>
      <c r="AI5" s="363"/>
      <c r="AJ5" s="363"/>
      <c r="AK5" s="363"/>
      <c r="AL5" s="363"/>
      <c r="AM5" s="363"/>
      <c r="AN5" s="363"/>
      <c r="AO5" s="363"/>
      <c r="AP5" s="24"/>
      <c r="AQ5" s="24"/>
      <c r="AR5" s="22"/>
      <c r="BE5" s="359" t="s">
        <v>15</v>
      </c>
      <c r="BS5" s="19" t="s">
        <v>6</v>
      </c>
    </row>
    <row r="6" spans="1:74" s="1" customFormat="1" ht="36.950000000000003" customHeight="1">
      <c r="B6" s="23"/>
      <c r="C6" s="24"/>
      <c r="D6" s="30" t="s">
        <v>16</v>
      </c>
      <c r="E6" s="24"/>
      <c r="F6" s="24"/>
      <c r="G6" s="24"/>
      <c r="H6" s="24"/>
      <c r="I6" s="24"/>
      <c r="J6" s="24"/>
      <c r="K6" s="364" t="s">
        <v>17</v>
      </c>
      <c r="L6" s="363"/>
      <c r="M6" s="363"/>
      <c r="N6" s="363"/>
      <c r="O6" s="363"/>
      <c r="P6" s="363"/>
      <c r="Q6" s="363"/>
      <c r="R6" s="363"/>
      <c r="S6" s="363"/>
      <c r="T6" s="363"/>
      <c r="U6" s="363"/>
      <c r="V6" s="363"/>
      <c r="W6" s="363"/>
      <c r="X6" s="363"/>
      <c r="Y6" s="363"/>
      <c r="Z6" s="363"/>
      <c r="AA6" s="363"/>
      <c r="AB6" s="363"/>
      <c r="AC6" s="363"/>
      <c r="AD6" s="363"/>
      <c r="AE6" s="363"/>
      <c r="AF6" s="363"/>
      <c r="AG6" s="363"/>
      <c r="AH6" s="363"/>
      <c r="AI6" s="363"/>
      <c r="AJ6" s="363"/>
      <c r="AK6" s="363"/>
      <c r="AL6" s="363"/>
      <c r="AM6" s="363"/>
      <c r="AN6" s="363"/>
      <c r="AO6" s="363"/>
      <c r="AP6" s="24"/>
      <c r="AQ6" s="24"/>
      <c r="AR6" s="22"/>
      <c r="BE6" s="360"/>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60"/>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60"/>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60"/>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19</v>
      </c>
      <c r="AO10" s="24"/>
      <c r="AP10" s="24"/>
      <c r="AQ10" s="24"/>
      <c r="AR10" s="22"/>
      <c r="BE10" s="360"/>
      <c r="BS10" s="19" t="s">
        <v>6</v>
      </c>
    </row>
    <row r="11" spans="1:74" s="1" customFormat="1" ht="18.399999999999999"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27</v>
      </c>
      <c r="AL11" s="24"/>
      <c r="AM11" s="24"/>
      <c r="AN11" s="29" t="s">
        <v>19</v>
      </c>
      <c r="AO11" s="24"/>
      <c r="AP11" s="24"/>
      <c r="AQ11" s="24"/>
      <c r="AR11" s="22"/>
      <c r="BE11" s="360"/>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60"/>
      <c r="BS12" s="19" t="s">
        <v>6</v>
      </c>
    </row>
    <row r="13" spans="1:74" s="1" customFormat="1" ht="12" customHeight="1">
      <c r="B13" s="23"/>
      <c r="C13" s="24"/>
      <c r="D13" s="31"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29</v>
      </c>
      <c r="AO13" s="24"/>
      <c r="AP13" s="24"/>
      <c r="AQ13" s="24"/>
      <c r="AR13" s="22"/>
      <c r="BE13" s="360"/>
      <c r="BS13" s="19" t="s">
        <v>6</v>
      </c>
    </row>
    <row r="14" spans="1:74" ht="12.75">
      <c r="B14" s="23"/>
      <c r="C14" s="24"/>
      <c r="D14" s="24"/>
      <c r="E14" s="365" t="s">
        <v>29</v>
      </c>
      <c r="F14" s="366"/>
      <c r="G14" s="366"/>
      <c r="H14" s="366"/>
      <c r="I14" s="366"/>
      <c r="J14" s="366"/>
      <c r="K14" s="366"/>
      <c r="L14" s="366"/>
      <c r="M14" s="366"/>
      <c r="N14" s="366"/>
      <c r="O14" s="366"/>
      <c r="P14" s="366"/>
      <c r="Q14" s="366"/>
      <c r="R14" s="366"/>
      <c r="S14" s="366"/>
      <c r="T14" s="366"/>
      <c r="U14" s="366"/>
      <c r="V14" s="366"/>
      <c r="W14" s="366"/>
      <c r="X14" s="366"/>
      <c r="Y14" s="366"/>
      <c r="Z14" s="366"/>
      <c r="AA14" s="366"/>
      <c r="AB14" s="366"/>
      <c r="AC14" s="366"/>
      <c r="AD14" s="366"/>
      <c r="AE14" s="366"/>
      <c r="AF14" s="366"/>
      <c r="AG14" s="366"/>
      <c r="AH14" s="366"/>
      <c r="AI14" s="366"/>
      <c r="AJ14" s="366"/>
      <c r="AK14" s="31" t="s">
        <v>27</v>
      </c>
      <c r="AL14" s="24"/>
      <c r="AM14" s="24"/>
      <c r="AN14" s="33" t="s">
        <v>29</v>
      </c>
      <c r="AO14" s="24"/>
      <c r="AP14" s="24"/>
      <c r="AQ14" s="24"/>
      <c r="AR14" s="22"/>
      <c r="BE14" s="360"/>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60"/>
      <c r="BS15" s="19" t="s">
        <v>4</v>
      </c>
    </row>
    <row r="16" spans="1:74" s="1" customFormat="1" ht="12" customHeight="1">
      <c r="B16" s="23"/>
      <c r="C16" s="24"/>
      <c r="D16" s="31"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19</v>
      </c>
      <c r="AO16" s="24"/>
      <c r="AP16" s="24"/>
      <c r="AQ16" s="24"/>
      <c r="AR16" s="22"/>
      <c r="BE16" s="360"/>
      <c r="BS16" s="19" t="s">
        <v>4</v>
      </c>
    </row>
    <row r="17" spans="1:71" s="1" customFormat="1" ht="18.399999999999999"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27</v>
      </c>
      <c r="AL17" s="24"/>
      <c r="AM17" s="24"/>
      <c r="AN17" s="29" t="s">
        <v>19</v>
      </c>
      <c r="AO17" s="24"/>
      <c r="AP17" s="24"/>
      <c r="AQ17" s="24"/>
      <c r="AR17" s="22"/>
      <c r="BE17" s="360"/>
      <c r="BS17" s="19" t="s">
        <v>31</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60"/>
      <c r="BS18" s="19" t="s">
        <v>6</v>
      </c>
    </row>
    <row r="19" spans="1:71" s="1" customFormat="1" ht="12" customHeight="1">
      <c r="B19" s="23"/>
      <c r="C19" s="24"/>
      <c r="D19" s="31"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33</v>
      </c>
      <c r="AO19" s="24"/>
      <c r="AP19" s="24"/>
      <c r="AQ19" s="24"/>
      <c r="AR19" s="22"/>
      <c r="BE19" s="360"/>
      <c r="BS19" s="19" t="s">
        <v>6</v>
      </c>
    </row>
    <row r="20" spans="1:71" s="1" customFormat="1" ht="18.399999999999999"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27</v>
      </c>
      <c r="AL20" s="24"/>
      <c r="AM20" s="24"/>
      <c r="AN20" s="29" t="s">
        <v>35</v>
      </c>
      <c r="AO20" s="24"/>
      <c r="AP20" s="24"/>
      <c r="AQ20" s="24"/>
      <c r="AR20" s="22"/>
      <c r="BE20" s="360"/>
      <c r="BS20" s="19" t="s">
        <v>31</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60"/>
    </row>
    <row r="22" spans="1:71" s="1" customFormat="1" ht="12" customHeight="1">
      <c r="B22" s="23"/>
      <c r="C22" s="24"/>
      <c r="D22" s="31" t="s">
        <v>36</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60"/>
    </row>
    <row r="23" spans="1:71" s="1" customFormat="1" ht="47.25" customHeight="1">
      <c r="B23" s="23"/>
      <c r="C23" s="24"/>
      <c r="D23" s="24"/>
      <c r="E23" s="367" t="s">
        <v>37</v>
      </c>
      <c r="F23" s="367"/>
      <c r="G23" s="367"/>
      <c r="H23" s="367"/>
      <c r="I23" s="367"/>
      <c r="J23" s="367"/>
      <c r="K23" s="367"/>
      <c r="L23" s="367"/>
      <c r="M23" s="367"/>
      <c r="N23" s="367"/>
      <c r="O23" s="367"/>
      <c r="P23" s="367"/>
      <c r="Q23" s="367"/>
      <c r="R23" s="367"/>
      <c r="S23" s="367"/>
      <c r="T23" s="367"/>
      <c r="U23" s="367"/>
      <c r="V23" s="367"/>
      <c r="W23" s="367"/>
      <c r="X23" s="367"/>
      <c r="Y23" s="367"/>
      <c r="Z23" s="367"/>
      <c r="AA23" s="367"/>
      <c r="AB23" s="367"/>
      <c r="AC23" s="367"/>
      <c r="AD23" s="367"/>
      <c r="AE23" s="367"/>
      <c r="AF23" s="367"/>
      <c r="AG23" s="367"/>
      <c r="AH23" s="367"/>
      <c r="AI23" s="367"/>
      <c r="AJ23" s="367"/>
      <c r="AK23" s="367"/>
      <c r="AL23" s="367"/>
      <c r="AM23" s="367"/>
      <c r="AN23" s="367"/>
      <c r="AO23" s="24"/>
      <c r="AP23" s="24"/>
      <c r="AQ23" s="24"/>
      <c r="AR23" s="22"/>
      <c r="BE23" s="360"/>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60"/>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60"/>
    </row>
    <row r="26" spans="1:71" s="2" customFormat="1" ht="25.9" customHeight="1">
      <c r="A26" s="36"/>
      <c r="B26" s="37"/>
      <c r="C26" s="38"/>
      <c r="D26" s="39" t="s">
        <v>38</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8">
        <f>ROUND(AG54,2)</f>
        <v>0</v>
      </c>
      <c r="AL26" s="369"/>
      <c r="AM26" s="369"/>
      <c r="AN26" s="369"/>
      <c r="AO26" s="369"/>
      <c r="AP26" s="38"/>
      <c r="AQ26" s="38"/>
      <c r="AR26" s="41"/>
      <c r="BE26" s="360"/>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60"/>
    </row>
    <row r="28" spans="1:71" s="2" customFormat="1" ht="12.75">
      <c r="A28" s="36"/>
      <c r="B28" s="37"/>
      <c r="C28" s="38"/>
      <c r="D28" s="38"/>
      <c r="E28" s="38"/>
      <c r="F28" s="38"/>
      <c r="G28" s="38"/>
      <c r="H28" s="38"/>
      <c r="I28" s="38"/>
      <c r="J28" s="38"/>
      <c r="K28" s="38"/>
      <c r="L28" s="370" t="s">
        <v>39</v>
      </c>
      <c r="M28" s="370"/>
      <c r="N28" s="370"/>
      <c r="O28" s="370"/>
      <c r="P28" s="370"/>
      <c r="Q28" s="38"/>
      <c r="R28" s="38"/>
      <c r="S28" s="38"/>
      <c r="T28" s="38"/>
      <c r="U28" s="38"/>
      <c r="V28" s="38"/>
      <c r="W28" s="370" t="s">
        <v>40</v>
      </c>
      <c r="X28" s="370"/>
      <c r="Y28" s="370"/>
      <c r="Z28" s="370"/>
      <c r="AA28" s="370"/>
      <c r="AB28" s="370"/>
      <c r="AC28" s="370"/>
      <c r="AD28" s="370"/>
      <c r="AE28" s="370"/>
      <c r="AF28" s="38"/>
      <c r="AG28" s="38"/>
      <c r="AH28" s="38"/>
      <c r="AI28" s="38"/>
      <c r="AJ28" s="38"/>
      <c r="AK28" s="370" t="s">
        <v>41</v>
      </c>
      <c r="AL28" s="370"/>
      <c r="AM28" s="370"/>
      <c r="AN28" s="370"/>
      <c r="AO28" s="370"/>
      <c r="AP28" s="38"/>
      <c r="AQ28" s="38"/>
      <c r="AR28" s="41"/>
      <c r="BE28" s="360"/>
    </row>
    <row r="29" spans="1:71" s="3" customFormat="1" ht="14.45" customHeight="1">
      <c r="B29" s="42"/>
      <c r="C29" s="43"/>
      <c r="D29" s="31" t="s">
        <v>42</v>
      </c>
      <c r="E29" s="43"/>
      <c r="F29" s="31" t="s">
        <v>43</v>
      </c>
      <c r="G29" s="43"/>
      <c r="H29" s="43"/>
      <c r="I29" s="43"/>
      <c r="J29" s="43"/>
      <c r="K29" s="43"/>
      <c r="L29" s="373">
        <v>0.21</v>
      </c>
      <c r="M29" s="372"/>
      <c r="N29" s="372"/>
      <c r="O29" s="372"/>
      <c r="P29" s="372"/>
      <c r="Q29" s="43"/>
      <c r="R29" s="43"/>
      <c r="S29" s="43"/>
      <c r="T29" s="43"/>
      <c r="U29" s="43"/>
      <c r="V29" s="43"/>
      <c r="W29" s="371">
        <f>ROUND(AZ54, 2)</f>
        <v>0</v>
      </c>
      <c r="X29" s="372"/>
      <c r="Y29" s="372"/>
      <c r="Z29" s="372"/>
      <c r="AA29" s="372"/>
      <c r="AB29" s="372"/>
      <c r="AC29" s="372"/>
      <c r="AD29" s="372"/>
      <c r="AE29" s="372"/>
      <c r="AF29" s="43"/>
      <c r="AG29" s="43"/>
      <c r="AH29" s="43"/>
      <c r="AI29" s="43"/>
      <c r="AJ29" s="43"/>
      <c r="AK29" s="371">
        <f>ROUND(AV54, 2)</f>
        <v>0</v>
      </c>
      <c r="AL29" s="372"/>
      <c r="AM29" s="372"/>
      <c r="AN29" s="372"/>
      <c r="AO29" s="372"/>
      <c r="AP29" s="43"/>
      <c r="AQ29" s="43"/>
      <c r="AR29" s="44"/>
      <c r="BE29" s="361"/>
    </row>
    <row r="30" spans="1:71" s="3" customFormat="1" ht="14.45" customHeight="1">
      <c r="B30" s="42"/>
      <c r="C30" s="43"/>
      <c r="D30" s="43"/>
      <c r="E30" s="43"/>
      <c r="F30" s="31" t="s">
        <v>44</v>
      </c>
      <c r="G30" s="43"/>
      <c r="H30" s="43"/>
      <c r="I30" s="43"/>
      <c r="J30" s="43"/>
      <c r="K30" s="43"/>
      <c r="L30" s="373">
        <v>0.15</v>
      </c>
      <c r="M30" s="372"/>
      <c r="N30" s="372"/>
      <c r="O30" s="372"/>
      <c r="P30" s="372"/>
      <c r="Q30" s="43"/>
      <c r="R30" s="43"/>
      <c r="S30" s="43"/>
      <c r="T30" s="43"/>
      <c r="U30" s="43"/>
      <c r="V30" s="43"/>
      <c r="W30" s="371">
        <f>ROUND(BA54, 2)</f>
        <v>0</v>
      </c>
      <c r="X30" s="372"/>
      <c r="Y30" s="372"/>
      <c r="Z30" s="372"/>
      <c r="AA30" s="372"/>
      <c r="AB30" s="372"/>
      <c r="AC30" s="372"/>
      <c r="AD30" s="372"/>
      <c r="AE30" s="372"/>
      <c r="AF30" s="43"/>
      <c r="AG30" s="43"/>
      <c r="AH30" s="43"/>
      <c r="AI30" s="43"/>
      <c r="AJ30" s="43"/>
      <c r="AK30" s="371">
        <f>ROUND(AW54, 2)</f>
        <v>0</v>
      </c>
      <c r="AL30" s="372"/>
      <c r="AM30" s="372"/>
      <c r="AN30" s="372"/>
      <c r="AO30" s="372"/>
      <c r="AP30" s="43"/>
      <c r="AQ30" s="43"/>
      <c r="AR30" s="44"/>
      <c r="BE30" s="361"/>
    </row>
    <row r="31" spans="1:71" s="3" customFormat="1" ht="14.45" hidden="1" customHeight="1">
      <c r="B31" s="42"/>
      <c r="C31" s="43"/>
      <c r="D31" s="43"/>
      <c r="E31" s="43"/>
      <c r="F31" s="31" t="s">
        <v>45</v>
      </c>
      <c r="G31" s="43"/>
      <c r="H31" s="43"/>
      <c r="I31" s="43"/>
      <c r="J31" s="43"/>
      <c r="K31" s="43"/>
      <c r="L31" s="373">
        <v>0.21</v>
      </c>
      <c r="M31" s="372"/>
      <c r="N31" s="372"/>
      <c r="O31" s="372"/>
      <c r="P31" s="372"/>
      <c r="Q31" s="43"/>
      <c r="R31" s="43"/>
      <c r="S31" s="43"/>
      <c r="T31" s="43"/>
      <c r="U31" s="43"/>
      <c r="V31" s="43"/>
      <c r="W31" s="371">
        <f>ROUND(BB54, 2)</f>
        <v>0</v>
      </c>
      <c r="X31" s="372"/>
      <c r="Y31" s="372"/>
      <c r="Z31" s="372"/>
      <c r="AA31" s="372"/>
      <c r="AB31" s="372"/>
      <c r="AC31" s="372"/>
      <c r="AD31" s="372"/>
      <c r="AE31" s="372"/>
      <c r="AF31" s="43"/>
      <c r="AG31" s="43"/>
      <c r="AH31" s="43"/>
      <c r="AI31" s="43"/>
      <c r="AJ31" s="43"/>
      <c r="AK31" s="371">
        <v>0</v>
      </c>
      <c r="AL31" s="372"/>
      <c r="AM31" s="372"/>
      <c r="AN31" s="372"/>
      <c r="AO31" s="372"/>
      <c r="AP31" s="43"/>
      <c r="AQ31" s="43"/>
      <c r="AR31" s="44"/>
      <c r="BE31" s="361"/>
    </row>
    <row r="32" spans="1:71" s="3" customFormat="1" ht="14.45" hidden="1" customHeight="1">
      <c r="B32" s="42"/>
      <c r="C32" s="43"/>
      <c r="D32" s="43"/>
      <c r="E32" s="43"/>
      <c r="F32" s="31" t="s">
        <v>46</v>
      </c>
      <c r="G32" s="43"/>
      <c r="H32" s="43"/>
      <c r="I32" s="43"/>
      <c r="J32" s="43"/>
      <c r="K32" s="43"/>
      <c r="L32" s="373">
        <v>0.15</v>
      </c>
      <c r="M32" s="372"/>
      <c r="N32" s="372"/>
      <c r="O32" s="372"/>
      <c r="P32" s="372"/>
      <c r="Q32" s="43"/>
      <c r="R32" s="43"/>
      <c r="S32" s="43"/>
      <c r="T32" s="43"/>
      <c r="U32" s="43"/>
      <c r="V32" s="43"/>
      <c r="W32" s="371">
        <f>ROUND(BC54, 2)</f>
        <v>0</v>
      </c>
      <c r="X32" s="372"/>
      <c r="Y32" s="372"/>
      <c r="Z32" s="372"/>
      <c r="AA32" s="372"/>
      <c r="AB32" s="372"/>
      <c r="AC32" s="372"/>
      <c r="AD32" s="372"/>
      <c r="AE32" s="372"/>
      <c r="AF32" s="43"/>
      <c r="AG32" s="43"/>
      <c r="AH32" s="43"/>
      <c r="AI32" s="43"/>
      <c r="AJ32" s="43"/>
      <c r="AK32" s="371">
        <v>0</v>
      </c>
      <c r="AL32" s="372"/>
      <c r="AM32" s="372"/>
      <c r="AN32" s="372"/>
      <c r="AO32" s="372"/>
      <c r="AP32" s="43"/>
      <c r="AQ32" s="43"/>
      <c r="AR32" s="44"/>
      <c r="BE32" s="361"/>
    </row>
    <row r="33" spans="1:57" s="3" customFormat="1" ht="14.45" hidden="1" customHeight="1">
      <c r="B33" s="42"/>
      <c r="C33" s="43"/>
      <c r="D33" s="43"/>
      <c r="E33" s="43"/>
      <c r="F33" s="31" t="s">
        <v>47</v>
      </c>
      <c r="G33" s="43"/>
      <c r="H33" s="43"/>
      <c r="I33" s="43"/>
      <c r="J33" s="43"/>
      <c r="K33" s="43"/>
      <c r="L33" s="373">
        <v>0</v>
      </c>
      <c r="M33" s="372"/>
      <c r="N33" s="372"/>
      <c r="O33" s="372"/>
      <c r="P33" s="372"/>
      <c r="Q33" s="43"/>
      <c r="R33" s="43"/>
      <c r="S33" s="43"/>
      <c r="T33" s="43"/>
      <c r="U33" s="43"/>
      <c r="V33" s="43"/>
      <c r="W33" s="371">
        <f>ROUND(BD54, 2)</f>
        <v>0</v>
      </c>
      <c r="X33" s="372"/>
      <c r="Y33" s="372"/>
      <c r="Z33" s="372"/>
      <c r="AA33" s="372"/>
      <c r="AB33" s="372"/>
      <c r="AC33" s="372"/>
      <c r="AD33" s="372"/>
      <c r="AE33" s="372"/>
      <c r="AF33" s="43"/>
      <c r="AG33" s="43"/>
      <c r="AH33" s="43"/>
      <c r="AI33" s="43"/>
      <c r="AJ33" s="43"/>
      <c r="AK33" s="371">
        <v>0</v>
      </c>
      <c r="AL33" s="372"/>
      <c r="AM33" s="372"/>
      <c r="AN33" s="372"/>
      <c r="AO33" s="372"/>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48</v>
      </c>
      <c r="E35" s="47"/>
      <c r="F35" s="47"/>
      <c r="G35" s="47"/>
      <c r="H35" s="47"/>
      <c r="I35" s="47"/>
      <c r="J35" s="47"/>
      <c r="K35" s="47"/>
      <c r="L35" s="47"/>
      <c r="M35" s="47"/>
      <c r="N35" s="47"/>
      <c r="O35" s="47"/>
      <c r="P35" s="47"/>
      <c r="Q35" s="47"/>
      <c r="R35" s="47"/>
      <c r="S35" s="47"/>
      <c r="T35" s="48" t="s">
        <v>49</v>
      </c>
      <c r="U35" s="47"/>
      <c r="V35" s="47"/>
      <c r="W35" s="47"/>
      <c r="X35" s="377" t="s">
        <v>50</v>
      </c>
      <c r="Y35" s="375"/>
      <c r="Z35" s="375"/>
      <c r="AA35" s="375"/>
      <c r="AB35" s="375"/>
      <c r="AC35" s="47"/>
      <c r="AD35" s="47"/>
      <c r="AE35" s="47"/>
      <c r="AF35" s="47"/>
      <c r="AG35" s="47"/>
      <c r="AH35" s="47"/>
      <c r="AI35" s="47"/>
      <c r="AJ35" s="47"/>
      <c r="AK35" s="374">
        <f>SUM(AK26:AK33)</f>
        <v>0</v>
      </c>
      <c r="AL35" s="375"/>
      <c r="AM35" s="375"/>
      <c r="AN35" s="375"/>
      <c r="AO35" s="376"/>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51</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2021-02-01</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39" t="str">
        <f>K6</f>
        <v>Aquacentrum střecha</v>
      </c>
      <c r="M45" s="340"/>
      <c r="N45" s="340"/>
      <c r="O45" s="340"/>
      <c r="P45" s="340"/>
      <c r="Q45" s="340"/>
      <c r="R45" s="340"/>
      <c r="S45" s="340"/>
      <c r="T45" s="340"/>
      <c r="U45" s="340"/>
      <c r="V45" s="340"/>
      <c r="W45" s="340"/>
      <c r="X45" s="340"/>
      <c r="Y45" s="340"/>
      <c r="Z45" s="340"/>
      <c r="AA45" s="340"/>
      <c r="AB45" s="340"/>
      <c r="AC45" s="340"/>
      <c r="AD45" s="340"/>
      <c r="AE45" s="340"/>
      <c r="AF45" s="340"/>
      <c r="AG45" s="340"/>
      <c r="AH45" s="340"/>
      <c r="AI45" s="340"/>
      <c r="AJ45" s="340"/>
      <c r="AK45" s="340"/>
      <c r="AL45" s="340"/>
      <c r="AM45" s="340"/>
      <c r="AN45" s="340"/>
      <c r="AO45" s="340"/>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 xml:space="preserve"> </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41" t="str">
        <f>IF(AN8= "","",AN8)</f>
        <v>16. 1. 2021</v>
      </c>
      <c r="AN47" s="341"/>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 xml:space="preserve"> </v>
      </c>
      <c r="M49" s="38"/>
      <c r="N49" s="38"/>
      <c r="O49" s="38"/>
      <c r="P49" s="38"/>
      <c r="Q49" s="38"/>
      <c r="R49" s="38"/>
      <c r="S49" s="38"/>
      <c r="T49" s="38"/>
      <c r="U49" s="38"/>
      <c r="V49" s="38"/>
      <c r="W49" s="38"/>
      <c r="X49" s="38"/>
      <c r="Y49" s="38"/>
      <c r="Z49" s="38"/>
      <c r="AA49" s="38"/>
      <c r="AB49" s="38"/>
      <c r="AC49" s="38"/>
      <c r="AD49" s="38"/>
      <c r="AE49" s="38"/>
      <c r="AF49" s="38"/>
      <c r="AG49" s="38"/>
      <c r="AH49" s="38"/>
      <c r="AI49" s="31" t="s">
        <v>30</v>
      </c>
      <c r="AJ49" s="38"/>
      <c r="AK49" s="38"/>
      <c r="AL49" s="38"/>
      <c r="AM49" s="342" t="str">
        <f>IF(E17="","",E17)</f>
        <v xml:space="preserve"> </v>
      </c>
      <c r="AN49" s="343"/>
      <c r="AO49" s="343"/>
      <c r="AP49" s="343"/>
      <c r="AQ49" s="38"/>
      <c r="AR49" s="41"/>
      <c r="AS49" s="344" t="s">
        <v>52</v>
      </c>
      <c r="AT49" s="345"/>
      <c r="AU49" s="62"/>
      <c r="AV49" s="62"/>
      <c r="AW49" s="62"/>
      <c r="AX49" s="62"/>
      <c r="AY49" s="62"/>
      <c r="AZ49" s="62"/>
      <c r="BA49" s="62"/>
      <c r="BB49" s="62"/>
      <c r="BC49" s="62"/>
      <c r="BD49" s="63"/>
      <c r="BE49" s="36"/>
    </row>
    <row r="50" spans="1:91" s="2" customFormat="1" ht="25.7" customHeight="1">
      <c r="A50" s="36"/>
      <c r="B50" s="37"/>
      <c r="C50" s="31" t="s">
        <v>28</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32</v>
      </c>
      <c r="AJ50" s="38"/>
      <c r="AK50" s="38"/>
      <c r="AL50" s="38"/>
      <c r="AM50" s="342" t="str">
        <f>IF(E20="","",E20)</f>
        <v>STAVEBNÍ ROZPOČTY s.r.o.</v>
      </c>
      <c r="AN50" s="343"/>
      <c r="AO50" s="343"/>
      <c r="AP50" s="343"/>
      <c r="AQ50" s="38"/>
      <c r="AR50" s="41"/>
      <c r="AS50" s="346"/>
      <c r="AT50" s="347"/>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48"/>
      <c r="AT51" s="349"/>
      <c r="AU51" s="66"/>
      <c r="AV51" s="66"/>
      <c r="AW51" s="66"/>
      <c r="AX51" s="66"/>
      <c r="AY51" s="66"/>
      <c r="AZ51" s="66"/>
      <c r="BA51" s="66"/>
      <c r="BB51" s="66"/>
      <c r="BC51" s="66"/>
      <c r="BD51" s="67"/>
      <c r="BE51" s="36"/>
    </row>
    <row r="52" spans="1:91" s="2" customFormat="1" ht="29.25" customHeight="1">
      <c r="A52" s="36"/>
      <c r="B52" s="37"/>
      <c r="C52" s="350" t="s">
        <v>53</v>
      </c>
      <c r="D52" s="351"/>
      <c r="E52" s="351"/>
      <c r="F52" s="351"/>
      <c r="G52" s="351"/>
      <c r="H52" s="68"/>
      <c r="I52" s="353" t="s">
        <v>54</v>
      </c>
      <c r="J52" s="351"/>
      <c r="K52" s="351"/>
      <c r="L52" s="351"/>
      <c r="M52" s="351"/>
      <c r="N52" s="351"/>
      <c r="O52" s="351"/>
      <c r="P52" s="351"/>
      <c r="Q52" s="351"/>
      <c r="R52" s="351"/>
      <c r="S52" s="351"/>
      <c r="T52" s="351"/>
      <c r="U52" s="351"/>
      <c r="V52" s="351"/>
      <c r="W52" s="351"/>
      <c r="X52" s="351"/>
      <c r="Y52" s="351"/>
      <c r="Z52" s="351"/>
      <c r="AA52" s="351"/>
      <c r="AB52" s="351"/>
      <c r="AC52" s="351"/>
      <c r="AD52" s="351"/>
      <c r="AE52" s="351"/>
      <c r="AF52" s="351"/>
      <c r="AG52" s="352" t="s">
        <v>55</v>
      </c>
      <c r="AH52" s="351"/>
      <c r="AI52" s="351"/>
      <c r="AJ52" s="351"/>
      <c r="AK52" s="351"/>
      <c r="AL52" s="351"/>
      <c r="AM52" s="351"/>
      <c r="AN52" s="353" t="s">
        <v>56</v>
      </c>
      <c r="AO52" s="351"/>
      <c r="AP52" s="351"/>
      <c r="AQ52" s="69" t="s">
        <v>57</v>
      </c>
      <c r="AR52" s="41"/>
      <c r="AS52" s="70" t="s">
        <v>58</v>
      </c>
      <c r="AT52" s="71" t="s">
        <v>59</v>
      </c>
      <c r="AU52" s="71" t="s">
        <v>60</v>
      </c>
      <c r="AV52" s="71" t="s">
        <v>61</v>
      </c>
      <c r="AW52" s="71" t="s">
        <v>62</v>
      </c>
      <c r="AX52" s="71" t="s">
        <v>63</v>
      </c>
      <c r="AY52" s="71" t="s">
        <v>64</v>
      </c>
      <c r="AZ52" s="71" t="s">
        <v>65</v>
      </c>
      <c r="BA52" s="71" t="s">
        <v>66</v>
      </c>
      <c r="BB52" s="71" t="s">
        <v>67</v>
      </c>
      <c r="BC52" s="71" t="s">
        <v>68</v>
      </c>
      <c r="BD52" s="72" t="s">
        <v>69</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70</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57">
        <f>ROUND(SUM(AG55:AG63),2)</f>
        <v>0</v>
      </c>
      <c r="AH54" s="357"/>
      <c r="AI54" s="357"/>
      <c r="AJ54" s="357"/>
      <c r="AK54" s="357"/>
      <c r="AL54" s="357"/>
      <c r="AM54" s="357"/>
      <c r="AN54" s="358">
        <f t="shared" ref="AN54:AN63" si="0">SUM(AG54,AT54)</f>
        <v>0</v>
      </c>
      <c r="AO54" s="358"/>
      <c r="AP54" s="358"/>
      <c r="AQ54" s="80" t="s">
        <v>19</v>
      </c>
      <c r="AR54" s="81"/>
      <c r="AS54" s="82">
        <f>ROUND(SUM(AS55:AS63),2)</f>
        <v>0</v>
      </c>
      <c r="AT54" s="83">
        <f t="shared" ref="AT54:AT63" si="1">ROUND(SUM(AV54:AW54),2)</f>
        <v>0</v>
      </c>
      <c r="AU54" s="84">
        <f>ROUND(SUM(AU55:AU63),5)</f>
        <v>0</v>
      </c>
      <c r="AV54" s="83">
        <f>ROUND(AZ54*L29,2)</f>
        <v>0</v>
      </c>
      <c r="AW54" s="83">
        <f>ROUND(BA54*L30,2)</f>
        <v>0</v>
      </c>
      <c r="AX54" s="83">
        <f>ROUND(BB54*L29,2)</f>
        <v>0</v>
      </c>
      <c r="AY54" s="83">
        <f>ROUND(BC54*L30,2)</f>
        <v>0</v>
      </c>
      <c r="AZ54" s="83">
        <f>ROUND(SUM(AZ55:AZ63),2)</f>
        <v>0</v>
      </c>
      <c r="BA54" s="83">
        <f>ROUND(SUM(BA55:BA63),2)</f>
        <v>0</v>
      </c>
      <c r="BB54" s="83">
        <f>ROUND(SUM(BB55:BB63),2)</f>
        <v>0</v>
      </c>
      <c r="BC54" s="83">
        <f>ROUND(SUM(BC55:BC63),2)</f>
        <v>0</v>
      </c>
      <c r="BD54" s="85">
        <f>ROUND(SUM(BD55:BD63),2)</f>
        <v>0</v>
      </c>
      <c r="BS54" s="86" t="s">
        <v>71</v>
      </c>
      <c r="BT54" s="86" t="s">
        <v>72</v>
      </c>
      <c r="BU54" s="87" t="s">
        <v>73</v>
      </c>
      <c r="BV54" s="86" t="s">
        <v>74</v>
      </c>
      <c r="BW54" s="86" t="s">
        <v>5</v>
      </c>
      <c r="BX54" s="86" t="s">
        <v>75</v>
      </c>
      <c r="CL54" s="86" t="s">
        <v>19</v>
      </c>
    </row>
    <row r="55" spans="1:91" s="7" customFormat="1" ht="16.5" customHeight="1">
      <c r="A55" s="88" t="s">
        <v>76</v>
      </c>
      <c r="B55" s="89"/>
      <c r="C55" s="90"/>
      <c r="D55" s="354" t="s">
        <v>77</v>
      </c>
      <c r="E55" s="354"/>
      <c r="F55" s="354"/>
      <c r="G55" s="354"/>
      <c r="H55" s="354"/>
      <c r="I55" s="91"/>
      <c r="J55" s="354" t="s">
        <v>78</v>
      </c>
      <c r="K55" s="354"/>
      <c r="L55" s="354"/>
      <c r="M55" s="354"/>
      <c r="N55" s="354"/>
      <c r="O55" s="354"/>
      <c r="P55" s="354"/>
      <c r="Q55" s="354"/>
      <c r="R55" s="354"/>
      <c r="S55" s="354"/>
      <c r="T55" s="354"/>
      <c r="U55" s="354"/>
      <c r="V55" s="354"/>
      <c r="W55" s="354"/>
      <c r="X55" s="354"/>
      <c r="Y55" s="354"/>
      <c r="Z55" s="354"/>
      <c r="AA55" s="354"/>
      <c r="AB55" s="354"/>
      <c r="AC55" s="354"/>
      <c r="AD55" s="354"/>
      <c r="AE55" s="354"/>
      <c r="AF55" s="354"/>
      <c r="AG55" s="355">
        <f>'01 - Objekt A demontáž '!J30</f>
        <v>0</v>
      </c>
      <c r="AH55" s="356"/>
      <c r="AI55" s="356"/>
      <c r="AJ55" s="356"/>
      <c r="AK55" s="356"/>
      <c r="AL55" s="356"/>
      <c r="AM55" s="356"/>
      <c r="AN55" s="355">
        <f t="shared" si="0"/>
        <v>0</v>
      </c>
      <c r="AO55" s="356"/>
      <c r="AP55" s="356"/>
      <c r="AQ55" s="92" t="s">
        <v>79</v>
      </c>
      <c r="AR55" s="93"/>
      <c r="AS55" s="94">
        <v>0</v>
      </c>
      <c r="AT55" s="95">
        <f t="shared" si="1"/>
        <v>0</v>
      </c>
      <c r="AU55" s="96">
        <f>'01 - Objekt A demontáž '!P90</f>
        <v>0</v>
      </c>
      <c r="AV55" s="95">
        <f>'01 - Objekt A demontáž '!J33</f>
        <v>0</v>
      </c>
      <c r="AW55" s="95">
        <f>'01 - Objekt A demontáž '!J34</f>
        <v>0</v>
      </c>
      <c r="AX55" s="95">
        <f>'01 - Objekt A demontáž '!J35</f>
        <v>0</v>
      </c>
      <c r="AY55" s="95">
        <f>'01 - Objekt A demontáž '!J36</f>
        <v>0</v>
      </c>
      <c r="AZ55" s="95">
        <f>'01 - Objekt A demontáž '!F33</f>
        <v>0</v>
      </c>
      <c r="BA55" s="95">
        <f>'01 - Objekt A demontáž '!F34</f>
        <v>0</v>
      </c>
      <c r="BB55" s="95">
        <f>'01 - Objekt A demontáž '!F35</f>
        <v>0</v>
      </c>
      <c r="BC55" s="95">
        <f>'01 - Objekt A demontáž '!F36</f>
        <v>0</v>
      </c>
      <c r="BD55" s="97">
        <f>'01 - Objekt A demontáž '!F37</f>
        <v>0</v>
      </c>
      <c r="BT55" s="98" t="s">
        <v>80</v>
      </c>
      <c r="BV55" s="98" t="s">
        <v>74</v>
      </c>
      <c r="BW55" s="98" t="s">
        <v>81</v>
      </c>
      <c r="BX55" s="98" t="s">
        <v>5</v>
      </c>
      <c r="CL55" s="98" t="s">
        <v>19</v>
      </c>
      <c r="CM55" s="98" t="s">
        <v>82</v>
      </c>
    </row>
    <row r="56" spans="1:91" s="7" customFormat="1" ht="16.5" customHeight="1">
      <c r="A56" s="88" t="s">
        <v>76</v>
      </c>
      <c r="B56" s="89"/>
      <c r="C56" s="90"/>
      <c r="D56" s="354" t="s">
        <v>83</v>
      </c>
      <c r="E56" s="354"/>
      <c r="F56" s="354"/>
      <c r="G56" s="354"/>
      <c r="H56" s="354"/>
      <c r="I56" s="91"/>
      <c r="J56" s="354" t="s">
        <v>84</v>
      </c>
      <c r="K56" s="354"/>
      <c r="L56" s="354"/>
      <c r="M56" s="354"/>
      <c r="N56" s="354"/>
      <c r="O56" s="354"/>
      <c r="P56" s="354"/>
      <c r="Q56" s="354"/>
      <c r="R56" s="354"/>
      <c r="S56" s="354"/>
      <c r="T56" s="354"/>
      <c r="U56" s="354"/>
      <c r="V56" s="354"/>
      <c r="W56" s="354"/>
      <c r="X56" s="354"/>
      <c r="Y56" s="354"/>
      <c r="Z56" s="354"/>
      <c r="AA56" s="354"/>
      <c r="AB56" s="354"/>
      <c r="AC56" s="354"/>
      <c r="AD56" s="354"/>
      <c r="AE56" s="354"/>
      <c r="AF56" s="354"/>
      <c r="AG56" s="355">
        <f>'02 - Objekt A - rekonstru...'!J30</f>
        <v>0</v>
      </c>
      <c r="AH56" s="356"/>
      <c r="AI56" s="356"/>
      <c r="AJ56" s="356"/>
      <c r="AK56" s="356"/>
      <c r="AL56" s="356"/>
      <c r="AM56" s="356"/>
      <c r="AN56" s="355">
        <f t="shared" si="0"/>
        <v>0</v>
      </c>
      <c r="AO56" s="356"/>
      <c r="AP56" s="356"/>
      <c r="AQ56" s="92" t="s">
        <v>79</v>
      </c>
      <c r="AR56" s="93"/>
      <c r="AS56" s="94">
        <v>0</v>
      </c>
      <c r="AT56" s="95">
        <f t="shared" si="1"/>
        <v>0</v>
      </c>
      <c r="AU56" s="96">
        <f>'02 - Objekt A - rekonstru...'!P89</f>
        <v>0</v>
      </c>
      <c r="AV56" s="95">
        <f>'02 - Objekt A - rekonstru...'!J33</f>
        <v>0</v>
      </c>
      <c r="AW56" s="95">
        <f>'02 - Objekt A - rekonstru...'!J34</f>
        <v>0</v>
      </c>
      <c r="AX56" s="95">
        <f>'02 - Objekt A - rekonstru...'!J35</f>
        <v>0</v>
      </c>
      <c r="AY56" s="95">
        <f>'02 - Objekt A - rekonstru...'!J36</f>
        <v>0</v>
      </c>
      <c r="AZ56" s="95">
        <f>'02 - Objekt A - rekonstru...'!F33</f>
        <v>0</v>
      </c>
      <c r="BA56" s="95">
        <f>'02 - Objekt A - rekonstru...'!F34</f>
        <v>0</v>
      </c>
      <c r="BB56" s="95">
        <f>'02 - Objekt A - rekonstru...'!F35</f>
        <v>0</v>
      </c>
      <c r="BC56" s="95">
        <f>'02 - Objekt A - rekonstru...'!F36</f>
        <v>0</v>
      </c>
      <c r="BD56" s="97">
        <f>'02 - Objekt A - rekonstru...'!F37</f>
        <v>0</v>
      </c>
      <c r="BT56" s="98" t="s">
        <v>80</v>
      </c>
      <c r="BV56" s="98" t="s">
        <v>74</v>
      </c>
      <c r="BW56" s="98" t="s">
        <v>85</v>
      </c>
      <c r="BX56" s="98" t="s">
        <v>5</v>
      </c>
      <c r="CL56" s="98" t="s">
        <v>19</v>
      </c>
      <c r="CM56" s="98" t="s">
        <v>82</v>
      </c>
    </row>
    <row r="57" spans="1:91" s="7" customFormat="1" ht="16.5" customHeight="1">
      <c r="A57" s="88" t="s">
        <v>76</v>
      </c>
      <c r="B57" s="89"/>
      <c r="C57" s="90"/>
      <c r="D57" s="354" t="s">
        <v>86</v>
      </c>
      <c r="E57" s="354"/>
      <c r="F57" s="354"/>
      <c r="G57" s="354"/>
      <c r="H57" s="354"/>
      <c r="I57" s="91"/>
      <c r="J57" s="354" t="s">
        <v>87</v>
      </c>
      <c r="K57" s="354"/>
      <c r="L57" s="354"/>
      <c r="M57" s="354"/>
      <c r="N57" s="354"/>
      <c r="O57" s="354"/>
      <c r="P57" s="354"/>
      <c r="Q57" s="354"/>
      <c r="R57" s="354"/>
      <c r="S57" s="354"/>
      <c r="T57" s="354"/>
      <c r="U57" s="354"/>
      <c r="V57" s="354"/>
      <c r="W57" s="354"/>
      <c r="X57" s="354"/>
      <c r="Y57" s="354"/>
      <c r="Z57" s="354"/>
      <c r="AA57" s="354"/>
      <c r="AB57" s="354"/>
      <c r="AC57" s="354"/>
      <c r="AD57" s="354"/>
      <c r="AE57" s="354"/>
      <c r="AF57" s="354"/>
      <c r="AG57" s="355">
        <f>'03 - Objekt B demontáž '!J30</f>
        <v>0</v>
      </c>
      <c r="AH57" s="356"/>
      <c r="AI57" s="356"/>
      <c r="AJ57" s="356"/>
      <c r="AK57" s="356"/>
      <c r="AL57" s="356"/>
      <c r="AM57" s="356"/>
      <c r="AN57" s="355">
        <f t="shared" si="0"/>
        <v>0</v>
      </c>
      <c r="AO57" s="356"/>
      <c r="AP57" s="356"/>
      <c r="AQ57" s="92" t="s">
        <v>79</v>
      </c>
      <c r="AR57" s="93"/>
      <c r="AS57" s="94">
        <v>0</v>
      </c>
      <c r="AT57" s="95">
        <f t="shared" si="1"/>
        <v>0</v>
      </c>
      <c r="AU57" s="96">
        <f>'03 - Objekt B demontáž '!P91</f>
        <v>0</v>
      </c>
      <c r="AV57" s="95">
        <f>'03 - Objekt B demontáž '!J33</f>
        <v>0</v>
      </c>
      <c r="AW57" s="95">
        <f>'03 - Objekt B demontáž '!J34</f>
        <v>0</v>
      </c>
      <c r="AX57" s="95">
        <f>'03 - Objekt B demontáž '!J35</f>
        <v>0</v>
      </c>
      <c r="AY57" s="95">
        <f>'03 - Objekt B demontáž '!J36</f>
        <v>0</v>
      </c>
      <c r="AZ57" s="95">
        <f>'03 - Objekt B demontáž '!F33</f>
        <v>0</v>
      </c>
      <c r="BA57" s="95">
        <f>'03 - Objekt B demontáž '!F34</f>
        <v>0</v>
      </c>
      <c r="BB57" s="95">
        <f>'03 - Objekt B demontáž '!F35</f>
        <v>0</v>
      </c>
      <c r="BC57" s="95">
        <f>'03 - Objekt B demontáž '!F36</f>
        <v>0</v>
      </c>
      <c r="BD57" s="97">
        <f>'03 - Objekt B demontáž '!F37</f>
        <v>0</v>
      </c>
      <c r="BT57" s="98" t="s">
        <v>80</v>
      </c>
      <c r="BV57" s="98" t="s">
        <v>74</v>
      </c>
      <c r="BW57" s="98" t="s">
        <v>88</v>
      </c>
      <c r="BX57" s="98" t="s">
        <v>5</v>
      </c>
      <c r="CL57" s="98" t="s">
        <v>19</v>
      </c>
      <c r="CM57" s="98" t="s">
        <v>82</v>
      </c>
    </row>
    <row r="58" spans="1:91" s="7" customFormat="1" ht="16.5" customHeight="1">
      <c r="A58" s="88" t="s">
        <v>76</v>
      </c>
      <c r="B58" s="89"/>
      <c r="C58" s="90"/>
      <c r="D58" s="354" t="s">
        <v>89</v>
      </c>
      <c r="E58" s="354"/>
      <c r="F58" s="354"/>
      <c r="G58" s="354"/>
      <c r="H58" s="354"/>
      <c r="I58" s="91"/>
      <c r="J58" s="354" t="s">
        <v>90</v>
      </c>
      <c r="K58" s="354"/>
      <c r="L58" s="354"/>
      <c r="M58" s="354"/>
      <c r="N58" s="354"/>
      <c r="O58" s="354"/>
      <c r="P58" s="354"/>
      <c r="Q58" s="354"/>
      <c r="R58" s="354"/>
      <c r="S58" s="354"/>
      <c r="T58" s="354"/>
      <c r="U58" s="354"/>
      <c r="V58" s="354"/>
      <c r="W58" s="354"/>
      <c r="X58" s="354"/>
      <c r="Y58" s="354"/>
      <c r="Z58" s="354"/>
      <c r="AA58" s="354"/>
      <c r="AB58" s="354"/>
      <c r="AC58" s="354"/>
      <c r="AD58" s="354"/>
      <c r="AE58" s="354"/>
      <c r="AF58" s="354"/>
      <c r="AG58" s="355">
        <f>'04 - Objekt B rekonstrukce'!J30</f>
        <v>0</v>
      </c>
      <c r="AH58" s="356"/>
      <c r="AI58" s="356"/>
      <c r="AJ58" s="356"/>
      <c r="AK58" s="356"/>
      <c r="AL58" s="356"/>
      <c r="AM58" s="356"/>
      <c r="AN58" s="355">
        <f t="shared" si="0"/>
        <v>0</v>
      </c>
      <c r="AO58" s="356"/>
      <c r="AP58" s="356"/>
      <c r="AQ58" s="92" t="s">
        <v>79</v>
      </c>
      <c r="AR58" s="93"/>
      <c r="AS58" s="94">
        <v>0</v>
      </c>
      <c r="AT58" s="95">
        <f t="shared" si="1"/>
        <v>0</v>
      </c>
      <c r="AU58" s="96">
        <f>'04 - Objekt B rekonstrukce'!P89</f>
        <v>0</v>
      </c>
      <c r="AV58" s="95">
        <f>'04 - Objekt B rekonstrukce'!J33</f>
        <v>0</v>
      </c>
      <c r="AW58" s="95">
        <f>'04 - Objekt B rekonstrukce'!J34</f>
        <v>0</v>
      </c>
      <c r="AX58" s="95">
        <f>'04 - Objekt B rekonstrukce'!J35</f>
        <v>0</v>
      </c>
      <c r="AY58" s="95">
        <f>'04 - Objekt B rekonstrukce'!J36</f>
        <v>0</v>
      </c>
      <c r="AZ58" s="95">
        <f>'04 - Objekt B rekonstrukce'!F33</f>
        <v>0</v>
      </c>
      <c r="BA58" s="95">
        <f>'04 - Objekt B rekonstrukce'!F34</f>
        <v>0</v>
      </c>
      <c r="BB58" s="95">
        <f>'04 - Objekt B rekonstrukce'!F35</f>
        <v>0</v>
      </c>
      <c r="BC58" s="95">
        <f>'04 - Objekt B rekonstrukce'!F36</f>
        <v>0</v>
      </c>
      <c r="BD58" s="97">
        <f>'04 - Objekt B rekonstrukce'!F37</f>
        <v>0</v>
      </c>
      <c r="BT58" s="98" t="s">
        <v>80</v>
      </c>
      <c r="BV58" s="98" t="s">
        <v>74</v>
      </c>
      <c r="BW58" s="98" t="s">
        <v>91</v>
      </c>
      <c r="BX58" s="98" t="s">
        <v>5</v>
      </c>
      <c r="CL58" s="98" t="s">
        <v>19</v>
      </c>
      <c r="CM58" s="98" t="s">
        <v>82</v>
      </c>
    </row>
    <row r="59" spans="1:91" s="7" customFormat="1" ht="16.5" customHeight="1">
      <c r="A59" s="88" t="s">
        <v>76</v>
      </c>
      <c r="B59" s="89"/>
      <c r="C59" s="90"/>
      <c r="D59" s="354" t="s">
        <v>92</v>
      </c>
      <c r="E59" s="354"/>
      <c r="F59" s="354"/>
      <c r="G59" s="354"/>
      <c r="H59" s="354"/>
      <c r="I59" s="91"/>
      <c r="J59" s="354" t="s">
        <v>93</v>
      </c>
      <c r="K59" s="354"/>
      <c r="L59" s="354"/>
      <c r="M59" s="354"/>
      <c r="N59" s="354"/>
      <c r="O59" s="354"/>
      <c r="P59" s="354"/>
      <c r="Q59" s="354"/>
      <c r="R59" s="354"/>
      <c r="S59" s="354"/>
      <c r="T59" s="354"/>
      <c r="U59" s="354"/>
      <c r="V59" s="354"/>
      <c r="W59" s="354"/>
      <c r="X59" s="354"/>
      <c r="Y59" s="354"/>
      <c r="Z59" s="354"/>
      <c r="AA59" s="354"/>
      <c r="AB59" s="354"/>
      <c r="AC59" s="354"/>
      <c r="AD59" s="354"/>
      <c r="AE59" s="354"/>
      <c r="AF59" s="354"/>
      <c r="AG59" s="355">
        <f>'05 - Objekt C - demontáž'!J30</f>
        <v>0</v>
      </c>
      <c r="AH59" s="356"/>
      <c r="AI59" s="356"/>
      <c r="AJ59" s="356"/>
      <c r="AK59" s="356"/>
      <c r="AL59" s="356"/>
      <c r="AM59" s="356"/>
      <c r="AN59" s="355">
        <f t="shared" si="0"/>
        <v>0</v>
      </c>
      <c r="AO59" s="356"/>
      <c r="AP59" s="356"/>
      <c r="AQ59" s="92" t="s">
        <v>79</v>
      </c>
      <c r="AR59" s="93"/>
      <c r="AS59" s="94">
        <v>0</v>
      </c>
      <c r="AT59" s="95">
        <f t="shared" si="1"/>
        <v>0</v>
      </c>
      <c r="AU59" s="96">
        <f>'05 - Objekt C - demontáž'!P86</f>
        <v>0</v>
      </c>
      <c r="AV59" s="95">
        <f>'05 - Objekt C - demontáž'!J33</f>
        <v>0</v>
      </c>
      <c r="AW59" s="95">
        <f>'05 - Objekt C - demontáž'!J34</f>
        <v>0</v>
      </c>
      <c r="AX59" s="95">
        <f>'05 - Objekt C - demontáž'!J35</f>
        <v>0</v>
      </c>
      <c r="AY59" s="95">
        <f>'05 - Objekt C - demontáž'!J36</f>
        <v>0</v>
      </c>
      <c r="AZ59" s="95">
        <f>'05 - Objekt C - demontáž'!F33</f>
        <v>0</v>
      </c>
      <c r="BA59" s="95">
        <f>'05 - Objekt C - demontáž'!F34</f>
        <v>0</v>
      </c>
      <c r="BB59" s="95">
        <f>'05 - Objekt C - demontáž'!F35</f>
        <v>0</v>
      </c>
      <c r="BC59" s="95">
        <f>'05 - Objekt C - demontáž'!F36</f>
        <v>0</v>
      </c>
      <c r="BD59" s="97">
        <f>'05 - Objekt C - demontáž'!F37</f>
        <v>0</v>
      </c>
      <c r="BT59" s="98" t="s">
        <v>80</v>
      </c>
      <c r="BV59" s="98" t="s">
        <v>74</v>
      </c>
      <c r="BW59" s="98" t="s">
        <v>94</v>
      </c>
      <c r="BX59" s="98" t="s">
        <v>5</v>
      </c>
      <c r="CL59" s="98" t="s">
        <v>19</v>
      </c>
      <c r="CM59" s="98" t="s">
        <v>82</v>
      </c>
    </row>
    <row r="60" spans="1:91" s="7" customFormat="1" ht="16.5" customHeight="1">
      <c r="A60" s="88" t="s">
        <v>76</v>
      </c>
      <c r="B60" s="89"/>
      <c r="C60" s="90"/>
      <c r="D60" s="354" t="s">
        <v>95</v>
      </c>
      <c r="E60" s="354"/>
      <c r="F60" s="354"/>
      <c r="G60" s="354"/>
      <c r="H60" s="354"/>
      <c r="I60" s="91"/>
      <c r="J60" s="354" t="s">
        <v>96</v>
      </c>
      <c r="K60" s="354"/>
      <c r="L60" s="354"/>
      <c r="M60" s="354"/>
      <c r="N60" s="354"/>
      <c r="O60" s="354"/>
      <c r="P60" s="354"/>
      <c r="Q60" s="354"/>
      <c r="R60" s="354"/>
      <c r="S60" s="354"/>
      <c r="T60" s="354"/>
      <c r="U60" s="354"/>
      <c r="V60" s="354"/>
      <c r="W60" s="354"/>
      <c r="X60" s="354"/>
      <c r="Y60" s="354"/>
      <c r="Z60" s="354"/>
      <c r="AA60" s="354"/>
      <c r="AB60" s="354"/>
      <c r="AC60" s="354"/>
      <c r="AD60" s="354"/>
      <c r="AE60" s="354"/>
      <c r="AF60" s="354"/>
      <c r="AG60" s="355">
        <f>'06 - Objekt C - rekonstru...'!J30</f>
        <v>0</v>
      </c>
      <c r="AH60" s="356"/>
      <c r="AI60" s="356"/>
      <c r="AJ60" s="356"/>
      <c r="AK60" s="356"/>
      <c r="AL60" s="356"/>
      <c r="AM60" s="356"/>
      <c r="AN60" s="355">
        <f t="shared" si="0"/>
        <v>0</v>
      </c>
      <c r="AO60" s="356"/>
      <c r="AP60" s="356"/>
      <c r="AQ60" s="92" t="s">
        <v>79</v>
      </c>
      <c r="AR60" s="93"/>
      <c r="AS60" s="94">
        <v>0</v>
      </c>
      <c r="AT60" s="95">
        <f t="shared" si="1"/>
        <v>0</v>
      </c>
      <c r="AU60" s="96">
        <f>'06 - Objekt C - rekonstru...'!P88</f>
        <v>0</v>
      </c>
      <c r="AV60" s="95">
        <f>'06 - Objekt C - rekonstru...'!J33</f>
        <v>0</v>
      </c>
      <c r="AW60" s="95">
        <f>'06 - Objekt C - rekonstru...'!J34</f>
        <v>0</v>
      </c>
      <c r="AX60" s="95">
        <f>'06 - Objekt C - rekonstru...'!J35</f>
        <v>0</v>
      </c>
      <c r="AY60" s="95">
        <f>'06 - Objekt C - rekonstru...'!J36</f>
        <v>0</v>
      </c>
      <c r="AZ60" s="95">
        <f>'06 - Objekt C - rekonstru...'!F33</f>
        <v>0</v>
      </c>
      <c r="BA60" s="95">
        <f>'06 - Objekt C - rekonstru...'!F34</f>
        <v>0</v>
      </c>
      <c r="BB60" s="95">
        <f>'06 - Objekt C - rekonstru...'!F35</f>
        <v>0</v>
      </c>
      <c r="BC60" s="95">
        <f>'06 - Objekt C - rekonstru...'!F36</f>
        <v>0</v>
      </c>
      <c r="BD60" s="97">
        <f>'06 - Objekt C - rekonstru...'!F37</f>
        <v>0</v>
      </c>
      <c r="BT60" s="98" t="s">
        <v>80</v>
      </c>
      <c r="BV60" s="98" t="s">
        <v>74</v>
      </c>
      <c r="BW60" s="98" t="s">
        <v>97</v>
      </c>
      <c r="BX60" s="98" t="s">
        <v>5</v>
      </c>
      <c r="CL60" s="98" t="s">
        <v>19</v>
      </c>
      <c r="CM60" s="98" t="s">
        <v>82</v>
      </c>
    </row>
    <row r="61" spans="1:91" s="7" customFormat="1" ht="16.5" customHeight="1">
      <c r="A61" s="88" t="s">
        <v>76</v>
      </c>
      <c r="B61" s="89"/>
      <c r="C61" s="90"/>
      <c r="D61" s="354" t="s">
        <v>98</v>
      </c>
      <c r="E61" s="354"/>
      <c r="F61" s="354"/>
      <c r="G61" s="354"/>
      <c r="H61" s="354"/>
      <c r="I61" s="91"/>
      <c r="J61" s="354" t="s">
        <v>99</v>
      </c>
      <c r="K61" s="354"/>
      <c r="L61" s="354"/>
      <c r="M61" s="354"/>
      <c r="N61" s="354"/>
      <c r="O61" s="354"/>
      <c r="P61" s="354"/>
      <c r="Q61" s="354"/>
      <c r="R61" s="354"/>
      <c r="S61" s="354"/>
      <c r="T61" s="354"/>
      <c r="U61" s="354"/>
      <c r="V61" s="354"/>
      <c r="W61" s="354"/>
      <c r="X61" s="354"/>
      <c r="Y61" s="354"/>
      <c r="Z61" s="354"/>
      <c r="AA61" s="354"/>
      <c r="AB61" s="354"/>
      <c r="AC61" s="354"/>
      <c r="AD61" s="354"/>
      <c r="AE61" s="354"/>
      <c r="AF61" s="354"/>
      <c r="AG61" s="355">
        <f>'07 - Objekt D - demontáž'!J30</f>
        <v>0</v>
      </c>
      <c r="AH61" s="356"/>
      <c r="AI61" s="356"/>
      <c r="AJ61" s="356"/>
      <c r="AK61" s="356"/>
      <c r="AL61" s="356"/>
      <c r="AM61" s="356"/>
      <c r="AN61" s="355">
        <f t="shared" si="0"/>
        <v>0</v>
      </c>
      <c r="AO61" s="356"/>
      <c r="AP61" s="356"/>
      <c r="AQ61" s="92" t="s">
        <v>79</v>
      </c>
      <c r="AR61" s="93"/>
      <c r="AS61" s="94">
        <v>0</v>
      </c>
      <c r="AT61" s="95">
        <f t="shared" si="1"/>
        <v>0</v>
      </c>
      <c r="AU61" s="96">
        <f>'07 - Objekt D - demontáž'!P86</f>
        <v>0</v>
      </c>
      <c r="AV61" s="95">
        <f>'07 - Objekt D - demontáž'!J33</f>
        <v>0</v>
      </c>
      <c r="AW61" s="95">
        <f>'07 - Objekt D - demontáž'!J34</f>
        <v>0</v>
      </c>
      <c r="AX61" s="95">
        <f>'07 - Objekt D - demontáž'!J35</f>
        <v>0</v>
      </c>
      <c r="AY61" s="95">
        <f>'07 - Objekt D - demontáž'!J36</f>
        <v>0</v>
      </c>
      <c r="AZ61" s="95">
        <f>'07 - Objekt D - demontáž'!F33</f>
        <v>0</v>
      </c>
      <c r="BA61" s="95">
        <f>'07 - Objekt D - demontáž'!F34</f>
        <v>0</v>
      </c>
      <c r="BB61" s="95">
        <f>'07 - Objekt D - demontáž'!F35</f>
        <v>0</v>
      </c>
      <c r="BC61" s="95">
        <f>'07 - Objekt D - demontáž'!F36</f>
        <v>0</v>
      </c>
      <c r="BD61" s="97">
        <f>'07 - Objekt D - demontáž'!F37</f>
        <v>0</v>
      </c>
      <c r="BT61" s="98" t="s">
        <v>80</v>
      </c>
      <c r="BV61" s="98" t="s">
        <v>74</v>
      </c>
      <c r="BW61" s="98" t="s">
        <v>100</v>
      </c>
      <c r="BX61" s="98" t="s">
        <v>5</v>
      </c>
      <c r="CL61" s="98" t="s">
        <v>19</v>
      </c>
      <c r="CM61" s="98" t="s">
        <v>82</v>
      </c>
    </row>
    <row r="62" spans="1:91" s="7" customFormat="1" ht="16.5" customHeight="1">
      <c r="A62" s="88" t="s">
        <v>76</v>
      </c>
      <c r="B62" s="89"/>
      <c r="C62" s="90"/>
      <c r="D62" s="354" t="s">
        <v>101</v>
      </c>
      <c r="E62" s="354"/>
      <c r="F62" s="354"/>
      <c r="G62" s="354"/>
      <c r="H62" s="354"/>
      <c r="I62" s="91"/>
      <c r="J62" s="354" t="s">
        <v>102</v>
      </c>
      <c r="K62" s="354"/>
      <c r="L62" s="354"/>
      <c r="M62" s="354"/>
      <c r="N62" s="354"/>
      <c r="O62" s="354"/>
      <c r="P62" s="354"/>
      <c r="Q62" s="354"/>
      <c r="R62" s="354"/>
      <c r="S62" s="354"/>
      <c r="T62" s="354"/>
      <c r="U62" s="354"/>
      <c r="V62" s="354"/>
      <c r="W62" s="354"/>
      <c r="X62" s="354"/>
      <c r="Y62" s="354"/>
      <c r="Z62" s="354"/>
      <c r="AA62" s="354"/>
      <c r="AB62" s="354"/>
      <c r="AC62" s="354"/>
      <c r="AD62" s="354"/>
      <c r="AE62" s="354"/>
      <c r="AF62" s="354"/>
      <c r="AG62" s="355">
        <f>'08 - Objekt D rekonstrukce'!J30</f>
        <v>0</v>
      </c>
      <c r="AH62" s="356"/>
      <c r="AI62" s="356"/>
      <c r="AJ62" s="356"/>
      <c r="AK62" s="356"/>
      <c r="AL62" s="356"/>
      <c r="AM62" s="356"/>
      <c r="AN62" s="355">
        <f t="shared" si="0"/>
        <v>0</v>
      </c>
      <c r="AO62" s="356"/>
      <c r="AP62" s="356"/>
      <c r="AQ62" s="92" t="s">
        <v>79</v>
      </c>
      <c r="AR62" s="93"/>
      <c r="AS62" s="94">
        <v>0</v>
      </c>
      <c r="AT62" s="95">
        <f t="shared" si="1"/>
        <v>0</v>
      </c>
      <c r="AU62" s="96">
        <f>'08 - Objekt D rekonstrukce'!P87</f>
        <v>0</v>
      </c>
      <c r="AV62" s="95">
        <f>'08 - Objekt D rekonstrukce'!J33</f>
        <v>0</v>
      </c>
      <c r="AW62" s="95">
        <f>'08 - Objekt D rekonstrukce'!J34</f>
        <v>0</v>
      </c>
      <c r="AX62" s="95">
        <f>'08 - Objekt D rekonstrukce'!J35</f>
        <v>0</v>
      </c>
      <c r="AY62" s="95">
        <f>'08 - Objekt D rekonstrukce'!J36</f>
        <v>0</v>
      </c>
      <c r="AZ62" s="95">
        <f>'08 - Objekt D rekonstrukce'!F33</f>
        <v>0</v>
      </c>
      <c r="BA62" s="95">
        <f>'08 - Objekt D rekonstrukce'!F34</f>
        <v>0</v>
      </c>
      <c r="BB62" s="95">
        <f>'08 - Objekt D rekonstrukce'!F35</f>
        <v>0</v>
      </c>
      <c r="BC62" s="95">
        <f>'08 - Objekt D rekonstrukce'!F36</f>
        <v>0</v>
      </c>
      <c r="BD62" s="97">
        <f>'08 - Objekt D rekonstrukce'!F37</f>
        <v>0</v>
      </c>
      <c r="BT62" s="98" t="s">
        <v>80</v>
      </c>
      <c r="BV62" s="98" t="s">
        <v>74</v>
      </c>
      <c r="BW62" s="98" t="s">
        <v>103</v>
      </c>
      <c r="BX62" s="98" t="s">
        <v>5</v>
      </c>
      <c r="CL62" s="98" t="s">
        <v>19</v>
      </c>
      <c r="CM62" s="98" t="s">
        <v>82</v>
      </c>
    </row>
    <row r="63" spans="1:91" s="7" customFormat="1" ht="16.5" customHeight="1">
      <c r="A63" s="88" t="s">
        <v>76</v>
      </c>
      <c r="B63" s="89"/>
      <c r="C63" s="90"/>
      <c r="D63" s="354" t="s">
        <v>104</v>
      </c>
      <c r="E63" s="354"/>
      <c r="F63" s="354"/>
      <c r="G63" s="354"/>
      <c r="H63" s="354"/>
      <c r="I63" s="91"/>
      <c r="J63" s="354" t="s">
        <v>105</v>
      </c>
      <c r="K63" s="354"/>
      <c r="L63" s="354"/>
      <c r="M63" s="354"/>
      <c r="N63" s="354"/>
      <c r="O63" s="354"/>
      <c r="P63" s="354"/>
      <c r="Q63" s="354"/>
      <c r="R63" s="354"/>
      <c r="S63" s="354"/>
      <c r="T63" s="354"/>
      <c r="U63" s="354"/>
      <c r="V63" s="354"/>
      <c r="W63" s="354"/>
      <c r="X63" s="354"/>
      <c r="Y63" s="354"/>
      <c r="Z63" s="354"/>
      <c r="AA63" s="354"/>
      <c r="AB63" s="354"/>
      <c r="AC63" s="354"/>
      <c r="AD63" s="354"/>
      <c r="AE63" s="354"/>
      <c r="AF63" s="354"/>
      <c r="AG63" s="355">
        <f>'09 - VRN'!J30</f>
        <v>0</v>
      </c>
      <c r="AH63" s="356"/>
      <c r="AI63" s="356"/>
      <c r="AJ63" s="356"/>
      <c r="AK63" s="356"/>
      <c r="AL63" s="356"/>
      <c r="AM63" s="356"/>
      <c r="AN63" s="355">
        <f t="shared" si="0"/>
        <v>0</v>
      </c>
      <c r="AO63" s="356"/>
      <c r="AP63" s="356"/>
      <c r="AQ63" s="92" t="s">
        <v>79</v>
      </c>
      <c r="AR63" s="93"/>
      <c r="AS63" s="99">
        <v>0</v>
      </c>
      <c r="AT63" s="100">
        <f t="shared" si="1"/>
        <v>0</v>
      </c>
      <c r="AU63" s="101">
        <f>'09 - VRN'!P84</f>
        <v>0</v>
      </c>
      <c r="AV63" s="100">
        <f>'09 - VRN'!J33</f>
        <v>0</v>
      </c>
      <c r="AW63" s="100">
        <f>'09 - VRN'!J34</f>
        <v>0</v>
      </c>
      <c r="AX63" s="100">
        <f>'09 - VRN'!J35</f>
        <v>0</v>
      </c>
      <c r="AY63" s="100">
        <f>'09 - VRN'!J36</f>
        <v>0</v>
      </c>
      <c r="AZ63" s="100">
        <f>'09 - VRN'!F33</f>
        <v>0</v>
      </c>
      <c r="BA63" s="100">
        <f>'09 - VRN'!F34</f>
        <v>0</v>
      </c>
      <c r="BB63" s="100">
        <f>'09 - VRN'!F35</f>
        <v>0</v>
      </c>
      <c r="BC63" s="100">
        <f>'09 - VRN'!F36</f>
        <v>0</v>
      </c>
      <c r="BD63" s="102">
        <f>'09 - VRN'!F37</f>
        <v>0</v>
      </c>
      <c r="BT63" s="98" t="s">
        <v>80</v>
      </c>
      <c r="BV63" s="98" t="s">
        <v>74</v>
      </c>
      <c r="BW63" s="98" t="s">
        <v>106</v>
      </c>
      <c r="BX63" s="98" t="s">
        <v>5</v>
      </c>
      <c r="CL63" s="98" t="s">
        <v>19</v>
      </c>
      <c r="CM63" s="98" t="s">
        <v>82</v>
      </c>
    </row>
    <row r="64" spans="1:91" s="2" customFormat="1" ht="30" customHeight="1">
      <c r="A64" s="36"/>
      <c r="B64" s="37"/>
      <c r="C64" s="38"/>
      <c r="D64" s="38"/>
      <c r="E64" s="38"/>
      <c r="F64" s="38"/>
      <c r="G64" s="38"/>
      <c r="H64" s="38"/>
      <c r="I64" s="38"/>
      <c r="J64" s="38"/>
      <c r="K64" s="38"/>
      <c r="L64" s="38"/>
      <c r="M64" s="38"/>
      <c r="N64" s="38"/>
      <c r="O64" s="38"/>
      <c r="P64" s="38"/>
      <c r="Q64" s="38"/>
      <c r="R64" s="38"/>
      <c r="S64" s="38"/>
      <c r="T64" s="38"/>
      <c r="U64" s="38"/>
      <c r="V64" s="38"/>
      <c r="W64" s="38"/>
      <c r="X64" s="38"/>
      <c r="Y64" s="38"/>
      <c r="Z64" s="38"/>
      <c r="AA64" s="38"/>
      <c r="AB64" s="38"/>
      <c r="AC64" s="38"/>
      <c r="AD64" s="38"/>
      <c r="AE64" s="38"/>
      <c r="AF64" s="38"/>
      <c r="AG64" s="38"/>
      <c r="AH64" s="38"/>
      <c r="AI64" s="38"/>
      <c r="AJ64" s="38"/>
      <c r="AK64" s="38"/>
      <c r="AL64" s="38"/>
      <c r="AM64" s="38"/>
      <c r="AN64" s="38"/>
      <c r="AO64" s="38"/>
      <c r="AP64" s="38"/>
      <c r="AQ64" s="38"/>
      <c r="AR64" s="41"/>
      <c r="AS64" s="36"/>
      <c r="AT64" s="36"/>
      <c r="AU64" s="36"/>
      <c r="AV64" s="36"/>
      <c r="AW64" s="36"/>
      <c r="AX64" s="36"/>
      <c r="AY64" s="36"/>
      <c r="AZ64" s="36"/>
      <c r="BA64" s="36"/>
      <c r="BB64" s="36"/>
      <c r="BC64" s="36"/>
      <c r="BD64" s="36"/>
      <c r="BE64" s="36"/>
    </row>
    <row r="65" spans="1:57" s="2" customFormat="1" ht="6.95" customHeight="1">
      <c r="A65" s="36"/>
      <c r="B65" s="49"/>
      <c r="C65" s="50"/>
      <c r="D65" s="50"/>
      <c r="E65" s="50"/>
      <c r="F65" s="50"/>
      <c r="G65" s="50"/>
      <c r="H65" s="50"/>
      <c r="I65" s="50"/>
      <c r="J65" s="50"/>
      <c r="K65" s="50"/>
      <c r="L65" s="50"/>
      <c r="M65" s="50"/>
      <c r="N65" s="50"/>
      <c r="O65" s="50"/>
      <c r="P65" s="50"/>
      <c r="Q65" s="50"/>
      <c r="R65" s="50"/>
      <c r="S65" s="50"/>
      <c r="T65" s="50"/>
      <c r="U65" s="50"/>
      <c r="V65" s="50"/>
      <c r="W65" s="50"/>
      <c r="X65" s="50"/>
      <c r="Y65" s="50"/>
      <c r="Z65" s="50"/>
      <c r="AA65" s="50"/>
      <c r="AB65" s="50"/>
      <c r="AC65" s="50"/>
      <c r="AD65" s="50"/>
      <c r="AE65" s="50"/>
      <c r="AF65" s="50"/>
      <c r="AG65" s="50"/>
      <c r="AH65" s="50"/>
      <c r="AI65" s="50"/>
      <c r="AJ65" s="50"/>
      <c r="AK65" s="50"/>
      <c r="AL65" s="50"/>
      <c r="AM65" s="50"/>
      <c r="AN65" s="50"/>
      <c r="AO65" s="50"/>
      <c r="AP65" s="50"/>
      <c r="AQ65" s="50"/>
      <c r="AR65" s="41"/>
      <c r="AS65" s="36"/>
      <c r="AT65" s="36"/>
      <c r="AU65" s="36"/>
      <c r="AV65" s="36"/>
      <c r="AW65" s="36"/>
      <c r="AX65" s="36"/>
      <c r="AY65" s="36"/>
      <c r="AZ65" s="36"/>
      <c r="BA65" s="36"/>
      <c r="BB65" s="36"/>
      <c r="BC65" s="36"/>
      <c r="BD65" s="36"/>
      <c r="BE65" s="36"/>
    </row>
  </sheetData>
  <sheetProtection algorithmName="SHA-512" hashValue="EA2jzqXOlT9xRg4nc9DBX3utpHKvrzGWhPJvXUBa9ZTAsxa6HS+m5q9W1hA5wGzV/7SyK9Mvftr+vekDie9Xsw==" saltValue="XBHD1jZdXYk2+atLi39x+Ph95N3y0yeM2aZjYA6M2wI2IqXWZ2F6aFynMusd1PZEG3pInB0NFww2DCamsZshMA==" spinCount="100000" sheet="1" objects="1" scenarios="1" formatColumns="0" formatRows="0"/>
  <mergeCells count="74">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62:AP62"/>
    <mergeCell ref="AG62:AM62"/>
    <mergeCell ref="D62:H62"/>
    <mergeCell ref="J62:AF62"/>
    <mergeCell ref="AN63:AP63"/>
    <mergeCell ref="AG63:AM63"/>
    <mergeCell ref="D63:H63"/>
    <mergeCell ref="J63:AF63"/>
    <mergeCell ref="AN60:AP60"/>
    <mergeCell ref="AG60:AM60"/>
    <mergeCell ref="D60:H60"/>
    <mergeCell ref="J60:AF60"/>
    <mergeCell ref="AN61:AP61"/>
    <mergeCell ref="AG61:AM61"/>
    <mergeCell ref="D61:H61"/>
    <mergeCell ref="J61:AF6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01 - Objekt A demontáž '!C2" display="/" xr:uid="{00000000-0004-0000-0000-000000000000}"/>
    <hyperlink ref="A56" location="'02 - Objekt A - rekonstru...'!C2" display="/" xr:uid="{00000000-0004-0000-0000-000001000000}"/>
    <hyperlink ref="A57" location="'03 - Objekt B demontáž '!C2" display="/" xr:uid="{00000000-0004-0000-0000-000002000000}"/>
    <hyperlink ref="A58" location="'04 - Objekt B rekonstrukce'!C2" display="/" xr:uid="{00000000-0004-0000-0000-000003000000}"/>
    <hyperlink ref="A59" location="'05 - Objekt C - demontáž'!C2" display="/" xr:uid="{00000000-0004-0000-0000-000004000000}"/>
    <hyperlink ref="A60" location="'06 - Objekt C - rekonstru...'!C2" display="/" xr:uid="{00000000-0004-0000-0000-000005000000}"/>
    <hyperlink ref="A61" location="'07 - Objekt D - demontáž'!C2" display="/" xr:uid="{00000000-0004-0000-0000-000006000000}"/>
    <hyperlink ref="A62" location="'08 - Objekt D rekonstrukce'!C2" display="/" xr:uid="{00000000-0004-0000-0000-000007000000}"/>
    <hyperlink ref="A63" location="'09 - VRN'!C2" display="/" xr:uid="{00000000-0004-0000-0000-000008000000}"/>
  </hyperlinks>
  <pageMargins left="0.39374999999999999" right="0.39374999999999999" top="0.39374999999999999" bottom="0.39374999999999999" header="0" footer="0"/>
  <pageSetup paperSize="9" scale="98" fitToHeight="100" orientation="landscape"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BM101"/>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106</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1221</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ROUND(J84,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ROUND((SUM(BE84:BE100)),  2)</f>
        <v>0</v>
      </c>
      <c r="G33" s="36"/>
      <c r="H33" s="36"/>
      <c r="I33" s="120">
        <v>0.21</v>
      </c>
      <c r="J33" s="119">
        <f>ROUND(((SUM(BE84:BE100))*I33),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ROUND((SUM(BF84:BF100)),  2)</f>
        <v>0</v>
      </c>
      <c r="G34" s="36"/>
      <c r="H34" s="36"/>
      <c r="I34" s="120">
        <v>0.15</v>
      </c>
      <c r="J34" s="119">
        <f>ROUND(((SUM(BF84:BF100))*I34),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ROUND((SUM(BG84:BG100)),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ROUND((SUM(BH84:BH100)),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ROUND((SUM(BI84:BI100)),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09 - VRN</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J84</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1222</v>
      </c>
      <c r="E60" s="139"/>
      <c r="F60" s="139"/>
      <c r="G60" s="139"/>
      <c r="H60" s="139"/>
      <c r="I60" s="139"/>
      <c r="J60" s="140">
        <f>J85</f>
        <v>0</v>
      </c>
      <c r="K60" s="137"/>
      <c r="L60" s="141"/>
    </row>
    <row r="61" spans="1:47" s="10" customFormat="1" ht="19.899999999999999" customHeight="1">
      <c r="B61" s="142"/>
      <c r="C61" s="143"/>
      <c r="D61" s="144" t="s">
        <v>1223</v>
      </c>
      <c r="E61" s="145"/>
      <c r="F61" s="145"/>
      <c r="G61" s="145"/>
      <c r="H61" s="145"/>
      <c r="I61" s="145"/>
      <c r="J61" s="146">
        <f>J86</f>
        <v>0</v>
      </c>
      <c r="K61" s="143"/>
      <c r="L61" s="147"/>
    </row>
    <row r="62" spans="1:47" s="10" customFormat="1" ht="19.899999999999999" customHeight="1">
      <c r="B62" s="142"/>
      <c r="C62" s="143"/>
      <c r="D62" s="144" t="s">
        <v>1224</v>
      </c>
      <c r="E62" s="145"/>
      <c r="F62" s="145"/>
      <c r="G62" s="145"/>
      <c r="H62" s="145"/>
      <c r="I62" s="145"/>
      <c r="J62" s="146">
        <f>J89</f>
        <v>0</v>
      </c>
      <c r="K62" s="143"/>
      <c r="L62" s="147"/>
    </row>
    <row r="63" spans="1:47" s="10" customFormat="1" ht="19.899999999999999" customHeight="1">
      <c r="B63" s="142"/>
      <c r="C63" s="143"/>
      <c r="D63" s="144" t="s">
        <v>1225</v>
      </c>
      <c r="E63" s="145"/>
      <c r="F63" s="145"/>
      <c r="G63" s="145"/>
      <c r="H63" s="145"/>
      <c r="I63" s="145"/>
      <c r="J63" s="146">
        <f>J95</f>
        <v>0</v>
      </c>
      <c r="K63" s="143"/>
      <c r="L63" s="147"/>
    </row>
    <row r="64" spans="1:47" s="10" customFormat="1" ht="19.899999999999999" customHeight="1">
      <c r="B64" s="142"/>
      <c r="C64" s="143"/>
      <c r="D64" s="144" t="s">
        <v>1226</v>
      </c>
      <c r="E64" s="145"/>
      <c r="F64" s="145"/>
      <c r="G64" s="145"/>
      <c r="H64" s="145"/>
      <c r="I64" s="145"/>
      <c r="J64" s="146">
        <f>J98</f>
        <v>0</v>
      </c>
      <c r="K64" s="143"/>
      <c r="L64" s="147"/>
    </row>
    <row r="65" spans="1:31" s="2" customFormat="1" ht="21.75" customHeight="1">
      <c r="A65" s="36"/>
      <c r="B65" s="37"/>
      <c r="C65" s="38"/>
      <c r="D65" s="38"/>
      <c r="E65" s="38"/>
      <c r="F65" s="38"/>
      <c r="G65" s="38"/>
      <c r="H65" s="38"/>
      <c r="I65" s="38"/>
      <c r="J65" s="38"/>
      <c r="K65" s="38"/>
      <c r="L65" s="108"/>
      <c r="S65" s="36"/>
      <c r="T65" s="36"/>
      <c r="U65" s="36"/>
      <c r="V65" s="36"/>
      <c r="W65" s="36"/>
      <c r="X65" s="36"/>
      <c r="Y65" s="36"/>
      <c r="Z65" s="36"/>
      <c r="AA65" s="36"/>
      <c r="AB65" s="36"/>
      <c r="AC65" s="36"/>
      <c r="AD65" s="36"/>
      <c r="AE65" s="36"/>
    </row>
    <row r="66" spans="1:31" s="2" customFormat="1" ht="6.95" customHeight="1">
      <c r="A66" s="36"/>
      <c r="B66" s="49"/>
      <c r="C66" s="50"/>
      <c r="D66" s="50"/>
      <c r="E66" s="50"/>
      <c r="F66" s="50"/>
      <c r="G66" s="50"/>
      <c r="H66" s="50"/>
      <c r="I66" s="50"/>
      <c r="J66" s="50"/>
      <c r="K66" s="50"/>
      <c r="L66" s="108"/>
      <c r="S66" s="36"/>
      <c r="T66" s="36"/>
      <c r="U66" s="36"/>
      <c r="V66" s="36"/>
      <c r="W66" s="36"/>
      <c r="X66" s="36"/>
      <c r="Y66" s="36"/>
      <c r="Z66" s="36"/>
      <c r="AA66" s="36"/>
      <c r="AB66" s="36"/>
      <c r="AC66" s="36"/>
      <c r="AD66" s="36"/>
      <c r="AE66" s="36"/>
    </row>
    <row r="70" spans="1:31" s="2" customFormat="1" ht="6.95" customHeight="1">
      <c r="A70" s="36"/>
      <c r="B70" s="51"/>
      <c r="C70" s="52"/>
      <c r="D70" s="52"/>
      <c r="E70" s="52"/>
      <c r="F70" s="52"/>
      <c r="G70" s="52"/>
      <c r="H70" s="52"/>
      <c r="I70" s="52"/>
      <c r="J70" s="52"/>
      <c r="K70" s="52"/>
      <c r="L70" s="108"/>
      <c r="S70" s="36"/>
      <c r="T70" s="36"/>
      <c r="U70" s="36"/>
      <c r="V70" s="36"/>
      <c r="W70" s="36"/>
      <c r="X70" s="36"/>
      <c r="Y70" s="36"/>
      <c r="Z70" s="36"/>
      <c r="AA70" s="36"/>
      <c r="AB70" s="36"/>
      <c r="AC70" s="36"/>
      <c r="AD70" s="36"/>
      <c r="AE70" s="36"/>
    </row>
    <row r="71" spans="1:31" s="2" customFormat="1" ht="24.95" customHeight="1">
      <c r="A71" s="36"/>
      <c r="B71" s="37"/>
      <c r="C71" s="25" t="s">
        <v>125</v>
      </c>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5" customHeight="1">
      <c r="A72" s="36"/>
      <c r="B72" s="37"/>
      <c r="C72" s="38"/>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2" customHeight="1">
      <c r="A73" s="36"/>
      <c r="B73" s="37"/>
      <c r="C73" s="31" t="s">
        <v>16</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16.5" customHeight="1">
      <c r="A74" s="36"/>
      <c r="B74" s="37"/>
      <c r="C74" s="38"/>
      <c r="D74" s="38"/>
      <c r="E74" s="386" t="str">
        <f>E7</f>
        <v>Aquacentrum střecha</v>
      </c>
      <c r="F74" s="387"/>
      <c r="G74" s="387"/>
      <c r="H74" s="387"/>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108</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39" t="str">
        <f>E9</f>
        <v>09 - VRN</v>
      </c>
      <c r="F76" s="388"/>
      <c r="G76" s="388"/>
      <c r="H76" s="388"/>
      <c r="I76" s="38"/>
      <c r="J76" s="38"/>
      <c r="K76" s="38"/>
      <c r="L76" s="108"/>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21</v>
      </c>
      <c r="D78" s="38"/>
      <c r="E78" s="38"/>
      <c r="F78" s="29" t="str">
        <f>F12</f>
        <v xml:space="preserve"> </v>
      </c>
      <c r="G78" s="38"/>
      <c r="H78" s="38"/>
      <c r="I78" s="31" t="s">
        <v>23</v>
      </c>
      <c r="J78" s="61" t="str">
        <f>IF(J12="","",J12)</f>
        <v>16. 1. 2021</v>
      </c>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5.2" customHeight="1">
      <c r="A80" s="36"/>
      <c r="B80" s="37"/>
      <c r="C80" s="31" t="s">
        <v>25</v>
      </c>
      <c r="D80" s="38"/>
      <c r="E80" s="38"/>
      <c r="F80" s="29" t="str">
        <f>E15</f>
        <v xml:space="preserve"> </v>
      </c>
      <c r="G80" s="38"/>
      <c r="H80" s="38"/>
      <c r="I80" s="31" t="s">
        <v>30</v>
      </c>
      <c r="J80" s="34" t="str">
        <f>E21</f>
        <v xml:space="preserve"> </v>
      </c>
      <c r="K80" s="38"/>
      <c r="L80" s="108"/>
      <c r="S80" s="36"/>
      <c r="T80" s="36"/>
      <c r="U80" s="36"/>
      <c r="V80" s="36"/>
      <c r="W80" s="36"/>
      <c r="X80" s="36"/>
      <c r="Y80" s="36"/>
      <c r="Z80" s="36"/>
      <c r="AA80" s="36"/>
      <c r="AB80" s="36"/>
      <c r="AC80" s="36"/>
      <c r="AD80" s="36"/>
      <c r="AE80" s="36"/>
    </row>
    <row r="81" spans="1:65" s="2" customFormat="1" ht="25.7" customHeight="1">
      <c r="A81" s="36"/>
      <c r="B81" s="37"/>
      <c r="C81" s="31" t="s">
        <v>28</v>
      </c>
      <c r="D81" s="38"/>
      <c r="E81" s="38"/>
      <c r="F81" s="29" t="str">
        <f>IF(E18="","",E18)</f>
        <v>Vyplň údaj</v>
      </c>
      <c r="G81" s="38"/>
      <c r="H81" s="38"/>
      <c r="I81" s="31" t="s">
        <v>32</v>
      </c>
      <c r="J81" s="34" t="str">
        <f>E24</f>
        <v>STAVEBNÍ ROZPOČTY s.r.o.</v>
      </c>
      <c r="K81" s="38"/>
      <c r="L81" s="108"/>
      <c r="S81" s="36"/>
      <c r="T81" s="36"/>
      <c r="U81" s="36"/>
      <c r="V81" s="36"/>
      <c r="W81" s="36"/>
      <c r="X81" s="36"/>
      <c r="Y81" s="36"/>
      <c r="Z81" s="36"/>
      <c r="AA81" s="36"/>
      <c r="AB81" s="36"/>
      <c r="AC81" s="36"/>
      <c r="AD81" s="36"/>
      <c r="AE81" s="36"/>
    </row>
    <row r="82" spans="1:65" s="2" customFormat="1" ht="10.3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11" customFormat="1" ht="29.25" customHeight="1">
      <c r="A83" s="148"/>
      <c r="B83" s="149"/>
      <c r="C83" s="150" t="s">
        <v>126</v>
      </c>
      <c r="D83" s="151" t="s">
        <v>57</v>
      </c>
      <c r="E83" s="151" t="s">
        <v>53</v>
      </c>
      <c r="F83" s="151" t="s">
        <v>54</v>
      </c>
      <c r="G83" s="151" t="s">
        <v>127</v>
      </c>
      <c r="H83" s="151" t="s">
        <v>128</v>
      </c>
      <c r="I83" s="151" t="s">
        <v>129</v>
      </c>
      <c r="J83" s="151" t="s">
        <v>112</v>
      </c>
      <c r="K83" s="152" t="s">
        <v>130</v>
      </c>
      <c r="L83" s="153"/>
      <c r="M83" s="70" t="s">
        <v>19</v>
      </c>
      <c r="N83" s="71" t="s">
        <v>42</v>
      </c>
      <c r="O83" s="71" t="s">
        <v>131</v>
      </c>
      <c r="P83" s="71" t="s">
        <v>132</v>
      </c>
      <c r="Q83" s="71" t="s">
        <v>133</v>
      </c>
      <c r="R83" s="71" t="s">
        <v>134</v>
      </c>
      <c r="S83" s="71" t="s">
        <v>135</v>
      </c>
      <c r="T83" s="72" t="s">
        <v>136</v>
      </c>
      <c r="U83" s="148"/>
      <c r="V83" s="148"/>
      <c r="W83" s="148"/>
      <c r="X83" s="148"/>
      <c r="Y83" s="148"/>
      <c r="Z83" s="148"/>
      <c r="AA83" s="148"/>
      <c r="AB83" s="148"/>
      <c r="AC83" s="148"/>
      <c r="AD83" s="148"/>
      <c r="AE83" s="148"/>
    </row>
    <row r="84" spans="1:65" s="2" customFormat="1" ht="22.9" customHeight="1">
      <c r="A84" s="36"/>
      <c r="B84" s="37"/>
      <c r="C84" s="77" t="s">
        <v>137</v>
      </c>
      <c r="D84" s="38"/>
      <c r="E84" s="38"/>
      <c r="F84" s="38"/>
      <c r="G84" s="38"/>
      <c r="H84" s="38"/>
      <c r="I84" s="38"/>
      <c r="J84" s="154">
        <f>BK84</f>
        <v>0</v>
      </c>
      <c r="K84" s="38"/>
      <c r="L84" s="41"/>
      <c r="M84" s="73"/>
      <c r="N84" s="155"/>
      <c r="O84" s="74"/>
      <c r="P84" s="156">
        <f>P85</f>
        <v>0</v>
      </c>
      <c r="Q84" s="74"/>
      <c r="R84" s="156">
        <f>R85</f>
        <v>0</v>
      </c>
      <c r="S84" s="74"/>
      <c r="T84" s="157">
        <f>T85</f>
        <v>0</v>
      </c>
      <c r="U84" s="36"/>
      <c r="V84" s="36"/>
      <c r="W84" s="36"/>
      <c r="X84" s="36"/>
      <c r="Y84" s="36"/>
      <c r="Z84" s="36"/>
      <c r="AA84" s="36"/>
      <c r="AB84" s="36"/>
      <c r="AC84" s="36"/>
      <c r="AD84" s="36"/>
      <c r="AE84" s="36"/>
      <c r="AT84" s="19" t="s">
        <v>71</v>
      </c>
      <c r="AU84" s="19" t="s">
        <v>113</v>
      </c>
      <c r="BK84" s="158">
        <f>BK85</f>
        <v>0</v>
      </c>
    </row>
    <row r="85" spans="1:65" s="12" customFormat="1" ht="25.9" customHeight="1">
      <c r="B85" s="159"/>
      <c r="C85" s="160"/>
      <c r="D85" s="161" t="s">
        <v>71</v>
      </c>
      <c r="E85" s="162" t="s">
        <v>105</v>
      </c>
      <c r="F85" s="162" t="s">
        <v>1227</v>
      </c>
      <c r="G85" s="160"/>
      <c r="H85" s="160"/>
      <c r="I85" s="163"/>
      <c r="J85" s="164">
        <f>BK85</f>
        <v>0</v>
      </c>
      <c r="K85" s="160"/>
      <c r="L85" s="165"/>
      <c r="M85" s="166"/>
      <c r="N85" s="167"/>
      <c r="O85" s="167"/>
      <c r="P85" s="168">
        <f>P86+P89+P95+P98</f>
        <v>0</v>
      </c>
      <c r="Q85" s="167"/>
      <c r="R85" s="168">
        <f>R86+R89+R95+R98</f>
        <v>0</v>
      </c>
      <c r="S85" s="167"/>
      <c r="T85" s="169">
        <f>T86+T89+T95+T98</f>
        <v>0</v>
      </c>
      <c r="AR85" s="170" t="s">
        <v>175</v>
      </c>
      <c r="AT85" s="171" t="s">
        <v>71</v>
      </c>
      <c r="AU85" s="171" t="s">
        <v>72</v>
      </c>
      <c r="AY85" s="170" t="s">
        <v>139</v>
      </c>
      <c r="BK85" s="172">
        <f>BK86+BK89+BK95+BK98</f>
        <v>0</v>
      </c>
    </row>
    <row r="86" spans="1:65" s="12" customFormat="1" ht="22.9" customHeight="1">
      <c r="B86" s="159"/>
      <c r="C86" s="160"/>
      <c r="D86" s="161" t="s">
        <v>71</v>
      </c>
      <c r="E86" s="173" t="s">
        <v>1228</v>
      </c>
      <c r="F86" s="173" t="s">
        <v>1229</v>
      </c>
      <c r="G86" s="160"/>
      <c r="H86" s="160"/>
      <c r="I86" s="163"/>
      <c r="J86" s="174">
        <f>BK86</f>
        <v>0</v>
      </c>
      <c r="K86" s="160"/>
      <c r="L86" s="165"/>
      <c r="M86" s="166"/>
      <c r="N86" s="167"/>
      <c r="O86" s="167"/>
      <c r="P86" s="168">
        <f>SUM(P87:P88)</f>
        <v>0</v>
      </c>
      <c r="Q86" s="167"/>
      <c r="R86" s="168">
        <f>SUM(R87:R88)</f>
        <v>0</v>
      </c>
      <c r="S86" s="167"/>
      <c r="T86" s="169">
        <f>SUM(T87:T88)</f>
        <v>0</v>
      </c>
      <c r="AR86" s="170" t="s">
        <v>175</v>
      </c>
      <c r="AT86" s="171" t="s">
        <v>71</v>
      </c>
      <c r="AU86" s="171" t="s">
        <v>80</v>
      </c>
      <c r="AY86" s="170" t="s">
        <v>139</v>
      </c>
      <c r="BK86" s="172">
        <f>SUM(BK87:BK88)</f>
        <v>0</v>
      </c>
    </row>
    <row r="87" spans="1:65" s="2" customFormat="1" ht="14.45" customHeight="1">
      <c r="A87" s="36"/>
      <c r="B87" s="37"/>
      <c r="C87" s="175" t="s">
        <v>80</v>
      </c>
      <c r="D87" s="175" t="s">
        <v>142</v>
      </c>
      <c r="E87" s="176" t="s">
        <v>1230</v>
      </c>
      <c r="F87" s="177" t="s">
        <v>1229</v>
      </c>
      <c r="G87" s="178" t="s">
        <v>273</v>
      </c>
      <c r="H87" s="179">
        <v>1</v>
      </c>
      <c r="I87" s="180"/>
      <c r="J87" s="181">
        <f>ROUND(I87*H87,2)</f>
        <v>0</v>
      </c>
      <c r="K87" s="177" t="s">
        <v>146</v>
      </c>
      <c r="L87" s="41"/>
      <c r="M87" s="182" t="s">
        <v>19</v>
      </c>
      <c r="N87" s="183" t="s">
        <v>43</v>
      </c>
      <c r="O87" s="66"/>
      <c r="P87" s="184">
        <f>O87*H87</f>
        <v>0</v>
      </c>
      <c r="Q87" s="184">
        <v>0</v>
      </c>
      <c r="R87" s="184">
        <f>Q87*H87</f>
        <v>0</v>
      </c>
      <c r="S87" s="184">
        <v>0</v>
      </c>
      <c r="T87" s="185">
        <f>S87*H87</f>
        <v>0</v>
      </c>
      <c r="U87" s="36"/>
      <c r="V87" s="36"/>
      <c r="W87" s="36"/>
      <c r="X87" s="36"/>
      <c r="Y87" s="36"/>
      <c r="Z87" s="36"/>
      <c r="AA87" s="36"/>
      <c r="AB87" s="36"/>
      <c r="AC87" s="36"/>
      <c r="AD87" s="36"/>
      <c r="AE87" s="36"/>
      <c r="AR87" s="186" t="s">
        <v>1231</v>
      </c>
      <c r="AT87" s="186" t="s">
        <v>142</v>
      </c>
      <c r="AU87" s="186" t="s">
        <v>82</v>
      </c>
      <c r="AY87" s="19" t="s">
        <v>139</v>
      </c>
      <c r="BE87" s="187">
        <f>IF(N87="základní",J87,0)</f>
        <v>0</v>
      </c>
      <c r="BF87" s="187">
        <f>IF(N87="snížená",J87,0)</f>
        <v>0</v>
      </c>
      <c r="BG87" s="187">
        <f>IF(N87="zákl. přenesená",J87,0)</f>
        <v>0</v>
      </c>
      <c r="BH87" s="187">
        <f>IF(N87="sníž. přenesená",J87,0)</f>
        <v>0</v>
      </c>
      <c r="BI87" s="187">
        <f>IF(N87="nulová",J87,0)</f>
        <v>0</v>
      </c>
      <c r="BJ87" s="19" t="s">
        <v>80</v>
      </c>
      <c r="BK87" s="187">
        <f>ROUND(I87*H87,2)</f>
        <v>0</v>
      </c>
      <c r="BL87" s="19" t="s">
        <v>1231</v>
      </c>
      <c r="BM87" s="186" t="s">
        <v>1232</v>
      </c>
    </row>
    <row r="88" spans="1:65" s="2" customFormat="1" ht="11.25">
      <c r="A88" s="36"/>
      <c r="B88" s="37"/>
      <c r="C88" s="38"/>
      <c r="D88" s="188" t="s">
        <v>149</v>
      </c>
      <c r="E88" s="38"/>
      <c r="F88" s="189" t="s">
        <v>1229</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149</v>
      </c>
      <c r="AU88" s="19" t="s">
        <v>82</v>
      </c>
    </row>
    <row r="89" spans="1:65" s="12" customFormat="1" ht="22.9" customHeight="1">
      <c r="B89" s="159"/>
      <c r="C89" s="160"/>
      <c r="D89" s="161" t="s">
        <v>71</v>
      </c>
      <c r="E89" s="173" t="s">
        <v>1233</v>
      </c>
      <c r="F89" s="173" t="s">
        <v>1234</v>
      </c>
      <c r="G89" s="160"/>
      <c r="H89" s="160"/>
      <c r="I89" s="163"/>
      <c r="J89" s="174">
        <f>BK89</f>
        <v>0</v>
      </c>
      <c r="K89" s="160"/>
      <c r="L89" s="165"/>
      <c r="M89" s="166"/>
      <c r="N89" s="167"/>
      <c r="O89" s="167"/>
      <c r="P89" s="168">
        <f>SUM(P90:P94)</f>
        <v>0</v>
      </c>
      <c r="Q89" s="167"/>
      <c r="R89" s="168">
        <f>SUM(R90:R94)</f>
        <v>0</v>
      </c>
      <c r="S89" s="167"/>
      <c r="T89" s="169">
        <f>SUM(T90:T94)</f>
        <v>0</v>
      </c>
      <c r="AR89" s="170" t="s">
        <v>175</v>
      </c>
      <c r="AT89" s="171" t="s">
        <v>71</v>
      </c>
      <c r="AU89" s="171" t="s">
        <v>80</v>
      </c>
      <c r="AY89" s="170" t="s">
        <v>139</v>
      </c>
      <c r="BK89" s="172">
        <f>SUM(BK90:BK94)</f>
        <v>0</v>
      </c>
    </row>
    <row r="90" spans="1:65" s="2" customFormat="1" ht="14.45" customHeight="1">
      <c r="A90" s="36"/>
      <c r="B90" s="37"/>
      <c r="C90" s="175" t="s">
        <v>82</v>
      </c>
      <c r="D90" s="175" t="s">
        <v>142</v>
      </c>
      <c r="E90" s="176" t="s">
        <v>1235</v>
      </c>
      <c r="F90" s="177" t="s">
        <v>1234</v>
      </c>
      <c r="G90" s="178" t="s">
        <v>273</v>
      </c>
      <c r="H90" s="179">
        <v>1</v>
      </c>
      <c r="I90" s="180"/>
      <c r="J90" s="181">
        <f>ROUND(I90*H90,2)</f>
        <v>0</v>
      </c>
      <c r="K90" s="177" t="s">
        <v>146</v>
      </c>
      <c r="L90" s="41"/>
      <c r="M90" s="182" t="s">
        <v>19</v>
      </c>
      <c r="N90" s="183" t="s">
        <v>43</v>
      </c>
      <c r="O90" s="66"/>
      <c r="P90" s="184">
        <f>O90*H90</f>
        <v>0</v>
      </c>
      <c r="Q90" s="184">
        <v>0</v>
      </c>
      <c r="R90" s="184">
        <f>Q90*H90</f>
        <v>0</v>
      </c>
      <c r="S90" s="184">
        <v>0</v>
      </c>
      <c r="T90" s="185">
        <f>S90*H90</f>
        <v>0</v>
      </c>
      <c r="U90" s="36"/>
      <c r="V90" s="36"/>
      <c r="W90" s="36"/>
      <c r="X90" s="36"/>
      <c r="Y90" s="36"/>
      <c r="Z90" s="36"/>
      <c r="AA90" s="36"/>
      <c r="AB90" s="36"/>
      <c r="AC90" s="36"/>
      <c r="AD90" s="36"/>
      <c r="AE90" s="36"/>
      <c r="AR90" s="186" t="s">
        <v>1231</v>
      </c>
      <c r="AT90" s="186" t="s">
        <v>142</v>
      </c>
      <c r="AU90" s="186" t="s">
        <v>82</v>
      </c>
      <c r="AY90" s="19" t="s">
        <v>139</v>
      </c>
      <c r="BE90" s="187">
        <f>IF(N90="základní",J90,0)</f>
        <v>0</v>
      </c>
      <c r="BF90" s="187">
        <f>IF(N90="snížená",J90,0)</f>
        <v>0</v>
      </c>
      <c r="BG90" s="187">
        <f>IF(N90="zákl. přenesená",J90,0)</f>
        <v>0</v>
      </c>
      <c r="BH90" s="187">
        <f>IF(N90="sníž. přenesená",J90,0)</f>
        <v>0</v>
      </c>
      <c r="BI90" s="187">
        <f>IF(N90="nulová",J90,0)</f>
        <v>0</v>
      </c>
      <c r="BJ90" s="19" t="s">
        <v>80</v>
      </c>
      <c r="BK90" s="187">
        <f>ROUND(I90*H90,2)</f>
        <v>0</v>
      </c>
      <c r="BL90" s="19" t="s">
        <v>1231</v>
      </c>
      <c r="BM90" s="186" t="s">
        <v>1236</v>
      </c>
    </row>
    <row r="91" spans="1:65" s="2" customFormat="1" ht="11.25">
      <c r="A91" s="36"/>
      <c r="B91" s="37"/>
      <c r="C91" s="38"/>
      <c r="D91" s="188" t="s">
        <v>149</v>
      </c>
      <c r="E91" s="38"/>
      <c r="F91" s="189" t="s">
        <v>1234</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149</v>
      </c>
      <c r="AU91" s="19" t="s">
        <v>82</v>
      </c>
    </row>
    <row r="92" spans="1:65" s="15" customFormat="1" ht="11.25">
      <c r="B92" s="216"/>
      <c r="C92" s="217"/>
      <c r="D92" s="188" t="s">
        <v>153</v>
      </c>
      <c r="E92" s="218" t="s">
        <v>19</v>
      </c>
      <c r="F92" s="219" t="s">
        <v>1237</v>
      </c>
      <c r="G92" s="217"/>
      <c r="H92" s="218" t="s">
        <v>19</v>
      </c>
      <c r="I92" s="220"/>
      <c r="J92" s="217"/>
      <c r="K92" s="217"/>
      <c r="L92" s="221"/>
      <c r="M92" s="222"/>
      <c r="N92" s="223"/>
      <c r="O92" s="223"/>
      <c r="P92" s="223"/>
      <c r="Q92" s="223"/>
      <c r="R92" s="223"/>
      <c r="S92" s="223"/>
      <c r="T92" s="224"/>
      <c r="AT92" s="225" t="s">
        <v>153</v>
      </c>
      <c r="AU92" s="225" t="s">
        <v>82</v>
      </c>
      <c r="AV92" s="15" t="s">
        <v>80</v>
      </c>
      <c r="AW92" s="15" t="s">
        <v>31</v>
      </c>
      <c r="AX92" s="15" t="s">
        <v>72</v>
      </c>
      <c r="AY92" s="225" t="s">
        <v>139</v>
      </c>
    </row>
    <row r="93" spans="1:65" s="13" customFormat="1" ht="11.25">
      <c r="B93" s="194"/>
      <c r="C93" s="195"/>
      <c r="D93" s="188" t="s">
        <v>153</v>
      </c>
      <c r="E93" s="196" t="s">
        <v>19</v>
      </c>
      <c r="F93" s="197" t="s">
        <v>80</v>
      </c>
      <c r="G93" s="195"/>
      <c r="H93" s="198">
        <v>1</v>
      </c>
      <c r="I93" s="199"/>
      <c r="J93" s="195"/>
      <c r="K93" s="195"/>
      <c r="L93" s="200"/>
      <c r="M93" s="201"/>
      <c r="N93" s="202"/>
      <c r="O93" s="202"/>
      <c r="P93" s="202"/>
      <c r="Q93" s="202"/>
      <c r="R93" s="202"/>
      <c r="S93" s="202"/>
      <c r="T93" s="203"/>
      <c r="AT93" s="204" t="s">
        <v>153</v>
      </c>
      <c r="AU93" s="204" t="s">
        <v>82</v>
      </c>
      <c r="AV93" s="13" t="s">
        <v>82</v>
      </c>
      <c r="AW93" s="13" t="s">
        <v>31</v>
      </c>
      <c r="AX93" s="13" t="s">
        <v>72</v>
      </c>
      <c r="AY93" s="204" t="s">
        <v>139</v>
      </c>
    </row>
    <row r="94" spans="1:65" s="14" customFormat="1" ht="11.25">
      <c r="B94" s="205"/>
      <c r="C94" s="206"/>
      <c r="D94" s="188" t="s">
        <v>153</v>
      </c>
      <c r="E94" s="207" t="s">
        <v>19</v>
      </c>
      <c r="F94" s="208" t="s">
        <v>188</v>
      </c>
      <c r="G94" s="206"/>
      <c r="H94" s="209">
        <v>1</v>
      </c>
      <c r="I94" s="210"/>
      <c r="J94" s="206"/>
      <c r="K94" s="206"/>
      <c r="L94" s="211"/>
      <c r="M94" s="212"/>
      <c r="N94" s="213"/>
      <c r="O94" s="213"/>
      <c r="P94" s="213"/>
      <c r="Q94" s="213"/>
      <c r="R94" s="213"/>
      <c r="S94" s="213"/>
      <c r="T94" s="214"/>
      <c r="AT94" s="215" t="s">
        <v>153</v>
      </c>
      <c r="AU94" s="215" t="s">
        <v>82</v>
      </c>
      <c r="AV94" s="14" t="s">
        <v>147</v>
      </c>
      <c r="AW94" s="14" t="s">
        <v>31</v>
      </c>
      <c r="AX94" s="14" t="s">
        <v>80</v>
      </c>
      <c r="AY94" s="215" t="s">
        <v>139</v>
      </c>
    </row>
    <row r="95" spans="1:65" s="12" customFormat="1" ht="22.9" customHeight="1">
      <c r="B95" s="159"/>
      <c r="C95" s="160"/>
      <c r="D95" s="161" t="s">
        <v>71</v>
      </c>
      <c r="E95" s="173" t="s">
        <v>1238</v>
      </c>
      <c r="F95" s="173" t="s">
        <v>1239</v>
      </c>
      <c r="G95" s="160"/>
      <c r="H95" s="160"/>
      <c r="I95" s="163"/>
      <c r="J95" s="174">
        <f>BK95</f>
        <v>0</v>
      </c>
      <c r="K95" s="160"/>
      <c r="L95" s="165"/>
      <c r="M95" s="166"/>
      <c r="N95" s="167"/>
      <c r="O95" s="167"/>
      <c r="P95" s="168">
        <f>SUM(P96:P97)</f>
        <v>0</v>
      </c>
      <c r="Q95" s="167"/>
      <c r="R95" s="168">
        <f>SUM(R96:R97)</f>
        <v>0</v>
      </c>
      <c r="S95" s="167"/>
      <c r="T95" s="169">
        <f>SUM(T96:T97)</f>
        <v>0</v>
      </c>
      <c r="AR95" s="170" t="s">
        <v>175</v>
      </c>
      <c r="AT95" s="171" t="s">
        <v>71</v>
      </c>
      <c r="AU95" s="171" t="s">
        <v>80</v>
      </c>
      <c r="AY95" s="170" t="s">
        <v>139</v>
      </c>
      <c r="BK95" s="172">
        <f>SUM(BK96:BK97)</f>
        <v>0</v>
      </c>
    </row>
    <row r="96" spans="1:65" s="2" customFormat="1" ht="14.45" customHeight="1">
      <c r="A96" s="36"/>
      <c r="B96" s="37"/>
      <c r="C96" s="175" t="s">
        <v>163</v>
      </c>
      <c r="D96" s="175" t="s">
        <v>142</v>
      </c>
      <c r="E96" s="176" t="s">
        <v>1240</v>
      </c>
      <c r="F96" s="177" t="s">
        <v>1239</v>
      </c>
      <c r="G96" s="178" t="s">
        <v>273</v>
      </c>
      <c r="H96" s="179">
        <v>1</v>
      </c>
      <c r="I96" s="180"/>
      <c r="J96" s="181">
        <f>ROUND(I96*H96,2)</f>
        <v>0</v>
      </c>
      <c r="K96" s="177" t="s">
        <v>146</v>
      </c>
      <c r="L96" s="41"/>
      <c r="M96" s="182" t="s">
        <v>19</v>
      </c>
      <c r="N96" s="183" t="s">
        <v>43</v>
      </c>
      <c r="O96" s="66"/>
      <c r="P96" s="184">
        <f>O96*H96</f>
        <v>0</v>
      </c>
      <c r="Q96" s="184">
        <v>0</v>
      </c>
      <c r="R96" s="184">
        <f>Q96*H96</f>
        <v>0</v>
      </c>
      <c r="S96" s="184">
        <v>0</v>
      </c>
      <c r="T96" s="185">
        <f>S96*H96</f>
        <v>0</v>
      </c>
      <c r="U96" s="36"/>
      <c r="V96" s="36"/>
      <c r="W96" s="36"/>
      <c r="X96" s="36"/>
      <c r="Y96" s="36"/>
      <c r="Z96" s="36"/>
      <c r="AA96" s="36"/>
      <c r="AB96" s="36"/>
      <c r="AC96" s="36"/>
      <c r="AD96" s="36"/>
      <c r="AE96" s="36"/>
      <c r="AR96" s="186" t="s">
        <v>1231</v>
      </c>
      <c r="AT96" s="186" t="s">
        <v>142</v>
      </c>
      <c r="AU96" s="186" t="s">
        <v>82</v>
      </c>
      <c r="AY96" s="19" t="s">
        <v>139</v>
      </c>
      <c r="BE96" s="187">
        <f>IF(N96="základní",J96,0)</f>
        <v>0</v>
      </c>
      <c r="BF96" s="187">
        <f>IF(N96="snížená",J96,0)</f>
        <v>0</v>
      </c>
      <c r="BG96" s="187">
        <f>IF(N96="zákl. přenesená",J96,0)</f>
        <v>0</v>
      </c>
      <c r="BH96" s="187">
        <f>IF(N96="sníž. přenesená",J96,0)</f>
        <v>0</v>
      </c>
      <c r="BI96" s="187">
        <f>IF(N96="nulová",J96,0)</f>
        <v>0</v>
      </c>
      <c r="BJ96" s="19" t="s">
        <v>80</v>
      </c>
      <c r="BK96" s="187">
        <f>ROUND(I96*H96,2)</f>
        <v>0</v>
      </c>
      <c r="BL96" s="19" t="s">
        <v>1231</v>
      </c>
      <c r="BM96" s="186" t="s">
        <v>1241</v>
      </c>
    </row>
    <row r="97" spans="1:65" s="2" customFormat="1" ht="11.25">
      <c r="A97" s="36"/>
      <c r="B97" s="37"/>
      <c r="C97" s="38"/>
      <c r="D97" s="188" t="s">
        <v>149</v>
      </c>
      <c r="E97" s="38"/>
      <c r="F97" s="189" t="s">
        <v>1239</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149</v>
      </c>
      <c r="AU97" s="19" t="s">
        <v>82</v>
      </c>
    </row>
    <row r="98" spans="1:65" s="12" customFormat="1" ht="22.9" customHeight="1">
      <c r="B98" s="159"/>
      <c r="C98" s="160"/>
      <c r="D98" s="161" t="s">
        <v>71</v>
      </c>
      <c r="E98" s="173" t="s">
        <v>1242</v>
      </c>
      <c r="F98" s="173" t="s">
        <v>1243</v>
      </c>
      <c r="G98" s="160"/>
      <c r="H98" s="160"/>
      <c r="I98" s="163"/>
      <c r="J98" s="174">
        <f>BK98</f>
        <v>0</v>
      </c>
      <c r="K98" s="160"/>
      <c r="L98" s="165"/>
      <c r="M98" s="166"/>
      <c r="N98" s="167"/>
      <c r="O98" s="167"/>
      <c r="P98" s="168">
        <f>SUM(P99:P100)</f>
        <v>0</v>
      </c>
      <c r="Q98" s="167"/>
      <c r="R98" s="168">
        <f>SUM(R99:R100)</f>
        <v>0</v>
      </c>
      <c r="S98" s="167"/>
      <c r="T98" s="169">
        <f>SUM(T99:T100)</f>
        <v>0</v>
      </c>
      <c r="AR98" s="170" t="s">
        <v>175</v>
      </c>
      <c r="AT98" s="171" t="s">
        <v>71</v>
      </c>
      <c r="AU98" s="171" t="s">
        <v>80</v>
      </c>
      <c r="AY98" s="170" t="s">
        <v>139</v>
      </c>
      <c r="BK98" s="172">
        <f>SUM(BK99:BK100)</f>
        <v>0</v>
      </c>
    </row>
    <row r="99" spans="1:65" s="2" customFormat="1" ht="14.45" customHeight="1">
      <c r="A99" s="36"/>
      <c r="B99" s="37"/>
      <c r="C99" s="175" t="s">
        <v>147</v>
      </c>
      <c r="D99" s="175" t="s">
        <v>142</v>
      </c>
      <c r="E99" s="176" t="s">
        <v>1244</v>
      </c>
      <c r="F99" s="177" t="s">
        <v>1243</v>
      </c>
      <c r="G99" s="178" t="s">
        <v>273</v>
      </c>
      <c r="H99" s="179">
        <v>1</v>
      </c>
      <c r="I99" s="180"/>
      <c r="J99" s="181">
        <f>ROUND(I99*H99,2)</f>
        <v>0</v>
      </c>
      <c r="K99" s="177" t="s">
        <v>146</v>
      </c>
      <c r="L99" s="41"/>
      <c r="M99" s="182" t="s">
        <v>19</v>
      </c>
      <c r="N99" s="183" t="s">
        <v>43</v>
      </c>
      <c r="O99" s="66"/>
      <c r="P99" s="184">
        <f>O99*H99</f>
        <v>0</v>
      </c>
      <c r="Q99" s="184">
        <v>0</v>
      </c>
      <c r="R99" s="184">
        <f>Q99*H99</f>
        <v>0</v>
      </c>
      <c r="S99" s="184">
        <v>0</v>
      </c>
      <c r="T99" s="185">
        <f>S99*H99</f>
        <v>0</v>
      </c>
      <c r="U99" s="36"/>
      <c r="V99" s="36"/>
      <c r="W99" s="36"/>
      <c r="X99" s="36"/>
      <c r="Y99" s="36"/>
      <c r="Z99" s="36"/>
      <c r="AA99" s="36"/>
      <c r="AB99" s="36"/>
      <c r="AC99" s="36"/>
      <c r="AD99" s="36"/>
      <c r="AE99" s="36"/>
      <c r="AR99" s="186" t="s">
        <v>1231</v>
      </c>
      <c r="AT99" s="186" t="s">
        <v>142</v>
      </c>
      <c r="AU99" s="186" t="s">
        <v>82</v>
      </c>
      <c r="AY99" s="19" t="s">
        <v>139</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1231</v>
      </c>
      <c r="BM99" s="186" t="s">
        <v>1245</v>
      </c>
    </row>
    <row r="100" spans="1:65" s="2" customFormat="1" ht="11.25">
      <c r="A100" s="36"/>
      <c r="B100" s="37"/>
      <c r="C100" s="38"/>
      <c r="D100" s="188" t="s">
        <v>149</v>
      </c>
      <c r="E100" s="38"/>
      <c r="F100" s="189" t="s">
        <v>1243</v>
      </c>
      <c r="G100" s="38"/>
      <c r="H100" s="38"/>
      <c r="I100" s="190"/>
      <c r="J100" s="38"/>
      <c r="K100" s="38"/>
      <c r="L100" s="41"/>
      <c r="M100" s="250"/>
      <c r="N100" s="251"/>
      <c r="O100" s="252"/>
      <c r="P100" s="252"/>
      <c r="Q100" s="252"/>
      <c r="R100" s="252"/>
      <c r="S100" s="252"/>
      <c r="T100" s="253"/>
      <c r="U100" s="36"/>
      <c r="V100" s="36"/>
      <c r="W100" s="36"/>
      <c r="X100" s="36"/>
      <c r="Y100" s="36"/>
      <c r="Z100" s="36"/>
      <c r="AA100" s="36"/>
      <c r="AB100" s="36"/>
      <c r="AC100" s="36"/>
      <c r="AD100" s="36"/>
      <c r="AE100" s="36"/>
      <c r="AT100" s="19" t="s">
        <v>149</v>
      </c>
      <c r="AU100" s="19" t="s">
        <v>82</v>
      </c>
    </row>
    <row r="101" spans="1:65" s="2" customFormat="1" ht="6.95" customHeight="1">
      <c r="A101" s="36"/>
      <c r="B101" s="49"/>
      <c r="C101" s="50"/>
      <c r="D101" s="50"/>
      <c r="E101" s="50"/>
      <c r="F101" s="50"/>
      <c r="G101" s="50"/>
      <c r="H101" s="50"/>
      <c r="I101" s="50"/>
      <c r="J101" s="50"/>
      <c r="K101" s="50"/>
      <c r="L101" s="41"/>
      <c r="M101" s="36"/>
      <c r="O101" s="36"/>
      <c r="P101" s="36"/>
      <c r="Q101" s="36"/>
      <c r="R101" s="36"/>
      <c r="S101" s="36"/>
      <c r="T101" s="36"/>
      <c r="U101" s="36"/>
      <c r="V101" s="36"/>
      <c r="W101" s="36"/>
      <c r="X101" s="36"/>
      <c r="Y101" s="36"/>
      <c r="Z101" s="36"/>
      <c r="AA101" s="36"/>
      <c r="AB101" s="36"/>
      <c r="AC101" s="36"/>
      <c r="AD101" s="36"/>
      <c r="AE101" s="36"/>
    </row>
  </sheetData>
  <sheetProtection algorithmName="SHA-512" hashValue="zMFAmqdYK+HabSOOncwswIDHV8C2dKgMM9p7KN3o3uAAY1Qk7ib5PacJoq8V8nwThTP5oUQIWpWdsY+FTeZZuA==" saltValue="/ytcVWt/iLd2XgeQ86L4qq0cA970mMjMx6/Qk7FM3Mlr2tL3M0EUnNI5KDOa/EgqLz3PFm9MtuH36WKtmUj2aw==" spinCount="100000" sheet="1" objects="1" scenarios="1" formatColumns="0" formatRows="0" autoFilter="0"/>
  <autoFilter ref="C83:K100" xr:uid="{00000000-0009-0000-0000-000009000000}"/>
  <mergeCells count="9">
    <mergeCell ref="E50:H50"/>
    <mergeCell ref="E74:H74"/>
    <mergeCell ref="E76:H76"/>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23"/>
  <sheetViews>
    <sheetView showGridLines="0" tabSelected="1" workbookViewId="0"/>
  </sheetViews>
  <sheetFormatPr defaultRowHeight="15"/>
  <cols>
    <col min="1" max="1" width="8.33203125" style="257" customWidth="1"/>
    <col min="2" max="2" width="1.6640625" style="257" customWidth="1"/>
    <col min="3" max="4" width="5" style="257" customWidth="1"/>
    <col min="5" max="5" width="11.6640625" style="257" customWidth="1"/>
    <col min="6" max="6" width="9.1640625" style="257" customWidth="1"/>
    <col min="7" max="7" width="5" style="257" customWidth="1"/>
    <col min="8" max="8" width="77.83203125" style="257" customWidth="1"/>
    <col min="9" max="10" width="20" style="257" customWidth="1"/>
    <col min="11" max="11" width="1.6640625" style="257" customWidth="1"/>
  </cols>
  <sheetData>
    <row r="1" spans="2:11" s="1" customFormat="1" ht="37.5" customHeight="1"/>
    <row r="2" spans="2:11" s="1" customFormat="1" ht="7.5" customHeight="1">
      <c r="B2" s="258"/>
      <c r="C2" s="259"/>
      <c r="D2" s="259"/>
      <c r="E2" s="259"/>
      <c r="F2" s="259"/>
      <c r="G2" s="259"/>
      <c r="H2" s="259"/>
      <c r="I2" s="259"/>
      <c r="J2" s="259"/>
      <c r="K2" s="260"/>
    </row>
    <row r="3" spans="2:11" s="17" customFormat="1" ht="45" customHeight="1">
      <c r="B3" s="261"/>
      <c r="C3" s="390" t="s">
        <v>1246</v>
      </c>
      <c r="D3" s="390"/>
      <c r="E3" s="390"/>
      <c r="F3" s="390"/>
      <c r="G3" s="390"/>
      <c r="H3" s="390"/>
      <c r="I3" s="390"/>
      <c r="J3" s="390"/>
      <c r="K3" s="262"/>
    </row>
    <row r="4" spans="2:11" s="1" customFormat="1" ht="25.5" customHeight="1">
      <c r="B4" s="263"/>
      <c r="C4" s="395" t="s">
        <v>1247</v>
      </c>
      <c r="D4" s="395"/>
      <c r="E4" s="395"/>
      <c r="F4" s="395"/>
      <c r="G4" s="395"/>
      <c r="H4" s="395"/>
      <c r="I4" s="395"/>
      <c r="J4" s="395"/>
      <c r="K4" s="264"/>
    </row>
    <row r="5" spans="2:11" s="1" customFormat="1" ht="5.25" customHeight="1">
      <c r="B5" s="263"/>
      <c r="C5" s="265"/>
      <c r="D5" s="265"/>
      <c r="E5" s="265"/>
      <c r="F5" s="265"/>
      <c r="G5" s="265"/>
      <c r="H5" s="265"/>
      <c r="I5" s="265"/>
      <c r="J5" s="265"/>
      <c r="K5" s="264"/>
    </row>
    <row r="6" spans="2:11" s="1" customFormat="1" ht="15" customHeight="1">
      <c r="B6" s="263"/>
      <c r="C6" s="394" t="s">
        <v>1248</v>
      </c>
      <c r="D6" s="394"/>
      <c r="E6" s="394"/>
      <c r="F6" s="394"/>
      <c r="G6" s="394"/>
      <c r="H6" s="394"/>
      <c r="I6" s="394"/>
      <c r="J6" s="394"/>
      <c r="K6" s="264"/>
    </row>
    <row r="7" spans="2:11" s="1" customFormat="1" ht="15" customHeight="1">
      <c r="B7" s="267"/>
      <c r="C7" s="394" t="s">
        <v>1249</v>
      </c>
      <c r="D7" s="394"/>
      <c r="E7" s="394"/>
      <c r="F7" s="394"/>
      <c r="G7" s="394"/>
      <c r="H7" s="394"/>
      <c r="I7" s="394"/>
      <c r="J7" s="394"/>
      <c r="K7" s="264"/>
    </row>
    <row r="8" spans="2:11" s="1" customFormat="1" ht="12.75" customHeight="1">
      <c r="B8" s="267"/>
      <c r="C8" s="266"/>
      <c r="D8" s="266"/>
      <c r="E8" s="266"/>
      <c r="F8" s="266"/>
      <c r="G8" s="266"/>
      <c r="H8" s="266"/>
      <c r="I8" s="266"/>
      <c r="J8" s="266"/>
      <c r="K8" s="264"/>
    </row>
    <row r="9" spans="2:11" s="1" customFormat="1" ht="15" customHeight="1">
      <c r="B9" s="267"/>
      <c r="C9" s="394" t="s">
        <v>1250</v>
      </c>
      <c r="D9" s="394"/>
      <c r="E9" s="394"/>
      <c r="F9" s="394"/>
      <c r="G9" s="394"/>
      <c r="H9" s="394"/>
      <c r="I9" s="394"/>
      <c r="J9" s="394"/>
      <c r="K9" s="264"/>
    </row>
    <row r="10" spans="2:11" s="1" customFormat="1" ht="15" customHeight="1">
      <c r="B10" s="267"/>
      <c r="C10" s="266"/>
      <c r="D10" s="394" t="s">
        <v>1251</v>
      </c>
      <c r="E10" s="394"/>
      <c r="F10" s="394"/>
      <c r="G10" s="394"/>
      <c r="H10" s="394"/>
      <c r="I10" s="394"/>
      <c r="J10" s="394"/>
      <c r="K10" s="264"/>
    </row>
    <row r="11" spans="2:11" s="1" customFormat="1" ht="15" customHeight="1">
      <c r="B11" s="267"/>
      <c r="C11" s="268"/>
      <c r="D11" s="394" t="s">
        <v>1252</v>
      </c>
      <c r="E11" s="394"/>
      <c r="F11" s="394"/>
      <c r="G11" s="394"/>
      <c r="H11" s="394"/>
      <c r="I11" s="394"/>
      <c r="J11" s="394"/>
      <c r="K11" s="264"/>
    </row>
    <row r="12" spans="2:11" s="1" customFormat="1" ht="15" customHeight="1">
      <c r="B12" s="267"/>
      <c r="C12" s="268"/>
      <c r="D12" s="266"/>
      <c r="E12" s="266"/>
      <c r="F12" s="266"/>
      <c r="G12" s="266"/>
      <c r="H12" s="266"/>
      <c r="I12" s="266"/>
      <c r="J12" s="266"/>
      <c r="K12" s="264"/>
    </row>
    <row r="13" spans="2:11" s="1" customFormat="1" ht="15" customHeight="1">
      <c r="B13" s="267"/>
      <c r="C13" s="268"/>
      <c r="D13" s="269" t="s">
        <v>1253</v>
      </c>
      <c r="E13" s="266"/>
      <c r="F13" s="266"/>
      <c r="G13" s="266"/>
      <c r="H13" s="266"/>
      <c r="I13" s="266"/>
      <c r="J13" s="266"/>
      <c r="K13" s="264"/>
    </row>
    <row r="14" spans="2:11" s="1" customFormat="1" ht="12.75" customHeight="1">
      <c r="B14" s="267"/>
      <c r="C14" s="268"/>
      <c r="D14" s="268"/>
      <c r="E14" s="268"/>
      <c r="F14" s="268"/>
      <c r="G14" s="268"/>
      <c r="H14" s="268"/>
      <c r="I14" s="268"/>
      <c r="J14" s="268"/>
      <c r="K14" s="264"/>
    </row>
    <row r="15" spans="2:11" s="1" customFormat="1" ht="15" customHeight="1">
      <c r="B15" s="267"/>
      <c r="C15" s="268"/>
      <c r="D15" s="394" t="s">
        <v>1254</v>
      </c>
      <c r="E15" s="394"/>
      <c r="F15" s="394"/>
      <c r="G15" s="394"/>
      <c r="H15" s="394"/>
      <c r="I15" s="394"/>
      <c r="J15" s="394"/>
      <c r="K15" s="264"/>
    </row>
    <row r="16" spans="2:11" s="1" customFormat="1" ht="15" customHeight="1">
      <c r="B16" s="267"/>
      <c r="C16" s="268"/>
      <c r="D16" s="394" t="s">
        <v>1255</v>
      </c>
      <c r="E16" s="394"/>
      <c r="F16" s="394"/>
      <c r="G16" s="394"/>
      <c r="H16" s="394"/>
      <c r="I16" s="394"/>
      <c r="J16" s="394"/>
      <c r="K16" s="264"/>
    </row>
    <row r="17" spans="2:11" s="1" customFormat="1" ht="15" customHeight="1">
      <c r="B17" s="267"/>
      <c r="C17" s="268"/>
      <c r="D17" s="394" t="s">
        <v>1256</v>
      </c>
      <c r="E17" s="394"/>
      <c r="F17" s="394"/>
      <c r="G17" s="394"/>
      <c r="H17" s="394"/>
      <c r="I17" s="394"/>
      <c r="J17" s="394"/>
      <c r="K17" s="264"/>
    </row>
    <row r="18" spans="2:11" s="1" customFormat="1" ht="15" customHeight="1">
      <c r="B18" s="267"/>
      <c r="C18" s="268"/>
      <c r="D18" s="268"/>
      <c r="E18" s="270" t="s">
        <v>79</v>
      </c>
      <c r="F18" s="394" t="s">
        <v>1257</v>
      </c>
      <c r="G18" s="394"/>
      <c r="H18" s="394"/>
      <c r="I18" s="394"/>
      <c r="J18" s="394"/>
      <c r="K18" s="264"/>
    </row>
    <row r="19" spans="2:11" s="1" customFormat="1" ht="15" customHeight="1">
      <c r="B19" s="267"/>
      <c r="C19" s="268"/>
      <c r="D19" s="268"/>
      <c r="E19" s="270" t="s">
        <v>1258</v>
      </c>
      <c r="F19" s="394" t="s">
        <v>1259</v>
      </c>
      <c r="G19" s="394"/>
      <c r="H19" s="394"/>
      <c r="I19" s="394"/>
      <c r="J19" s="394"/>
      <c r="K19" s="264"/>
    </row>
    <row r="20" spans="2:11" s="1" customFormat="1" ht="15" customHeight="1">
      <c r="B20" s="267"/>
      <c r="C20" s="268"/>
      <c r="D20" s="268"/>
      <c r="E20" s="270" t="s">
        <v>1260</v>
      </c>
      <c r="F20" s="394" t="s">
        <v>1261</v>
      </c>
      <c r="G20" s="394"/>
      <c r="H20" s="394"/>
      <c r="I20" s="394"/>
      <c r="J20" s="394"/>
      <c r="K20" s="264"/>
    </row>
    <row r="21" spans="2:11" s="1" customFormat="1" ht="15" customHeight="1">
      <c r="B21" s="267"/>
      <c r="C21" s="268"/>
      <c r="D21" s="268"/>
      <c r="E21" s="270" t="s">
        <v>1262</v>
      </c>
      <c r="F21" s="394" t="s">
        <v>1263</v>
      </c>
      <c r="G21" s="394"/>
      <c r="H21" s="394"/>
      <c r="I21" s="394"/>
      <c r="J21" s="394"/>
      <c r="K21" s="264"/>
    </row>
    <row r="22" spans="2:11" s="1" customFormat="1" ht="15" customHeight="1">
      <c r="B22" s="267"/>
      <c r="C22" s="268"/>
      <c r="D22" s="268"/>
      <c r="E22" s="270" t="s">
        <v>1264</v>
      </c>
      <c r="F22" s="394" t="s">
        <v>1265</v>
      </c>
      <c r="G22" s="394"/>
      <c r="H22" s="394"/>
      <c r="I22" s="394"/>
      <c r="J22" s="394"/>
      <c r="K22" s="264"/>
    </row>
    <row r="23" spans="2:11" s="1" customFormat="1" ht="15" customHeight="1">
      <c r="B23" s="267"/>
      <c r="C23" s="268"/>
      <c r="D23" s="268"/>
      <c r="E23" s="270" t="s">
        <v>1266</v>
      </c>
      <c r="F23" s="394" t="s">
        <v>1267</v>
      </c>
      <c r="G23" s="394"/>
      <c r="H23" s="394"/>
      <c r="I23" s="394"/>
      <c r="J23" s="394"/>
      <c r="K23" s="264"/>
    </row>
    <row r="24" spans="2:11" s="1" customFormat="1" ht="12.75" customHeight="1">
      <c r="B24" s="267"/>
      <c r="C24" s="268"/>
      <c r="D24" s="268"/>
      <c r="E24" s="268"/>
      <c r="F24" s="268"/>
      <c r="G24" s="268"/>
      <c r="H24" s="268"/>
      <c r="I24" s="268"/>
      <c r="J24" s="268"/>
      <c r="K24" s="264"/>
    </row>
    <row r="25" spans="2:11" s="1" customFormat="1" ht="15" customHeight="1">
      <c r="B25" s="267"/>
      <c r="C25" s="394" t="s">
        <v>1268</v>
      </c>
      <c r="D25" s="394"/>
      <c r="E25" s="394"/>
      <c r="F25" s="394"/>
      <c r="G25" s="394"/>
      <c r="H25" s="394"/>
      <c r="I25" s="394"/>
      <c r="J25" s="394"/>
      <c r="K25" s="264"/>
    </row>
    <row r="26" spans="2:11" s="1" customFormat="1" ht="15" customHeight="1">
      <c r="B26" s="267"/>
      <c r="C26" s="394" t="s">
        <v>1269</v>
      </c>
      <c r="D26" s="394"/>
      <c r="E26" s="394"/>
      <c r="F26" s="394"/>
      <c r="G26" s="394"/>
      <c r="H26" s="394"/>
      <c r="I26" s="394"/>
      <c r="J26" s="394"/>
      <c r="K26" s="264"/>
    </row>
    <row r="27" spans="2:11" s="1" customFormat="1" ht="15" customHeight="1">
      <c r="B27" s="267"/>
      <c r="C27" s="266"/>
      <c r="D27" s="394" t="s">
        <v>1270</v>
      </c>
      <c r="E27" s="394"/>
      <c r="F27" s="394"/>
      <c r="G27" s="394"/>
      <c r="H27" s="394"/>
      <c r="I27" s="394"/>
      <c r="J27" s="394"/>
      <c r="K27" s="264"/>
    </row>
    <row r="28" spans="2:11" s="1" customFormat="1" ht="15" customHeight="1">
      <c r="B28" s="267"/>
      <c r="C28" s="268"/>
      <c r="D28" s="394" t="s">
        <v>1271</v>
      </c>
      <c r="E28" s="394"/>
      <c r="F28" s="394"/>
      <c r="G28" s="394"/>
      <c r="H28" s="394"/>
      <c r="I28" s="394"/>
      <c r="J28" s="394"/>
      <c r="K28" s="264"/>
    </row>
    <row r="29" spans="2:11" s="1" customFormat="1" ht="12.75" customHeight="1">
      <c r="B29" s="267"/>
      <c r="C29" s="268"/>
      <c r="D29" s="268"/>
      <c r="E29" s="268"/>
      <c r="F29" s="268"/>
      <c r="G29" s="268"/>
      <c r="H29" s="268"/>
      <c r="I29" s="268"/>
      <c r="J29" s="268"/>
      <c r="K29" s="264"/>
    </row>
    <row r="30" spans="2:11" s="1" customFormat="1" ht="15" customHeight="1">
      <c r="B30" s="267"/>
      <c r="C30" s="268"/>
      <c r="D30" s="394" t="s">
        <v>1272</v>
      </c>
      <c r="E30" s="394"/>
      <c r="F30" s="394"/>
      <c r="G30" s="394"/>
      <c r="H30" s="394"/>
      <c r="I30" s="394"/>
      <c r="J30" s="394"/>
      <c r="K30" s="264"/>
    </row>
    <row r="31" spans="2:11" s="1" customFormat="1" ht="15" customHeight="1">
      <c r="B31" s="267"/>
      <c r="C31" s="268"/>
      <c r="D31" s="394" t="s">
        <v>1273</v>
      </c>
      <c r="E31" s="394"/>
      <c r="F31" s="394"/>
      <c r="G31" s="394"/>
      <c r="H31" s="394"/>
      <c r="I31" s="394"/>
      <c r="J31" s="394"/>
      <c r="K31" s="264"/>
    </row>
    <row r="32" spans="2:11" s="1" customFormat="1" ht="12.75" customHeight="1">
      <c r="B32" s="267"/>
      <c r="C32" s="268"/>
      <c r="D32" s="268"/>
      <c r="E32" s="268"/>
      <c r="F32" s="268"/>
      <c r="G32" s="268"/>
      <c r="H32" s="268"/>
      <c r="I32" s="268"/>
      <c r="J32" s="268"/>
      <c r="K32" s="264"/>
    </row>
    <row r="33" spans="2:11" s="1" customFormat="1" ht="15" customHeight="1">
      <c r="B33" s="267"/>
      <c r="C33" s="268"/>
      <c r="D33" s="394" t="s">
        <v>1274</v>
      </c>
      <c r="E33" s="394"/>
      <c r="F33" s="394"/>
      <c r="G33" s="394"/>
      <c r="H33" s="394"/>
      <c r="I33" s="394"/>
      <c r="J33" s="394"/>
      <c r="K33" s="264"/>
    </row>
    <row r="34" spans="2:11" s="1" customFormat="1" ht="15" customHeight="1">
      <c r="B34" s="267"/>
      <c r="C34" s="268"/>
      <c r="D34" s="394" t="s">
        <v>1275</v>
      </c>
      <c r="E34" s="394"/>
      <c r="F34" s="394"/>
      <c r="G34" s="394"/>
      <c r="H34" s="394"/>
      <c r="I34" s="394"/>
      <c r="J34" s="394"/>
      <c r="K34" s="264"/>
    </row>
    <row r="35" spans="2:11" s="1" customFormat="1" ht="15" customHeight="1">
      <c r="B35" s="267"/>
      <c r="C35" s="268"/>
      <c r="D35" s="394" t="s">
        <v>1276</v>
      </c>
      <c r="E35" s="394"/>
      <c r="F35" s="394"/>
      <c r="G35" s="394"/>
      <c r="H35" s="394"/>
      <c r="I35" s="394"/>
      <c r="J35" s="394"/>
      <c r="K35" s="264"/>
    </row>
    <row r="36" spans="2:11" s="1" customFormat="1" ht="15" customHeight="1">
      <c r="B36" s="267"/>
      <c r="C36" s="268"/>
      <c r="D36" s="266"/>
      <c r="E36" s="269" t="s">
        <v>126</v>
      </c>
      <c r="F36" s="266"/>
      <c r="G36" s="394" t="s">
        <v>1277</v>
      </c>
      <c r="H36" s="394"/>
      <c r="I36" s="394"/>
      <c r="J36" s="394"/>
      <c r="K36" s="264"/>
    </row>
    <row r="37" spans="2:11" s="1" customFormat="1" ht="30.75" customHeight="1">
      <c r="B37" s="267"/>
      <c r="C37" s="268"/>
      <c r="D37" s="266"/>
      <c r="E37" s="269" t="s">
        <v>1278</v>
      </c>
      <c r="F37" s="266"/>
      <c r="G37" s="394" t="s">
        <v>1279</v>
      </c>
      <c r="H37" s="394"/>
      <c r="I37" s="394"/>
      <c r="J37" s="394"/>
      <c r="K37" s="264"/>
    </row>
    <row r="38" spans="2:11" s="1" customFormat="1" ht="15" customHeight="1">
      <c r="B38" s="267"/>
      <c r="C38" s="268"/>
      <c r="D38" s="266"/>
      <c r="E38" s="269" t="s">
        <v>53</v>
      </c>
      <c r="F38" s="266"/>
      <c r="G38" s="394" t="s">
        <v>1280</v>
      </c>
      <c r="H38" s="394"/>
      <c r="I38" s="394"/>
      <c r="J38" s="394"/>
      <c r="K38" s="264"/>
    </row>
    <row r="39" spans="2:11" s="1" customFormat="1" ht="15" customHeight="1">
      <c r="B39" s="267"/>
      <c r="C39" s="268"/>
      <c r="D39" s="266"/>
      <c r="E39" s="269" t="s">
        <v>54</v>
      </c>
      <c r="F39" s="266"/>
      <c r="G39" s="394" t="s">
        <v>1281</v>
      </c>
      <c r="H39" s="394"/>
      <c r="I39" s="394"/>
      <c r="J39" s="394"/>
      <c r="K39" s="264"/>
    </row>
    <row r="40" spans="2:11" s="1" customFormat="1" ht="15" customHeight="1">
      <c r="B40" s="267"/>
      <c r="C40" s="268"/>
      <c r="D40" s="266"/>
      <c r="E40" s="269" t="s">
        <v>127</v>
      </c>
      <c r="F40" s="266"/>
      <c r="G40" s="394" t="s">
        <v>1282</v>
      </c>
      <c r="H40" s="394"/>
      <c r="I40" s="394"/>
      <c r="J40" s="394"/>
      <c r="K40" s="264"/>
    </row>
    <row r="41" spans="2:11" s="1" customFormat="1" ht="15" customHeight="1">
      <c r="B41" s="267"/>
      <c r="C41" s="268"/>
      <c r="D41" s="266"/>
      <c r="E41" s="269" t="s">
        <v>128</v>
      </c>
      <c r="F41" s="266"/>
      <c r="G41" s="394" t="s">
        <v>1283</v>
      </c>
      <c r="H41" s="394"/>
      <c r="I41" s="394"/>
      <c r="J41" s="394"/>
      <c r="K41" s="264"/>
    </row>
    <row r="42" spans="2:11" s="1" customFormat="1" ht="15" customHeight="1">
      <c r="B42" s="267"/>
      <c r="C42" s="268"/>
      <c r="D42" s="266"/>
      <c r="E42" s="269" t="s">
        <v>1284</v>
      </c>
      <c r="F42" s="266"/>
      <c r="G42" s="394" t="s">
        <v>1285</v>
      </c>
      <c r="H42" s="394"/>
      <c r="I42" s="394"/>
      <c r="J42" s="394"/>
      <c r="K42" s="264"/>
    </row>
    <row r="43" spans="2:11" s="1" customFormat="1" ht="15" customHeight="1">
      <c r="B43" s="267"/>
      <c r="C43" s="268"/>
      <c r="D43" s="266"/>
      <c r="E43" s="269"/>
      <c r="F43" s="266"/>
      <c r="G43" s="394" t="s">
        <v>1286</v>
      </c>
      <c r="H43" s="394"/>
      <c r="I43" s="394"/>
      <c r="J43" s="394"/>
      <c r="K43" s="264"/>
    </row>
    <row r="44" spans="2:11" s="1" customFormat="1" ht="15" customHeight="1">
      <c r="B44" s="267"/>
      <c r="C44" s="268"/>
      <c r="D44" s="266"/>
      <c r="E44" s="269" t="s">
        <v>1287</v>
      </c>
      <c r="F44" s="266"/>
      <c r="G44" s="394" t="s">
        <v>1288</v>
      </c>
      <c r="H44" s="394"/>
      <c r="I44" s="394"/>
      <c r="J44" s="394"/>
      <c r="K44" s="264"/>
    </row>
    <row r="45" spans="2:11" s="1" customFormat="1" ht="15" customHeight="1">
      <c r="B45" s="267"/>
      <c r="C45" s="268"/>
      <c r="D45" s="266"/>
      <c r="E45" s="269" t="s">
        <v>130</v>
      </c>
      <c r="F45" s="266"/>
      <c r="G45" s="394" t="s">
        <v>1289</v>
      </c>
      <c r="H45" s="394"/>
      <c r="I45" s="394"/>
      <c r="J45" s="394"/>
      <c r="K45" s="264"/>
    </row>
    <row r="46" spans="2:11" s="1" customFormat="1" ht="12.75" customHeight="1">
      <c r="B46" s="267"/>
      <c r="C46" s="268"/>
      <c r="D46" s="266"/>
      <c r="E46" s="266"/>
      <c r="F46" s="266"/>
      <c r="G46" s="266"/>
      <c r="H46" s="266"/>
      <c r="I46" s="266"/>
      <c r="J46" s="266"/>
      <c r="K46" s="264"/>
    </row>
    <row r="47" spans="2:11" s="1" customFormat="1" ht="15" customHeight="1">
      <c r="B47" s="267"/>
      <c r="C47" s="268"/>
      <c r="D47" s="394" t="s">
        <v>1290</v>
      </c>
      <c r="E47" s="394"/>
      <c r="F47" s="394"/>
      <c r="G47" s="394"/>
      <c r="H47" s="394"/>
      <c r="I47" s="394"/>
      <c r="J47" s="394"/>
      <c r="K47" s="264"/>
    </row>
    <row r="48" spans="2:11" s="1" customFormat="1" ht="15" customHeight="1">
      <c r="B48" s="267"/>
      <c r="C48" s="268"/>
      <c r="D48" s="268"/>
      <c r="E48" s="394" t="s">
        <v>1291</v>
      </c>
      <c r="F48" s="394"/>
      <c r="G48" s="394"/>
      <c r="H48" s="394"/>
      <c r="I48" s="394"/>
      <c r="J48" s="394"/>
      <c r="K48" s="264"/>
    </row>
    <row r="49" spans="2:11" s="1" customFormat="1" ht="15" customHeight="1">
      <c r="B49" s="267"/>
      <c r="C49" s="268"/>
      <c r="D49" s="268"/>
      <c r="E49" s="394" t="s">
        <v>1292</v>
      </c>
      <c r="F49" s="394"/>
      <c r="G49" s="394"/>
      <c r="H49" s="394"/>
      <c r="I49" s="394"/>
      <c r="J49" s="394"/>
      <c r="K49" s="264"/>
    </row>
    <row r="50" spans="2:11" s="1" customFormat="1" ht="15" customHeight="1">
      <c r="B50" s="267"/>
      <c r="C50" s="268"/>
      <c r="D50" s="268"/>
      <c r="E50" s="394" t="s">
        <v>1293</v>
      </c>
      <c r="F50" s="394"/>
      <c r="G50" s="394"/>
      <c r="H50" s="394"/>
      <c r="I50" s="394"/>
      <c r="J50" s="394"/>
      <c r="K50" s="264"/>
    </row>
    <row r="51" spans="2:11" s="1" customFormat="1" ht="15" customHeight="1">
      <c r="B51" s="267"/>
      <c r="C51" s="268"/>
      <c r="D51" s="394" t="s">
        <v>1294</v>
      </c>
      <c r="E51" s="394"/>
      <c r="F51" s="394"/>
      <c r="G51" s="394"/>
      <c r="H51" s="394"/>
      <c r="I51" s="394"/>
      <c r="J51" s="394"/>
      <c r="K51" s="264"/>
    </row>
    <row r="52" spans="2:11" s="1" customFormat="1" ht="25.5" customHeight="1">
      <c r="B52" s="263"/>
      <c r="C52" s="395" t="s">
        <v>1295</v>
      </c>
      <c r="D52" s="395"/>
      <c r="E52" s="395"/>
      <c r="F52" s="395"/>
      <c r="G52" s="395"/>
      <c r="H52" s="395"/>
      <c r="I52" s="395"/>
      <c r="J52" s="395"/>
      <c r="K52" s="264"/>
    </row>
    <row r="53" spans="2:11" s="1" customFormat="1" ht="5.25" customHeight="1">
      <c r="B53" s="263"/>
      <c r="C53" s="265"/>
      <c r="D53" s="265"/>
      <c r="E53" s="265"/>
      <c r="F53" s="265"/>
      <c r="G53" s="265"/>
      <c r="H53" s="265"/>
      <c r="I53" s="265"/>
      <c r="J53" s="265"/>
      <c r="K53" s="264"/>
    </row>
    <row r="54" spans="2:11" s="1" customFormat="1" ht="15" customHeight="1">
      <c r="B54" s="263"/>
      <c r="C54" s="394" t="s">
        <v>1296</v>
      </c>
      <c r="D54" s="394"/>
      <c r="E54" s="394"/>
      <c r="F54" s="394"/>
      <c r="G54" s="394"/>
      <c r="H54" s="394"/>
      <c r="I54" s="394"/>
      <c r="J54" s="394"/>
      <c r="K54" s="264"/>
    </row>
    <row r="55" spans="2:11" s="1" customFormat="1" ht="15" customHeight="1">
      <c r="B55" s="263"/>
      <c r="C55" s="394" t="s">
        <v>1297</v>
      </c>
      <c r="D55" s="394"/>
      <c r="E55" s="394"/>
      <c r="F55" s="394"/>
      <c r="G55" s="394"/>
      <c r="H55" s="394"/>
      <c r="I55" s="394"/>
      <c r="J55" s="394"/>
      <c r="K55" s="264"/>
    </row>
    <row r="56" spans="2:11" s="1" customFormat="1" ht="12.75" customHeight="1">
      <c r="B56" s="263"/>
      <c r="C56" s="266"/>
      <c r="D56" s="266"/>
      <c r="E56" s="266"/>
      <c r="F56" s="266"/>
      <c r="G56" s="266"/>
      <c r="H56" s="266"/>
      <c r="I56" s="266"/>
      <c r="J56" s="266"/>
      <c r="K56" s="264"/>
    </row>
    <row r="57" spans="2:11" s="1" customFormat="1" ht="15" customHeight="1">
      <c r="B57" s="263"/>
      <c r="C57" s="394" t="s">
        <v>1298</v>
      </c>
      <c r="D57" s="394"/>
      <c r="E57" s="394"/>
      <c r="F57" s="394"/>
      <c r="G57" s="394"/>
      <c r="H57" s="394"/>
      <c r="I57" s="394"/>
      <c r="J57" s="394"/>
      <c r="K57" s="264"/>
    </row>
    <row r="58" spans="2:11" s="1" customFormat="1" ht="15" customHeight="1">
      <c r="B58" s="263"/>
      <c r="C58" s="268"/>
      <c r="D58" s="394" t="s">
        <v>1299</v>
      </c>
      <c r="E58" s="394"/>
      <c r="F58" s="394"/>
      <c r="G58" s="394"/>
      <c r="H58" s="394"/>
      <c r="I58" s="394"/>
      <c r="J58" s="394"/>
      <c r="K58" s="264"/>
    </row>
    <row r="59" spans="2:11" s="1" customFormat="1" ht="15" customHeight="1">
      <c r="B59" s="263"/>
      <c r="C59" s="268"/>
      <c r="D59" s="394" t="s">
        <v>1300</v>
      </c>
      <c r="E59" s="394"/>
      <c r="F59" s="394"/>
      <c r="G59" s="394"/>
      <c r="H59" s="394"/>
      <c r="I59" s="394"/>
      <c r="J59" s="394"/>
      <c r="K59" s="264"/>
    </row>
    <row r="60" spans="2:11" s="1" customFormat="1" ht="15" customHeight="1">
      <c r="B60" s="263"/>
      <c r="C60" s="268"/>
      <c r="D60" s="394" t="s">
        <v>1301</v>
      </c>
      <c r="E60" s="394"/>
      <c r="F60" s="394"/>
      <c r="G60" s="394"/>
      <c r="H60" s="394"/>
      <c r="I60" s="394"/>
      <c r="J60" s="394"/>
      <c r="K60" s="264"/>
    </row>
    <row r="61" spans="2:11" s="1" customFormat="1" ht="15" customHeight="1">
      <c r="B61" s="263"/>
      <c r="C61" s="268"/>
      <c r="D61" s="394" t="s">
        <v>1302</v>
      </c>
      <c r="E61" s="394"/>
      <c r="F61" s="394"/>
      <c r="G61" s="394"/>
      <c r="H61" s="394"/>
      <c r="I61" s="394"/>
      <c r="J61" s="394"/>
      <c r="K61" s="264"/>
    </row>
    <row r="62" spans="2:11" s="1" customFormat="1" ht="15" customHeight="1">
      <c r="B62" s="263"/>
      <c r="C62" s="268"/>
      <c r="D62" s="396" t="s">
        <v>1303</v>
      </c>
      <c r="E62" s="396"/>
      <c r="F62" s="396"/>
      <c r="G62" s="396"/>
      <c r="H62" s="396"/>
      <c r="I62" s="396"/>
      <c r="J62" s="396"/>
      <c r="K62" s="264"/>
    </row>
    <row r="63" spans="2:11" s="1" customFormat="1" ht="15" customHeight="1">
      <c r="B63" s="263"/>
      <c r="C63" s="268"/>
      <c r="D63" s="394" t="s">
        <v>1304</v>
      </c>
      <c r="E63" s="394"/>
      <c r="F63" s="394"/>
      <c r="G63" s="394"/>
      <c r="H63" s="394"/>
      <c r="I63" s="394"/>
      <c r="J63" s="394"/>
      <c r="K63" s="264"/>
    </row>
    <row r="64" spans="2:11" s="1" customFormat="1" ht="12.75" customHeight="1">
      <c r="B64" s="263"/>
      <c r="C64" s="268"/>
      <c r="D64" s="268"/>
      <c r="E64" s="271"/>
      <c r="F64" s="268"/>
      <c r="G64" s="268"/>
      <c r="H64" s="268"/>
      <c r="I64" s="268"/>
      <c r="J64" s="268"/>
      <c r="K64" s="264"/>
    </row>
    <row r="65" spans="2:11" s="1" customFormat="1" ht="15" customHeight="1">
      <c r="B65" s="263"/>
      <c r="C65" s="268"/>
      <c r="D65" s="394" t="s">
        <v>1305</v>
      </c>
      <c r="E65" s="394"/>
      <c r="F65" s="394"/>
      <c r="G65" s="394"/>
      <c r="H65" s="394"/>
      <c r="I65" s="394"/>
      <c r="J65" s="394"/>
      <c r="K65" s="264"/>
    </row>
    <row r="66" spans="2:11" s="1" customFormat="1" ht="15" customHeight="1">
      <c r="B66" s="263"/>
      <c r="C66" s="268"/>
      <c r="D66" s="396" t="s">
        <v>1306</v>
      </c>
      <c r="E66" s="396"/>
      <c r="F66" s="396"/>
      <c r="G66" s="396"/>
      <c r="H66" s="396"/>
      <c r="I66" s="396"/>
      <c r="J66" s="396"/>
      <c r="K66" s="264"/>
    </row>
    <row r="67" spans="2:11" s="1" customFormat="1" ht="15" customHeight="1">
      <c r="B67" s="263"/>
      <c r="C67" s="268"/>
      <c r="D67" s="394" t="s">
        <v>1307</v>
      </c>
      <c r="E67" s="394"/>
      <c r="F67" s="394"/>
      <c r="G67" s="394"/>
      <c r="H67" s="394"/>
      <c r="I67" s="394"/>
      <c r="J67" s="394"/>
      <c r="K67" s="264"/>
    </row>
    <row r="68" spans="2:11" s="1" customFormat="1" ht="15" customHeight="1">
      <c r="B68" s="263"/>
      <c r="C68" s="268"/>
      <c r="D68" s="394" t="s">
        <v>1308</v>
      </c>
      <c r="E68" s="394"/>
      <c r="F68" s="394"/>
      <c r="G68" s="394"/>
      <c r="H68" s="394"/>
      <c r="I68" s="394"/>
      <c r="J68" s="394"/>
      <c r="K68" s="264"/>
    </row>
    <row r="69" spans="2:11" s="1" customFormat="1" ht="15" customHeight="1">
      <c r="B69" s="263"/>
      <c r="C69" s="268"/>
      <c r="D69" s="394" t="s">
        <v>1309</v>
      </c>
      <c r="E69" s="394"/>
      <c r="F69" s="394"/>
      <c r="G69" s="394"/>
      <c r="H69" s="394"/>
      <c r="I69" s="394"/>
      <c r="J69" s="394"/>
      <c r="K69" s="264"/>
    </row>
    <row r="70" spans="2:11" s="1" customFormat="1" ht="15" customHeight="1">
      <c r="B70" s="263"/>
      <c r="C70" s="268"/>
      <c r="D70" s="394" t="s">
        <v>1310</v>
      </c>
      <c r="E70" s="394"/>
      <c r="F70" s="394"/>
      <c r="G70" s="394"/>
      <c r="H70" s="394"/>
      <c r="I70" s="394"/>
      <c r="J70" s="394"/>
      <c r="K70" s="264"/>
    </row>
    <row r="71" spans="2:11" s="1" customFormat="1" ht="12.75" customHeight="1">
      <c r="B71" s="272"/>
      <c r="C71" s="273"/>
      <c r="D71" s="273"/>
      <c r="E71" s="273"/>
      <c r="F71" s="273"/>
      <c r="G71" s="273"/>
      <c r="H71" s="273"/>
      <c r="I71" s="273"/>
      <c r="J71" s="273"/>
      <c r="K71" s="274"/>
    </row>
    <row r="72" spans="2:11" s="1" customFormat="1" ht="18.75" customHeight="1">
      <c r="B72" s="275"/>
      <c r="C72" s="275"/>
      <c r="D72" s="275"/>
      <c r="E72" s="275"/>
      <c r="F72" s="275"/>
      <c r="G72" s="275"/>
      <c r="H72" s="275"/>
      <c r="I72" s="275"/>
      <c r="J72" s="275"/>
      <c r="K72" s="276"/>
    </row>
    <row r="73" spans="2:11" s="1" customFormat="1" ht="18.75" customHeight="1">
      <c r="B73" s="276"/>
      <c r="C73" s="276"/>
      <c r="D73" s="276"/>
      <c r="E73" s="276"/>
      <c r="F73" s="276"/>
      <c r="G73" s="276"/>
      <c r="H73" s="276"/>
      <c r="I73" s="276"/>
      <c r="J73" s="276"/>
      <c r="K73" s="276"/>
    </row>
    <row r="74" spans="2:11" s="1" customFormat="1" ht="7.5" customHeight="1">
      <c r="B74" s="277"/>
      <c r="C74" s="278"/>
      <c r="D74" s="278"/>
      <c r="E74" s="278"/>
      <c r="F74" s="278"/>
      <c r="G74" s="278"/>
      <c r="H74" s="278"/>
      <c r="I74" s="278"/>
      <c r="J74" s="278"/>
      <c r="K74" s="279"/>
    </row>
    <row r="75" spans="2:11" s="1" customFormat="1" ht="45" customHeight="1">
      <c r="B75" s="280"/>
      <c r="C75" s="389" t="s">
        <v>1311</v>
      </c>
      <c r="D75" s="389"/>
      <c r="E75" s="389"/>
      <c r="F75" s="389"/>
      <c r="G75" s="389"/>
      <c r="H75" s="389"/>
      <c r="I75" s="389"/>
      <c r="J75" s="389"/>
      <c r="K75" s="281"/>
    </row>
    <row r="76" spans="2:11" s="1" customFormat="1" ht="17.25" customHeight="1">
      <c r="B76" s="280"/>
      <c r="C76" s="282" t="s">
        <v>1312</v>
      </c>
      <c r="D76" s="282"/>
      <c r="E76" s="282"/>
      <c r="F76" s="282" t="s">
        <v>1313</v>
      </c>
      <c r="G76" s="283"/>
      <c r="H76" s="282" t="s">
        <v>54</v>
      </c>
      <c r="I76" s="282" t="s">
        <v>57</v>
      </c>
      <c r="J76" s="282" t="s">
        <v>1314</v>
      </c>
      <c r="K76" s="281"/>
    </row>
    <row r="77" spans="2:11" s="1" customFormat="1" ht="17.25" customHeight="1">
      <c r="B77" s="280"/>
      <c r="C77" s="284" t="s">
        <v>1315</v>
      </c>
      <c r="D77" s="284"/>
      <c r="E77" s="284"/>
      <c r="F77" s="285" t="s">
        <v>1316</v>
      </c>
      <c r="G77" s="286"/>
      <c r="H77" s="284"/>
      <c r="I77" s="284"/>
      <c r="J77" s="284" t="s">
        <v>1317</v>
      </c>
      <c r="K77" s="281"/>
    </row>
    <row r="78" spans="2:11" s="1" customFormat="1" ht="5.25" customHeight="1">
      <c r="B78" s="280"/>
      <c r="C78" s="287"/>
      <c r="D78" s="287"/>
      <c r="E78" s="287"/>
      <c r="F78" s="287"/>
      <c r="G78" s="288"/>
      <c r="H78" s="287"/>
      <c r="I78" s="287"/>
      <c r="J78" s="287"/>
      <c r="K78" s="281"/>
    </row>
    <row r="79" spans="2:11" s="1" customFormat="1" ht="15" customHeight="1">
      <c r="B79" s="280"/>
      <c r="C79" s="269" t="s">
        <v>53</v>
      </c>
      <c r="D79" s="289"/>
      <c r="E79" s="289"/>
      <c r="F79" s="290" t="s">
        <v>1318</v>
      </c>
      <c r="G79" s="291"/>
      <c r="H79" s="269" t="s">
        <v>1319</v>
      </c>
      <c r="I79" s="269" t="s">
        <v>1320</v>
      </c>
      <c r="J79" s="269">
        <v>20</v>
      </c>
      <c r="K79" s="281"/>
    </row>
    <row r="80" spans="2:11" s="1" customFormat="1" ht="15" customHeight="1">
      <c r="B80" s="280"/>
      <c r="C80" s="269" t="s">
        <v>1321</v>
      </c>
      <c r="D80" s="269"/>
      <c r="E80" s="269"/>
      <c r="F80" s="290" t="s">
        <v>1318</v>
      </c>
      <c r="G80" s="291"/>
      <c r="H80" s="269" t="s">
        <v>1322</v>
      </c>
      <c r="I80" s="269" t="s">
        <v>1320</v>
      </c>
      <c r="J80" s="269">
        <v>120</v>
      </c>
      <c r="K80" s="281"/>
    </row>
    <row r="81" spans="2:11" s="1" customFormat="1" ht="15" customHeight="1">
      <c r="B81" s="292"/>
      <c r="C81" s="269" t="s">
        <v>1323</v>
      </c>
      <c r="D81" s="269"/>
      <c r="E81" s="269"/>
      <c r="F81" s="290" t="s">
        <v>1324</v>
      </c>
      <c r="G81" s="291"/>
      <c r="H81" s="269" t="s">
        <v>1325</v>
      </c>
      <c r="I81" s="269" t="s">
        <v>1320</v>
      </c>
      <c r="J81" s="269">
        <v>50</v>
      </c>
      <c r="K81" s="281"/>
    </row>
    <row r="82" spans="2:11" s="1" customFormat="1" ht="15" customHeight="1">
      <c r="B82" s="292"/>
      <c r="C82" s="269" t="s">
        <v>1326</v>
      </c>
      <c r="D82" s="269"/>
      <c r="E82" s="269"/>
      <c r="F82" s="290" t="s">
        <v>1318</v>
      </c>
      <c r="G82" s="291"/>
      <c r="H82" s="269" t="s">
        <v>1327</v>
      </c>
      <c r="I82" s="269" t="s">
        <v>1328</v>
      </c>
      <c r="J82" s="269"/>
      <c r="K82" s="281"/>
    </row>
    <row r="83" spans="2:11" s="1" customFormat="1" ht="15" customHeight="1">
      <c r="B83" s="292"/>
      <c r="C83" s="293" t="s">
        <v>1329</v>
      </c>
      <c r="D83" s="293"/>
      <c r="E83" s="293"/>
      <c r="F83" s="294" t="s">
        <v>1324</v>
      </c>
      <c r="G83" s="293"/>
      <c r="H83" s="293" t="s">
        <v>1330</v>
      </c>
      <c r="I83" s="293" t="s">
        <v>1320</v>
      </c>
      <c r="J83" s="293">
        <v>15</v>
      </c>
      <c r="K83" s="281"/>
    </row>
    <row r="84" spans="2:11" s="1" customFormat="1" ht="15" customHeight="1">
      <c r="B84" s="292"/>
      <c r="C84" s="293" t="s">
        <v>1331</v>
      </c>
      <c r="D84" s="293"/>
      <c r="E84" s="293"/>
      <c r="F84" s="294" t="s">
        <v>1324</v>
      </c>
      <c r="G84" s="293"/>
      <c r="H84" s="293" t="s">
        <v>1332</v>
      </c>
      <c r="I84" s="293" t="s">
        <v>1320</v>
      </c>
      <c r="J84" s="293">
        <v>15</v>
      </c>
      <c r="K84" s="281"/>
    </row>
    <row r="85" spans="2:11" s="1" customFormat="1" ht="15" customHeight="1">
      <c r="B85" s="292"/>
      <c r="C85" s="293" t="s">
        <v>1333</v>
      </c>
      <c r="D85" s="293"/>
      <c r="E85" s="293"/>
      <c r="F85" s="294" t="s">
        <v>1324</v>
      </c>
      <c r="G85" s="293"/>
      <c r="H85" s="293" t="s">
        <v>1334</v>
      </c>
      <c r="I85" s="293" t="s">
        <v>1320</v>
      </c>
      <c r="J85" s="293">
        <v>20</v>
      </c>
      <c r="K85" s="281"/>
    </row>
    <row r="86" spans="2:11" s="1" customFormat="1" ht="15" customHeight="1">
      <c r="B86" s="292"/>
      <c r="C86" s="293" t="s">
        <v>1335</v>
      </c>
      <c r="D86" s="293"/>
      <c r="E86" s="293"/>
      <c r="F86" s="294" t="s">
        <v>1324</v>
      </c>
      <c r="G86" s="293"/>
      <c r="H86" s="293" t="s">
        <v>1336</v>
      </c>
      <c r="I86" s="293" t="s">
        <v>1320</v>
      </c>
      <c r="J86" s="293">
        <v>20</v>
      </c>
      <c r="K86" s="281"/>
    </row>
    <row r="87" spans="2:11" s="1" customFormat="1" ht="15" customHeight="1">
      <c r="B87" s="292"/>
      <c r="C87" s="269" t="s">
        <v>1337</v>
      </c>
      <c r="D87" s="269"/>
      <c r="E87" s="269"/>
      <c r="F87" s="290" t="s">
        <v>1324</v>
      </c>
      <c r="G87" s="291"/>
      <c r="H87" s="269" t="s">
        <v>1338</v>
      </c>
      <c r="I87" s="269" t="s">
        <v>1320</v>
      </c>
      <c r="J87" s="269">
        <v>50</v>
      </c>
      <c r="K87" s="281"/>
    </row>
    <row r="88" spans="2:11" s="1" customFormat="1" ht="15" customHeight="1">
      <c r="B88" s="292"/>
      <c r="C88" s="269" t="s">
        <v>1339</v>
      </c>
      <c r="D88" s="269"/>
      <c r="E88" s="269"/>
      <c r="F88" s="290" t="s">
        <v>1324</v>
      </c>
      <c r="G88" s="291"/>
      <c r="H88" s="269" t="s">
        <v>1340</v>
      </c>
      <c r="I88" s="269" t="s">
        <v>1320</v>
      </c>
      <c r="J88" s="269">
        <v>20</v>
      </c>
      <c r="K88" s="281"/>
    </row>
    <row r="89" spans="2:11" s="1" customFormat="1" ht="15" customHeight="1">
      <c r="B89" s="292"/>
      <c r="C89" s="269" t="s">
        <v>1341</v>
      </c>
      <c r="D89" s="269"/>
      <c r="E89" s="269"/>
      <c r="F89" s="290" t="s">
        <v>1324</v>
      </c>
      <c r="G89" s="291"/>
      <c r="H89" s="269" t="s">
        <v>1342</v>
      </c>
      <c r="I89" s="269" t="s">
        <v>1320</v>
      </c>
      <c r="J89" s="269">
        <v>20</v>
      </c>
      <c r="K89" s="281"/>
    </row>
    <row r="90" spans="2:11" s="1" customFormat="1" ht="15" customHeight="1">
      <c r="B90" s="292"/>
      <c r="C90" s="269" t="s">
        <v>1343</v>
      </c>
      <c r="D90" s="269"/>
      <c r="E90" s="269"/>
      <c r="F90" s="290" t="s">
        <v>1324</v>
      </c>
      <c r="G90" s="291"/>
      <c r="H90" s="269" t="s">
        <v>1344</v>
      </c>
      <c r="I90" s="269" t="s">
        <v>1320</v>
      </c>
      <c r="J90" s="269">
        <v>50</v>
      </c>
      <c r="K90" s="281"/>
    </row>
    <row r="91" spans="2:11" s="1" customFormat="1" ht="15" customHeight="1">
      <c r="B91" s="292"/>
      <c r="C91" s="269" t="s">
        <v>1345</v>
      </c>
      <c r="D91" s="269"/>
      <c r="E91" s="269"/>
      <c r="F91" s="290" t="s">
        <v>1324</v>
      </c>
      <c r="G91" s="291"/>
      <c r="H91" s="269" t="s">
        <v>1345</v>
      </c>
      <c r="I91" s="269" t="s">
        <v>1320</v>
      </c>
      <c r="J91" s="269">
        <v>50</v>
      </c>
      <c r="K91" s="281"/>
    </row>
    <row r="92" spans="2:11" s="1" customFormat="1" ht="15" customHeight="1">
      <c r="B92" s="292"/>
      <c r="C92" s="269" t="s">
        <v>1346</v>
      </c>
      <c r="D92" s="269"/>
      <c r="E92" s="269"/>
      <c r="F92" s="290" t="s">
        <v>1324</v>
      </c>
      <c r="G92" s="291"/>
      <c r="H92" s="269" t="s">
        <v>1347</v>
      </c>
      <c r="I92" s="269" t="s">
        <v>1320</v>
      </c>
      <c r="J92" s="269">
        <v>255</v>
      </c>
      <c r="K92" s="281"/>
    </row>
    <row r="93" spans="2:11" s="1" customFormat="1" ht="15" customHeight="1">
      <c r="B93" s="292"/>
      <c r="C93" s="269" t="s">
        <v>1348</v>
      </c>
      <c r="D93" s="269"/>
      <c r="E93" s="269"/>
      <c r="F93" s="290" t="s">
        <v>1318</v>
      </c>
      <c r="G93" s="291"/>
      <c r="H93" s="269" t="s">
        <v>1349</v>
      </c>
      <c r="I93" s="269" t="s">
        <v>1350</v>
      </c>
      <c r="J93" s="269"/>
      <c r="K93" s="281"/>
    </row>
    <row r="94" spans="2:11" s="1" customFormat="1" ht="15" customHeight="1">
      <c r="B94" s="292"/>
      <c r="C94" s="269" t="s">
        <v>1351</v>
      </c>
      <c r="D94" s="269"/>
      <c r="E94" s="269"/>
      <c r="F94" s="290" t="s">
        <v>1318</v>
      </c>
      <c r="G94" s="291"/>
      <c r="H94" s="269" t="s">
        <v>1352</v>
      </c>
      <c r="I94" s="269" t="s">
        <v>1353</v>
      </c>
      <c r="J94" s="269"/>
      <c r="K94" s="281"/>
    </row>
    <row r="95" spans="2:11" s="1" customFormat="1" ht="15" customHeight="1">
      <c r="B95" s="292"/>
      <c r="C95" s="269" t="s">
        <v>1354</v>
      </c>
      <c r="D95" s="269"/>
      <c r="E95" s="269"/>
      <c r="F95" s="290" t="s">
        <v>1318</v>
      </c>
      <c r="G95" s="291"/>
      <c r="H95" s="269" t="s">
        <v>1354</v>
      </c>
      <c r="I95" s="269" t="s">
        <v>1353</v>
      </c>
      <c r="J95" s="269"/>
      <c r="K95" s="281"/>
    </row>
    <row r="96" spans="2:11" s="1" customFormat="1" ht="15" customHeight="1">
      <c r="B96" s="292"/>
      <c r="C96" s="269" t="s">
        <v>38</v>
      </c>
      <c r="D96" s="269"/>
      <c r="E96" s="269"/>
      <c r="F96" s="290" t="s">
        <v>1318</v>
      </c>
      <c r="G96" s="291"/>
      <c r="H96" s="269" t="s">
        <v>1355</v>
      </c>
      <c r="I96" s="269" t="s">
        <v>1353</v>
      </c>
      <c r="J96" s="269"/>
      <c r="K96" s="281"/>
    </row>
    <row r="97" spans="2:11" s="1" customFormat="1" ht="15" customHeight="1">
      <c r="B97" s="292"/>
      <c r="C97" s="269" t="s">
        <v>48</v>
      </c>
      <c r="D97" s="269"/>
      <c r="E97" s="269"/>
      <c r="F97" s="290" t="s">
        <v>1318</v>
      </c>
      <c r="G97" s="291"/>
      <c r="H97" s="269" t="s">
        <v>1356</v>
      </c>
      <c r="I97" s="269" t="s">
        <v>1353</v>
      </c>
      <c r="J97" s="269"/>
      <c r="K97" s="281"/>
    </row>
    <row r="98" spans="2:11" s="1" customFormat="1" ht="15" customHeight="1">
      <c r="B98" s="295"/>
      <c r="C98" s="296"/>
      <c r="D98" s="296"/>
      <c r="E98" s="296"/>
      <c r="F98" s="296"/>
      <c r="G98" s="296"/>
      <c r="H98" s="296"/>
      <c r="I98" s="296"/>
      <c r="J98" s="296"/>
      <c r="K98" s="297"/>
    </row>
    <row r="99" spans="2:11" s="1" customFormat="1" ht="18.75" customHeight="1">
      <c r="B99" s="298"/>
      <c r="C99" s="299"/>
      <c r="D99" s="299"/>
      <c r="E99" s="299"/>
      <c r="F99" s="299"/>
      <c r="G99" s="299"/>
      <c r="H99" s="299"/>
      <c r="I99" s="299"/>
      <c r="J99" s="299"/>
      <c r="K99" s="298"/>
    </row>
    <row r="100" spans="2:11" s="1" customFormat="1" ht="18.75" customHeight="1">
      <c r="B100" s="276"/>
      <c r="C100" s="276"/>
      <c r="D100" s="276"/>
      <c r="E100" s="276"/>
      <c r="F100" s="276"/>
      <c r="G100" s="276"/>
      <c r="H100" s="276"/>
      <c r="I100" s="276"/>
      <c r="J100" s="276"/>
      <c r="K100" s="276"/>
    </row>
    <row r="101" spans="2:11" s="1" customFormat="1" ht="7.5" customHeight="1">
      <c r="B101" s="277"/>
      <c r="C101" s="278"/>
      <c r="D101" s="278"/>
      <c r="E101" s="278"/>
      <c r="F101" s="278"/>
      <c r="G101" s="278"/>
      <c r="H101" s="278"/>
      <c r="I101" s="278"/>
      <c r="J101" s="278"/>
      <c r="K101" s="279"/>
    </row>
    <row r="102" spans="2:11" s="1" customFormat="1" ht="45" customHeight="1">
      <c r="B102" s="280"/>
      <c r="C102" s="389" t="s">
        <v>1357</v>
      </c>
      <c r="D102" s="389"/>
      <c r="E102" s="389"/>
      <c r="F102" s="389"/>
      <c r="G102" s="389"/>
      <c r="H102" s="389"/>
      <c r="I102" s="389"/>
      <c r="J102" s="389"/>
      <c r="K102" s="281"/>
    </row>
    <row r="103" spans="2:11" s="1" customFormat="1" ht="17.25" customHeight="1">
      <c r="B103" s="280"/>
      <c r="C103" s="282" t="s">
        <v>1312</v>
      </c>
      <c r="D103" s="282"/>
      <c r="E103" s="282"/>
      <c r="F103" s="282" t="s">
        <v>1313</v>
      </c>
      <c r="G103" s="283"/>
      <c r="H103" s="282" t="s">
        <v>54</v>
      </c>
      <c r="I103" s="282" t="s">
        <v>57</v>
      </c>
      <c r="J103" s="282" t="s">
        <v>1314</v>
      </c>
      <c r="K103" s="281"/>
    </row>
    <row r="104" spans="2:11" s="1" customFormat="1" ht="17.25" customHeight="1">
      <c r="B104" s="280"/>
      <c r="C104" s="284" t="s">
        <v>1315</v>
      </c>
      <c r="D104" s="284"/>
      <c r="E104" s="284"/>
      <c r="F104" s="285" t="s">
        <v>1316</v>
      </c>
      <c r="G104" s="286"/>
      <c r="H104" s="284"/>
      <c r="I104" s="284"/>
      <c r="J104" s="284" t="s">
        <v>1317</v>
      </c>
      <c r="K104" s="281"/>
    </row>
    <row r="105" spans="2:11" s="1" customFormat="1" ht="5.25" customHeight="1">
      <c r="B105" s="280"/>
      <c r="C105" s="282"/>
      <c r="D105" s="282"/>
      <c r="E105" s="282"/>
      <c r="F105" s="282"/>
      <c r="G105" s="300"/>
      <c r="H105" s="282"/>
      <c r="I105" s="282"/>
      <c r="J105" s="282"/>
      <c r="K105" s="281"/>
    </row>
    <row r="106" spans="2:11" s="1" customFormat="1" ht="15" customHeight="1">
      <c r="B106" s="280"/>
      <c r="C106" s="269" t="s">
        <v>53</v>
      </c>
      <c r="D106" s="289"/>
      <c r="E106" s="289"/>
      <c r="F106" s="290" t="s">
        <v>1318</v>
      </c>
      <c r="G106" s="269"/>
      <c r="H106" s="269" t="s">
        <v>1358</v>
      </c>
      <c r="I106" s="269" t="s">
        <v>1320</v>
      </c>
      <c r="J106" s="269">
        <v>20</v>
      </c>
      <c r="K106" s="281"/>
    </row>
    <row r="107" spans="2:11" s="1" customFormat="1" ht="15" customHeight="1">
      <c r="B107" s="280"/>
      <c r="C107" s="269" t="s">
        <v>1321</v>
      </c>
      <c r="D107" s="269"/>
      <c r="E107" s="269"/>
      <c r="F107" s="290" t="s">
        <v>1318</v>
      </c>
      <c r="G107" s="269"/>
      <c r="H107" s="269" t="s">
        <v>1358</v>
      </c>
      <c r="I107" s="269" t="s">
        <v>1320</v>
      </c>
      <c r="J107" s="269">
        <v>120</v>
      </c>
      <c r="K107" s="281"/>
    </row>
    <row r="108" spans="2:11" s="1" customFormat="1" ht="15" customHeight="1">
      <c r="B108" s="292"/>
      <c r="C108" s="269" t="s">
        <v>1323</v>
      </c>
      <c r="D108" s="269"/>
      <c r="E108" s="269"/>
      <c r="F108" s="290" t="s">
        <v>1324</v>
      </c>
      <c r="G108" s="269"/>
      <c r="H108" s="269" t="s">
        <v>1358</v>
      </c>
      <c r="I108" s="269" t="s">
        <v>1320</v>
      </c>
      <c r="J108" s="269">
        <v>50</v>
      </c>
      <c r="K108" s="281"/>
    </row>
    <row r="109" spans="2:11" s="1" customFormat="1" ht="15" customHeight="1">
      <c r="B109" s="292"/>
      <c r="C109" s="269" t="s">
        <v>1326</v>
      </c>
      <c r="D109" s="269"/>
      <c r="E109" s="269"/>
      <c r="F109" s="290" t="s">
        <v>1318</v>
      </c>
      <c r="G109" s="269"/>
      <c r="H109" s="269" t="s">
        <v>1358</v>
      </c>
      <c r="I109" s="269" t="s">
        <v>1328</v>
      </c>
      <c r="J109" s="269"/>
      <c r="K109" s="281"/>
    </row>
    <row r="110" spans="2:11" s="1" customFormat="1" ht="15" customHeight="1">
      <c r="B110" s="292"/>
      <c r="C110" s="269" t="s">
        <v>1337</v>
      </c>
      <c r="D110" s="269"/>
      <c r="E110" s="269"/>
      <c r="F110" s="290" t="s">
        <v>1324</v>
      </c>
      <c r="G110" s="269"/>
      <c r="H110" s="269" t="s">
        <v>1358</v>
      </c>
      <c r="I110" s="269" t="s">
        <v>1320</v>
      </c>
      <c r="J110" s="269">
        <v>50</v>
      </c>
      <c r="K110" s="281"/>
    </row>
    <row r="111" spans="2:11" s="1" customFormat="1" ht="15" customHeight="1">
      <c r="B111" s="292"/>
      <c r="C111" s="269" t="s">
        <v>1345</v>
      </c>
      <c r="D111" s="269"/>
      <c r="E111" s="269"/>
      <c r="F111" s="290" t="s">
        <v>1324</v>
      </c>
      <c r="G111" s="269"/>
      <c r="H111" s="269" t="s">
        <v>1358</v>
      </c>
      <c r="I111" s="269" t="s">
        <v>1320</v>
      </c>
      <c r="J111" s="269">
        <v>50</v>
      </c>
      <c r="K111" s="281"/>
    </row>
    <row r="112" spans="2:11" s="1" customFormat="1" ht="15" customHeight="1">
      <c r="B112" s="292"/>
      <c r="C112" s="269" t="s">
        <v>1343</v>
      </c>
      <c r="D112" s="269"/>
      <c r="E112" s="269"/>
      <c r="F112" s="290" t="s">
        <v>1324</v>
      </c>
      <c r="G112" s="269"/>
      <c r="H112" s="269" t="s">
        <v>1358</v>
      </c>
      <c r="I112" s="269" t="s">
        <v>1320</v>
      </c>
      <c r="J112" s="269">
        <v>50</v>
      </c>
      <c r="K112" s="281"/>
    </row>
    <row r="113" spans="2:11" s="1" customFormat="1" ht="15" customHeight="1">
      <c r="B113" s="292"/>
      <c r="C113" s="269" t="s">
        <v>53</v>
      </c>
      <c r="D113" s="269"/>
      <c r="E113" s="269"/>
      <c r="F113" s="290" t="s">
        <v>1318</v>
      </c>
      <c r="G113" s="269"/>
      <c r="H113" s="269" t="s">
        <v>1359</v>
      </c>
      <c r="I113" s="269" t="s">
        <v>1320</v>
      </c>
      <c r="J113" s="269">
        <v>20</v>
      </c>
      <c r="K113" s="281"/>
    </row>
    <row r="114" spans="2:11" s="1" customFormat="1" ht="15" customHeight="1">
      <c r="B114" s="292"/>
      <c r="C114" s="269" t="s">
        <v>1360</v>
      </c>
      <c r="D114" s="269"/>
      <c r="E114" s="269"/>
      <c r="F114" s="290" t="s">
        <v>1318</v>
      </c>
      <c r="G114" s="269"/>
      <c r="H114" s="269" t="s">
        <v>1361</v>
      </c>
      <c r="I114" s="269" t="s">
        <v>1320</v>
      </c>
      <c r="J114" s="269">
        <v>120</v>
      </c>
      <c r="K114" s="281"/>
    </row>
    <row r="115" spans="2:11" s="1" customFormat="1" ht="15" customHeight="1">
      <c r="B115" s="292"/>
      <c r="C115" s="269" t="s">
        <v>38</v>
      </c>
      <c r="D115" s="269"/>
      <c r="E115" s="269"/>
      <c r="F115" s="290" t="s">
        <v>1318</v>
      </c>
      <c r="G115" s="269"/>
      <c r="H115" s="269" t="s">
        <v>1362</v>
      </c>
      <c r="I115" s="269" t="s">
        <v>1353</v>
      </c>
      <c r="J115" s="269"/>
      <c r="K115" s="281"/>
    </row>
    <row r="116" spans="2:11" s="1" customFormat="1" ht="15" customHeight="1">
      <c r="B116" s="292"/>
      <c r="C116" s="269" t="s">
        <v>48</v>
      </c>
      <c r="D116" s="269"/>
      <c r="E116" s="269"/>
      <c r="F116" s="290" t="s">
        <v>1318</v>
      </c>
      <c r="G116" s="269"/>
      <c r="H116" s="269" t="s">
        <v>1363</v>
      </c>
      <c r="I116" s="269" t="s">
        <v>1353</v>
      </c>
      <c r="J116" s="269"/>
      <c r="K116" s="281"/>
    </row>
    <row r="117" spans="2:11" s="1" customFormat="1" ht="15" customHeight="1">
      <c r="B117" s="292"/>
      <c r="C117" s="269" t="s">
        <v>57</v>
      </c>
      <c r="D117" s="269"/>
      <c r="E117" s="269"/>
      <c r="F117" s="290" t="s">
        <v>1318</v>
      </c>
      <c r="G117" s="269"/>
      <c r="H117" s="269" t="s">
        <v>1364</v>
      </c>
      <c r="I117" s="269" t="s">
        <v>1365</v>
      </c>
      <c r="J117" s="269"/>
      <c r="K117" s="281"/>
    </row>
    <row r="118" spans="2:11" s="1" customFormat="1" ht="15" customHeight="1">
      <c r="B118" s="295"/>
      <c r="C118" s="301"/>
      <c r="D118" s="301"/>
      <c r="E118" s="301"/>
      <c r="F118" s="301"/>
      <c r="G118" s="301"/>
      <c r="H118" s="301"/>
      <c r="I118" s="301"/>
      <c r="J118" s="301"/>
      <c r="K118" s="297"/>
    </row>
    <row r="119" spans="2:11" s="1" customFormat="1" ht="18.75" customHeight="1">
      <c r="B119" s="302"/>
      <c r="C119" s="303"/>
      <c r="D119" s="303"/>
      <c r="E119" s="303"/>
      <c r="F119" s="304"/>
      <c r="G119" s="303"/>
      <c r="H119" s="303"/>
      <c r="I119" s="303"/>
      <c r="J119" s="303"/>
      <c r="K119" s="302"/>
    </row>
    <row r="120" spans="2:11" s="1" customFormat="1" ht="18.75" customHeight="1">
      <c r="B120" s="276"/>
      <c r="C120" s="276"/>
      <c r="D120" s="276"/>
      <c r="E120" s="276"/>
      <c r="F120" s="276"/>
      <c r="G120" s="276"/>
      <c r="H120" s="276"/>
      <c r="I120" s="276"/>
      <c r="J120" s="276"/>
      <c r="K120" s="276"/>
    </row>
    <row r="121" spans="2:11" s="1" customFormat="1" ht="7.5" customHeight="1">
      <c r="B121" s="305"/>
      <c r="C121" s="306"/>
      <c r="D121" s="306"/>
      <c r="E121" s="306"/>
      <c r="F121" s="306"/>
      <c r="G121" s="306"/>
      <c r="H121" s="306"/>
      <c r="I121" s="306"/>
      <c r="J121" s="306"/>
      <c r="K121" s="307"/>
    </row>
    <row r="122" spans="2:11" s="1" customFormat="1" ht="45" customHeight="1">
      <c r="B122" s="308"/>
      <c r="C122" s="390" t="s">
        <v>1366</v>
      </c>
      <c r="D122" s="390"/>
      <c r="E122" s="390"/>
      <c r="F122" s="390"/>
      <c r="G122" s="390"/>
      <c r="H122" s="390"/>
      <c r="I122" s="390"/>
      <c r="J122" s="390"/>
      <c r="K122" s="309"/>
    </row>
    <row r="123" spans="2:11" s="1" customFormat="1" ht="17.25" customHeight="1">
      <c r="B123" s="310"/>
      <c r="C123" s="282" t="s">
        <v>1312</v>
      </c>
      <c r="D123" s="282"/>
      <c r="E123" s="282"/>
      <c r="F123" s="282" t="s">
        <v>1313</v>
      </c>
      <c r="G123" s="283"/>
      <c r="H123" s="282" t="s">
        <v>54</v>
      </c>
      <c r="I123" s="282" t="s">
        <v>57</v>
      </c>
      <c r="J123" s="282" t="s">
        <v>1314</v>
      </c>
      <c r="K123" s="311"/>
    </row>
    <row r="124" spans="2:11" s="1" customFormat="1" ht="17.25" customHeight="1">
      <c r="B124" s="310"/>
      <c r="C124" s="284" t="s">
        <v>1315</v>
      </c>
      <c r="D124" s="284"/>
      <c r="E124" s="284"/>
      <c r="F124" s="285" t="s">
        <v>1316</v>
      </c>
      <c r="G124" s="286"/>
      <c r="H124" s="284"/>
      <c r="I124" s="284"/>
      <c r="J124" s="284" t="s">
        <v>1317</v>
      </c>
      <c r="K124" s="311"/>
    </row>
    <row r="125" spans="2:11" s="1" customFormat="1" ht="5.25" customHeight="1">
      <c r="B125" s="312"/>
      <c r="C125" s="287"/>
      <c r="D125" s="287"/>
      <c r="E125" s="287"/>
      <c r="F125" s="287"/>
      <c r="G125" s="313"/>
      <c r="H125" s="287"/>
      <c r="I125" s="287"/>
      <c r="J125" s="287"/>
      <c r="K125" s="314"/>
    </row>
    <row r="126" spans="2:11" s="1" customFormat="1" ht="15" customHeight="1">
      <c r="B126" s="312"/>
      <c r="C126" s="269" t="s">
        <v>1321</v>
      </c>
      <c r="D126" s="289"/>
      <c r="E126" s="289"/>
      <c r="F126" s="290" t="s">
        <v>1318</v>
      </c>
      <c r="G126" s="269"/>
      <c r="H126" s="269" t="s">
        <v>1358</v>
      </c>
      <c r="I126" s="269" t="s">
        <v>1320</v>
      </c>
      <c r="J126" s="269">
        <v>120</v>
      </c>
      <c r="K126" s="315"/>
    </row>
    <row r="127" spans="2:11" s="1" customFormat="1" ht="15" customHeight="1">
      <c r="B127" s="312"/>
      <c r="C127" s="269" t="s">
        <v>1367</v>
      </c>
      <c r="D127" s="269"/>
      <c r="E127" s="269"/>
      <c r="F127" s="290" t="s">
        <v>1318</v>
      </c>
      <c r="G127" s="269"/>
      <c r="H127" s="269" t="s">
        <v>1368</v>
      </c>
      <c r="I127" s="269" t="s">
        <v>1320</v>
      </c>
      <c r="J127" s="269" t="s">
        <v>1369</v>
      </c>
      <c r="K127" s="315"/>
    </row>
    <row r="128" spans="2:11" s="1" customFormat="1" ht="15" customHeight="1">
      <c r="B128" s="312"/>
      <c r="C128" s="269" t="s">
        <v>1266</v>
      </c>
      <c r="D128" s="269"/>
      <c r="E128" s="269"/>
      <c r="F128" s="290" t="s">
        <v>1318</v>
      </c>
      <c r="G128" s="269"/>
      <c r="H128" s="269" t="s">
        <v>1370</v>
      </c>
      <c r="I128" s="269" t="s">
        <v>1320</v>
      </c>
      <c r="J128" s="269" t="s">
        <v>1369</v>
      </c>
      <c r="K128" s="315"/>
    </row>
    <row r="129" spans="2:11" s="1" customFormat="1" ht="15" customHeight="1">
      <c r="B129" s="312"/>
      <c r="C129" s="269" t="s">
        <v>1329</v>
      </c>
      <c r="D129" s="269"/>
      <c r="E129" s="269"/>
      <c r="F129" s="290" t="s">
        <v>1324</v>
      </c>
      <c r="G129" s="269"/>
      <c r="H129" s="269" t="s">
        <v>1330</v>
      </c>
      <c r="I129" s="269" t="s">
        <v>1320</v>
      </c>
      <c r="J129" s="269">
        <v>15</v>
      </c>
      <c r="K129" s="315"/>
    </row>
    <row r="130" spans="2:11" s="1" customFormat="1" ht="15" customHeight="1">
      <c r="B130" s="312"/>
      <c r="C130" s="293" t="s">
        <v>1331</v>
      </c>
      <c r="D130" s="293"/>
      <c r="E130" s="293"/>
      <c r="F130" s="294" t="s">
        <v>1324</v>
      </c>
      <c r="G130" s="293"/>
      <c r="H130" s="293" t="s">
        <v>1332</v>
      </c>
      <c r="I130" s="293" t="s">
        <v>1320</v>
      </c>
      <c r="J130" s="293">
        <v>15</v>
      </c>
      <c r="K130" s="315"/>
    </row>
    <row r="131" spans="2:11" s="1" customFormat="1" ht="15" customHeight="1">
      <c r="B131" s="312"/>
      <c r="C131" s="293" t="s">
        <v>1333</v>
      </c>
      <c r="D131" s="293"/>
      <c r="E131" s="293"/>
      <c r="F131" s="294" t="s">
        <v>1324</v>
      </c>
      <c r="G131" s="293"/>
      <c r="H131" s="293" t="s">
        <v>1334</v>
      </c>
      <c r="I131" s="293" t="s">
        <v>1320</v>
      </c>
      <c r="J131" s="293">
        <v>20</v>
      </c>
      <c r="K131" s="315"/>
    </row>
    <row r="132" spans="2:11" s="1" customFormat="1" ht="15" customHeight="1">
      <c r="B132" s="312"/>
      <c r="C132" s="293" t="s">
        <v>1335</v>
      </c>
      <c r="D132" s="293"/>
      <c r="E132" s="293"/>
      <c r="F132" s="294" t="s">
        <v>1324</v>
      </c>
      <c r="G132" s="293"/>
      <c r="H132" s="293" t="s">
        <v>1336</v>
      </c>
      <c r="I132" s="293" t="s">
        <v>1320</v>
      </c>
      <c r="J132" s="293">
        <v>20</v>
      </c>
      <c r="K132" s="315"/>
    </row>
    <row r="133" spans="2:11" s="1" customFormat="1" ht="15" customHeight="1">
      <c r="B133" s="312"/>
      <c r="C133" s="269" t="s">
        <v>1323</v>
      </c>
      <c r="D133" s="269"/>
      <c r="E133" s="269"/>
      <c r="F133" s="290" t="s">
        <v>1324</v>
      </c>
      <c r="G133" s="269"/>
      <c r="H133" s="269" t="s">
        <v>1358</v>
      </c>
      <c r="I133" s="269" t="s">
        <v>1320</v>
      </c>
      <c r="J133" s="269">
        <v>50</v>
      </c>
      <c r="K133" s="315"/>
    </row>
    <row r="134" spans="2:11" s="1" customFormat="1" ht="15" customHeight="1">
      <c r="B134" s="312"/>
      <c r="C134" s="269" t="s">
        <v>1337</v>
      </c>
      <c r="D134" s="269"/>
      <c r="E134" s="269"/>
      <c r="F134" s="290" t="s">
        <v>1324</v>
      </c>
      <c r="G134" s="269"/>
      <c r="H134" s="269" t="s">
        <v>1358</v>
      </c>
      <c r="I134" s="269" t="s">
        <v>1320</v>
      </c>
      <c r="J134" s="269">
        <v>50</v>
      </c>
      <c r="K134" s="315"/>
    </row>
    <row r="135" spans="2:11" s="1" customFormat="1" ht="15" customHeight="1">
      <c r="B135" s="312"/>
      <c r="C135" s="269" t="s">
        <v>1343</v>
      </c>
      <c r="D135" s="269"/>
      <c r="E135" s="269"/>
      <c r="F135" s="290" t="s">
        <v>1324</v>
      </c>
      <c r="G135" s="269"/>
      <c r="H135" s="269" t="s">
        <v>1358</v>
      </c>
      <c r="I135" s="269" t="s">
        <v>1320</v>
      </c>
      <c r="J135" s="269">
        <v>50</v>
      </c>
      <c r="K135" s="315"/>
    </row>
    <row r="136" spans="2:11" s="1" customFormat="1" ht="15" customHeight="1">
      <c r="B136" s="312"/>
      <c r="C136" s="269" t="s">
        <v>1345</v>
      </c>
      <c r="D136" s="269"/>
      <c r="E136" s="269"/>
      <c r="F136" s="290" t="s">
        <v>1324</v>
      </c>
      <c r="G136" s="269"/>
      <c r="H136" s="269" t="s">
        <v>1358</v>
      </c>
      <c r="I136" s="269" t="s">
        <v>1320</v>
      </c>
      <c r="J136" s="269">
        <v>50</v>
      </c>
      <c r="K136" s="315"/>
    </row>
    <row r="137" spans="2:11" s="1" customFormat="1" ht="15" customHeight="1">
      <c r="B137" s="312"/>
      <c r="C137" s="269" t="s">
        <v>1346</v>
      </c>
      <c r="D137" s="269"/>
      <c r="E137" s="269"/>
      <c r="F137" s="290" t="s">
        <v>1324</v>
      </c>
      <c r="G137" s="269"/>
      <c r="H137" s="269" t="s">
        <v>1371</v>
      </c>
      <c r="I137" s="269" t="s">
        <v>1320</v>
      </c>
      <c r="J137" s="269">
        <v>255</v>
      </c>
      <c r="K137" s="315"/>
    </row>
    <row r="138" spans="2:11" s="1" customFormat="1" ht="15" customHeight="1">
      <c r="B138" s="312"/>
      <c r="C138" s="269" t="s">
        <v>1348</v>
      </c>
      <c r="D138" s="269"/>
      <c r="E138" s="269"/>
      <c r="F138" s="290" t="s">
        <v>1318</v>
      </c>
      <c r="G138" s="269"/>
      <c r="H138" s="269" t="s">
        <v>1372</v>
      </c>
      <c r="I138" s="269" t="s">
        <v>1350</v>
      </c>
      <c r="J138" s="269"/>
      <c r="K138" s="315"/>
    </row>
    <row r="139" spans="2:11" s="1" customFormat="1" ht="15" customHeight="1">
      <c r="B139" s="312"/>
      <c r="C139" s="269" t="s">
        <v>1351</v>
      </c>
      <c r="D139" s="269"/>
      <c r="E139" s="269"/>
      <c r="F139" s="290" t="s">
        <v>1318</v>
      </c>
      <c r="G139" s="269"/>
      <c r="H139" s="269" t="s">
        <v>1373</v>
      </c>
      <c r="I139" s="269" t="s">
        <v>1353</v>
      </c>
      <c r="J139" s="269"/>
      <c r="K139" s="315"/>
    </row>
    <row r="140" spans="2:11" s="1" customFormat="1" ht="15" customHeight="1">
      <c r="B140" s="312"/>
      <c r="C140" s="269" t="s">
        <v>1354</v>
      </c>
      <c r="D140" s="269"/>
      <c r="E140" s="269"/>
      <c r="F140" s="290" t="s">
        <v>1318</v>
      </c>
      <c r="G140" s="269"/>
      <c r="H140" s="269" t="s">
        <v>1354</v>
      </c>
      <c r="I140" s="269" t="s">
        <v>1353</v>
      </c>
      <c r="J140" s="269"/>
      <c r="K140" s="315"/>
    </row>
    <row r="141" spans="2:11" s="1" customFormat="1" ht="15" customHeight="1">
      <c r="B141" s="312"/>
      <c r="C141" s="269" t="s">
        <v>38</v>
      </c>
      <c r="D141" s="269"/>
      <c r="E141" s="269"/>
      <c r="F141" s="290" t="s">
        <v>1318</v>
      </c>
      <c r="G141" s="269"/>
      <c r="H141" s="269" t="s">
        <v>1374</v>
      </c>
      <c r="I141" s="269" t="s">
        <v>1353</v>
      </c>
      <c r="J141" s="269"/>
      <c r="K141" s="315"/>
    </row>
    <row r="142" spans="2:11" s="1" customFormat="1" ht="15" customHeight="1">
      <c r="B142" s="312"/>
      <c r="C142" s="269" t="s">
        <v>1375</v>
      </c>
      <c r="D142" s="269"/>
      <c r="E142" s="269"/>
      <c r="F142" s="290" t="s">
        <v>1318</v>
      </c>
      <c r="G142" s="269"/>
      <c r="H142" s="269" t="s">
        <v>1376</v>
      </c>
      <c r="I142" s="269" t="s">
        <v>1353</v>
      </c>
      <c r="J142" s="269"/>
      <c r="K142" s="315"/>
    </row>
    <row r="143" spans="2:11" s="1" customFormat="1" ht="15" customHeight="1">
      <c r="B143" s="316"/>
      <c r="C143" s="317"/>
      <c r="D143" s="317"/>
      <c r="E143" s="317"/>
      <c r="F143" s="317"/>
      <c r="G143" s="317"/>
      <c r="H143" s="317"/>
      <c r="I143" s="317"/>
      <c r="J143" s="317"/>
      <c r="K143" s="318"/>
    </row>
    <row r="144" spans="2:11" s="1" customFormat="1" ht="18.75" customHeight="1">
      <c r="B144" s="303"/>
      <c r="C144" s="303"/>
      <c r="D144" s="303"/>
      <c r="E144" s="303"/>
      <c r="F144" s="304"/>
      <c r="G144" s="303"/>
      <c r="H144" s="303"/>
      <c r="I144" s="303"/>
      <c r="J144" s="303"/>
      <c r="K144" s="303"/>
    </row>
    <row r="145" spans="2:11" s="1" customFormat="1" ht="18.75" customHeight="1">
      <c r="B145" s="276"/>
      <c r="C145" s="276"/>
      <c r="D145" s="276"/>
      <c r="E145" s="276"/>
      <c r="F145" s="276"/>
      <c r="G145" s="276"/>
      <c r="H145" s="276"/>
      <c r="I145" s="276"/>
      <c r="J145" s="276"/>
      <c r="K145" s="276"/>
    </row>
    <row r="146" spans="2:11" s="1" customFormat="1" ht="7.5" customHeight="1">
      <c r="B146" s="277"/>
      <c r="C146" s="278"/>
      <c r="D146" s="278"/>
      <c r="E146" s="278"/>
      <c r="F146" s="278"/>
      <c r="G146" s="278"/>
      <c r="H146" s="278"/>
      <c r="I146" s="278"/>
      <c r="J146" s="278"/>
      <c r="K146" s="279"/>
    </row>
    <row r="147" spans="2:11" s="1" customFormat="1" ht="45" customHeight="1">
      <c r="B147" s="280"/>
      <c r="C147" s="389" t="s">
        <v>1377</v>
      </c>
      <c r="D147" s="389"/>
      <c r="E147" s="389"/>
      <c r="F147" s="389"/>
      <c r="G147" s="389"/>
      <c r="H147" s="389"/>
      <c r="I147" s="389"/>
      <c r="J147" s="389"/>
      <c r="K147" s="281"/>
    </row>
    <row r="148" spans="2:11" s="1" customFormat="1" ht="17.25" customHeight="1">
      <c r="B148" s="280"/>
      <c r="C148" s="282" t="s">
        <v>1312</v>
      </c>
      <c r="D148" s="282"/>
      <c r="E148" s="282"/>
      <c r="F148" s="282" t="s">
        <v>1313</v>
      </c>
      <c r="G148" s="283"/>
      <c r="H148" s="282" t="s">
        <v>54</v>
      </c>
      <c r="I148" s="282" t="s">
        <v>57</v>
      </c>
      <c r="J148" s="282" t="s">
        <v>1314</v>
      </c>
      <c r="K148" s="281"/>
    </row>
    <row r="149" spans="2:11" s="1" customFormat="1" ht="17.25" customHeight="1">
      <c r="B149" s="280"/>
      <c r="C149" s="284" t="s">
        <v>1315</v>
      </c>
      <c r="D149" s="284"/>
      <c r="E149" s="284"/>
      <c r="F149" s="285" t="s">
        <v>1316</v>
      </c>
      <c r="G149" s="286"/>
      <c r="H149" s="284"/>
      <c r="I149" s="284"/>
      <c r="J149" s="284" t="s">
        <v>1317</v>
      </c>
      <c r="K149" s="281"/>
    </row>
    <row r="150" spans="2:11" s="1" customFormat="1" ht="5.25" customHeight="1">
      <c r="B150" s="292"/>
      <c r="C150" s="287"/>
      <c r="D150" s="287"/>
      <c r="E150" s="287"/>
      <c r="F150" s="287"/>
      <c r="G150" s="288"/>
      <c r="H150" s="287"/>
      <c r="I150" s="287"/>
      <c r="J150" s="287"/>
      <c r="K150" s="315"/>
    </row>
    <row r="151" spans="2:11" s="1" customFormat="1" ht="15" customHeight="1">
      <c r="B151" s="292"/>
      <c r="C151" s="319" t="s">
        <v>1321</v>
      </c>
      <c r="D151" s="269"/>
      <c r="E151" s="269"/>
      <c r="F151" s="320" t="s">
        <v>1318</v>
      </c>
      <c r="G151" s="269"/>
      <c r="H151" s="319" t="s">
        <v>1358</v>
      </c>
      <c r="I151" s="319" t="s">
        <v>1320</v>
      </c>
      <c r="J151" s="319">
        <v>120</v>
      </c>
      <c r="K151" s="315"/>
    </row>
    <row r="152" spans="2:11" s="1" customFormat="1" ht="15" customHeight="1">
      <c r="B152" s="292"/>
      <c r="C152" s="319" t="s">
        <v>1367</v>
      </c>
      <c r="D152" s="269"/>
      <c r="E152" s="269"/>
      <c r="F152" s="320" t="s">
        <v>1318</v>
      </c>
      <c r="G152" s="269"/>
      <c r="H152" s="319" t="s">
        <v>1378</v>
      </c>
      <c r="I152" s="319" t="s">
        <v>1320</v>
      </c>
      <c r="J152" s="319" t="s">
        <v>1369</v>
      </c>
      <c r="K152" s="315"/>
    </row>
    <row r="153" spans="2:11" s="1" customFormat="1" ht="15" customHeight="1">
      <c r="B153" s="292"/>
      <c r="C153" s="319" t="s">
        <v>1266</v>
      </c>
      <c r="D153" s="269"/>
      <c r="E153" s="269"/>
      <c r="F153" s="320" t="s">
        <v>1318</v>
      </c>
      <c r="G153" s="269"/>
      <c r="H153" s="319" t="s">
        <v>1379</v>
      </c>
      <c r="I153" s="319" t="s">
        <v>1320</v>
      </c>
      <c r="J153" s="319" t="s">
        <v>1369</v>
      </c>
      <c r="K153" s="315"/>
    </row>
    <row r="154" spans="2:11" s="1" customFormat="1" ht="15" customHeight="1">
      <c r="B154" s="292"/>
      <c r="C154" s="319" t="s">
        <v>1323</v>
      </c>
      <c r="D154" s="269"/>
      <c r="E154" s="269"/>
      <c r="F154" s="320" t="s">
        <v>1324</v>
      </c>
      <c r="G154" s="269"/>
      <c r="H154" s="319" t="s">
        <v>1358</v>
      </c>
      <c r="I154" s="319" t="s">
        <v>1320</v>
      </c>
      <c r="J154" s="319">
        <v>50</v>
      </c>
      <c r="K154" s="315"/>
    </row>
    <row r="155" spans="2:11" s="1" customFormat="1" ht="15" customHeight="1">
      <c r="B155" s="292"/>
      <c r="C155" s="319" t="s">
        <v>1326</v>
      </c>
      <c r="D155" s="269"/>
      <c r="E155" s="269"/>
      <c r="F155" s="320" t="s">
        <v>1318</v>
      </c>
      <c r="G155" s="269"/>
      <c r="H155" s="319" t="s">
        <v>1358</v>
      </c>
      <c r="I155" s="319" t="s">
        <v>1328</v>
      </c>
      <c r="J155" s="319"/>
      <c r="K155" s="315"/>
    </row>
    <row r="156" spans="2:11" s="1" customFormat="1" ht="15" customHeight="1">
      <c r="B156" s="292"/>
      <c r="C156" s="319" t="s">
        <v>1337</v>
      </c>
      <c r="D156" s="269"/>
      <c r="E156" s="269"/>
      <c r="F156" s="320" t="s">
        <v>1324</v>
      </c>
      <c r="G156" s="269"/>
      <c r="H156" s="319" t="s">
        <v>1358</v>
      </c>
      <c r="I156" s="319" t="s">
        <v>1320</v>
      </c>
      <c r="J156" s="319">
        <v>50</v>
      </c>
      <c r="K156" s="315"/>
    </row>
    <row r="157" spans="2:11" s="1" customFormat="1" ht="15" customHeight="1">
      <c r="B157" s="292"/>
      <c r="C157" s="319" t="s">
        <v>1345</v>
      </c>
      <c r="D157" s="269"/>
      <c r="E157" s="269"/>
      <c r="F157" s="320" t="s">
        <v>1324</v>
      </c>
      <c r="G157" s="269"/>
      <c r="H157" s="319" t="s">
        <v>1358</v>
      </c>
      <c r="I157" s="319" t="s">
        <v>1320</v>
      </c>
      <c r="J157" s="319">
        <v>50</v>
      </c>
      <c r="K157" s="315"/>
    </row>
    <row r="158" spans="2:11" s="1" customFormat="1" ht="15" customHeight="1">
      <c r="B158" s="292"/>
      <c r="C158" s="319" t="s">
        <v>1343</v>
      </c>
      <c r="D158" s="269"/>
      <c r="E158" s="269"/>
      <c r="F158" s="320" t="s">
        <v>1324</v>
      </c>
      <c r="G158" s="269"/>
      <c r="H158" s="319" t="s">
        <v>1358</v>
      </c>
      <c r="I158" s="319" t="s">
        <v>1320</v>
      </c>
      <c r="J158" s="319">
        <v>50</v>
      </c>
      <c r="K158" s="315"/>
    </row>
    <row r="159" spans="2:11" s="1" customFormat="1" ht="15" customHeight="1">
      <c r="B159" s="292"/>
      <c r="C159" s="319" t="s">
        <v>111</v>
      </c>
      <c r="D159" s="269"/>
      <c r="E159" s="269"/>
      <c r="F159" s="320" t="s">
        <v>1318</v>
      </c>
      <c r="G159" s="269"/>
      <c r="H159" s="319" t="s">
        <v>1380</v>
      </c>
      <c r="I159" s="319" t="s">
        <v>1320</v>
      </c>
      <c r="J159" s="319" t="s">
        <v>1381</v>
      </c>
      <c r="K159" s="315"/>
    </row>
    <row r="160" spans="2:11" s="1" customFormat="1" ht="15" customHeight="1">
      <c r="B160" s="292"/>
      <c r="C160" s="319" t="s">
        <v>1382</v>
      </c>
      <c r="D160" s="269"/>
      <c r="E160" s="269"/>
      <c r="F160" s="320" t="s">
        <v>1318</v>
      </c>
      <c r="G160" s="269"/>
      <c r="H160" s="319" t="s">
        <v>1383</v>
      </c>
      <c r="I160" s="319" t="s">
        <v>1353</v>
      </c>
      <c r="J160" s="319"/>
      <c r="K160" s="315"/>
    </row>
    <row r="161" spans="2:11" s="1" customFormat="1" ht="15" customHeight="1">
      <c r="B161" s="321"/>
      <c r="C161" s="322"/>
      <c r="D161" s="322"/>
      <c r="E161" s="322"/>
      <c r="F161" s="322"/>
      <c r="G161" s="322"/>
      <c r="H161" s="322"/>
      <c r="I161" s="322"/>
      <c r="J161" s="322"/>
      <c r="K161" s="323"/>
    </row>
    <row r="162" spans="2:11" s="1" customFormat="1" ht="18.75" customHeight="1">
      <c r="B162" s="303"/>
      <c r="C162" s="313"/>
      <c r="D162" s="313"/>
      <c r="E162" s="313"/>
      <c r="F162" s="324"/>
      <c r="G162" s="313"/>
      <c r="H162" s="313"/>
      <c r="I162" s="313"/>
      <c r="J162" s="313"/>
      <c r="K162" s="303"/>
    </row>
    <row r="163" spans="2:11" s="1" customFormat="1" ht="18.75" customHeight="1">
      <c r="B163" s="303"/>
      <c r="C163" s="313"/>
      <c r="D163" s="313"/>
      <c r="E163" s="313"/>
      <c r="F163" s="324"/>
      <c r="G163" s="313"/>
      <c r="H163" s="313"/>
      <c r="I163" s="313"/>
      <c r="J163" s="313"/>
      <c r="K163" s="303"/>
    </row>
    <row r="164" spans="2:11" s="1" customFormat="1" ht="18.75" customHeight="1">
      <c r="B164" s="303"/>
      <c r="C164" s="313"/>
      <c r="D164" s="313"/>
      <c r="E164" s="313"/>
      <c r="F164" s="324"/>
      <c r="G164" s="313"/>
      <c r="H164" s="313"/>
      <c r="I164" s="313"/>
      <c r="J164" s="313"/>
      <c r="K164" s="303"/>
    </row>
    <row r="165" spans="2:11" s="1" customFormat="1" ht="18.75" customHeight="1">
      <c r="B165" s="303"/>
      <c r="C165" s="313"/>
      <c r="D165" s="313"/>
      <c r="E165" s="313"/>
      <c r="F165" s="324"/>
      <c r="G165" s="313"/>
      <c r="H165" s="313"/>
      <c r="I165" s="313"/>
      <c r="J165" s="313"/>
      <c r="K165" s="303"/>
    </row>
    <row r="166" spans="2:11" s="1" customFormat="1" ht="18.75" customHeight="1">
      <c r="B166" s="303"/>
      <c r="C166" s="313"/>
      <c r="D166" s="313"/>
      <c r="E166" s="313"/>
      <c r="F166" s="324"/>
      <c r="G166" s="313"/>
      <c r="H166" s="313"/>
      <c r="I166" s="313"/>
      <c r="J166" s="313"/>
      <c r="K166" s="303"/>
    </row>
    <row r="167" spans="2:11" s="1" customFormat="1" ht="18.75" customHeight="1">
      <c r="B167" s="303"/>
      <c r="C167" s="313"/>
      <c r="D167" s="313"/>
      <c r="E167" s="313"/>
      <c r="F167" s="324"/>
      <c r="G167" s="313"/>
      <c r="H167" s="313"/>
      <c r="I167" s="313"/>
      <c r="J167" s="313"/>
      <c r="K167" s="303"/>
    </row>
    <row r="168" spans="2:11" s="1" customFormat="1" ht="18.75" customHeight="1">
      <c r="B168" s="303"/>
      <c r="C168" s="313"/>
      <c r="D168" s="313"/>
      <c r="E168" s="313"/>
      <c r="F168" s="324"/>
      <c r="G168" s="313"/>
      <c r="H168" s="313"/>
      <c r="I168" s="313"/>
      <c r="J168" s="313"/>
      <c r="K168" s="303"/>
    </row>
    <row r="169" spans="2:11" s="1" customFormat="1" ht="18.75" customHeight="1">
      <c r="B169" s="276"/>
      <c r="C169" s="276"/>
      <c r="D169" s="276"/>
      <c r="E169" s="276"/>
      <c r="F169" s="276"/>
      <c r="G169" s="276"/>
      <c r="H169" s="276"/>
      <c r="I169" s="276"/>
      <c r="J169" s="276"/>
      <c r="K169" s="276"/>
    </row>
    <row r="170" spans="2:11" s="1" customFormat="1" ht="7.5" customHeight="1">
      <c r="B170" s="258"/>
      <c r="C170" s="259"/>
      <c r="D170" s="259"/>
      <c r="E170" s="259"/>
      <c r="F170" s="259"/>
      <c r="G170" s="259"/>
      <c r="H170" s="259"/>
      <c r="I170" s="259"/>
      <c r="J170" s="259"/>
      <c r="K170" s="260"/>
    </row>
    <row r="171" spans="2:11" s="1" customFormat="1" ht="45" customHeight="1">
      <c r="B171" s="261"/>
      <c r="C171" s="390" t="s">
        <v>1384</v>
      </c>
      <c r="D171" s="390"/>
      <c r="E171" s="390"/>
      <c r="F171" s="390"/>
      <c r="G171" s="390"/>
      <c r="H171" s="390"/>
      <c r="I171" s="390"/>
      <c r="J171" s="390"/>
      <c r="K171" s="262"/>
    </row>
    <row r="172" spans="2:11" s="1" customFormat="1" ht="17.25" customHeight="1">
      <c r="B172" s="261"/>
      <c r="C172" s="282" t="s">
        <v>1312</v>
      </c>
      <c r="D172" s="282"/>
      <c r="E172" s="282"/>
      <c r="F172" s="282" t="s">
        <v>1313</v>
      </c>
      <c r="G172" s="325"/>
      <c r="H172" s="326" t="s">
        <v>54</v>
      </c>
      <c r="I172" s="326" t="s">
        <v>57</v>
      </c>
      <c r="J172" s="282" t="s">
        <v>1314</v>
      </c>
      <c r="K172" s="262"/>
    </row>
    <row r="173" spans="2:11" s="1" customFormat="1" ht="17.25" customHeight="1">
      <c r="B173" s="263"/>
      <c r="C173" s="284" t="s">
        <v>1315</v>
      </c>
      <c r="D173" s="284"/>
      <c r="E173" s="284"/>
      <c r="F173" s="285" t="s">
        <v>1316</v>
      </c>
      <c r="G173" s="327"/>
      <c r="H173" s="328"/>
      <c r="I173" s="328"/>
      <c r="J173" s="284" t="s">
        <v>1317</v>
      </c>
      <c r="K173" s="264"/>
    </row>
    <row r="174" spans="2:11" s="1" customFormat="1" ht="5.25" customHeight="1">
      <c r="B174" s="292"/>
      <c r="C174" s="287"/>
      <c r="D174" s="287"/>
      <c r="E174" s="287"/>
      <c r="F174" s="287"/>
      <c r="G174" s="288"/>
      <c r="H174" s="287"/>
      <c r="I174" s="287"/>
      <c r="J174" s="287"/>
      <c r="K174" s="315"/>
    </row>
    <row r="175" spans="2:11" s="1" customFormat="1" ht="15" customHeight="1">
      <c r="B175" s="292"/>
      <c r="C175" s="269" t="s">
        <v>1321</v>
      </c>
      <c r="D175" s="269"/>
      <c r="E175" s="269"/>
      <c r="F175" s="290" t="s">
        <v>1318</v>
      </c>
      <c r="G175" s="269"/>
      <c r="H175" s="269" t="s">
        <v>1358</v>
      </c>
      <c r="I175" s="269" t="s">
        <v>1320</v>
      </c>
      <c r="J175" s="269">
        <v>120</v>
      </c>
      <c r="K175" s="315"/>
    </row>
    <row r="176" spans="2:11" s="1" customFormat="1" ht="15" customHeight="1">
      <c r="B176" s="292"/>
      <c r="C176" s="269" t="s">
        <v>1367</v>
      </c>
      <c r="D176" s="269"/>
      <c r="E176" s="269"/>
      <c r="F176" s="290" t="s">
        <v>1318</v>
      </c>
      <c r="G176" s="269"/>
      <c r="H176" s="269" t="s">
        <v>1368</v>
      </c>
      <c r="I176" s="269" t="s">
        <v>1320</v>
      </c>
      <c r="J176" s="269" t="s">
        <v>1369</v>
      </c>
      <c r="K176" s="315"/>
    </row>
    <row r="177" spans="2:11" s="1" customFormat="1" ht="15" customHeight="1">
      <c r="B177" s="292"/>
      <c r="C177" s="269" t="s">
        <v>1266</v>
      </c>
      <c r="D177" s="269"/>
      <c r="E177" s="269"/>
      <c r="F177" s="290" t="s">
        <v>1318</v>
      </c>
      <c r="G177" s="269"/>
      <c r="H177" s="269" t="s">
        <v>1385</v>
      </c>
      <c r="I177" s="269" t="s">
        <v>1320</v>
      </c>
      <c r="J177" s="269" t="s">
        <v>1369</v>
      </c>
      <c r="K177" s="315"/>
    </row>
    <row r="178" spans="2:11" s="1" customFormat="1" ht="15" customHeight="1">
      <c r="B178" s="292"/>
      <c r="C178" s="269" t="s">
        <v>1323</v>
      </c>
      <c r="D178" s="269"/>
      <c r="E178" s="269"/>
      <c r="F178" s="290" t="s">
        <v>1324</v>
      </c>
      <c r="G178" s="269"/>
      <c r="H178" s="269" t="s">
        <v>1385</v>
      </c>
      <c r="I178" s="269" t="s">
        <v>1320</v>
      </c>
      <c r="J178" s="269">
        <v>50</v>
      </c>
      <c r="K178" s="315"/>
    </row>
    <row r="179" spans="2:11" s="1" customFormat="1" ht="15" customHeight="1">
      <c r="B179" s="292"/>
      <c r="C179" s="269" t="s">
        <v>1326</v>
      </c>
      <c r="D179" s="269"/>
      <c r="E179" s="269"/>
      <c r="F179" s="290" t="s">
        <v>1318</v>
      </c>
      <c r="G179" s="269"/>
      <c r="H179" s="269" t="s">
        <v>1385</v>
      </c>
      <c r="I179" s="269" t="s">
        <v>1328</v>
      </c>
      <c r="J179" s="269"/>
      <c r="K179" s="315"/>
    </row>
    <row r="180" spans="2:11" s="1" customFormat="1" ht="15" customHeight="1">
      <c r="B180" s="292"/>
      <c r="C180" s="269" t="s">
        <v>1337</v>
      </c>
      <c r="D180" s="269"/>
      <c r="E180" s="269"/>
      <c r="F180" s="290" t="s">
        <v>1324</v>
      </c>
      <c r="G180" s="269"/>
      <c r="H180" s="269" t="s">
        <v>1385</v>
      </c>
      <c r="I180" s="269" t="s">
        <v>1320</v>
      </c>
      <c r="J180" s="269">
        <v>50</v>
      </c>
      <c r="K180" s="315"/>
    </row>
    <row r="181" spans="2:11" s="1" customFormat="1" ht="15" customHeight="1">
      <c r="B181" s="292"/>
      <c r="C181" s="269" t="s">
        <v>1345</v>
      </c>
      <c r="D181" s="269"/>
      <c r="E181" s="269"/>
      <c r="F181" s="290" t="s">
        <v>1324</v>
      </c>
      <c r="G181" s="269"/>
      <c r="H181" s="269" t="s">
        <v>1385</v>
      </c>
      <c r="I181" s="269" t="s">
        <v>1320</v>
      </c>
      <c r="J181" s="269">
        <v>50</v>
      </c>
      <c r="K181" s="315"/>
    </row>
    <row r="182" spans="2:11" s="1" customFormat="1" ht="15" customHeight="1">
      <c r="B182" s="292"/>
      <c r="C182" s="269" t="s">
        <v>1343</v>
      </c>
      <c r="D182" s="269"/>
      <c r="E182" s="269"/>
      <c r="F182" s="290" t="s">
        <v>1324</v>
      </c>
      <c r="G182" s="269"/>
      <c r="H182" s="269" t="s">
        <v>1385</v>
      </c>
      <c r="I182" s="269" t="s">
        <v>1320</v>
      </c>
      <c r="J182" s="269">
        <v>50</v>
      </c>
      <c r="K182" s="315"/>
    </row>
    <row r="183" spans="2:11" s="1" customFormat="1" ht="15" customHeight="1">
      <c r="B183" s="292"/>
      <c r="C183" s="269" t="s">
        <v>126</v>
      </c>
      <c r="D183" s="269"/>
      <c r="E183" s="269"/>
      <c r="F183" s="290" t="s">
        <v>1318</v>
      </c>
      <c r="G183" s="269"/>
      <c r="H183" s="269" t="s">
        <v>1386</v>
      </c>
      <c r="I183" s="269" t="s">
        <v>1387</v>
      </c>
      <c r="J183" s="269"/>
      <c r="K183" s="315"/>
    </row>
    <row r="184" spans="2:11" s="1" customFormat="1" ht="15" customHeight="1">
      <c r="B184" s="292"/>
      <c r="C184" s="269" t="s">
        <v>57</v>
      </c>
      <c r="D184" s="269"/>
      <c r="E184" s="269"/>
      <c r="F184" s="290" t="s">
        <v>1318</v>
      </c>
      <c r="G184" s="269"/>
      <c r="H184" s="269" t="s">
        <v>1388</v>
      </c>
      <c r="I184" s="269" t="s">
        <v>1389</v>
      </c>
      <c r="J184" s="269">
        <v>1</v>
      </c>
      <c r="K184" s="315"/>
    </row>
    <row r="185" spans="2:11" s="1" customFormat="1" ht="15" customHeight="1">
      <c r="B185" s="292"/>
      <c r="C185" s="269" t="s">
        <v>53</v>
      </c>
      <c r="D185" s="269"/>
      <c r="E185" s="269"/>
      <c r="F185" s="290" t="s">
        <v>1318</v>
      </c>
      <c r="G185" s="269"/>
      <c r="H185" s="269" t="s">
        <v>1390</v>
      </c>
      <c r="I185" s="269" t="s">
        <v>1320</v>
      </c>
      <c r="J185" s="269">
        <v>20</v>
      </c>
      <c r="K185" s="315"/>
    </row>
    <row r="186" spans="2:11" s="1" customFormat="1" ht="15" customHeight="1">
      <c r="B186" s="292"/>
      <c r="C186" s="269" t="s">
        <v>54</v>
      </c>
      <c r="D186" s="269"/>
      <c r="E186" s="269"/>
      <c r="F186" s="290" t="s">
        <v>1318</v>
      </c>
      <c r="G186" s="269"/>
      <c r="H186" s="269" t="s">
        <v>1391</v>
      </c>
      <c r="I186" s="269" t="s">
        <v>1320</v>
      </c>
      <c r="J186" s="269">
        <v>255</v>
      </c>
      <c r="K186" s="315"/>
    </row>
    <row r="187" spans="2:11" s="1" customFormat="1" ht="15" customHeight="1">
      <c r="B187" s="292"/>
      <c r="C187" s="269" t="s">
        <v>127</v>
      </c>
      <c r="D187" s="269"/>
      <c r="E187" s="269"/>
      <c r="F187" s="290" t="s">
        <v>1318</v>
      </c>
      <c r="G187" s="269"/>
      <c r="H187" s="269" t="s">
        <v>1282</v>
      </c>
      <c r="I187" s="269" t="s">
        <v>1320</v>
      </c>
      <c r="J187" s="269">
        <v>10</v>
      </c>
      <c r="K187" s="315"/>
    </row>
    <row r="188" spans="2:11" s="1" customFormat="1" ht="15" customHeight="1">
      <c r="B188" s="292"/>
      <c r="C188" s="269" t="s">
        <v>128</v>
      </c>
      <c r="D188" s="269"/>
      <c r="E188" s="269"/>
      <c r="F188" s="290" t="s">
        <v>1318</v>
      </c>
      <c r="G188" s="269"/>
      <c r="H188" s="269" t="s">
        <v>1392</v>
      </c>
      <c r="I188" s="269" t="s">
        <v>1353</v>
      </c>
      <c r="J188" s="269"/>
      <c r="K188" s="315"/>
    </row>
    <row r="189" spans="2:11" s="1" customFormat="1" ht="15" customHeight="1">
      <c r="B189" s="292"/>
      <c r="C189" s="269" t="s">
        <v>1393</v>
      </c>
      <c r="D189" s="269"/>
      <c r="E189" s="269"/>
      <c r="F189" s="290" t="s">
        <v>1318</v>
      </c>
      <c r="G189" s="269"/>
      <c r="H189" s="269" t="s">
        <v>1394</v>
      </c>
      <c r="I189" s="269" t="s">
        <v>1353</v>
      </c>
      <c r="J189" s="269"/>
      <c r="K189" s="315"/>
    </row>
    <row r="190" spans="2:11" s="1" customFormat="1" ht="15" customHeight="1">
      <c r="B190" s="292"/>
      <c r="C190" s="269" t="s">
        <v>1382</v>
      </c>
      <c r="D190" s="269"/>
      <c r="E190" s="269"/>
      <c r="F190" s="290" t="s">
        <v>1318</v>
      </c>
      <c r="G190" s="269"/>
      <c r="H190" s="269" t="s">
        <v>1395</v>
      </c>
      <c r="I190" s="269" t="s">
        <v>1353</v>
      </c>
      <c r="J190" s="269"/>
      <c r="K190" s="315"/>
    </row>
    <row r="191" spans="2:11" s="1" customFormat="1" ht="15" customHeight="1">
      <c r="B191" s="292"/>
      <c r="C191" s="269" t="s">
        <v>130</v>
      </c>
      <c r="D191" s="269"/>
      <c r="E191" s="269"/>
      <c r="F191" s="290" t="s">
        <v>1324</v>
      </c>
      <c r="G191" s="269"/>
      <c r="H191" s="269" t="s">
        <v>1396</v>
      </c>
      <c r="I191" s="269" t="s">
        <v>1320</v>
      </c>
      <c r="J191" s="269">
        <v>50</v>
      </c>
      <c r="K191" s="315"/>
    </row>
    <row r="192" spans="2:11" s="1" customFormat="1" ht="15" customHeight="1">
      <c r="B192" s="292"/>
      <c r="C192" s="269" t="s">
        <v>1397</v>
      </c>
      <c r="D192" s="269"/>
      <c r="E192" s="269"/>
      <c r="F192" s="290" t="s">
        <v>1324</v>
      </c>
      <c r="G192" s="269"/>
      <c r="H192" s="269" t="s">
        <v>1398</v>
      </c>
      <c r="I192" s="269" t="s">
        <v>1399</v>
      </c>
      <c r="J192" s="269"/>
      <c r="K192" s="315"/>
    </row>
    <row r="193" spans="2:11" s="1" customFormat="1" ht="15" customHeight="1">
      <c r="B193" s="292"/>
      <c r="C193" s="269" t="s">
        <v>1400</v>
      </c>
      <c r="D193" s="269"/>
      <c r="E193" s="269"/>
      <c r="F193" s="290" t="s">
        <v>1324</v>
      </c>
      <c r="G193" s="269"/>
      <c r="H193" s="269" t="s">
        <v>1401</v>
      </c>
      <c r="I193" s="269" t="s">
        <v>1399</v>
      </c>
      <c r="J193" s="269"/>
      <c r="K193" s="315"/>
    </row>
    <row r="194" spans="2:11" s="1" customFormat="1" ht="15" customHeight="1">
      <c r="B194" s="292"/>
      <c r="C194" s="269" t="s">
        <v>1402</v>
      </c>
      <c r="D194" s="269"/>
      <c r="E194" s="269"/>
      <c r="F194" s="290" t="s">
        <v>1324</v>
      </c>
      <c r="G194" s="269"/>
      <c r="H194" s="269" t="s">
        <v>1403</v>
      </c>
      <c r="I194" s="269" t="s">
        <v>1399</v>
      </c>
      <c r="J194" s="269"/>
      <c r="K194" s="315"/>
    </row>
    <row r="195" spans="2:11" s="1" customFormat="1" ht="15" customHeight="1">
      <c r="B195" s="292"/>
      <c r="C195" s="329" t="s">
        <v>1404</v>
      </c>
      <c r="D195" s="269"/>
      <c r="E195" s="269"/>
      <c r="F195" s="290" t="s">
        <v>1324</v>
      </c>
      <c r="G195" s="269"/>
      <c r="H195" s="269" t="s">
        <v>1405</v>
      </c>
      <c r="I195" s="269" t="s">
        <v>1406</v>
      </c>
      <c r="J195" s="330" t="s">
        <v>1407</v>
      </c>
      <c r="K195" s="315"/>
    </row>
    <row r="196" spans="2:11" s="1" customFormat="1" ht="15" customHeight="1">
      <c r="B196" s="292"/>
      <c r="C196" s="329" t="s">
        <v>42</v>
      </c>
      <c r="D196" s="269"/>
      <c r="E196" s="269"/>
      <c r="F196" s="290" t="s">
        <v>1318</v>
      </c>
      <c r="G196" s="269"/>
      <c r="H196" s="266" t="s">
        <v>1408</v>
      </c>
      <c r="I196" s="269" t="s">
        <v>1409</v>
      </c>
      <c r="J196" s="269"/>
      <c r="K196" s="315"/>
    </row>
    <row r="197" spans="2:11" s="1" customFormat="1" ht="15" customHeight="1">
      <c r="B197" s="292"/>
      <c r="C197" s="329" t="s">
        <v>1410</v>
      </c>
      <c r="D197" s="269"/>
      <c r="E197" s="269"/>
      <c r="F197" s="290" t="s">
        <v>1318</v>
      </c>
      <c r="G197" s="269"/>
      <c r="H197" s="269" t="s">
        <v>1411</v>
      </c>
      <c r="I197" s="269" t="s">
        <v>1353</v>
      </c>
      <c r="J197" s="269"/>
      <c r="K197" s="315"/>
    </row>
    <row r="198" spans="2:11" s="1" customFormat="1" ht="15" customHeight="1">
      <c r="B198" s="292"/>
      <c r="C198" s="329" t="s">
        <v>1412</v>
      </c>
      <c r="D198" s="269"/>
      <c r="E198" s="269"/>
      <c r="F198" s="290" t="s">
        <v>1318</v>
      </c>
      <c r="G198" s="269"/>
      <c r="H198" s="269" t="s">
        <v>1413</v>
      </c>
      <c r="I198" s="269" t="s">
        <v>1353</v>
      </c>
      <c r="J198" s="269"/>
      <c r="K198" s="315"/>
    </row>
    <row r="199" spans="2:11" s="1" customFormat="1" ht="15" customHeight="1">
      <c r="B199" s="292"/>
      <c r="C199" s="329" t="s">
        <v>1414</v>
      </c>
      <c r="D199" s="269"/>
      <c r="E199" s="269"/>
      <c r="F199" s="290" t="s">
        <v>1324</v>
      </c>
      <c r="G199" s="269"/>
      <c r="H199" s="269" t="s">
        <v>1415</v>
      </c>
      <c r="I199" s="269" t="s">
        <v>1353</v>
      </c>
      <c r="J199" s="269"/>
      <c r="K199" s="315"/>
    </row>
    <row r="200" spans="2:11" s="1" customFormat="1" ht="15" customHeight="1">
      <c r="B200" s="321"/>
      <c r="C200" s="331"/>
      <c r="D200" s="322"/>
      <c r="E200" s="322"/>
      <c r="F200" s="322"/>
      <c r="G200" s="322"/>
      <c r="H200" s="322"/>
      <c r="I200" s="322"/>
      <c r="J200" s="322"/>
      <c r="K200" s="323"/>
    </row>
    <row r="201" spans="2:11" s="1" customFormat="1" ht="18.75" customHeight="1">
      <c r="B201" s="303"/>
      <c r="C201" s="313"/>
      <c r="D201" s="313"/>
      <c r="E201" s="313"/>
      <c r="F201" s="324"/>
      <c r="G201" s="313"/>
      <c r="H201" s="313"/>
      <c r="I201" s="313"/>
      <c r="J201" s="313"/>
      <c r="K201" s="303"/>
    </row>
    <row r="202" spans="2:11" s="1" customFormat="1" ht="18.75" customHeight="1">
      <c r="B202" s="276"/>
      <c r="C202" s="276"/>
      <c r="D202" s="276"/>
      <c r="E202" s="276"/>
      <c r="F202" s="276"/>
      <c r="G202" s="276"/>
      <c r="H202" s="276"/>
      <c r="I202" s="276"/>
      <c r="J202" s="276"/>
      <c r="K202" s="276"/>
    </row>
    <row r="203" spans="2:11" s="1" customFormat="1" ht="13.5">
      <c r="B203" s="258"/>
      <c r="C203" s="259"/>
      <c r="D203" s="259"/>
      <c r="E203" s="259"/>
      <c r="F203" s="259"/>
      <c r="G203" s="259"/>
      <c r="H203" s="259"/>
      <c r="I203" s="259"/>
      <c r="J203" s="259"/>
      <c r="K203" s="260"/>
    </row>
    <row r="204" spans="2:11" s="1" customFormat="1" ht="21" customHeight="1">
      <c r="B204" s="261"/>
      <c r="C204" s="390" t="s">
        <v>1416</v>
      </c>
      <c r="D204" s="390"/>
      <c r="E204" s="390"/>
      <c r="F204" s="390"/>
      <c r="G204" s="390"/>
      <c r="H204" s="390"/>
      <c r="I204" s="390"/>
      <c r="J204" s="390"/>
      <c r="K204" s="262"/>
    </row>
    <row r="205" spans="2:11" s="1" customFormat="1" ht="25.5" customHeight="1">
      <c r="B205" s="261"/>
      <c r="C205" s="332" t="s">
        <v>1417</v>
      </c>
      <c r="D205" s="332"/>
      <c r="E205" s="332"/>
      <c r="F205" s="332" t="s">
        <v>1418</v>
      </c>
      <c r="G205" s="333"/>
      <c r="H205" s="391" t="s">
        <v>1419</v>
      </c>
      <c r="I205" s="391"/>
      <c r="J205" s="391"/>
      <c r="K205" s="262"/>
    </row>
    <row r="206" spans="2:11" s="1" customFormat="1" ht="5.25" customHeight="1">
      <c r="B206" s="292"/>
      <c r="C206" s="287"/>
      <c r="D206" s="287"/>
      <c r="E206" s="287"/>
      <c r="F206" s="287"/>
      <c r="G206" s="313"/>
      <c r="H206" s="287"/>
      <c r="I206" s="287"/>
      <c r="J206" s="287"/>
      <c r="K206" s="315"/>
    </row>
    <row r="207" spans="2:11" s="1" customFormat="1" ht="15" customHeight="1">
      <c r="B207" s="292"/>
      <c r="C207" s="269" t="s">
        <v>1409</v>
      </c>
      <c r="D207" s="269"/>
      <c r="E207" s="269"/>
      <c r="F207" s="290" t="s">
        <v>43</v>
      </c>
      <c r="G207" s="269"/>
      <c r="H207" s="392" t="s">
        <v>1420</v>
      </c>
      <c r="I207" s="392"/>
      <c r="J207" s="392"/>
      <c r="K207" s="315"/>
    </row>
    <row r="208" spans="2:11" s="1" customFormat="1" ht="15" customHeight="1">
      <c r="B208" s="292"/>
      <c r="C208" s="269"/>
      <c r="D208" s="269"/>
      <c r="E208" s="269"/>
      <c r="F208" s="290" t="s">
        <v>44</v>
      </c>
      <c r="G208" s="269"/>
      <c r="H208" s="392" t="s">
        <v>1421</v>
      </c>
      <c r="I208" s="392"/>
      <c r="J208" s="392"/>
      <c r="K208" s="315"/>
    </row>
    <row r="209" spans="2:11" s="1" customFormat="1" ht="15" customHeight="1">
      <c r="B209" s="292"/>
      <c r="C209" s="269"/>
      <c r="D209" s="269"/>
      <c r="E209" s="269"/>
      <c r="F209" s="290" t="s">
        <v>47</v>
      </c>
      <c r="G209" s="269"/>
      <c r="H209" s="392" t="s">
        <v>1422</v>
      </c>
      <c r="I209" s="392"/>
      <c r="J209" s="392"/>
      <c r="K209" s="315"/>
    </row>
    <row r="210" spans="2:11" s="1" customFormat="1" ht="15" customHeight="1">
      <c r="B210" s="292"/>
      <c r="C210" s="269"/>
      <c r="D210" s="269"/>
      <c r="E210" s="269"/>
      <c r="F210" s="290" t="s">
        <v>45</v>
      </c>
      <c r="G210" s="269"/>
      <c r="H210" s="392" t="s">
        <v>1423</v>
      </c>
      <c r="I210" s="392"/>
      <c r="J210" s="392"/>
      <c r="K210" s="315"/>
    </row>
    <row r="211" spans="2:11" s="1" customFormat="1" ht="15" customHeight="1">
      <c r="B211" s="292"/>
      <c r="C211" s="269"/>
      <c r="D211" s="269"/>
      <c r="E211" s="269"/>
      <c r="F211" s="290" t="s">
        <v>46</v>
      </c>
      <c r="G211" s="269"/>
      <c r="H211" s="392" t="s">
        <v>1424</v>
      </c>
      <c r="I211" s="392"/>
      <c r="J211" s="392"/>
      <c r="K211" s="315"/>
    </row>
    <row r="212" spans="2:11" s="1" customFormat="1" ht="15" customHeight="1">
      <c r="B212" s="292"/>
      <c r="C212" s="269"/>
      <c r="D212" s="269"/>
      <c r="E212" s="269"/>
      <c r="F212" s="290"/>
      <c r="G212" s="269"/>
      <c r="H212" s="269"/>
      <c r="I212" s="269"/>
      <c r="J212" s="269"/>
      <c r="K212" s="315"/>
    </row>
    <row r="213" spans="2:11" s="1" customFormat="1" ht="15" customHeight="1">
      <c r="B213" s="292"/>
      <c r="C213" s="269" t="s">
        <v>1365</v>
      </c>
      <c r="D213" s="269"/>
      <c r="E213" s="269"/>
      <c r="F213" s="290" t="s">
        <v>79</v>
      </c>
      <c r="G213" s="269"/>
      <c r="H213" s="392" t="s">
        <v>1425</v>
      </c>
      <c r="I213" s="392"/>
      <c r="J213" s="392"/>
      <c r="K213" s="315"/>
    </row>
    <row r="214" spans="2:11" s="1" customFormat="1" ht="15" customHeight="1">
      <c r="B214" s="292"/>
      <c r="C214" s="269"/>
      <c r="D214" s="269"/>
      <c r="E214" s="269"/>
      <c r="F214" s="290" t="s">
        <v>1260</v>
      </c>
      <c r="G214" s="269"/>
      <c r="H214" s="392" t="s">
        <v>1261</v>
      </c>
      <c r="I214" s="392"/>
      <c r="J214" s="392"/>
      <c r="K214" s="315"/>
    </row>
    <row r="215" spans="2:11" s="1" customFormat="1" ht="15" customHeight="1">
      <c r="B215" s="292"/>
      <c r="C215" s="269"/>
      <c r="D215" s="269"/>
      <c r="E215" s="269"/>
      <c r="F215" s="290" t="s">
        <v>1258</v>
      </c>
      <c r="G215" s="269"/>
      <c r="H215" s="392" t="s">
        <v>1426</v>
      </c>
      <c r="I215" s="392"/>
      <c r="J215" s="392"/>
      <c r="K215" s="315"/>
    </row>
    <row r="216" spans="2:11" s="1" customFormat="1" ht="15" customHeight="1">
      <c r="B216" s="334"/>
      <c r="C216" s="269"/>
      <c r="D216" s="269"/>
      <c r="E216" s="269"/>
      <c r="F216" s="290" t="s">
        <v>1262</v>
      </c>
      <c r="G216" s="329"/>
      <c r="H216" s="393" t="s">
        <v>1263</v>
      </c>
      <c r="I216" s="393"/>
      <c r="J216" s="393"/>
      <c r="K216" s="335"/>
    </row>
    <row r="217" spans="2:11" s="1" customFormat="1" ht="15" customHeight="1">
      <c r="B217" s="334"/>
      <c r="C217" s="269"/>
      <c r="D217" s="269"/>
      <c r="E217" s="269"/>
      <c r="F217" s="290" t="s">
        <v>1264</v>
      </c>
      <c r="G217" s="329"/>
      <c r="H217" s="393" t="s">
        <v>1427</v>
      </c>
      <c r="I217" s="393"/>
      <c r="J217" s="393"/>
      <c r="K217" s="335"/>
    </row>
    <row r="218" spans="2:11" s="1" customFormat="1" ht="15" customHeight="1">
      <c r="B218" s="334"/>
      <c r="C218" s="269"/>
      <c r="D218" s="269"/>
      <c r="E218" s="269"/>
      <c r="F218" s="290"/>
      <c r="G218" s="329"/>
      <c r="H218" s="319"/>
      <c r="I218" s="319"/>
      <c r="J218" s="319"/>
      <c r="K218" s="335"/>
    </row>
    <row r="219" spans="2:11" s="1" customFormat="1" ht="15" customHeight="1">
      <c r="B219" s="334"/>
      <c r="C219" s="269" t="s">
        <v>1389</v>
      </c>
      <c r="D219" s="269"/>
      <c r="E219" s="269"/>
      <c r="F219" s="290">
        <v>1</v>
      </c>
      <c r="G219" s="329"/>
      <c r="H219" s="393" t="s">
        <v>1428</v>
      </c>
      <c r="I219" s="393"/>
      <c r="J219" s="393"/>
      <c r="K219" s="335"/>
    </row>
    <row r="220" spans="2:11" s="1" customFormat="1" ht="15" customHeight="1">
      <c r="B220" s="334"/>
      <c r="C220" s="269"/>
      <c r="D220" s="269"/>
      <c r="E220" s="269"/>
      <c r="F220" s="290">
        <v>2</v>
      </c>
      <c r="G220" s="329"/>
      <c r="H220" s="393" t="s">
        <v>1429</v>
      </c>
      <c r="I220" s="393"/>
      <c r="J220" s="393"/>
      <c r="K220" s="335"/>
    </row>
    <row r="221" spans="2:11" s="1" customFormat="1" ht="15" customHeight="1">
      <c r="B221" s="334"/>
      <c r="C221" s="269"/>
      <c r="D221" s="269"/>
      <c r="E221" s="269"/>
      <c r="F221" s="290">
        <v>3</v>
      </c>
      <c r="G221" s="329"/>
      <c r="H221" s="393" t="s">
        <v>1430</v>
      </c>
      <c r="I221" s="393"/>
      <c r="J221" s="393"/>
      <c r="K221" s="335"/>
    </row>
    <row r="222" spans="2:11" s="1" customFormat="1" ht="15" customHeight="1">
      <c r="B222" s="334"/>
      <c r="C222" s="269"/>
      <c r="D222" s="269"/>
      <c r="E222" s="269"/>
      <c r="F222" s="290">
        <v>4</v>
      </c>
      <c r="G222" s="329"/>
      <c r="H222" s="393" t="s">
        <v>1431</v>
      </c>
      <c r="I222" s="393"/>
      <c r="J222" s="393"/>
      <c r="K222" s="335"/>
    </row>
    <row r="223" spans="2:11" s="1" customFormat="1" ht="12.75" customHeight="1">
      <c r="B223" s="336"/>
      <c r="C223" s="337"/>
      <c r="D223" s="337"/>
      <c r="E223" s="337"/>
      <c r="F223" s="337"/>
      <c r="G223" s="337"/>
      <c r="H223" s="337"/>
      <c r="I223" s="337"/>
      <c r="J223" s="337"/>
      <c r="K223" s="338"/>
    </row>
  </sheetData>
  <sheetProtection formatCells="0" formatColumns="0" formatRows="0" insertColumns="0" insertRows="0" insertHyperlinks="0" deleteColumns="0" deleteRows="0" sort="0" autoFilter="0" pivotTables="0"/>
  <mergeCells count="77">
    <mergeCell ref="G44:J44"/>
    <mergeCell ref="G45:J45"/>
    <mergeCell ref="C6:J6"/>
    <mergeCell ref="C7:J7"/>
    <mergeCell ref="D11:J11"/>
    <mergeCell ref="D15:J15"/>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3:J3"/>
    <mergeCell ref="C4:J4"/>
    <mergeCell ref="C9:J9"/>
    <mergeCell ref="D10:J10"/>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7:J217"/>
    <mergeCell ref="H219:J219"/>
    <mergeCell ref="H220:J220"/>
    <mergeCell ref="H221:J221"/>
    <mergeCell ref="H222:J222"/>
    <mergeCell ref="H211:J211"/>
    <mergeCell ref="H213:J213"/>
    <mergeCell ref="H214:J214"/>
    <mergeCell ref="H215:J215"/>
    <mergeCell ref="H216:J216"/>
    <mergeCell ref="H205:J205"/>
    <mergeCell ref="H207:J207"/>
    <mergeCell ref="H208:J208"/>
    <mergeCell ref="H209:J209"/>
    <mergeCell ref="H210:J210"/>
    <mergeCell ref="C102:J102"/>
    <mergeCell ref="C122:J122"/>
    <mergeCell ref="C147:J147"/>
    <mergeCell ref="C171:J171"/>
    <mergeCell ref="C204:J204"/>
  </mergeCells>
  <printOptions horizontalCentered="1"/>
  <pageMargins left="0.39370078740157483" right="0.39370078740157483" top="0.39370078740157483" bottom="0.39370078740157483" header="0" footer="0"/>
  <pageSetup paperSize="9" fitToHeight="100" orientation="landscape" blackAndWhite="1" r:id="rId1"/>
  <headerFooter>
    <oddFooter>&amp;CStrana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234"/>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81</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109</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ROUND(J90,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ROUND((SUM(BE90:BE233)),  2)</f>
        <v>0</v>
      </c>
      <c r="G33" s="36"/>
      <c r="H33" s="36"/>
      <c r="I33" s="120">
        <v>0.21</v>
      </c>
      <c r="J33" s="119">
        <f>ROUND(((SUM(BE90:BE233))*I33),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ROUND((SUM(BF90:BF233)),  2)</f>
        <v>0</v>
      </c>
      <c r="G34" s="36"/>
      <c r="H34" s="36"/>
      <c r="I34" s="120">
        <v>0.15</v>
      </c>
      <c r="J34" s="119">
        <f>ROUND(((SUM(BF90:BF233))*I34),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ROUND((SUM(BG90:BG233)),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ROUND((SUM(BH90:BH233)),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ROUND((SUM(BI90:BI233)),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 xml:space="preserve">01 - Objekt A demontáž </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J90</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114</v>
      </c>
      <c r="E60" s="139"/>
      <c r="F60" s="139"/>
      <c r="G60" s="139"/>
      <c r="H60" s="139"/>
      <c r="I60" s="139"/>
      <c r="J60" s="140">
        <f>J91</f>
        <v>0</v>
      </c>
      <c r="K60" s="137"/>
      <c r="L60" s="141"/>
    </row>
    <row r="61" spans="1:47" s="10" customFormat="1" ht="19.899999999999999" customHeight="1">
      <c r="B61" s="142"/>
      <c r="C61" s="143"/>
      <c r="D61" s="144" t="s">
        <v>115</v>
      </c>
      <c r="E61" s="145"/>
      <c r="F61" s="145"/>
      <c r="G61" s="145"/>
      <c r="H61" s="145"/>
      <c r="I61" s="145"/>
      <c r="J61" s="146">
        <f>J92</f>
        <v>0</v>
      </c>
      <c r="K61" s="143"/>
      <c r="L61" s="147"/>
    </row>
    <row r="62" spans="1:47" s="10" customFormat="1" ht="19.899999999999999" customHeight="1">
      <c r="B62" s="142"/>
      <c r="C62" s="143"/>
      <c r="D62" s="144" t="s">
        <v>116</v>
      </c>
      <c r="E62" s="145"/>
      <c r="F62" s="145"/>
      <c r="G62" s="145"/>
      <c r="H62" s="145"/>
      <c r="I62" s="145"/>
      <c r="J62" s="146">
        <f>J97</f>
        <v>0</v>
      </c>
      <c r="K62" s="143"/>
      <c r="L62" s="147"/>
    </row>
    <row r="63" spans="1:47" s="9" customFormat="1" ht="24.95" customHeight="1">
      <c r="B63" s="136"/>
      <c r="C63" s="137"/>
      <c r="D63" s="138" t="s">
        <v>117</v>
      </c>
      <c r="E63" s="139"/>
      <c r="F63" s="139"/>
      <c r="G63" s="139"/>
      <c r="H63" s="139"/>
      <c r="I63" s="139"/>
      <c r="J63" s="140">
        <f>J123</f>
        <v>0</v>
      </c>
      <c r="K63" s="137"/>
      <c r="L63" s="141"/>
    </row>
    <row r="64" spans="1:47" s="10" customFormat="1" ht="19.899999999999999" customHeight="1">
      <c r="B64" s="142"/>
      <c r="C64" s="143"/>
      <c r="D64" s="144" t="s">
        <v>118</v>
      </c>
      <c r="E64" s="145"/>
      <c r="F64" s="145"/>
      <c r="G64" s="145"/>
      <c r="H64" s="145"/>
      <c r="I64" s="145"/>
      <c r="J64" s="146">
        <f>J124</f>
        <v>0</v>
      </c>
      <c r="K64" s="143"/>
      <c r="L64" s="147"/>
    </row>
    <row r="65" spans="1:31" s="10" customFormat="1" ht="19.899999999999999" customHeight="1">
      <c r="B65" s="142"/>
      <c r="C65" s="143"/>
      <c r="D65" s="144" t="s">
        <v>119</v>
      </c>
      <c r="E65" s="145"/>
      <c r="F65" s="145"/>
      <c r="G65" s="145"/>
      <c r="H65" s="145"/>
      <c r="I65" s="145"/>
      <c r="J65" s="146">
        <f>J158</f>
        <v>0</v>
      </c>
      <c r="K65" s="143"/>
      <c r="L65" s="147"/>
    </row>
    <row r="66" spans="1:31" s="10" customFormat="1" ht="19.899999999999999" customHeight="1">
      <c r="B66" s="142"/>
      <c r="C66" s="143"/>
      <c r="D66" s="144" t="s">
        <v>120</v>
      </c>
      <c r="E66" s="145"/>
      <c r="F66" s="145"/>
      <c r="G66" s="145"/>
      <c r="H66" s="145"/>
      <c r="I66" s="145"/>
      <c r="J66" s="146">
        <f>J164</f>
        <v>0</v>
      </c>
      <c r="K66" s="143"/>
      <c r="L66" s="147"/>
    </row>
    <row r="67" spans="1:31" s="10" customFormat="1" ht="19.899999999999999" customHeight="1">
      <c r="B67" s="142"/>
      <c r="C67" s="143"/>
      <c r="D67" s="144" t="s">
        <v>121</v>
      </c>
      <c r="E67" s="145"/>
      <c r="F67" s="145"/>
      <c r="G67" s="145"/>
      <c r="H67" s="145"/>
      <c r="I67" s="145"/>
      <c r="J67" s="146">
        <f>J167</f>
        <v>0</v>
      </c>
      <c r="K67" s="143"/>
      <c r="L67" s="147"/>
    </row>
    <row r="68" spans="1:31" s="10" customFormat="1" ht="19.899999999999999" customHeight="1">
      <c r="B68" s="142"/>
      <c r="C68" s="143"/>
      <c r="D68" s="144" t="s">
        <v>122</v>
      </c>
      <c r="E68" s="145"/>
      <c r="F68" s="145"/>
      <c r="G68" s="145"/>
      <c r="H68" s="145"/>
      <c r="I68" s="145"/>
      <c r="J68" s="146">
        <f>J184</f>
        <v>0</v>
      </c>
      <c r="K68" s="143"/>
      <c r="L68" s="147"/>
    </row>
    <row r="69" spans="1:31" s="10" customFormat="1" ht="19.899999999999999" customHeight="1">
      <c r="B69" s="142"/>
      <c r="C69" s="143"/>
      <c r="D69" s="144" t="s">
        <v>123</v>
      </c>
      <c r="E69" s="145"/>
      <c r="F69" s="145"/>
      <c r="G69" s="145"/>
      <c r="H69" s="145"/>
      <c r="I69" s="145"/>
      <c r="J69" s="146">
        <f>J189</f>
        <v>0</v>
      </c>
      <c r="K69" s="143"/>
      <c r="L69" s="147"/>
    </row>
    <row r="70" spans="1:31" s="10" customFormat="1" ht="19.899999999999999" customHeight="1">
      <c r="B70" s="142"/>
      <c r="C70" s="143"/>
      <c r="D70" s="144" t="s">
        <v>124</v>
      </c>
      <c r="E70" s="145"/>
      <c r="F70" s="145"/>
      <c r="G70" s="145"/>
      <c r="H70" s="145"/>
      <c r="I70" s="145"/>
      <c r="J70" s="146">
        <f>J208</f>
        <v>0</v>
      </c>
      <c r="K70" s="143"/>
      <c r="L70" s="147"/>
    </row>
    <row r="71" spans="1:31" s="2" customFormat="1" ht="21.7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50"/>
      <c r="J72" s="50"/>
      <c r="K72" s="50"/>
      <c r="L72" s="10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52"/>
      <c r="J76" s="52"/>
      <c r="K76" s="52"/>
      <c r="L76" s="108"/>
      <c r="S76" s="36"/>
      <c r="T76" s="36"/>
      <c r="U76" s="36"/>
      <c r="V76" s="36"/>
      <c r="W76" s="36"/>
      <c r="X76" s="36"/>
      <c r="Y76" s="36"/>
      <c r="Z76" s="36"/>
      <c r="AA76" s="36"/>
      <c r="AB76" s="36"/>
      <c r="AC76" s="36"/>
      <c r="AD76" s="36"/>
      <c r="AE76" s="36"/>
    </row>
    <row r="77" spans="1:31" s="2" customFormat="1" ht="24.95" customHeight="1">
      <c r="A77" s="36"/>
      <c r="B77" s="37"/>
      <c r="C77" s="25" t="s">
        <v>125</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86" t="str">
        <f>E7</f>
        <v>Aquacentrum střecha</v>
      </c>
      <c r="F80" s="387"/>
      <c r="G80" s="387"/>
      <c r="H80" s="387"/>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108</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39" t="str">
        <f>E9</f>
        <v xml:space="preserve">01 - Objekt A demontáž </v>
      </c>
      <c r="F82" s="388"/>
      <c r="G82" s="388"/>
      <c r="H82" s="388"/>
      <c r="I82" s="38"/>
      <c r="J82" s="38"/>
      <c r="K82" s="38"/>
      <c r="L82" s="10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2" customHeight="1">
      <c r="A84" s="36"/>
      <c r="B84" s="37"/>
      <c r="C84" s="31" t="s">
        <v>21</v>
      </c>
      <c r="D84" s="38"/>
      <c r="E84" s="38"/>
      <c r="F84" s="29" t="str">
        <f>F12</f>
        <v xml:space="preserve"> </v>
      </c>
      <c r="G84" s="38"/>
      <c r="H84" s="38"/>
      <c r="I84" s="31" t="s">
        <v>23</v>
      </c>
      <c r="J84" s="61" t="str">
        <f>IF(J12="","",J12)</f>
        <v>16. 1. 2021</v>
      </c>
      <c r="K84" s="38"/>
      <c r="L84" s="10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5.2" customHeight="1">
      <c r="A86" s="36"/>
      <c r="B86" s="37"/>
      <c r="C86" s="31" t="s">
        <v>25</v>
      </c>
      <c r="D86" s="38"/>
      <c r="E86" s="38"/>
      <c r="F86" s="29" t="str">
        <f>E15</f>
        <v xml:space="preserve"> </v>
      </c>
      <c r="G86" s="38"/>
      <c r="H86" s="38"/>
      <c r="I86" s="31" t="s">
        <v>30</v>
      </c>
      <c r="J86" s="34" t="str">
        <f>E21</f>
        <v xml:space="preserve"> </v>
      </c>
      <c r="K86" s="38"/>
      <c r="L86" s="108"/>
      <c r="S86" s="36"/>
      <c r="T86" s="36"/>
      <c r="U86" s="36"/>
      <c r="V86" s="36"/>
      <c r="W86" s="36"/>
      <c r="X86" s="36"/>
      <c r="Y86" s="36"/>
      <c r="Z86" s="36"/>
      <c r="AA86" s="36"/>
      <c r="AB86" s="36"/>
      <c r="AC86" s="36"/>
      <c r="AD86" s="36"/>
      <c r="AE86" s="36"/>
    </row>
    <row r="87" spans="1:65" s="2" customFormat="1" ht="25.7" customHeight="1">
      <c r="A87" s="36"/>
      <c r="B87" s="37"/>
      <c r="C87" s="31" t="s">
        <v>28</v>
      </c>
      <c r="D87" s="38"/>
      <c r="E87" s="38"/>
      <c r="F87" s="29" t="str">
        <f>IF(E18="","",E18)</f>
        <v>Vyplň údaj</v>
      </c>
      <c r="G87" s="38"/>
      <c r="H87" s="38"/>
      <c r="I87" s="31" t="s">
        <v>32</v>
      </c>
      <c r="J87" s="34" t="str">
        <f>E24</f>
        <v>STAVEBNÍ ROZPOČTY s.r.o.</v>
      </c>
      <c r="K87" s="38"/>
      <c r="L87" s="108"/>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65" s="11" customFormat="1" ht="29.25" customHeight="1">
      <c r="A89" s="148"/>
      <c r="B89" s="149"/>
      <c r="C89" s="150" t="s">
        <v>126</v>
      </c>
      <c r="D89" s="151" t="s">
        <v>57</v>
      </c>
      <c r="E89" s="151" t="s">
        <v>53</v>
      </c>
      <c r="F89" s="151" t="s">
        <v>54</v>
      </c>
      <c r="G89" s="151" t="s">
        <v>127</v>
      </c>
      <c r="H89" s="151" t="s">
        <v>128</v>
      </c>
      <c r="I89" s="151" t="s">
        <v>129</v>
      </c>
      <c r="J89" s="151" t="s">
        <v>112</v>
      </c>
      <c r="K89" s="152" t="s">
        <v>130</v>
      </c>
      <c r="L89" s="153"/>
      <c r="M89" s="70" t="s">
        <v>19</v>
      </c>
      <c r="N89" s="71" t="s">
        <v>42</v>
      </c>
      <c r="O89" s="71" t="s">
        <v>131</v>
      </c>
      <c r="P89" s="71" t="s">
        <v>132</v>
      </c>
      <c r="Q89" s="71" t="s">
        <v>133</v>
      </c>
      <c r="R89" s="71" t="s">
        <v>134</v>
      </c>
      <c r="S89" s="71" t="s">
        <v>135</v>
      </c>
      <c r="T89" s="72" t="s">
        <v>136</v>
      </c>
      <c r="U89" s="148"/>
      <c r="V89" s="148"/>
      <c r="W89" s="148"/>
      <c r="X89" s="148"/>
      <c r="Y89" s="148"/>
      <c r="Z89" s="148"/>
      <c r="AA89" s="148"/>
      <c r="AB89" s="148"/>
      <c r="AC89" s="148"/>
      <c r="AD89" s="148"/>
      <c r="AE89" s="148"/>
    </row>
    <row r="90" spans="1:65" s="2" customFormat="1" ht="22.9" customHeight="1">
      <c r="A90" s="36"/>
      <c r="B90" s="37"/>
      <c r="C90" s="77" t="s">
        <v>137</v>
      </c>
      <c r="D90" s="38"/>
      <c r="E90" s="38"/>
      <c r="F90" s="38"/>
      <c r="G90" s="38"/>
      <c r="H90" s="38"/>
      <c r="I90" s="38"/>
      <c r="J90" s="154">
        <f>BK90</f>
        <v>0</v>
      </c>
      <c r="K90" s="38"/>
      <c r="L90" s="41"/>
      <c r="M90" s="73"/>
      <c r="N90" s="155"/>
      <c r="O90" s="74"/>
      <c r="P90" s="156">
        <f>P91+P123</f>
        <v>0</v>
      </c>
      <c r="Q90" s="74"/>
      <c r="R90" s="156">
        <f>R91+R123</f>
        <v>1.6148821799999999</v>
      </c>
      <c r="S90" s="74"/>
      <c r="T90" s="157">
        <f>T91+T123</f>
        <v>74.249164019999995</v>
      </c>
      <c r="U90" s="36"/>
      <c r="V90" s="36"/>
      <c r="W90" s="36"/>
      <c r="X90" s="36"/>
      <c r="Y90" s="36"/>
      <c r="Z90" s="36"/>
      <c r="AA90" s="36"/>
      <c r="AB90" s="36"/>
      <c r="AC90" s="36"/>
      <c r="AD90" s="36"/>
      <c r="AE90" s="36"/>
      <c r="AT90" s="19" t="s">
        <v>71</v>
      </c>
      <c r="AU90" s="19" t="s">
        <v>113</v>
      </c>
      <c r="BK90" s="158">
        <f>BK91+BK123</f>
        <v>0</v>
      </c>
    </row>
    <row r="91" spans="1:65" s="12" customFormat="1" ht="25.9" customHeight="1">
      <c r="B91" s="159"/>
      <c r="C91" s="160"/>
      <c r="D91" s="161" t="s">
        <v>71</v>
      </c>
      <c r="E91" s="162" t="s">
        <v>80</v>
      </c>
      <c r="F91" s="162" t="s">
        <v>138</v>
      </c>
      <c r="G91" s="160"/>
      <c r="H91" s="160"/>
      <c r="I91" s="163"/>
      <c r="J91" s="164">
        <f>BK91</f>
        <v>0</v>
      </c>
      <c r="K91" s="160"/>
      <c r="L91" s="165"/>
      <c r="M91" s="166"/>
      <c r="N91" s="167"/>
      <c r="O91" s="167"/>
      <c r="P91" s="168">
        <f>P92+P97</f>
        <v>0</v>
      </c>
      <c r="Q91" s="167"/>
      <c r="R91" s="168">
        <f>R92+R97</f>
        <v>0</v>
      </c>
      <c r="S91" s="167"/>
      <c r="T91" s="169">
        <f>T92+T97</f>
        <v>0.19125</v>
      </c>
      <c r="AR91" s="170" t="s">
        <v>80</v>
      </c>
      <c r="AT91" s="171" t="s">
        <v>71</v>
      </c>
      <c r="AU91" s="171" t="s">
        <v>72</v>
      </c>
      <c r="AY91" s="170" t="s">
        <v>139</v>
      </c>
      <c r="BK91" s="172">
        <f>BK92+BK97</f>
        <v>0</v>
      </c>
    </row>
    <row r="92" spans="1:65" s="12" customFormat="1" ht="22.9" customHeight="1">
      <c r="B92" s="159"/>
      <c r="C92" s="160"/>
      <c r="D92" s="161" t="s">
        <v>71</v>
      </c>
      <c r="E92" s="173" t="s">
        <v>140</v>
      </c>
      <c r="F92" s="173" t="s">
        <v>141</v>
      </c>
      <c r="G92" s="160"/>
      <c r="H92" s="160"/>
      <c r="I92" s="163"/>
      <c r="J92" s="174">
        <f>BK92</f>
        <v>0</v>
      </c>
      <c r="K92" s="160"/>
      <c r="L92" s="165"/>
      <c r="M92" s="166"/>
      <c r="N92" s="167"/>
      <c r="O92" s="167"/>
      <c r="P92" s="168">
        <f>SUM(P93:P96)</f>
        <v>0</v>
      </c>
      <c r="Q92" s="167"/>
      <c r="R92" s="168">
        <f>SUM(R93:R96)</f>
        <v>0</v>
      </c>
      <c r="S92" s="167"/>
      <c r="T92" s="169">
        <f>SUM(T93:T96)</f>
        <v>0.19125</v>
      </c>
      <c r="AR92" s="170" t="s">
        <v>80</v>
      </c>
      <c r="AT92" s="171" t="s">
        <v>71</v>
      </c>
      <c r="AU92" s="171" t="s">
        <v>80</v>
      </c>
      <c r="AY92" s="170" t="s">
        <v>139</v>
      </c>
      <c r="BK92" s="172">
        <f>SUM(BK93:BK96)</f>
        <v>0</v>
      </c>
    </row>
    <row r="93" spans="1:65" s="2" customFormat="1" ht="14.45" customHeight="1">
      <c r="A93" s="36"/>
      <c r="B93" s="37"/>
      <c r="C93" s="175" t="s">
        <v>80</v>
      </c>
      <c r="D93" s="175" t="s">
        <v>142</v>
      </c>
      <c r="E93" s="176" t="s">
        <v>143</v>
      </c>
      <c r="F93" s="177" t="s">
        <v>144</v>
      </c>
      <c r="G93" s="178" t="s">
        <v>145</v>
      </c>
      <c r="H93" s="179">
        <v>0.75</v>
      </c>
      <c r="I93" s="180"/>
      <c r="J93" s="181">
        <f>ROUND(I93*H93,2)</f>
        <v>0</v>
      </c>
      <c r="K93" s="177" t="s">
        <v>146</v>
      </c>
      <c r="L93" s="41"/>
      <c r="M93" s="182" t="s">
        <v>19</v>
      </c>
      <c r="N93" s="183" t="s">
        <v>43</v>
      </c>
      <c r="O93" s="66"/>
      <c r="P93" s="184">
        <f>O93*H93</f>
        <v>0</v>
      </c>
      <c r="Q93" s="184">
        <v>0</v>
      </c>
      <c r="R93" s="184">
        <f>Q93*H93</f>
        <v>0</v>
      </c>
      <c r="S93" s="184">
        <v>0.255</v>
      </c>
      <c r="T93" s="185">
        <f>S93*H93</f>
        <v>0.19125</v>
      </c>
      <c r="U93" s="36"/>
      <c r="V93" s="36"/>
      <c r="W93" s="36"/>
      <c r="X93" s="36"/>
      <c r="Y93" s="36"/>
      <c r="Z93" s="36"/>
      <c r="AA93" s="36"/>
      <c r="AB93" s="36"/>
      <c r="AC93" s="36"/>
      <c r="AD93" s="36"/>
      <c r="AE93" s="36"/>
      <c r="AR93" s="186" t="s">
        <v>147</v>
      </c>
      <c r="AT93" s="186" t="s">
        <v>142</v>
      </c>
      <c r="AU93" s="186" t="s">
        <v>82</v>
      </c>
      <c r="AY93" s="19" t="s">
        <v>139</v>
      </c>
      <c r="BE93" s="187">
        <f>IF(N93="základní",J93,0)</f>
        <v>0</v>
      </c>
      <c r="BF93" s="187">
        <f>IF(N93="snížená",J93,0)</f>
        <v>0</v>
      </c>
      <c r="BG93" s="187">
        <f>IF(N93="zákl. přenesená",J93,0)</f>
        <v>0</v>
      </c>
      <c r="BH93" s="187">
        <f>IF(N93="sníž. přenesená",J93,0)</f>
        <v>0</v>
      </c>
      <c r="BI93" s="187">
        <f>IF(N93="nulová",J93,0)</f>
        <v>0</v>
      </c>
      <c r="BJ93" s="19" t="s">
        <v>80</v>
      </c>
      <c r="BK93" s="187">
        <f>ROUND(I93*H93,2)</f>
        <v>0</v>
      </c>
      <c r="BL93" s="19" t="s">
        <v>147</v>
      </c>
      <c r="BM93" s="186" t="s">
        <v>148</v>
      </c>
    </row>
    <row r="94" spans="1:65" s="2" customFormat="1" ht="19.5">
      <c r="A94" s="36"/>
      <c r="B94" s="37"/>
      <c r="C94" s="38"/>
      <c r="D94" s="188" t="s">
        <v>149</v>
      </c>
      <c r="E94" s="38"/>
      <c r="F94" s="189" t="s">
        <v>150</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149</v>
      </c>
      <c r="AU94" s="19" t="s">
        <v>82</v>
      </c>
    </row>
    <row r="95" spans="1:65" s="2" customFormat="1" ht="126.75">
      <c r="A95" s="36"/>
      <c r="B95" s="37"/>
      <c r="C95" s="38"/>
      <c r="D95" s="188" t="s">
        <v>151</v>
      </c>
      <c r="E95" s="38"/>
      <c r="F95" s="193" t="s">
        <v>152</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151</v>
      </c>
      <c r="AU95" s="19" t="s">
        <v>82</v>
      </c>
    </row>
    <row r="96" spans="1:65" s="13" customFormat="1" ht="11.25">
      <c r="B96" s="194"/>
      <c r="C96" s="195"/>
      <c r="D96" s="188" t="s">
        <v>153</v>
      </c>
      <c r="E96" s="196" t="s">
        <v>19</v>
      </c>
      <c r="F96" s="197" t="s">
        <v>154</v>
      </c>
      <c r="G96" s="195"/>
      <c r="H96" s="198">
        <v>0.75</v>
      </c>
      <c r="I96" s="199"/>
      <c r="J96" s="195"/>
      <c r="K96" s="195"/>
      <c r="L96" s="200"/>
      <c r="M96" s="201"/>
      <c r="N96" s="202"/>
      <c r="O96" s="202"/>
      <c r="P96" s="202"/>
      <c r="Q96" s="202"/>
      <c r="R96" s="202"/>
      <c r="S96" s="202"/>
      <c r="T96" s="203"/>
      <c r="AT96" s="204" t="s">
        <v>153</v>
      </c>
      <c r="AU96" s="204" t="s">
        <v>82</v>
      </c>
      <c r="AV96" s="13" t="s">
        <v>82</v>
      </c>
      <c r="AW96" s="13" t="s">
        <v>31</v>
      </c>
      <c r="AX96" s="13" t="s">
        <v>80</v>
      </c>
      <c r="AY96" s="204" t="s">
        <v>139</v>
      </c>
    </row>
    <row r="97" spans="1:65" s="12" customFormat="1" ht="22.9" customHeight="1">
      <c r="B97" s="159"/>
      <c r="C97" s="160"/>
      <c r="D97" s="161" t="s">
        <v>71</v>
      </c>
      <c r="E97" s="173" t="s">
        <v>155</v>
      </c>
      <c r="F97" s="173" t="s">
        <v>156</v>
      </c>
      <c r="G97" s="160"/>
      <c r="H97" s="160"/>
      <c r="I97" s="163"/>
      <c r="J97" s="174">
        <f>BK97</f>
        <v>0</v>
      </c>
      <c r="K97" s="160"/>
      <c r="L97" s="165"/>
      <c r="M97" s="166"/>
      <c r="N97" s="167"/>
      <c r="O97" s="167"/>
      <c r="P97" s="168">
        <f>SUM(P98:P122)</f>
        <v>0</v>
      </c>
      <c r="Q97" s="167"/>
      <c r="R97" s="168">
        <f>SUM(R98:R122)</f>
        <v>0</v>
      </c>
      <c r="S97" s="167"/>
      <c r="T97" s="169">
        <f>SUM(T98:T122)</f>
        <v>0</v>
      </c>
      <c r="AR97" s="170" t="s">
        <v>80</v>
      </c>
      <c r="AT97" s="171" t="s">
        <v>71</v>
      </c>
      <c r="AU97" s="171" t="s">
        <v>80</v>
      </c>
      <c r="AY97" s="170" t="s">
        <v>139</v>
      </c>
      <c r="BK97" s="172">
        <f>SUM(BK98:BK122)</f>
        <v>0</v>
      </c>
    </row>
    <row r="98" spans="1:65" s="2" customFormat="1" ht="14.45" customHeight="1">
      <c r="A98" s="36"/>
      <c r="B98" s="37"/>
      <c r="C98" s="175" t="s">
        <v>82</v>
      </c>
      <c r="D98" s="175" t="s">
        <v>142</v>
      </c>
      <c r="E98" s="176" t="s">
        <v>157</v>
      </c>
      <c r="F98" s="177" t="s">
        <v>158</v>
      </c>
      <c r="G98" s="178" t="s">
        <v>159</v>
      </c>
      <c r="H98" s="179">
        <v>7</v>
      </c>
      <c r="I98" s="180"/>
      <c r="J98" s="181">
        <f>ROUND(I98*H98,2)</f>
        <v>0</v>
      </c>
      <c r="K98" s="177" t="s">
        <v>146</v>
      </c>
      <c r="L98" s="41"/>
      <c r="M98" s="182" t="s">
        <v>19</v>
      </c>
      <c r="N98" s="183" t="s">
        <v>43</v>
      </c>
      <c r="O98" s="66"/>
      <c r="P98" s="184">
        <f>O98*H98</f>
        <v>0</v>
      </c>
      <c r="Q98" s="184">
        <v>0</v>
      </c>
      <c r="R98" s="184">
        <f>Q98*H98</f>
        <v>0</v>
      </c>
      <c r="S98" s="184">
        <v>0</v>
      </c>
      <c r="T98" s="185">
        <f>S98*H98</f>
        <v>0</v>
      </c>
      <c r="U98" s="36"/>
      <c r="V98" s="36"/>
      <c r="W98" s="36"/>
      <c r="X98" s="36"/>
      <c r="Y98" s="36"/>
      <c r="Z98" s="36"/>
      <c r="AA98" s="36"/>
      <c r="AB98" s="36"/>
      <c r="AC98" s="36"/>
      <c r="AD98" s="36"/>
      <c r="AE98" s="36"/>
      <c r="AR98" s="186" t="s">
        <v>147</v>
      </c>
      <c r="AT98" s="186" t="s">
        <v>142</v>
      </c>
      <c r="AU98" s="186" t="s">
        <v>82</v>
      </c>
      <c r="AY98" s="19" t="s">
        <v>139</v>
      </c>
      <c r="BE98" s="187">
        <f>IF(N98="základní",J98,0)</f>
        <v>0</v>
      </c>
      <c r="BF98" s="187">
        <f>IF(N98="snížená",J98,0)</f>
        <v>0</v>
      </c>
      <c r="BG98" s="187">
        <f>IF(N98="zákl. přenesená",J98,0)</f>
        <v>0</v>
      </c>
      <c r="BH98" s="187">
        <f>IF(N98="sníž. přenesená",J98,0)</f>
        <v>0</v>
      </c>
      <c r="BI98" s="187">
        <f>IF(N98="nulová",J98,0)</f>
        <v>0</v>
      </c>
      <c r="BJ98" s="19" t="s">
        <v>80</v>
      </c>
      <c r="BK98" s="187">
        <f>ROUND(I98*H98,2)</f>
        <v>0</v>
      </c>
      <c r="BL98" s="19" t="s">
        <v>147</v>
      </c>
      <c r="BM98" s="186" t="s">
        <v>160</v>
      </c>
    </row>
    <row r="99" spans="1:65" s="2" customFormat="1" ht="11.25">
      <c r="A99" s="36"/>
      <c r="B99" s="37"/>
      <c r="C99" s="38"/>
      <c r="D99" s="188" t="s">
        <v>149</v>
      </c>
      <c r="E99" s="38"/>
      <c r="F99" s="189" t="s">
        <v>161</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149</v>
      </c>
      <c r="AU99" s="19" t="s">
        <v>82</v>
      </c>
    </row>
    <row r="100" spans="1:65" s="2" customFormat="1" ht="58.5">
      <c r="A100" s="36"/>
      <c r="B100" s="37"/>
      <c r="C100" s="38"/>
      <c r="D100" s="188" t="s">
        <v>151</v>
      </c>
      <c r="E100" s="38"/>
      <c r="F100" s="193" t="s">
        <v>162</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151</v>
      </c>
      <c r="AU100" s="19" t="s">
        <v>82</v>
      </c>
    </row>
    <row r="101" spans="1:65" s="2" customFormat="1" ht="14.45" customHeight="1">
      <c r="A101" s="36"/>
      <c r="B101" s="37"/>
      <c r="C101" s="175" t="s">
        <v>163</v>
      </c>
      <c r="D101" s="175" t="s">
        <v>142</v>
      </c>
      <c r="E101" s="176" t="s">
        <v>164</v>
      </c>
      <c r="F101" s="177" t="s">
        <v>165</v>
      </c>
      <c r="G101" s="178" t="s">
        <v>159</v>
      </c>
      <c r="H101" s="179">
        <v>280</v>
      </c>
      <c r="I101" s="180"/>
      <c r="J101" s="181">
        <f>ROUND(I101*H101,2)</f>
        <v>0</v>
      </c>
      <c r="K101" s="177" t="s">
        <v>146</v>
      </c>
      <c r="L101" s="41"/>
      <c r="M101" s="182" t="s">
        <v>19</v>
      </c>
      <c r="N101" s="183" t="s">
        <v>43</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147</v>
      </c>
      <c r="AT101" s="186" t="s">
        <v>142</v>
      </c>
      <c r="AU101" s="186" t="s">
        <v>82</v>
      </c>
      <c r="AY101" s="19" t="s">
        <v>139</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147</v>
      </c>
      <c r="BM101" s="186" t="s">
        <v>166</v>
      </c>
    </row>
    <row r="102" spans="1:65" s="2" customFormat="1" ht="11.25">
      <c r="A102" s="36"/>
      <c r="B102" s="37"/>
      <c r="C102" s="38"/>
      <c r="D102" s="188" t="s">
        <v>149</v>
      </c>
      <c r="E102" s="38"/>
      <c r="F102" s="189" t="s">
        <v>167</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149</v>
      </c>
      <c r="AU102" s="19" t="s">
        <v>82</v>
      </c>
    </row>
    <row r="103" spans="1:65" s="2" customFormat="1" ht="58.5">
      <c r="A103" s="36"/>
      <c r="B103" s="37"/>
      <c r="C103" s="38"/>
      <c r="D103" s="188" t="s">
        <v>151</v>
      </c>
      <c r="E103" s="38"/>
      <c r="F103" s="193" t="s">
        <v>162</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151</v>
      </c>
      <c r="AU103" s="19" t="s">
        <v>82</v>
      </c>
    </row>
    <row r="104" spans="1:65" s="13" customFormat="1" ht="11.25">
      <c r="B104" s="194"/>
      <c r="C104" s="195"/>
      <c r="D104" s="188" t="s">
        <v>153</v>
      </c>
      <c r="E104" s="196" t="s">
        <v>19</v>
      </c>
      <c r="F104" s="197" t="s">
        <v>168</v>
      </c>
      <c r="G104" s="195"/>
      <c r="H104" s="198">
        <v>280</v>
      </c>
      <c r="I104" s="199"/>
      <c r="J104" s="195"/>
      <c r="K104" s="195"/>
      <c r="L104" s="200"/>
      <c r="M104" s="201"/>
      <c r="N104" s="202"/>
      <c r="O104" s="202"/>
      <c r="P104" s="202"/>
      <c r="Q104" s="202"/>
      <c r="R104" s="202"/>
      <c r="S104" s="202"/>
      <c r="T104" s="203"/>
      <c r="AT104" s="204" t="s">
        <v>153</v>
      </c>
      <c r="AU104" s="204" t="s">
        <v>82</v>
      </c>
      <c r="AV104" s="13" t="s">
        <v>82</v>
      </c>
      <c r="AW104" s="13" t="s">
        <v>31</v>
      </c>
      <c r="AX104" s="13" t="s">
        <v>80</v>
      </c>
      <c r="AY104" s="204" t="s">
        <v>139</v>
      </c>
    </row>
    <row r="105" spans="1:65" s="2" customFormat="1" ht="14.45" customHeight="1">
      <c r="A105" s="36"/>
      <c r="B105" s="37"/>
      <c r="C105" s="175" t="s">
        <v>147</v>
      </c>
      <c r="D105" s="175" t="s">
        <v>142</v>
      </c>
      <c r="E105" s="176" t="s">
        <v>169</v>
      </c>
      <c r="F105" s="177" t="s">
        <v>170</v>
      </c>
      <c r="G105" s="178" t="s">
        <v>171</v>
      </c>
      <c r="H105" s="179">
        <v>74.248999999999995</v>
      </c>
      <c r="I105" s="180"/>
      <c r="J105" s="181">
        <f>ROUND(I105*H105,2)</f>
        <v>0</v>
      </c>
      <c r="K105" s="177" t="s">
        <v>146</v>
      </c>
      <c r="L105" s="41"/>
      <c r="M105" s="182" t="s">
        <v>19</v>
      </c>
      <c r="N105" s="183" t="s">
        <v>43</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147</v>
      </c>
      <c r="AT105" s="186" t="s">
        <v>142</v>
      </c>
      <c r="AU105" s="186" t="s">
        <v>82</v>
      </c>
      <c r="AY105" s="19" t="s">
        <v>139</v>
      </c>
      <c r="BE105" s="187">
        <f>IF(N105="základní",J105,0)</f>
        <v>0</v>
      </c>
      <c r="BF105" s="187">
        <f>IF(N105="snížená",J105,0)</f>
        <v>0</v>
      </c>
      <c r="BG105" s="187">
        <f>IF(N105="zákl. přenesená",J105,0)</f>
        <v>0</v>
      </c>
      <c r="BH105" s="187">
        <f>IF(N105="sníž. přenesená",J105,0)</f>
        <v>0</v>
      </c>
      <c r="BI105" s="187">
        <f>IF(N105="nulová",J105,0)</f>
        <v>0</v>
      </c>
      <c r="BJ105" s="19" t="s">
        <v>80</v>
      </c>
      <c r="BK105" s="187">
        <f>ROUND(I105*H105,2)</f>
        <v>0</v>
      </c>
      <c r="BL105" s="19" t="s">
        <v>147</v>
      </c>
      <c r="BM105" s="186" t="s">
        <v>172</v>
      </c>
    </row>
    <row r="106" spans="1:65" s="2" customFormat="1" ht="11.25">
      <c r="A106" s="36"/>
      <c r="B106" s="37"/>
      <c r="C106" s="38"/>
      <c r="D106" s="188" t="s">
        <v>149</v>
      </c>
      <c r="E106" s="38"/>
      <c r="F106" s="189" t="s">
        <v>173</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149</v>
      </c>
      <c r="AU106" s="19" t="s">
        <v>82</v>
      </c>
    </row>
    <row r="107" spans="1:65" s="2" customFormat="1" ht="68.25">
      <c r="A107" s="36"/>
      <c r="B107" s="37"/>
      <c r="C107" s="38"/>
      <c r="D107" s="188" t="s">
        <v>151</v>
      </c>
      <c r="E107" s="38"/>
      <c r="F107" s="193" t="s">
        <v>174</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151</v>
      </c>
      <c r="AU107" s="19" t="s">
        <v>82</v>
      </c>
    </row>
    <row r="108" spans="1:65" s="2" customFormat="1" ht="14.45" customHeight="1">
      <c r="A108" s="36"/>
      <c r="B108" s="37"/>
      <c r="C108" s="175" t="s">
        <v>175</v>
      </c>
      <c r="D108" s="175" t="s">
        <v>142</v>
      </c>
      <c r="E108" s="176" t="s">
        <v>176</v>
      </c>
      <c r="F108" s="177" t="s">
        <v>177</v>
      </c>
      <c r="G108" s="178" t="s">
        <v>171</v>
      </c>
      <c r="H108" s="179">
        <v>1113.7349999999999</v>
      </c>
      <c r="I108" s="180"/>
      <c r="J108" s="181">
        <f>ROUND(I108*H108,2)</f>
        <v>0</v>
      </c>
      <c r="K108" s="177" t="s">
        <v>146</v>
      </c>
      <c r="L108" s="41"/>
      <c r="M108" s="182" t="s">
        <v>19</v>
      </c>
      <c r="N108" s="183" t="s">
        <v>43</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147</v>
      </c>
      <c r="AT108" s="186" t="s">
        <v>142</v>
      </c>
      <c r="AU108" s="186" t="s">
        <v>82</v>
      </c>
      <c r="AY108" s="19" t="s">
        <v>139</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147</v>
      </c>
      <c r="BM108" s="186" t="s">
        <v>178</v>
      </c>
    </row>
    <row r="109" spans="1:65" s="2" customFormat="1" ht="19.5">
      <c r="A109" s="36"/>
      <c r="B109" s="37"/>
      <c r="C109" s="38"/>
      <c r="D109" s="188" t="s">
        <v>149</v>
      </c>
      <c r="E109" s="38"/>
      <c r="F109" s="189" t="s">
        <v>179</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149</v>
      </c>
      <c r="AU109" s="19" t="s">
        <v>82</v>
      </c>
    </row>
    <row r="110" spans="1:65" s="2" customFormat="1" ht="68.25">
      <c r="A110" s="36"/>
      <c r="B110" s="37"/>
      <c r="C110" s="38"/>
      <c r="D110" s="188" t="s">
        <v>151</v>
      </c>
      <c r="E110" s="38"/>
      <c r="F110" s="193" t="s">
        <v>174</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151</v>
      </c>
      <c r="AU110" s="19" t="s">
        <v>82</v>
      </c>
    </row>
    <row r="111" spans="1:65" s="13" customFormat="1" ht="11.25">
      <c r="B111" s="194"/>
      <c r="C111" s="195"/>
      <c r="D111" s="188" t="s">
        <v>153</v>
      </c>
      <c r="E111" s="196" t="s">
        <v>19</v>
      </c>
      <c r="F111" s="197" t="s">
        <v>180</v>
      </c>
      <c r="G111" s="195"/>
      <c r="H111" s="198">
        <v>1113.7349999999999</v>
      </c>
      <c r="I111" s="199"/>
      <c r="J111" s="195"/>
      <c r="K111" s="195"/>
      <c r="L111" s="200"/>
      <c r="M111" s="201"/>
      <c r="N111" s="202"/>
      <c r="O111" s="202"/>
      <c r="P111" s="202"/>
      <c r="Q111" s="202"/>
      <c r="R111" s="202"/>
      <c r="S111" s="202"/>
      <c r="T111" s="203"/>
      <c r="AT111" s="204" t="s">
        <v>153</v>
      </c>
      <c r="AU111" s="204" t="s">
        <v>82</v>
      </c>
      <c r="AV111" s="13" t="s">
        <v>82</v>
      </c>
      <c r="AW111" s="13" t="s">
        <v>31</v>
      </c>
      <c r="AX111" s="13" t="s">
        <v>80</v>
      </c>
      <c r="AY111" s="204" t="s">
        <v>139</v>
      </c>
    </row>
    <row r="112" spans="1:65" s="2" customFormat="1" ht="14.45" customHeight="1">
      <c r="A112" s="36"/>
      <c r="B112" s="37"/>
      <c r="C112" s="175" t="s">
        <v>181</v>
      </c>
      <c r="D112" s="175" t="s">
        <v>142</v>
      </c>
      <c r="E112" s="176" t="s">
        <v>182</v>
      </c>
      <c r="F112" s="177" t="s">
        <v>183</v>
      </c>
      <c r="G112" s="178" t="s">
        <v>171</v>
      </c>
      <c r="H112" s="179">
        <v>22.341999999999999</v>
      </c>
      <c r="I112" s="180"/>
      <c r="J112" s="181">
        <f>ROUND(I112*H112,2)</f>
        <v>0</v>
      </c>
      <c r="K112" s="177" t="s">
        <v>146</v>
      </c>
      <c r="L112" s="41"/>
      <c r="M112" s="182" t="s">
        <v>19</v>
      </c>
      <c r="N112" s="183" t="s">
        <v>43</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147</v>
      </c>
      <c r="AT112" s="186" t="s">
        <v>142</v>
      </c>
      <c r="AU112" s="186" t="s">
        <v>82</v>
      </c>
      <c r="AY112" s="19" t="s">
        <v>139</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147</v>
      </c>
      <c r="BM112" s="186" t="s">
        <v>184</v>
      </c>
    </row>
    <row r="113" spans="1:65" s="2" customFormat="1" ht="19.5">
      <c r="A113" s="36"/>
      <c r="B113" s="37"/>
      <c r="C113" s="38"/>
      <c r="D113" s="188" t="s">
        <v>149</v>
      </c>
      <c r="E113" s="38"/>
      <c r="F113" s="189" t="s">
        <v>185</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149</v>
      </c>
      <c r="AU113" s="19" t="s">
        <v>82</v>
      </c>
    </row>
    <row r="114" spans="1:65" s="2" customFormat="1" ht="58.5">
      <c r="A114" s="36"/>
      <c r="B114" s="37"/>
      <c r="C114" s="38"/>
      <c r="D114" s="188" t="s">
        <v>151</v>
      </c>
      <c r="E114" s="38"/>
      <c r="F114" s="193" t="s">
        <v>186</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151</v>
      </c>
      <c r="AU114" s="19" t="s">
        <v>82</v>
      </c>
    </row>
    <row r="115" spans="1:65" s="13" customFormat="1" ht="11.25">
      <c r="B115" s="194"/>
      <c r="C115" s="195"/>
      <c r="D115" s="188" t="s">
        <v>153</v>
      </c>
      <c r="E115" s="196" t="s">
        <v>19</v>
      </c>
      <c r="F115" s="197" t="s">
        <v>187</v>
      </c>
      <c r="G115" s="195"/>
      <c r="H115" s="198">
        <v>22.341999999999999</v>
      </c>
      <c r="I115" s="199"/>
      <c r="J115" s="195"/>
      <c r="K115" s="195"/>
      <c r="L115" s="200"/>
      <c r="M115" s="201"/>
      <c r="N115" s="202"/>
      <c r="O115" s="202"/>
      <c r="P115" s="202"/>
      <c r="Q115" s="202"/>
      <c r="R115" s="202"/>
      <c r="S115" s="202"/>
      <c r="T115" s="203"/>
      <c r="AT115" s="204" t="s">
        <v>153</v>
      </c>
      <c r="AU115" s="204" t="s">
        <v>82</v>
      </c>
      <c r="AV115" s="13" t="s">
        <v>82</v>
      </c>
      <c r="AW115" s="13" t="s">
        <v>31</v>
      </c>
      <c r="AX115" s="13" t="s">
        <v>72</v>
      </c>
      <c r="AY115" s="204" t="s">
        <v>139</v>
      </c>
    </row>
    <row r="116" spans="1:65" s="14" customFormat="1" ht="11.25">
      <c r="B116" s="205"/>
      <c r="C116" s="206"/>
      <c r="D116" s="188" t="s">
        <v>153</v>
      </c>
      <c r="E116" s="207" t="s">
        <v>19</v>
      </c>
      <c r="F116" s="208" t="s">
        <v>188</v>
      </c>
      <c r="G116" s="206"/>
      <c r="H116" s="209">
        <v>22.341999999999999</v>
      </c>
      <c r="I116" s="210"/>
      <c r="J116" s="206"/>
      <c r="K116" s="206"/>
      <c r="L116" s="211"/>
      <c r="M116" s="212"/>
      <c r="N116" s="213"/>
      <c r="O116" s="213"/>
      <c r="P116" s="213"/>
      <c r="Q116" s="213"/>
      <c r="R116" s="213"/>
      <c r="S116" s="213"/>
      <c r="T116" s="214"/>
      <c r="AT116" s="215" t="s">
        <v>153</v>
      </c>
      <c r="AU116" s="215" t="s">
        <v>82</v>
      </c>
      <c r="AV116" s="14" t="s">
        <v>147</v>
      </c>
      <c r="AW116" s="14" t="s">
        <v>31</v>
      </c>
      <c r="AX116" s="14" t="s">
        <v>80</v>
      </c>
      <c r="AY116" s="215" t="s">
        <v>139</v>
      </c>
    </row>
    <row r="117" spans="1:65" s="2" customFormat="1" ht="14.45" customHeight="1">
      <c r="A117" s="36"/>
      <c r="B117" s="37"/>
      <c r="C117" s="175" t="s">
        <v>189</v>
      </c>
      <c r="D117" s="175" t="s">
        <v>142</v>
      </c>
      <c r="E117" s="176" t="s">
        <v>190</v>
      </c>
      <c r="F117" s="177" t="s">
        <v>191</v>
      </c>
      <c r="G117" s="178" t="s">
        <v>171</v>
      </c>
      <c r="H117" s="179">
        <v>50.847999999999999</v>
      </c>
      <c r="I117" s="180"/>
      <c r="J117" s="181">
        <f>ROUND(I117*H117,2)</f>
        <v>0</v>
      </c>
      <c r="K117" s="177" t="s">
        <v>146</v>
      </c>
      <c r="L117" s="41"/>
      <c r="M117" s="182" t="s">
        <v>19</v>
      </c>
      <c r="N117" s="183" t="s">
        <v>43</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147</v>
      </c>
      <c r="AT117" s="186" t="s">
        <v>142</v>
      </c>
      <c r="AU117" s="186" t="s">
        <v>82</v>
      </c>
      <c r="AY117" s="19" t="s">
        <v>139</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147</v>
      </c>
      <c r="BM117" s="186" t="s">
        <v>192</v>
      </c>
    </row>
    <row r="118" spans="1:65" s="2" customFormat="1" ht="11.25">
      <c r="A118" s="36"/>
      <c r="B118" s="37"/>
      <c r="C118" s="38"/>
      <c r="D118" s="188" t="s">
        <v>149</v>
      </c>
      <c r="E118" s="38"/>
      <c r="F118" s="189" t="s">
        <v>193</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149</v>
      </c>
      <c r="AU118" s="19" t="s">
        <v>82</v>
      </c>
    </row>
    <row r="119" spans="1:65" s="2" customFormat="1" ht="58.5">
      <c r="A119" s="36"/>
      <c r="B119" s="37"/>
      <c r="C119" s="38"/>
      <c r="D119" s="188" t="s">
        <v>151</v>
      </c>
      <c r="E119" s="38"/>
      <c r="F119" s="193" t="s">
        <v>186</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151</v>
      </c>
      <c r="AU119" s="19" t="s">
        <v>82</v>
      </c>
    </row>
    <row r="120" spans="1:65" s="2" customFormat="1" ht="14.45" customHeight="1">
      <c r="A120" s="36"/>
      <c r="B120" s="37"/>
      <c r="C120" s="175" t="s">
        <v>194</v>
      </c>
      <c r="D120" s="175" t="s">
        <v>142</v>
      </c>
      <c r="E120" s="176" t="s">
        <v>195</v>
      </c>
      <c r="F120" s="177" t="s">
        <v>196</v>
      </c>
      <c r="G120" s="178" t="s">
        <v>171</v>
      </c>
      <c r="H120" s="179">
        <v>1.0589999999999999</v>
      </c>
      <c r="I120" s="180"/>
      <c r="J120" s="181">
        <f>ROUND(I120*H120,2)</f>
        <v>0</v>
      </c>
      <c r="K120" s="177" t="s">
        <v>146</v>
      </c>
      <c r="L120" s="41"/>
      <c r="M120" s="182" t="s">
        <v>19</v>
      </c>
      <c r="N120" s="183" t="s">
        <v>43</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147</v>
      </c>
      <c r="AT120" s="186" t="s">
        <v>142</v>
      </c>
      <c r="AU120" s="186" t="s">
        <v>82</v>
      </c>
      <c r="AY120" s="19" t="s">
        <v>139</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147</v>
      </c>
      <c r="BM120" s="186" t="s">
        <v>197</v>
      </c>
    </row>
    <row r="121" spans="1:65" s="2" customFormat="1" ht="19.5">
      <c r="A121" s="36"/>
      <c r="B121" s="37"/>
      <c r="C121" s="38"/>
      <c r="D121" s="188" t="s">
        <v>149</v>
      </c>
      <c r="E121" s="38"/>
      <c r="F121" s="189" t="s">
        <v>198</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149</v>
      </c>
      <c r="AU121" s="19" t="s">
        <v>82</v>
      </c>
    </row>
    <row r="122" spans="1:65" s="2" customFormat="1" ht="58.5">
      <c r="A122" s="36"/>
      <c r="B122" s="37"/>
      <c r="C122" s="38"/>
      <c r="D122" s="188" t="s">
        <v>151</v>
      </c>
      <c r="E122" s="38"/>
      <c r="F122" s="193" t="s">
        <v>186</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151</v>
      </c>
      <c r="AU122" s="19" t="s">
        <v>82</v>
      </c>
    </row>
    <row r="123" spans="1:65" s="12" customFormat="1" ht="25.9" customHeight="1">
      <c r="B123" s="159"/>
      <c r="C123" s="160"/>
      <c r="D123" s="161" t="s">
        <v>71</v>
      </c>
      <c r="E123" s="162" t="s">
        <v>199</v>
      </c>
      <c r="F123" s="162" t="s">
        <v>200</v>
      </c>
      <c r="G123" s="160"/>
      <c r="H123" s="160"/>
      <c r="I123" s="163"/>
      <c r="J123" s="164">
        <f>BK123</f>
        <v>0</v>
      </c>
      <c r="K123" s="160"/>
      <c r="L123" s="165"/>
      <c r="M123" s="166"/>
      <c r="N123" s="167"/>
      <c r="O123" s="167"/>
      <c r="P123" s="168">
        <f>P124+P158+P164+P167+P184+P189+P208</f>
        <v>0</v>
      </c>
      <c r="Q123" s="167"/>
      <c r="R123" s="168">
        <f>R124+R158+R164+R167+R184+R189+R208</f>
        <v>1.6148821799999999</v>
      </c>
      <c r="S123" s="167"/>
      <c r="T123" s="169">
        <f>T124+T158+T164+T167+T184+T189+T208</f>
        <v>74.057914019999998</v>
      </c>
      <c r="AR123" s="170" t="s">
        <v>82</v>
      </c>
      <c r="AT123" s="171" t="s">
        <v>71</v>
      </c>
      <c r="AU123" s="171" t="s">
        <v>72</v>
      </c>
      <c r="AY123" s="170" t="s">
        <v>139</v>
      </c>
      <c r="BK123" s="172">
        <f>BK124+BK158+BK164+BK167+BK184+BK189+BK208</f>
        <v>0</v>
      </c>
    </row>
    <row r="124" spans="1:65" s="12" customFormat="1" ht="22.9" customHeight="1">
      <c r="B124" s="159"/>
      <c r="C124" s="160"/>
      <c r="D124" s="161" t="s">
        <v>71</v>
      </c>
      <c r="E124" s="173" t="s">
        <v>201</v>
      </c>
      <c r="F124" s="173" t="s">
        <v>202</v>
      </c>
      <c r="G124" s="160"/>
      <c r="H124" s="160"/>
      <c r="I124" s="163"/>
      <c r="J124" s="174">
        <f>BK124</f>
        <v>0</v>
      </c>
      <c r="K124" s="160"/>
      <c r="L124" s="165"/>
      <c r="M124" s="166"/>
      <c r="N124" s="167"/>
      <c r="O124" s="167"/>
      <c r="P124" s="168">
        <f>SUM(P125:P157)</f>
        <v>0</v>
      </c>
      <c r="Q124" s="167"/>
      <c r="R124" s="168">
        <f>SUM(R125:R157)</f>
        <v>4.1976299999999994E-2</v>
      </c>
      <c r="S124" s="167"/>
      <c r="T124" s="169">
        <f>SUM(T125:T157)</f>
        <v>68.51084800000001</v>
      </c>
      <c r="AR124" s="170" t="s">
        <v>82</v>
      </c>
      <c r="AT124" s="171" t="s">
        <v>71</v>
      </c>
      <c r="AU124" s="171" t="s">
        <v>80</v>
      </c>
      <c r="AY124" s="170" t="s">
        <v>139</v>
      </c>
      <c r="BK124" s="172">
        <f>SUM(BK125:BK157)</f>
        <v>0</v>
      </c>
    </row>
    <row r="125" spans="1:65" s="2" customFormat="1" ht="14.45" customHeight="1">
      <c r="A125" s="36"/>
      <c r="B125" s="37"/>
      <c r="C125" s="175" t="s">
        <v>203</v>
      </c>
      <c r="D125" s="175" t="s">
        <v>142</v>
      </c>
      <c r="E125" s="176" t="s">
        <v>204</v>
      </c>
      <c r="F125" s="177" t="s">
        <v>205</v>
      </c>
      <c r="G125" s="178" t="s">
        <v>145</v>
      </c>
      <c r="H125" s="179">
        <v>2542.9899999999998</v>
      </c>
      <c r="I125" s="180"/>
      <c r="J125" s="181">
        <f>ROUND(I125*H125,2)</f>
        <v>0</v>
      </c>
      <c r="K125" s="177" t="s">
        <v>146</v>
      </c>
      <c r="L125" s="41"/>
      <c r="M125" s="182" t="s">
        <v>19</v>
      </c>
      <c r="N125" s="183" t="s">
        <v>43</v>
      </c>
      <c r="O125" s="66"/>
      <c r="P125" s="184">
        <f>O125*H125</f>
        <v>0</v>
      </c>
      <c r="Q125" s="184">
        <v>0</v>
      </c>
      <c r="R125" s="184">
        <f>Q125*H125</f>
        <v>0</v>
      </c>
      <c r="S125" s="184">
        <v>6.0000000000000001E-3</v>
      </c>
      <c r="T125" s="185">
        <f>S125*H125</f>
        <v>15.25794</v>
      </c>
      <c r="U125" s="36"/>
      <c r="V125" s="36"/>
      <c r="W125" s="36"/>
      <c r="X125" s="36"/>
      <c r="Y125" s="36"/>
      <c r="Z125" s="36"/>
      <c r="AA125" s="36"/>
      <c r="AB125" s="36"/>
      <c r="AC125" s="36"/>
      <c r="AD125" s="36"/>
      <c r="AE125" s="36"/>
      <c r="AR125" s="186" t="s">
        <v>206</v>
      </c>
      <c r="AT125" s="186" t="s">
        <v>142</v>
      </c>
      <c r="AU125" s="186" t="s">
        <v>82</v>
      </c>
      <c r="AY125" s="19" t="s">
        <v>139</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206</v>
      </c>
      <c r="BM125" s="186" t="s">
        <v>207</v>
      </c>
    </row>
    <row r="126" spans="1:65" s="2" customFormat="1" ht="11.25">
      <c r="A126" s="36"/>
      <c r="B126" s="37"/>
      <c r="C126" s="38"/>
      <c r="D126" s="188" t="s">
        <v>149</v>
      </c>
      <c r="E126" s="38"/>
      <c r="F126" s="189" t="s">
        <v>208</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149</v>
      </c>
      <c r="AU126" s="19" t="s">
        <v>82</v>
      </c>
    </row>
    <row r="127" spans="1:65" s="15" customFormat="1" ht="11.25">
      <c r="B127" s="216"/>
      <c r="C127" s="217"/>
      <c r="D127" s="188" t="s">
        <v>153</v>
      </c>
      <c r="E127" s="218" t="s">
        <v>19</v>
      </c>
      <c r="F127" s="219" t="s">
        <v>209</v>
      </c>
      <c r="G127" s="217"/>
      <c r="H127" s="218" t="s">
        <v>19</v>
      </c>
      <c r="I127" s="220"/>
      <c r="J127" s="217"/>
      <c r="K127" s="217"/>
      <c r="L127" s="221"/>
      <c r="M127" s="222"/>
      <c r="N127" s="223"/>
      <c r="O127" s="223"/>
      <c r="P127" s="223"/>
      <c r="Q127" s="223"/>
      <c r="R127" s="223"/>
      <c r="S127" s="223"/>
      <c r="T127" s="224"/>
      <c r="AT127" s="225" t="s">
        <v>153</v>
      </c>
      <c r="AU127" s="225" t="s">
        <v>82</v>
      </c>
      <c r="AV127" s="15" t="s">
        <v>80</v>
      </c>
      <c r="AW127" s="15" t="s">
        <v>31</v>
      </c>
      <c r="AX127" s="15" t="s">
        <v>72</v>
      </c>
      <c r="AY127" s="225" t="s">
        <v>139</v>
      </c>
    </row>
    <row r="128" spans="1:65" s="13" customFormat="1" ht="11.25">
      <c r="B128" s="194"/>
      <c r="C128" s="195"/>
      <c r="D128" s="188" t="s">
        <v>153</v>
      </c>
      <c r="E128" s="196" t="s">
        <v>19</v>
      </c>
      <c r="F128" s="197" t="s">
        <v>210</v>
      </c>
      <c r="G128" s="195"/>
      <c r="H128" s="198">
        <v>1815.99</v>
      </c>
      <c r="I128" s="199"/>
      <c r="J128" s="195"/>
      <c r="K128" s="195"/>
      <c r="L128" s="200"/>
      <c r="M128" s="201"/>
      <c r="N128" s="202"/>
      <c r="O128" s="202"/>
      <c r="P128" s="202"/>
      <c r="Q128" s="202"/>
      <c r="R128" s="202"/>
      <c r="S128" s="202"/>
      <c r="T128" s="203"/>
      <c r="AT128" s="204" t="s">
        <v>153</v>
      </c>
      <c r="AU128" s="204" t="s">
        <v>82</v>
      </c>
      <c r="AV128" s="13" t="s">
        <v>82</v>
      </c>
      <c r="AW128" s="13" t="s">
        <v>31</v>
      </c>
      <c r="AX128" s="13" t="s">
        <v>72</v>
      </c>
      <c r="AY128" s="204" t="s">
        <v>139</v>
      </c>
    </row>
    <row r="129" spans="1:65" s="15" customFormat="1" ht="11.25">
      <c r="B129" s="216"/>
      <c r="C129" s="217"/>
      <c r="D129" s="188" t="s">
        <v>153</v>
      </c>
      <c r="E129" s="218" t="s">
        <v>19</v>
      </c>
      <c r="F129" s="219" t="s">
        <v>211</v>
      </c>
      <c r="G129" s="217"/>
      <c r="H129" s="218" t="s">
        <v>19</v>
      </c>
      <c r="I129" s="220"/>
      <c r="J129" s="217"/>
      <c r="K129" s="217"/>
      <c r="L129" s="221"/>
      <c r="M129" s="222"/>
      <c r="N129" s="223"/>
      <c r="O129" s="223"/>
      <c r="P129" s="223"/>
      <c r="Q129" s="223"/>
      <c r="R129" s="223"/>
      <c r="S129" s="223"/>
      <c r="T129" s="224"/>
      <c r="AT129" s="225" t="s">
        <v>153</v>
      </c>
      <c r="AU129" s="225" t="s">
        <v>82</v>
      </c>
      <c r="AV129" s="15" t="s">
        <v>80</v>
      </c>
      <c r="AW129" s="15" t="s">
        <v>31</v>
      </c>
      <c r="AX129" s="15" t="s">
        <v>72</v>
      </c>
      <c r="AY129" s="225" t="s">
        <v>139</v>
      </c>
    </row>
    <row r="130" spans="1:65" s="13" customFormat="1" ht="11.25">
      <c r="B130" s="194"/>
      <c r="C130" s="195"/>
      <c r="D130" s="188" t="s">
        <v>153</v>
      </c>
      <c r="E130" s="196" t="s">
        <v>19</v>
      </c>
      <c r="F130" s="197" t="s">
        <v>212</v>
      </c>
      <c r="G130" s="195"/>
      <c r="H130" s="198">
        <v>121.67</v>
      </c>
      <c r="I130" s="199"/>
      <c r="J130" s="195"/>
      <c r="K130" s="195"/>
      <c r="L130" s="200"/>
      <c r="M130" s="201"/>
      <c r="N130" s="202"/>
      <c r="O130" s="202"/>
      <c r="P130" s="202"/>
      <c r="Q130" s="202"/>
      <c r="R130" s="202"/>
      <c r="S130" s="202"/>
      <c r="T130" s="203"/>
      <c r="AT130" s="204" t="s">
        <v>153</v>
      </c>
      <c r="AU130" s="204" t="s">
        <v>82</v>
      </c>
      <c r="AV130" s="13" t="s">
        <v>82</v>
      </c>
      <c r="AW130" s="13" t="s">
        <v>31</v>
      </c>
      <c r="AX130" s="13" t="s">
        <v>72</v>
      </c>
      <c r="AY130" s="204" t="s">
        <v>139</v>
      </c>
    </row>
    <row r="131" spans="1:65" s="15" customFormat="1" ht="11.25">
      <c r="B131" s="216"/>
      <c r="C131" s="217"/>
      <c r="D131" s="188" t="s">
        <v>153</v>
      </c>
      <c r="E131" s="218" t="s">
        <v>19</v>
      </c>
      <c r="F131" s="219" t="s">
        <v>213</v>
      </c>
      <c r="G131" s="217"/>
      <c r="H131" s="218" t="s">
        <v>19</v>
      </c>
      <c r="I131" s="220"/>
      <c r="J131" s="217"/>
      <c r="K131" s="217"/>
      <c r="L131" s="221"/>
      <c r="M131" s="222"/>
      <c r="N131" s="223"/>
      <c r="O131" s="223"/>
      <c r="P131" s="223"/>
      <c r="Q131" s="223"/>
      <c r="R131" s="223"/>
      <c r="S131" s="223"/>
      <c r="T131" s="224"/>
      <c r="AT131" s="225" t="s">
        <v>153</v>
      </c>
      <c r="AU131" s="225" t="s">
        <v>82</v>
      </c>
      <c r="AV131" s="15" t="s">
        <v>80</v>
      </c>
      <c r="AW131" s="15" t="s">
        <v>31</v>
      </c>
      <c r="AX131" s="15" t="s">
        <v>72</v>
      </c>
      <c r="AY131" s="225" t="s">
        <v>139</v>
      </c>
    </row>
    <row r="132" spans="1:65" s="13" customFormat="1" ht="11.25">
      <c r="B132" s="194"/>
      <c r="C132" s="195"/>
      <c r="D132" s="188" t="s">
        <v>153</v>
      </c>
      <c r="E132" s="196" t="s">
        <v>19</v>
      </c>
      <c r="F132" s="197" t="s">
        <v>214</v>
      </c>
      <c r="G132" s="195"/>
      <c r="H132" s="198">
        <v>605.33000000000004</v>
      </c>
      <c r="I132" s="199"/>
      <c r="J132" s="195"/>
      <c r="K132" s="195"/>
      <c r="L132" s="200"/>
      <c r="M132" s="201"/>
      <c r="N132" s="202"/>
      <c r="O132" s="202"/>
      <c r="P132" s="202"/>
      <c r="Q132" s="202"/>
      <c r="R132" s="202"/>
      <c r="S132" s="202"/>
      <c r="T132" s="203"/>
      <c r="AT132" s="204" t="s">
        <v>153</v>
      </c>
      <c r="AU132" s="204" t="s">
        <v>82</v>
      </c>
      <c r="AV132" s="13" t="s">
        <v>82</v>
      </c>
      <c r="AW132" s="13" t="s">
        <v>31</v>
      </c>
      <c r="AX132" s="13" t="s">
        <v>72</v>
      </c>
      <c r="AY132" s="204" t="s">
        <v>139</v>
      </c>
    </row>
    <row r="133" spans="1:65" s="14" customFormat="1" ht="11.25">
      <c r="B133" s="205"/>
      <c r="C133" s="206"/>
      <c r="D133" s="188" t="s">
        <v>153</v>
      </c>
      <c r="E133" s="207" t="s">
        <v>19</v>
      </c>
      <c r="F133" s="208" t="s">
        <v>188</v>
      </c>
      <c r="G133" s="206"/>
      <c r="H133" s="209">
        <v>2542.9900000000002</v>
      </c>
      <c r="I133" s="210"/>
      <c r="J133" s="206"/>
      <c r="K133" s="206"/>
      <c r="L133" s="211"/>
      <c r="M133" s="212"/>
      <c r="N133" s="213"/>
      <c r="O133" s="213"/>
      <c r="P133" s="213"/>
      <c r="Q133" s="213"/>
      <c r="R133" s="213"/>
      <c r="S133" s="213"/>
      <c r="T133" s="214"/>
      <c r="AT133" s="215" t="s">
        <v>153</v>
      </c>
      <c r="AU133" s="215" t="s">
        <v>82</v>
      </c>
      <c r="AV133" s="14" t="s">
        <v>147</v>
      </c>
      <c r="AW133" s="14" t="s">
        <v>31</v>
      </c>
      <c r="AX133" s="14" t="s">
        <v>80</v>
      </c>
      <c r="AY133" s="215" t="s">
        <v>139</v>
      </c>
    </row>
    <row r="134" spans="1:65" s="2" customFormat="1" ht="14.45" customHeight="1">
      <c r="A134" s="36"/>
      <c r="B134" s="37"/>
      <c r="C134" s="175" t="s">
        <v>215</v>
      </c>
      <c r="D134" s="175" t="s">
        <v>142</v>
      </c>
      <c r="E134" s="176" t="s">
        <v>216</v>
      </c>
      <c r="F134" s="177" t="s">
        <v>217</v>
      </c>
      <c r="G134" s="178" t="s">
        <v>145</v>
      </c>
      <c r="H134" s="179">
        <v>113</v>
      </c>
      <c r="I134" s="180"/>
      <c r="J134" s="181">
        <f>ROUND(I134*H134,2)</f>
        <v>0</v>
      </c>
      <c r="K134" s="177" t="s">
        <v>146</v>
      </c>
      <c r="L134" s="41"/>
      <c r="M134" s="182" t="s">
        <v>19</v>
      </c>
      <c r="N134" s="183" t="s">
        <v>43</v>
      </c>
      <c r="O134" s="66"/>
      <c r="P134" s="184">
        <f>O134*H134</f>
        <v>0</v>
      </c>
      <c r="Q134" s="184">
        <v>0</v>
      </c>
      <c r="R134" s="184">
        <f>Q134*H134</f>
        <v>0</v>
      </c>
      <c r="S134" s="184">
        <v>2E-3</v>
      </c>
      <c r="T134" s="185">
        <f>S134*H134</f>
        <v>0.22600000000000001</v>
      </c>
      <c r="U134" s="36"/>
      <c r="V134" s="36"/>
      <c r="W134" s="36"/>
      <c r="X134" s="36"/>
      <c r="Y134" s="36"/>
      <c r="Z134" s="36"/>
      <c r="AA134" s="36"/>
      <c r="AB134" s="36"/>
      <c r="AC134" s="36"/>
      <c r="AD134" s="36"/>
      <c r="AE134" s="36"/>
      <c r="AR134" s="186" t="s">
        <v>206</v>
      </c>
      <c r="AT134" s="186" t="s">
        <v>142</v>
      </c>
      <c r="AU134" s="186" t="s">
        <v>82</v>
      </c>
      <c r="AY134" s="19" t="s">
        <v>139</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206</v>
      </c>
      <c r="BM134" s="186" t="s">
        <v>218</v>
      </c>
    </row>
    <row r="135" spans="1:65" s="2" customFormat="1" ht="11.25">
      <c r="A135" s="36"/>
      <c r="B135" s="37"/>
      <c r="C135" s="38"/>
      <c r="D135" s="188" t="s">
        <v>149</v>
      </c>
      <c r="E135" s="38"/>
      <c r="F135" s="189" t="s">
        <v>219</v>
      </c>
      <c r="G135" s="38"/>
      <c r="H135" s="38"/>
      <c r="I135" s="190"/>
      <c r="J135" s="38"/>
      <c r="K135" s="38"/>
      <c r="L135" s="41"/>
      <c r="M135" s="191"/>
      <c r="N135" s="192"/>
      <c r="O135" s="66"/>
      <c r="P135" s="66"/>
      <c r="Q135" s="66"/>
      <c r="R135" s="66"/>
      <c r="S135" s="66"/>
      <c r="T135" s="67"/>
      <c r="U135" s="36"/>
      <c r="V135" s="36"/>
      <c r="W135" s="36"/>
      <c r="X135" s="36"/>
      <c r="Y135" s="36"/>
      <c r="Z135" s="36"/>
      <c r="AA135" s="36"/>
      <c r="AB135" s="36"/>
      <c r="AC135" s="36"/>
      <c r="AD135" s="36"/>
      <c r="AE135" s="36"/>
      <c r="AT135" s="19" t="s">
        <v>149</v>
      </c>
      <c r="AU135" s="19" t="s">
        <v>82</v>
      </c>
    </row>
    <row r="136" spans="1:65" s="2" customFormat="1" ht="14.45" customHeight="1">
      <c r="A136" s="36"/>
      <c r="B136" s="37"/>
      <c r="C136" s="175" t="s">
        <v>220</v>
      </c>
      <c r="D136" s="175" t="s">
        <v>142</v>
      </c>
      <c r="E136" s="176" t="s">
        <v>221</v>
      </c>
      <c r="F136" s="177" t="s">
        <v>222</v>
      </c>
      <c r="G136" s="178" t="s">
        <v>145</v>
      </c>
      <c r="H136" s="179">
        <v>605.33000000000004</v>
      </c>
      <c r="I136" s="180"/>
      <c r="J136" s="181">
        <f>ROUND(I136*H136,2)</f>
        <v>0</v>
      </c>
      <c r="K136" s="177" t="s">
        <v>146</v>
      </c>
      <c r="L136" s="41"/>
      <c r="M136" s="182" t="s">
        <v>19</v>
      </c>
      <c r="N136" s="183" t="s">
        <v>43</v>
      </c>
      <c r="O136" s="66"/>
      <c r="P136" s="184">
        <f>O136*H136</f>
        <v>0</v>
      </c>
      <c r="Q136" s="184">
        <v>0</v>
      </c>
      <c r="R136" s="184">
        <f>Q136*H136</f>
        <v>0</v>
      </c>
      <c r="S136" s="184">
        <v>3.5999999999999999E-3</v>
      </c>
      <c r="T136" s="185">
        <f>S136*H136</f>
        <v>2.1791879999999999</v>
      </c>
      <c r="U136" s="36"/>
      <c r="V136" s="36"/>
      <c r="W136" s="36"/>
      <c r="X136" s="36"/>
      <c r="Y136" s="36"/>
      <c r="Z136" s="36"/>
      <c r="AA136" s="36"/>
      <c r="AB136" s="36"/>
      <c r="AC136" s="36"/>
      <c r="AD136" s="36"/>
      <c r="AE136" s="36"/>
      <c r="AR136" s="186" t="s">
        <v>206</v>
      </c>
      <c r="AT136" s="186" t="s">
        <v>142</v>
      </c>
      <c r="AU136" s="186" t="s">
        <v>82</v>
      </c>
      <c r="AY136" s="19" t="s">
        <v>139</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206</v>
      </c>
      <c r="BM136" s="186" t="s">
        <v>223</v>
      </c>
    </row>
    <row r="137" spans="1:65" s="2" customFormat="1" ht="19.5">
      <c r="A137" s="36"/>
      <c r="B137" s="37"/>
      <c r="C137" s="38"/>
      <c r="D137" s="188" t="s">
        <v>149</v>
      </c>
      <c r="E137" s="38"/>
      <c r="F137" s="189" t="s">
        <v>224</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149</v>
      </c>
      <c r="AU137" s="19" t="s">
        <v>82</v>
      </c>
    </row>
    <row r="138" spans="1:65" s="13" customFormat="1" ht="11.25">
      <c r="B138" s="194"/>
      <c r="C138" s="195"/>
      <c r="D138" s="188" t="s">
        <v>153</v>
      </c>
      <c r="E138" s="196" t="s">
        <v>19</v>
      </c>
      <c r="F138" s="197" t="s">
        <v>225</v>
      </c>
      <c r="G138" s="195"/>
      <c r="H138" s="198">
        <v>605.33000000000004</v>
      </c>
      <c r="I138" s="199"/>
      <c r="J138" s="195"/>
      <c r="K138" s="195"/>
      <c r="L138" s="200"/>
      <c r="M138" s="201"/>
      <c r="N138" s="202"/>
      <c r="O138" s="202"/>
      <c r="P138" s="202"/>
      <c r="Q138" s="202"/>
      <c r="R138" s="202"/>
      <c r="S138" s="202"/>
      <c r="T138" s="203"/>
      <c r="AT138" s="204" t="s">
        <v>153</v>
      </c>
      <c r="AU138" s="204" t="s">
        <v>82</v>
      </c>
      <c r="AV138" s="13" t="s">
        <v>82</v>
      </c>
      <c r="AW138" s="13" t="s">
        <v>31</v>
      </c>
      <c r="AX138" s="13" t="s">
        <v>72</v>
      </c>
      <c r="AY138" s="204" t="s">
        <v>139</v>
      </c>
    </row>
    <row r="139" spans="1:65" s="14" customFormat="1" ht="11.25">
      <c r="B139" s="205"/>
      <c r="C139" s="206"/>
      <c r="D139" s="188" t="s">
        <v>153</v>
      </c>
      <c r="E139" s="207" t="s">
        <v>19</v>
      </c>
      <c r="F139" s="208" t="s">
        <v>188</v>
      </c>
      <c r="G139" s="206"/>
      <c r="H139" s="209">
        <v>605.33000000000004</v>
      </c>
      <c r="I139" s="210"/>
      <c r="J139" s="206"/>
      <c r="K139" s="206"/>
      <c r="L139" s="211"/>
      <c r="M139" s="212"/>
      <c r="N139" s="213"/>
      <c r="O139" s="213"/>
      <c r="P139" s="213"/>
      <c r="Q139" s="213"/>
      <c r="R139" s="213"/>
      <c r="S139" s="213"/>
      <c r="T139" s="214"/>
      <c r="AT139" s="215" t="s">
        <v>153</v>
      </c>
      <c r="AU139" s="215" t="s">
        <v>82</v>
      </c>
      <c r="AV139" s="14" t="s">
        <v>147</v>
      </c>
      <c r="AW139" s="14" t="s">
        <v>31</v>
      </c>
      <c r="AX139" s="14" t="s">
        <v>80</v>
      </c>
      <c r="AY139" s="215" t="s">
        <v>139</v>
      </c>
    </row>
    <row r="140" spans="1:65" s="2" customFormat="1" ht="14.45" customHeight="1">
      <c r="A140" s="36"/>
      <c r="B140" s="37"/>
      <c r="C140" s="175" t="s">
        <v>226</v>
      </c>
      <c r="D140" s="175" t="s">
        <v>142</v>
      </c>
      <c r="E140" s="176" t="s">
        <v>227</v>
      </c>
      <c r="F140" s="177" t="s">
        <v>228</v>
      </c>
      <c r="G140" s="178" t="s">
        <v>145</v>
      </c>
      <c r="H140" s="179">
        <v>121.67</v>
      </c>
      <c r="I140" s="180"/>
      <c r="J140" s="181">
        <f>ROUND(I140*H140,2)</f>
        <v>0</v>
      </c>
      <c r="K140" s="177" t="s">
        <v>146</v>
      </c>
      <c r="L140" s="41"/>
      <c r="M140" s="182" t="s">
        <v>19</v>
      </c>
      <c r="N140" s="183" t="s">
        <v>43</v>
      </c>
      <c r="O140" s="66"/>
      <c r="P140" s="184">
        <f>O140*H140</f>
        <v>0</v>
      </c>
      <c r="Q140" s="184">
        <v>0</v>
      </c>
      <c r="R140" s="184">
        <f>Q140*H140</f>
        <v>0</v>
      </c>
      <c r="S140" s="184">
        <v>0</v>
      </c>
      <c r="T140" s="185">
        <f>S140*H140</f>
        <v>0</v>
      </c>
      <c r="U140" s="36"/>
      <c r="V140" s="36"/>
      <c r="W140" s="36"/>
      <c r="X140" s="36"/>
      <c r="Y140" s="36"/>
      <c r="Z140" s="36"/>
      <c r="AA140" s="36"/>
      <c r="AB140" s="36"/>
      <c r="AC140" s="36"/>
      <c r="AD140" s="36"/>
      <c r="AE140" s="36"/>
      <c r="AR140" s="186" t="s">
        <v>206</v>
      </c>
      <c r="AT140" s="186" t="s">
        <v>142</v>
      </c>
      <c r="AU140" s="186" t="s">
        <v>82</v>
      </c>
      <c r="AY140" s="19" t="s">
        <v>139</v>
      </c>
      <c r="BE140" s="187">
        <f>IF(N140="základní",J140,0)</f>
        <v>0</v>
      </c>
      <c r="BF140" s="187">
        <f>IF(N140="snížená",J140,0)</f>
        <v>0</v>
      </c>
      <c r="BG140" s="187">
        <f>IF(N140="zákl. přenesená",J140,0)</f>
        <v>0</v>
      </c>
      <c r="BH140" s="187">
        <f>IF(N140="sníž. přenesená",J140,0)</f>
        <v>0</v>
      </c>
      <c r="BI140" s="187">
        <f>IF(N140="nulová",J140,0)</f>
        <v>0</v>
      </c>
      <c r="BJ140" s="19" t="s">
        <v>80</v>
      </c>
      <c r="BK140" s="187">
        <f>ROUND(I140*H140,2)</f>
        <v>0</v>
      </c>
      <c r="BL140" s="19" t="s">
        <v>206</v>
      </c>
      <c r="BM140" s="186" t="s">
        <v>229</v>
      </c>
    </row>
    <row r="141" spans="1:65" s="2" customFormat="1" ht="11.25">
      <c r="A141" s="36"/>
      <c r="B141" s="37"/>
      <c r="C141" s="38"/>
      <c r="D141" s="188" t="s">
        <v>149</v>
      </c>
      <c r="E141" s="38"/>
      <c r="F141" s="189" t="s">
        <v>230</v>
      </c>
      <c r="G141" s="38"/>
      <c r="H141" s="38"/>
      <c r="I141" s="190"/>
      <c r="J141" s="38"/>
      <c r="K141" s="38"/>
      <c r="L141" s="41"/>
      <c r="M141" s="191"/>
      <c r="N141" s="192"/>
      <c r="O141" s="66"/>
      <c r="P141" s="66"/>
      <c r="Q141" s="66"/>
      <c r="R141" s="66"/>
      <c r="S141" s="66"/>
      <c r="T141" s="67"/>
      <c r="U141" s="36"/>
      <c r="V141" s="36"/>
      <c r="W141" s="36"/>
      <c r="X141" s="36"/>
      <c r="Y141" s="36"/>
      <c r="Z141" s="36"/>
      <c r="AA141" s="36"/>
      <c r="AB141" s="36"/>
      <c r="AC141" s="36"/>
      <c r="AD141" s="36"/>
      <c r="AE141" s="36"/>
      <c r="AT141" s="19" t="s">
        <v>149</v>
      </c>
      <c r="AU141" s="19" t="s">
        <v>82</v>
      </c>
    </row>
    <row r="142" spans="1:65" s="2" customFormat="1" ht="39">
      <c r="A142" s="36"/>
      <c r="B142" s="37"/>
      <c r="C142" s="38"/>
      <c r="D142" s="188" t="s">
        <v>151</v>
      </c>
      <c r="E142" s="38"/>
      <c r="F142" s="193" t="s">
        <v>231</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151</v>
      </c>
      <c r="AU142" s="19" t="s">
        <v>82</v>
      </c>
    </row>
    <row r="143" spans="1:65" s="13" customFormat="1" ht="11.25">
      <c r="B143" s="194"/>
      <c r="C143" s="195"/>
      <c r="D143" s="188" t="s">
        <v>153</v>
      </c>
      <c r="E143" s="196" t="s">
        <v>19</v>
      </c>
      <c r="F143" s="197" t="s">
        <v>232</v>
      </c>
      <c r="G143" s="195"/>
      <c r="H143" s="198">
        <v>28.36</v>
      </c>
      <c r="I143" s="199"/>
      <c r="J143" s="195"/>
      <c r="K143" s="195"/>
      <c r="L143" s="200"/>
      <c r="M143" s="201"/>
      <c r="N143" s="202"/>
      <c r="O143" s="202"/>
      <c r="P143" s="202"/>
      <c r="Q143" s="202"/>
      <c r="R143" s="202"/>
      <c r="S143" s="202"/>
      <c r="T143" s="203"/>
      <c r="AT143" s="204" t="s">
        <v>153</v>
      </c>
      <c r="AU143" s="204" t="s">
        <v>82</v>
      </c>
      <c r="AV143" s="13" t="s">
        <v>82</v>
      </c>
      <c r="AW143" s="13" t="s">
        <v>31</v>
      </c>
      <c r="AX143" s="13" t="s">
        <v>72</v>
      </c>
      <c r="AY143" s="204" t="s">
        <v>139</v>
      </c>
    </row>
    <row r="144" spans="1:65" s="13" customFormat="1" ht="11.25">
      <c r="B144" s="194"/>
      <c r="C144" s="195"/>
      <c r="D144" s="188" t="s">
        <v>153</v>
      </c>
      <c r="E144" s="196" t="s">
        <v>19</v>
      </c>
      <c r="F144" s="197" t="s">
        <v>233</v>
      </c>
      <c r="G144" s="195"/>
      <c r="H144" s="198">
        <v>84.64</v>
      </c>
      <c r="I144" s="199"/>
      <c r="J144" s="195"/>
      <c r="K144" s="195"/>
      <c r="L144" s="200"/>
      <c r="M144" s="201"/>
      <c r="N144" s="202"/>
      <c r="O144" s="202"/>
      <c r="P144" s="202"/>
      <c r="Q144" s="202"/>
      <c r="R144" s="202"/>
      <c r="S144" s="202"/>
      <c r="T144" s="203"/>
      <c r="AT144" s="204" t="s">
        <v>153</v>
      </c>
      <c r="AU144" s="204" t="s">
        <v>82</v>
      </c>
      <c r="AV144" s="13" t="s">
        <v>82</v>
      </c>
      <c r="AW144" s="13" t="s">
        <v>31</v>
      </c>
      <c r="AX144" s="13" t="s">
        <v>72</v>
      </c>
      <c r="AY144" s="204" t="s">
        <v>139</v>
      </c>
    </row>
    <row r="145" spans="1:65" s="15" customFormat="1" ht="11.25">
      <c r="B145" s="216"/>
      <c r="C145" s="217"/>
      <c r="D145" s="188" t="s">
        <v>153</v>
      </c>
      <c r="E145" s="218" t="s">
        <v>19</v>
      </c>
      <c r="F145" s="219" t="s">
        <v>234</v>
      </c>
      <c r="G145" s="217"/>
      <c r="H145" s="218" t="s">
        <v>19</v>
      </c>
      <c r="I145" s="220"/>
      <c r="J145" s="217"/>
      <c r="K145" s="217"/>
      <c r="L145" s="221"/>
      <c r="M145" s="222"/>
      <c r="N145" s="223"/>
      <c r="O145" s="223"/>
      <c r="P145" s="223"/>
      <c r="Q145" s="223"/>
      <c r="R145" s="223"/>
      <c r="S145" s="223"/>
      <c r="T145" s="224"/>
      <c r="AT145" s="225" t="s">
        <v>153</v>
      </c>
      <c r="AU145" s="225" t="s">
        <v>82</v>
      </c>
      <c r="AV145" s="15" t="s">
        <v>80</v>
      </c>
      <c r="AW145" s="15" t="s">
        <v>31</v>
      </c>
      <c r="AX145" s="15" t="s">
        <v>72</v>
      </c>
      <c r="AY145" s="225" t="s">
        <v>139</v>
      </c>
    </row>
    <row r="146" spans="1:65" s="13" customFormat="1" ht="11.25">
      <c r="B146" s="194"/>
      <c r="C146" s="195"/>
      <c r="D146" s="188" t="s">
        <v>153</v>
      </c>
      <c r="E146" s="196" t="s">
        <v>19</v>
      </c>
      <c r="F146" s="197" t="s">
        <v>235</v>
      </c>
      <c r="G146" s="195"/>
      <c r="H146" s="198">
        <v>8.67</v>
      </c>
      <c r="I146" s="199"/>
      <c r="J146" s="195"/>
      <c r="K146" s="195"/>
      <c r="L146" s="200"/>
      <c r="M146" s="201"/>
      <c r="N146" s="202"/>
      <c r="O146" s="202"/>
      <c r="P146" s="202"/>
      <c r="Q146" s="202"/>
      <c r="R146" s="202"/>
      <c r="S146" s="202"/>
      <c r="T146" s="203"/>
      <c r="AT146" s="204" t="s">
        <v>153</v>
      </c>
      <c r="AU146" s="204" t="s">
        <v>82</v>
      </c>
      <c r="AV146" s="13" t="s">
        <v>82</v>
      </c>
      <c r="AW146" s="13" t="s">
        <v>31</v>
      </c>
      <c r="AX146" s="13" t="s">
        <v>72</v>
      </c>
      <c r="AY146" s="204" t="s">
        <v>139</v>
      </c>
    </row>
    <row r="147" spans="1:65" s="14" customFormat="1" ht="11.25">
      <c r="B147" s="205"/>
      <c r="C147" s="206"/>
      <c r="D147" s="188" t="s">
        <v>153</v>
      </c>
      <c r="E147" s="207" t="s">
        <v>19</v>
      </c>
      <c r="F147" s="208" t="s">
        <v>188</v>
      </c>
      <c r="G147" s="206"/>
      <c r="H147" s="209">
        <v>121.67</v>
      </c>
      <c r="I147" s="210"/>
      <c r="J147" s="206"/>
      <c r="K147" s="206"/>
      <c r="L147" s="211"/>
      <c r="M147" s="212"/>
      <c r="N147" s="213"/>
      <c r="O147" s="213"/>
      <c r="P147" s="213"/>
      <c r="Q147" s="213"/>
      <c r="R147" s="213"/>
      <c r="S147" s="213"/>
      <c r="T147" s="214"/>
      <c r="AT147" s="215" t="s">
        <v>153</v>
      </c>
      <c r="AU147" s="215" t="s">
        <v>82</v>
      </c>
      <c r="AV147" s="14" t="s">
        <v>147</v>
      </c>
      <c r="AW147" s="14" t="s">
        <v>31</v>
      </c>
      <c r="AX147" s="14" t="s">
        <v>80</v>
      </c>
      <c r="AY147" s="215" t="s">
        <v>139</v>
      </c>
    </row>
    <row r="148" spans="1:65" s="2" customFormat="1" ht="14.45" customHeight="1">
      <c r="A148" s="36"/>
      <c r="B148" s="37"/>
      <c r="C148" s="226" t="s">
        <v>236</v>
      </c>
      <c r="D148" s="226" t="s">
        <v>237</v>
      </c>
      <c r="E148" s="227" t="s">
        <v>238</v>
      </c>
      <c r="F148" s="228" t="s">
        <v>239</v>
      </c>
      <c r="G148" s="229" t="s">
        <v>145</v>
      </c>
      <c r="H148" s="230">
        <v>139.92099999999999</v>
      </c>
      <c r="I148" s="231"/>
      <c r="J148" s="232">
        <f>ROUND(I148*H148,2)</f>
        <v>0</v>
      </c>
      <c r="K148" s="228" t="s">
        <v>146</v>
      </c>
      <c r="L148" s="233"/>
      <c r="M148" s="234" t="s">
        <v>19</v>
      </c>
      <c r="N148" s="235" t="s">
        <v>43</v>
      </c>
      <c r="O148" s="66"/>
      <c r="P148" s="184">
        <f>O148*H148</f>
        <v>0</v>
      </c>
      <c r="Q148" s="184">
        <v>2.9999999999999997E-4</v>
      </c>
      <c r="R148" s="184">
        <f>Q148*H148</f>
        <v>4.1976299999999994E-2</v>
      </c>
      <c r="S148" s="184">
        <v>0</v>
      </c>
      <c r="T148" s="185">
        <f>S148*H148</f>
        <v>0</v>
      </c>
      <c r="U148" s="36"/>
      <c r="V148" s="36"/>
      <c r="W148" s="36"/>
      <c r="X148" s="36"/>
      <c r="Y148" s="36"/>
      <c r="Z148" s="36"/>
      <c r="AA148" s="36"/>
      <c r="AB148" s="36"/>
      <c r="AC148" s="36"/>
      <c r="AD148" s="36"/>
      <c r="AE148" s="36"/>
      <c r="AR148" s="186" t="s">
        <v>240</v>
      </c>
      <c r="AT148" s="186" t="s">
        <v>237</v>
      </c>
      <c r="AU148" s="186" t="s">
        <v>82</v>
      </c>
      <c r="AY148" s="19" t="s">
        <v>139</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206</v>
      </c>
      <c r="BM148" s="186" t="s">
        <v>241</v>
      </c>
    </row>
    <row r="149" spans="1:65" s="2" customFormat="1" ht="11.25">
      <c r="A149" s="36"/>
      <c r="B149" s="37"/>
      <c r="C149" s="38"/>
      <c r="D149" s="188" t="s">
        <v>149</v>
      </c>
      <c r="E149" s="38"/>
      <c r="F149" s="189" t="s">
        <v>239</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149</v>
      </c>
      <c r="AU149" s="19" t="s">
        <v>82</v>
      </c>
    </row>
    <row r="150" spans="1:65" s="13" customFormat="1" ht="11.25">
      <c r="B150" s="194"/>
      <c r="C150" s="195"/>
      <c r="D150" s="188" t="s">
        <v>153</v>
      </c>
      <c r="E150" s="195"/>
      <c r="F150" s="197" t="s">
        <v>242</v>
      </c>
      <c r="G150" s="195"/>
      <c r="H150" s="198">
        <v>139.92099999999999</v>
      </c>
      <c r="I150" s="199"/>
      <c r="J150" s="195"/>
      <c r="K150" s="195"/>
      <c r="L150" s="200"/>
      <c r="M150" s="201"/>
      <c r="N150" s="202"/>
      <c r="O150" s="202"/>
      <c r="P150" s="202"/>
      <c r="Q150" s="202"/>
      <c r="R150" s="202"/>
      <c r="S150" s="202"/>
      <c r="T150" s="203"/>
      <c r="AT150" s="204" t="s">
        <v>153</v>
      </c>
      <c r="AU150" s="204" t="s">
        <v>82</v>
      </c>
      <c r="AV150" s="13" t="s">
        <v>82</v>
      </c>
      <c r="AW150" s="13" t="s">
        <v>4</v>
      </c>
      <c r="AX150" s="13" t="s">
        <v>80</v>
      </c>
      <c r="AY150" s="204" t="s">
        <v>139</v>
      </c>
    </row>
    <row r="151" spans="1:65" s="2" customFormat="1" ht="14.45" customHeight="1">
      <c r="A151" s="36"/>
      <c r="B151" s="37"/>
      <c r="C151" s="175" t="s">
        <v>243</v>
      </c>
      <c r="D151" s="175" t="s">
        <v>142</v>
      </c>
      <c r="E151" s="176" t="s">
        <v>244</v>
      </c>
      <c r="F151" s="177" t="s">
        <v>245</v>
      </c>
      <c r="G151" s="178" t="s">
        <v>145</v>
      </c>
      <c r="H151" s="179">
        <v>605.33000000000004</v>
      </c>
      <c r="I151" s="180"/>
      <c r="J151" s="181">
        <f>ROUND(I151*H151,2)</f>
        <v>0</v>
      </c>
      <c r="K151" s="177" t="s">
        <v>146</v>
      </c>
      <c r="L151" s="41"/>
      <c r="M151" s="182" t="s">
        <v>19</v>
      </c>
      <c r="N151" s="183" t="s">
        <v>43</v>
      </c>
      <c r="O151" s="66"/>
      <c r="P151" s="184">
        <f>O151*H151</f>
        <v>0</v>
      </c>
      <c r="Q151" s="184">
        <v>0</v>
      </c>
      <c r="R151" s="184">
        <f>Q151*H151</f>
        <v>0</v>
      </c>
      <c r="S151" s="184">
        <v>8.4000000000000005E-2</v>
      </c>
      <c r="T151" s="185">
        <f>S151*H151</f>
        <v>50.84772000000001</v>
      </c>
      <c r="U151" s="36"/>
      <c r="V151" s="36"/>
      <c r="W151" s="36"/>
      <c r="X151" s="36"/>
      <c r="Y151" s="36"/>
      <c r="Z151" s="36"/>
      <c r="AA151" s="36"/>
      <c r="AB151" s="36"/>
      <c r="AC151" s="36"/>
      <c r="AD151" s="36"/>
      <c r="AE151" s="36"/>
      <c r="AR151" s="186" t="s">
        <v>206</v>
      </c>
      <c r="AT151" s="186" t="s">
        <v>142</v>
      </c>
      <c r="AU151" s="186" t="s">
        <v>82</v>
      </c>
      <c r="AY151" s="19" t="s">
        <v>139</v>
      </c>
      <c r="BE151" s="187">
        <f>IF(N151="základní",J151,0)</f>
        <v>0</v>
      </c>
      <c r="BF151" s="187">
        <f>IF(N151="snížená",J151,0)</f>
        <v>0</v>
      </c>
      <c r="BG151" s="187">
        <f>IF(N151="zákl. přenesená",J151,0)</f>
        <v>0</v>
      </c>
      <c r="BH151" s="187">
        <f>IF(N151="sníž. přenesená",J151,0)</f>
        <v>0</v>
      </c>
      <c r="BI151" s="187">
        <f>IF(N151="nulová",J151,0)</f>
        <v>0</v>
      </c>
      <c r="BJ151" s="19" t="s">
        <v>80</v>
      </c>
      <c r="BK151" s="187">
        <f>ROUND(I151*H151,2)</f>
        <v>0</v>
      </c>
      <c r="BL151" s="19" t="s">
        <v>206</v>
      </c>
      <c r="BM151" s="186" t="s">
        <v>246</v>
      </c>
    </row>
    <row r="152" spans="1:65" s="2" customFormat="1" ht="11.25">
      <c r="A152" s="36"/>
      <c r="B152" s="37"/>
      <c r="C152" s="38"/>
      <c r="D152" s="188" t="s">
        <v>149</v>
      </c>
      <c r="E152" s="38"/>
      <c r="F152" s="189" t="s">
        <v>247</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149</v>
      </c>
      <c r="AU152" s="19" t="s">
        <v>82</v>
      </c>
    </row>
    <row r="153" spans="1:65" s="13" customFormat="1" ht="11.25">
      <c r="B153" s="194"/>
      <c r="C153" s="195"/>
      <c r="D153" s="188" t="s">
        <v>153</v>
      </c>
      <c r="E153" s="196" t="s">
        <v>19</v>
      </c>
      <c r="F153" s="197" t="s">
        <v>214</v>
      </c>
      <c r="G153" s="195"/>
      <c r="H153" s="198">
        <v>605.33000000000004</v>
      </c>
      <c r="I153" s="199"/>
      <c r="J153" s="195"/>
      <c r="K153" s="195"/>
      <c r="L153" s="200"/>
      <c r="M153" s="201"/>
      <c r="N153" s="202"/>
      <c r="O153" s="202"/>
      <c r="P153" s="202"/>
      <c r="Q153" s="202"/>
      <c r="R153" s="202"/>
      <c r="S153" s="202"/>
      <c r="T153" s="203"/>
      <c r="AT153" s="204" t="s">
        <v>153</v>
      </c>
      <c r="AU153" s="204" t="s">
        <v>82</v>
      </c>
      <c r="AV153" s="13" t="s">
        <v>82</v>
      </c>
      <c r="AW153" s="13" t="s">
        <v>31</v>
      </c>
      <c r="AX153" s="13" t="s">
        <v>72</v>
      </c>
      <c r="AY153" s="204" t="s">
        <v>139</v>
      </c>
    </row>
    <row r="154" spans="1:65" s="14" customFormat="1" ht="11.25">
      <c r="B154" s="205"/>
      <c r="C154" s="206"/>
      <c r="D154" s="188" t="s">
        <v>153</v>
      </c>
      <c r="E154" s="207" t="s">
        <v>19</v>
      </c>
      <c r="F154" s="208" t="s">
        <v>188</v>
      </c>
      <c r="G154" s="206"/>
      <c r="H154" s="209">
        <v>605.33000000000004</v>
      </c>
      <c r="I154" s="210"/>
      <c r="J154" s="206"/>
      <c r="K154" s="206"/>
      <c r="L154" s="211"/>
      <c r="M154" s="212"/>
      <c r="N154" s="213"/>
      <c r="O154" s="213"/>
      <c r="P154" s="213"/>
      <c r="Q154" s="213"/>
      <c r="R154" s="213"/>
      <c r="S154" s="213"/>
      <c r="T154" s="214"/>
      <c r="AT154" s="215" t="s">
        <v>153</v>
      </c>
      <c r="AU154" s="215" t="s">
        <v>82</v>
      </c>
      <c r="AV154" s="14" t="s">
        <v>147</v>
      </c>
      <c r="AW154" s="14" t="s">
        <v>31</v>
      </c>
      <c r="AX154" s="14" t="s">
        <v>80</v>
      </c>
      <c r="AY154" s="215" t="s">
        <v>139</v>
      </c>
    </row>
    <row r="155" spans="1:65" s="2" customFormat="1" ht="14.45" customHeight="1">
      <c r="A155" s="36"/>
      <c r="B155" s="37"/>
      <c r="C155" s="175" t="s">
        <v>8</v>
      </c>
      <c r="D155" s="175" t="s">
        <v>142</v>
      </c>
      <c r="E155" s="176" t="s">
        <v>248</v>
      </c>
      <c r="F155" s="177" t="s">
        <v>249</v>
      </c>
      <c r="G155" s="178" t="s">
        <v>171</v>
      </c>
      <c r="H155" s="179">
        <v>4.2000000000000003E-2</v>
      </c>
      <c r="I155" s="180"/>
      <c r="J155" s="181">
        <f>ROUND(I155*H155,2)</f>
        <v>0</v>
      </c>
      <c r="K155" s="177" t="s">
        <v>146</v>
      </c>
      <c r="L155" s="41"/>
      <c r="M155" s="182" t="s">
        <v>19</v>
      </c>
      <c r="N155" s="183" t="s">
        <v>43</v>
      </c>
      <c r="O155" s="66"/>
      <c r="P155" s="184">
        <f>O155*H155</f>
        <v>0</v>
      </c>
      <c r="Q155" s="184">
        <v>0</v>
      </c>
      <c r="R155" s="184">
        <f>Q155*H155</f>
        <v>0</v>
      </c>
      <c r="S155" s="184">
        <v>0</v>
      </c>
      <c r="T155" s="185">
        <f>S155*H155</f>
        <v>0</v>
      </c>
      <c r="U155" s="36"/>
      <c r="V155" s="36"/>
      <c r="W155" s="36"/>
      <c r="X155" s="36"/>
      <c r="Y155" s="36"/>
      <c r="Z155" s="36"/>
      <c r="AA155" s="36"/>
      <c r="AB155" s="36"/>
      <c r="AC155" s="36"/>
      <c r="AD155" s="36"/>
      <c r="AE155" s="36"/>
      <c r="AR155" s="186" t="s">
        <v>206</v>
      </c>
      <c r="AT155" s="186" t="s">
        <v>142</v>
      </c>
      <c r="AU155" s="186" t="s">
        <v>82</v>
      </c>
      <c r="AY155" s="19" t="s">
        <v>139</v>
      </c>
      <c r="BE155" s="187">
        <f>IF(N155="základní",J155,0)</f>
        <v>0</v>
      </c>
      <c r="BF155" s="187">
        <f>IF(N155="snížená",J155,0)</f>
        <v>0</v>
      </c>
      <c r="BG155" s="187">
        <f>IF(N155="zákl. přenesená",J155,0)</f>
        <v>0</v>
      </c>
      <c r="BH155" s="187">
        <f>IF(N155="sníž. přenesená",J155,0)</f>
        <v>0</v>
      </c>
      <c r="BI155" s="187">
        <f>IF(N155="nulová",J155,0)</f>
        <v>0</v>
      </c>
      <c r="BJ155" s="19" t="s">
        <v>80</v>
      </c>
      <c r="BK155" s="187">
        <f>ROUND(I155*H155,2)</f>
        <v>0</v>
      </c>
      <c r="BL155" s="19" t="s">
        <v>206</v>
      </c>
      <c r="BM155" s="186" t="s">
        <v>250</v>
      </c>
    </row>
    <row r="156" spans="1:65" s="2" customFormat="1" ht="19.5">
      <c r="A156" s="36"/>
      <c r="B156" s="37"/>
      <c r="C156" s="38"/>
      <c r="D156" s="188" t="s">
        <v>149</v>
      </c>
      <c r="E156" s="38"/>
      <c r="F156" s="189" t="s">
        <v>251</v>
      </c>
      <c r="G156" s="38"/>
      <c r="H156" s="38"/>
      <c r="I156" s="190"/>
      <c r="J156" s="38"/>
      <c r="K156" s="38"/>
      <c r="L156" s="41"/>
      <c r="M156" s="191"/>
      <c r="N156" s="192"/>
      <c r="O156" s="66"/>
      <c r="P156" s="66"/>
      <c r="Q156" s="66"/>
      <c r="R156" s="66"/>
      <c r="S156" s="66"/>
      <c r="T156" s="67"/>
      <c r="U156" s="36"/>
      <c r="V156" s="36"/>
      <c r="W156" s="36"/>
      <c r="X156" s="36"/>
      <c r="Y156" s="36"/>
      <c r="Z156" s="36"/>
      <c r="AA156" s="36"/>
      <c r="AB156" s="36"/>
      <c r="AC156" s="36"/>
      <c r="AD156" s="36"/>
      <c r="AE156" s="36"/>
      <c r="AT156" s="19" t="s">
        <v>149</v>
      </c>
      <c r="AU156" s="19" t="s">
        <v>82</v>
      </c>
    </row>
    <row r="157" spans="1:65" s="2" customFormat="1" ht="78">
      <c r="A157" s="36"/>
      <c r="B157" s="37"/>
      <c r="C157" s="38"/>
      <c r="D157" s="188" t="s">
        <v>151</v>
      </c>
      <c r="E157" s="38"/>
      <c r="F157" s="193" t="s">
        <v>252</v>
      </c>
      <c r="G157" s="38"/>
      <c r="H157" s="38"/>
      <c r="I157" s="190"/>
      <c r="J157" s="38"/>
      <c r="K157" s="38"/>
      <c r="L157" s="41"/>
      <c r="M157" s="191"/>
      <c r="N157" s="192"/>
      <c r="O157" s="66"/>
      <c r="P157" s="66"/>
      <c r="Q157" s="66"/>
      <c r="R157" s="66"/>
      <c r="S157" s="66"/>
      <c r="T157" s="67"/>
      <c r="U157" s="36"/>
      <c r="V157" s="36"/>
      <c r="W157" s="36"/>
      <c r="X157" s="36"/>
      <c r="Y157" s="36"/>
      <c r="Z157" s="36"/>
      <c r="AA157" s="36"/>
      <c r="AB157" s="36"/>
      <c r="AC157" s="36"/>
      <c r="AD157" s="36"/>
      <c r="AE157" s="36"/>
      <c r="AT157" s="19" t="s">
        <v>151</v>
      </c>
      <c r="AU157" s="19" t="s">
        <v>82</v>
      </c>
    </row>
    <row r="158" spans="1:65" s="12" customFormat="1" ht="22.9" customHeight="1">
      <c r="B158" s="159"/>
      <c r="C158" s="160"/>
      <c r="D158" s="161" t="s">
        <v>71</v>
      </c>
      <c r="E158" s="173" t="s">
        <v>253</v>
      </c>
      <c r="F158" s="173" t="s">
        <v>254</v>
      </c>
      <c r="G158" s="160"/>
      <c r="H158" s="160"/>
      <c r="I158" s="163"/>
      <c r="J158" s="174">
        <f>BK158</f>
        <v>0</v>
      </c>
      <c r="K158" s="160"/>
      <c r="L158" s="165"/>
      <c r="M158" s="166"/>
      <c r="N158" s="167"/>
      <c r="O158" s="167"/>
      <c r="P158" s="168">
        <f>SUM(P159:P163)</f>
        <v>0</v>
      </c>
      <c r="Q158" s="167"/>
      <c r="R158" s="168">
        <f>SUM(R159:R163)</f>
        <v>0</v>
      </c>
      <c r="S158" s="167"/>
      <c r="T158" s="169">
        <f>SUM(T159:T163)</f>
        <v>1.0593275000000002</v>
      </c>
      <c r="AR158" s="170" t="s">
        <v>82</v>
      </c>
      <c r="AT158" s="171" t="s">
        <v>71</v>
      </c>
      <c r="AU158" s="171" t="s">
        <v>80</v>
      </c>
      <c r="AY158" s="170" t="s">
        <v>139</v>
      </c>
      <c r="BK158" s="172">
        <f>SUM(BK159:BK163)</f>
        <v>0</v>
      </c>
    </row>
    <row r="159" spans="1:65" s="2" customFormat="1" ht="14.45" customHeight="1">
      <c r="A159" s="36"/>
      <c r="B159" s="37"/>
      <c r="C159" s="175" t="s">
        <v>206</v>
      </c>
      <c r="D159" s="175" t="s">
        <v>142</v>
      </c>
      <c r="E159" s="176" t="s">
        <v>255</v>
      </c>
      <c r="F159" s="177" t="s">
        <v>256</v>
      </c>
      <c r="G159" s="178" t="s">
        <v>145</v>
      </c>
      <c r="H159" s="179">
        <v>605.33000000000004</v>
      </c>
      <c r="I159" s="180"/>
      <c r="J159" s="181">
        <f>ROUND(I159*H159,2)</f>
        <v>0</v>
      </c>
      <c r="K159" s="177" t="s">
        <v>146</v>
      </c>
      <c r="L159" s="41"/>
      <c r="M159" s="182" t="s">
        <v>19</v>
      </c>
      <c r="N159" s="183" t="s">
        <v>43</v>
      </c>
      <c r="O159" s="66"/>
      <c r="P159" s="184">
        <f>O159*H159</f>
        <v>0</v>
      </c>
      <c r="Q159" s="184">
        <v>0</v>
      </c>
      <c r="R159" s="184">
        <f>Q159*H159</f>
        <v>0</v>
      </c>
      <c r="S159" s="184">
        <v>1.75E-3</v>
      </c>
      <c r="T159" s="185">
        <f>S159*H159</f>
        <v>1.0593275000000002</v>
      </c>
      <c r="U159" s="36"/>
      <c r="V159" s="36"/>
      <c r="W159" s="36"/>
      <c r="X159" s="36"/>
      <c r="Y159" s="36"/>
      <c r="Z159" s="36"/>
      <c r="AA159" s="36"/>
      <c r="AB159" s="36"/>
      <c r="AC159" s="36"/>
      <c r="AD159" s="36"/>
      <c r="AE159" s="36"/>
      <c r="AR159" s="186" t="s">
        <v>206</v>
      </c>
      <c r="AT159" s="186" t="s">
        <v>142</v>
      </c>
      <c r="AU159" s="186" t="s">
        <v>82</v>
      </c>
      <c r="AY159" s="19" t="s">
        <v>139</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206</v>
      </c>
      <c r="BM159" s="186" t="s">
        <v>257</v>
      </c>
    </row>
    <row r="160" spans="1:65" s="2" customFormat="1" ht="19.5">
      <c r="A160" s="36"/>
      <c r="B160" s="37"/>
      <c r="C160" s="38"/>
      <c r="D160" s="188" t="s">
        <v>149</v>
      </c>
      <c r="E160" s="38"/>
      <c r="F160" s="189" t="s">
        <v>258</v>
      </c>
      <c r="G160" s="38"/>
      <c r="H160" s="38"/>
      <c r="I160" s="190"/>
      <c r="J160" s="38"/>
      <c r="K160" s="38"/>
      <c r="L160" s="41"/>
      <c r="M160" s="191"/>
      <c r="N160" s="192"/>
      <c r="O160" s="66"/>
      <c r="P160" s="66"/>
      <c r="Q160" s="66"/>
      <c r="R160" s="66"/>
      <c r="S160" s="66"/>
      <c r="T160" s="67"/>
      <c r="U160" s="36"/>
      <c r="V160" s="36"/>
      <c r="W160" s="36"/>
      <c r="X160" s="36"/>
      <c r="Y160" s="36"/>
      <c r="Z160" s="36"/>
      <c r="AA160" s="36"/>
      <c r="AB160" s="36"/>
      <c r="AC160" s="36"/>
      <c r="AD160" s="36"/>
      <c r="AE160" s="36"/>
      <c r="AT160" s="19" t="s">
        <v>149</v>
      </c>
      <c r="AU160" s="19" t="s">
        <v>82</v>
      </c>
    </row>
    <row r="161" spans="1:65" s="2" customFormat="1" ht="58.5">
      <c r="A161" s="36"/>
      <c r="B161" s="37"/>
      <c r="C161" s="38"/>
      <c r="D161" s="188" t="s">
        <v>151</v>
      </c>
      <c r="E161" s="38"/>
      <c r="F161" s="193" t="s">
        <v>259</v>
      </c>
      <c r="G161" s="38"/>
      <c r="H161" s="38"/>
      <c r="I161" s="190"/>
      <c r="J161" s="38"/>
      <c r="K161" s="38"/>
      <c r="L161" s="41"/>
      <c r="M161" s="191"/>
      <c r="N161" s="192"/>
      <c r="O161" s="66"/>
      <c r="P161" s="66"/>
      <c r="Q161" s="66"/>
      <c r="R161" s="66"/>
      <c r="S161" s="66"/>
      <c r="T161" s="67"/>
      <c r="U161" s="36"/>
      <c r="V161" s="36"/>
      <c r="W161" s="36"/>
      <c r="X161" s="36"/>
      <c r="Y161" s="36"/>
      <c r="Z161" s="36"/>
      <c r="AA161" s="36"/>
      <c r="AB161" s="36"/>
      <c r="AC161" s="36"/>
      <c r="AD161" s="36"/>
      <c r="AE161" s="36"/>
      <c r="AT161" s="19" t="s">
        <v>151</v>
      </c>
      <c r="AU161" s="19" t="s">
        <v>82</v>
      </c>
    </row>
    <row r="162" spans="1:65" s="13" customFormat="1" ht="11.25">
      <c r="B162" s="194"/>
      <c r="C162" s="195"/>
      <c r="D162" s="188" t="s">
        <v>153</v>
      </c>
      <c r="E162" s="196" t="s">
        <v>19</v>
      </c>
      <c r="F162" s="197" t="s">
        <v>214</v>
      </c>
      <c r="G162" s="195"/>
      <c r="H162" s="198">
        <v>605.33000000000004</v>
      </c>
      <c r="I162" s="199"/>
      <c r="J162" s="195"/>
      <c r="K162" s="195"/>
      <c r="L162" s="200"/>
      <c r="M162" s="201"/>
      <c r="N162" s="202"/>
      <c r="O162" s="202"/>
      <c r="P162" s="202"/>
      <c r="Q162" s="202"/>
      <c r="R162" s="202"/>
      <c r="S162" s="202"/>
      <c r="T162" s="203"/>
      <c r="AT162" s="204" t="s">
        <v>153</v>
      </c>
      <c r="AU162" s="204" t="s">
        <v>82</v>
      </c>
      <c r="AV162" s="13" t="s">
        <v>82</v>
      </c>
      <c r="AW162" s="13" t="s">
        <v>31</v>
      </c>
      <c r="AX162" s="13" t="s">
        <v>72</v>
      </c>
      <c r="AY162" s="204" t="s">
        <v>139</v>
      </c>
    </row>
    <row r="163" spans="1:65" s="14" customFormat="1" ht="11.25">
      <c r="B163" s="205"/>
      <c r="C163" s="206"/>
      <c r="D163" s="188" t="s">
        <v>153</v>
      </c>
      <c r="E163" s="207" t="s">
        <v>19</v>
      </c>
      <c r="F163" s="208" t="s">
        <v>188</v>
      </c>
      <c r="G163" s="206"/>
      <c r="H163" s="209">
        <v>605.33000000000004</v>
      </c>
      <c r="I163" s="210"/>
      <c r="J163" s="206"/>
      <c r="K163" s="206"/>
      <c r="L163" s="211"/>
      <c r="M163" s="212"/>
      <c r="N163" s="213"/>
      <c r="O163" s="213"/>
      <c r="P163" s="213"/>
      <c r="Q163" s="213"/>
      <c r="R163" s="213"/>
      <c r="S163" s="213"/>
      <c r="T163" s="214"/>
      <c r="AT163" s="215" t="s">
        <v>153</v>
      </c>
      <c r="AU163" s="215" t="s">
        <v>82</v>
      </c>
      <c r="AV163" s="14" t="s">
        <v>147</v>
      </c>
      <c r="AW163" s="14" t="s">
        <v>31</v>
      </c>
      <c r="AX163" s="14" t="s">
        <v>80</v>
      </c>
      <c r="AY163" s="215" t="s">
        <v>139</v>
      </c>
    </row>
    <row r="164" spans="1:65" s="12" customFormat="1" ht="22.9" customHeight="1">
      <c r="B164" s="159"/>
      <c r="C164" s="160"/>
      <c r="D164" s="161" t="s">
        <v>71</v>
      </c>
      <c r="E164" s="173" t="s">
        <v>260</v>
      </c>
      <c r="F164" s="173" t="s">
        <v>261</v>
      </c>
      <c r="G164" s="160"/>
      <c r="H164" s="160"/>
      <c r="I164" s="163"/>
      <c r="J164" s="174">
        <f>BK164</f>
        <v>0</v>
      </c>
      <c r="K164" s="160"/>
      <c r="L164" s="165"/>
      <c r="M164" s="166"/>
      <c r="N164" s="167"/>
      <c r="O164" s="167"/>
      <c r="P164" s="168">
        <f>SUM(P165:P166)</f>
        <v>0</v>
      </c>
      <c r="Q164" s="167"/>
      <c r="R164" s="168">
        <f>SUM(R165:R166)</f>
        <v>0</v>
      </c>
      <c r="S164" s="167"/>
      <c r="T164" s="169">
        <f>SUM(T165:T166)</f>
        <v>6.9209999999999994E-2</v>
      </c>
      <c r="AR164" s="170" t="s">
        <v>82</v>
      </c>
      <c r="AT164" s="171" t="s">
        <v>71</v>
      </c>
      <c r="AU164" s="171" t="s">
        <v>80</v>
      </c>
      <c r="AY164" s="170" t="s">
        <v>139</v>
      </c>
      <c r="BK164" s="172">
        <f>SUM(BK165:BK166)</f>
        <v>0</v>
      </c>
    </row>
    <row r="165" spans="1:65" s="2" customFormat="1" ht="14.45" customHeight="1">
      <c r="A165" s="36"/>
      <c r="B165" s="37"/>
      <c r="C165" s="175" t="s">
        <v>262</v>
      </c>
      <c r="D165" s="175" t="s">
        <v>142</v>
      </c>
      <c r="E165" s="176" t="s">
        <v>263</v>
      </c>
      <c r="F165" s="177" t="s">
        <v>264</v>
      </c>
      <c r="G165" s="178" t="s">
        <v>265</v>
      </c>
      <c r="H165" s="179">
        <v>3</v>
      </c>
      <c r="I165" s="180"/>
      <c r="J165" s="181">
        <f>ROUND(I165*H165,2)</f>
        <v>0</v>
      </c>
      <c r="K165" s="177" t="s">
        <v>146</v>
      </c>
      <c r="L165" s="41"/>
      <c r="M165" s="182" t="s">
        <v>19</v>
      </c>
      <c r="N165" s="183" t="s">
        <v>43</v>
      </c>
      <c r="O165" s="66"/>
      <c r="P165" s="184">
        <f>O165*H165</f>
        <v>0</v>
      </c>
      <c r="Q165" s="184">
        <v>0</v>
      </c>
      <c r="R165" s="184">
        <f>Q165*H165</f>
        <v>0</v>
      </c>
      <c r="S165" s="184">
        <v>2.307E-2</v>
      </c>
      <c r="T165" s="185">
        <f>S165*H165</f>
        <v>6.9209999999999994E-2</v>
      </c>
      <c r="U165" s="36"/>
      <c r="V165" s="36"/>
      <c r="W165" s="36"/>
      <c r="X165" s="36"/>
      <c r="Y165" s="36"/>
      <c r="Z165" s="36"/>
      <c r="AA165" s="36"/>
      <c r="AB165" s="36"/>
      <c r="AC165" s="36"/>
      <c r="AD165" s="36"/>
      <c r="AE165" s="36"/>
      <c r="AR165" s="186" t="s">
        <v>206</v>
      </c>
      <c r="AT165" s="186" t="s">
        <v>142</v>
      </c>
      <c r="AU165" s="186" t="s">
        <v>82</v>
      </c>
      <c r="AY165" s="19" t="s">
        <v>139</v>
      </c>
      <c r="BE165" s="187">
        <f>IF(N165="základní",J165,0)</f>
        <v>0</v>
      </c>
      <c r="BF165" s="187">
        <f>IF(N165="snížená",J165,0)</f>
        <v>0</v>
      </c>
      <c r="BG165" s="187">
        <f>IF(N165="zákl. přenesená",J165,0)</f>
        <v>0</v>
      </c>
      <c r="BH165" s="187">
        <f>IF(N165="sníž. přenesená",J165,0)</f>
        <v>0</v>
      </c>
      <c r="BI165" s="187">
        <f>IF(N165="nulová",J165,0)</f>
        <v>0</v>
      </c>
      <c r="BJ165" s="19" t="s">
        <v>80</v>
      </c>
      <c r="BK165" s="187">
        <f>ROUND(I165*H165,2)</f>
        <v>0</v>
      </c>
      <c r="BL165" s="19" t="s">
        <v>206</v>
      </c>
      <c r="BM165" s="186" t="s">
        <v>266</v>
      </c>
    </row>
    <row r="166" spans="1:65" s="2" customFormat="1" ht="11.25">
      <c r="A166" s="36"/>
      <c r="B166" s="37"/>
      <c r="C166" s="38"/>
      <c r="D166" s="188" t="s">
        <v>149</v>
      </c>
      <c r="E166" s="38"/>
      <c r="F166" s="189" t="s">
        <v>267</v>
      </c>
      <c r="G166" s="38"/>
      <c r="H166" s="38"/>
      <c r="I166" s="190"/>
      <c r="J166" s="38"/>
      <c r="K166" s="38"/>
      <c r="L166" s="41"/>
      <c r="M166" s="191"/>
      <c r="N166" s="192"/>
      <c r="O166" s="66"/>
      <c r="P166" s="66"/>
      <c r="Q166" s="66"/>
      <c r="R166" s="66"/>
      <c r="S166" s="66"/>
      <c r="T166" s="67"/>
      <c r="U166" s="36"/>
      <c r="V166" s="36"/>
      <c r="W166" s="36"/>
      <c r="X166" s="36"/>
      <c r="Y166" s="36"/>
      <c r="Z166" s="36"/>
      <c r="AA166" s="36"/>
      <c r="AB166" s="36"/>
      <c r="AC166" s="36"/>
      <c r="AD166" s="36"/>
      <c r="AE166" s="36"/>
      <c r="AT166" s="19" t="s">
        <v>149</v>
      </c>
      <c r="AU166" s="19" t="s">
        <v>82</v>
      </c>
    </row>
    <row r="167" spans="1:65" s="12" customFormat="1" ht="22.9" customHeight="1">
      <c r="B167" s="159"/>
      <c r="C167" s="160"/>
      <c r="D167" s="161" t="s">
        <v>71</v>
      </c>
      <c r="E167" s="173" t="s">
        <v>268</v>
      </c>
      <c r="F167" s="173" t="s">
        <v>269</v>
      </c>
      <c r="G167" s="160"/>
      <c r="H167" s="160"/>
      <c r="I167" s="163"/>
      <c r="J167" s="174">
        <f>BK167</f>
        <v>0</v>
      </c>
      <c r="K167" s="160"/>
      <c r="L167" s="165"/>
      <c r="M167" s="166"/>
      <c r="N167" s="167"/>
      <c r="O167" s="167"/>
      <c r="P167" s="168">
        <f>SUM(P168:P183)</f>
        <v>0</v>
      </c>
      <c r="Q167" s="167"/>
      <c r="R167" s="168">
        <f>SUM(R168:R183)</f>
        <v>0</v>
      </c>
      <c r="S167" s="167"/>
      <c r="T167" s="169">
        <f>SUM(T168:T183)</f>
        <v>2.2195999999999997E-2</v>
      </c>
      <c r="AR167" s="170" t="s">
        <v>82</v>
      </c>
      <c r="AT167" s="171" t="s">
        <v>71</v>
      </c>
      <c r="AU167" s="171" t="s">
        <v>80</v>
      </c>
      <c r="AY167" s="170" t="s">
        <v>139</v>
      </c>
      <c r="BK167" s="172">
        <f>SUM(BK168:BK183)</f>
        <v>0</v>
      </c>
    </row>
    <row r="168" spans="1:65" s="2" customFormat="1" ht="14.45" customHeight="1">
      <c r="A168" s="36"/>
      <c r="B168" s="37"/>
      <c r="C168" s="175" t="s">
        <v>270</v>
      </c>
      <c r="D168" s="175" t="s">
        <v>142</v>
      </c>
      <c r="E168" s="176" t="s">
        <v>271</v>
      </c>
      <c r="F168" s="177" t="s">
        <v>272</v>
      </c>
      <c r="G168" s="178" t="s">
        <v>273</v>
      </c>
      <c r="H168" s="179">
        <v>1</v>
      </c>
      <c r="I168" s="180"/>
      <c r="J168" s="181">
        <f>ROUND(I168*H168,2)</f>
        <v>0</v>
      </c>
      <c r="K168" s="177" t="s">
        <v>19</v>
      </c>
      <c r="L168" s="41"/>
      <c r="M168" s="182" t="s">
        <v>19</v>
      </c>
      <c r="N168" s="183" t="s">
        <v>43</v>
      </c>
      <c r="O168" s="66"/>
      <c r="P168" s="184">
        <f>O168*H168</f>
        <v>0</v>
      </c>
      <c r="Q168" s="184">
        <v>0</v>
      </c>
      <c r="R168" s="184">
        <f>Q168*H168</f>
        <v>0</v>
      </c>
      <c r="S168" s="184">
        <v>0</v>
      </c>
      <c r="T168" s="185">
        <f>S168*H168</f>
        <v>0</v>
      </c>
      <c r="U168" s="36"/>
      <c r="V168" s="36"/>
      <c r="W168" s="36"/>
      <c r="X168" s="36"/>
      <c r="Y168" s="36"/>
      <c r="Z168" s="36"/>
      <c r="AA168" s="36"/>
      <c r="AB168" s="36"/>
      <c r="AC168" s="36"/>
      <c r="AD168" s="36"/>
      <c r="AE168" s="36"/>
      <c r="AR168" s="186" t="s">
        <v>206</v>
      </c>
      <c r="AT168" s="186" t="s">
        <v>142</v>
      </c>
      <c r="AU168" s="186" t="s">
        <v>82</v>
      </c>
      <c r="AY168" s="19" t="s">
        <v>139</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206</v>
      </c>
      <c r="BM168" s="186" t="s">
        <v>274</v>
      </c>
    </row>
    <row r="169" spans="1:65" s="2" customFormat="1" ht="11.25">
      <c r="A169" s="36"/>
      <c r="B169" s="37"/>
      <c r="C169" s="38"/>
      <c r="D169" s="188" t="s">
        <v>149</v>
      </c>
      <c r="E169" s="38"/>
      <c r="F169" s="189" t="s">
        <v>275</v>
      </c>
      <c r="G169" s="38"/>
      <c r="H169" s="38"/>
      <c r="I169" s="190"/>
      <c r="J169" s="38"/>
      <c r="K169" s="38"/>
      <c r="L169" s="41"/>
      <c r="M169" s="191"/>
      <c r="N169" s="192"/>
      <c r="O169" s="66"/>
      <c r="P169" s="66"/>
      <c r="Q169" s="66"/>
      <c r="R169" s="66"/>
      <c r="S169" s="66"/>
      <c r="T169" s="67"/>
      <c r="U169" s="36"/>
      <c r="V169" s="36"/>
      <c r="W169" s="36"/>
      <c r="X169" s="36"/>
      <c r="Y169" s="36"/>
      <c r="Z169" s="36"/>
      <c r="AA169" s="36"/>
      <c r="AB169" s="36"/>
      <c r="AC169" s="36"/>
      <c r="AD169" s="36"/>
      <c r="AE169" s="36"/>
      <c r="AT169" s="19" t="s">
        <v>149</v>
      </c>
      <c r="AU169" s="19" t="s">
        <v>82</v>
      </c>
    </row>
    <row r="170" spans="1:65" s="2" customFormat="1" ht="29.25">
      <c r="A170" s="36"/>
      <c r="B170" s="37"/>
      <c r="C170" s="38"/>
      <c r="D170" s="188" t="s">
        <v>151</v>
      </c>
      <c r="E170" s="38"/>
      <c r="F170" s="193" t="s">
        <v>276</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151</v>
      </c>
      <c r="AU170" s="19" t="s">
        <v>82</v>
      </c>
    </row>
    <row r="171" spans="1:65" s="15" customFormat="1" ht="11.25">
      <c r="B171" s="216"/>
      <c r="C171" s="217"/>
      <c r="D171" s="188" t="s">
        <v>153</v>
      </c>
      <c r="E171" s="218" t="s">
        <v>19</v>
      </c>
      <c r="F171" s="219" t="s">
        <v>277</v>
      </c>
      <c r="G171" s="217"/>
      <c r="H171" s="218" t="s">
        <v>19</v>
      </c>
      <c r="I171" s="220"/>
      <c r="J171" s="217"/>
      <c r="K171" s="217"/>
      <c r="L171" s="221"/>
      <c r="M171" s="222"/>
      <c r="N171" s="223"/>
      <c r="O171" s="223"/>
      <c r="P171" s="223"/>
      <c r="Q171" s="223"/>
      <c r="R171" s="223"/>
      <c r="S171" s="223"/>
      <c r="T171" s="224"/>
      <c r="AT171" s="225" t="s">
        <v>153</v>
      </c>
      <c r="AU171" s="225" t="s">
        <v>82</v>
      </c>
      <c r="AV171" s="15" t="s">
        <v>80</v>
      </c>
      <c r="AW171" s="15" t="s">
        <v>31</v>
      </c>
      <c r="AX171" s="15" t="s">
        <v>72</v>
      </c>
      <c r="AY171" s="225" t="s">
        <v>139</v>
      </c>
    </row>
    <row r="172" spans="1:65" s="13" customFormat="1" ht="11.25">
      <c r="B172" s="194"/>
      <c r="C172" s="195"/>
      <c r="D172" s="188" t="s">
        <v>153</v>
      </c>
      <c r="E172" s="196" t="s">
        <v>19</v>
      </c>
      <c r="F172" s="197" t="s">
        <v>80</v>
      </c>
      <c r="G172" s="195"/>
      <c r="H172" s="198">
        <v>1</v>
      </c>
      <c r="I172" s="199"/>
      <c r="J172" s="195"/>
      <c r="K172" s="195"/>
      <c r="L172" s="200"/>
      <c r="M172" s="201"/>
      <c r="N172" s="202"/>
      <c r="O172" s="202"/>
      <c r="P172" s="202"/>
      <c r="Q172" s="202"/>
      <c r="R172" s="202"/>
      <c r="S172" s="202"/>
      <c r="T172" s="203"/>
      <c r="AT172" s="204" t="s">
        <v>153</v>
      </c>
      <c r="AU172" s="204" t="s">
        <v>82</v>
      </c>
      <c r="AV172" s="13" t="s">
        <v>82</v>
      </c>
      <c r="AW172" s="13" t="s">
        <v>31</v>
      </c>
      <c r="AX172" s="13" t="s">
        <v>72</v>
      </c>
      <c r="AY172" s="204" t="s">
        <v>139</v>
      </c>
    </row>
    <row r="173" spans="1:65" s="14" customFormat="1" ht="11.25">
      <c r="B173" s="205"/>
      <c r="C173" s="206"/>
      <c r="D173" s="188" t="s">
        <v>153</v>
      </c>
      <c r="E173" s="207" t="s">
        <v>19</v>
      </c>
      <c r="F173" s="208" t="s">
        <v>188</v>
      </c>
      <c r="G173" s="206"/>
      <c r="H173" s="209">
        <v>1</v>
      </c>
      <c r="I173" s="210"/>
      <c r="J173" s="206"/>
      <c r="K173" s="206"/>
      <c r="L173" s="211"/>
      <c r="M173" s="212"/>
      <c r="N173" s="213"/>
      <c r="O173" s="213"/>
      <c r="P173" s="213"/>
      <c r="Q173" s="213"/>
      <c r="R173" s="213"/>
      <c r="S173" s="213"/>
      <c r="T173" s="214"/>
      <c r="AT173" s="215" t="s">
        <v>153</v>
      </c>
      <c r="AU173" s="215" t="s">
        <v>82</v>
      </c>
      <c r="AV173" s="14" t="s">
        <v>147</v>
      </c>
      <c r="AW173" s="14" t="s">
        <v>31</v>
      </c>
      <c r="AX173" s="14" t="s">
        <v>80</v>
      </c>
      <c r="AY173" s="215" t="s">
        <v>139</v>
      </c>
    </row>
    <row r="174" spans="1:65" s="2" customFormat="1" ht="14.45" customHeight="1">
      <c r="A174" s="36"/>
      <c r="B174" s="37"/>
      <c r="C174" s="175" t="s">
        <v>278</v>
      </c>
      <c r="D174" s="175" t="s">
        <v>142</v>
      </c>
      <c r="E174" s="176" t="s">
        <v>279</v>
      </c>
      <c r="F174" s="177" t="s">
        <v>280</v>
      </c>
      <c r="G174" s="178" t="s">
        <v>273</v>
      </c>
      <c r="H174" s="179">
        <v>1</v>
      </c>
      <c r="I174" s="180"/>
      <c r="J174" s="181">
        <f>ROUND(I174*H174,2)</f>
        <v>0</v>
      </c>
      <c r="K174" s="177" t="s">
        <v>19</v>
      </c>
      <c r="L174" s="41"/>
      <c r="M174" s="182" t="s">
        <v>19</v>
      </c>
      <c r="N174" s="183" t="s">
        <v>43</v>
      </c>
      <c r="O174" s="66"/>
      <c r="P174" s="184">
        <f>O174*H174</f>
        <v>0</v>
      </c>
      <c r="Q174" s="184">
        <v>0</v>
      </c>
      <c r="R174" s="184">
        <f>Q174*H174</f>
        <v>0</v>
      </c>
      <c r="S174" s="184">
        <v>0</v>
      </c>
      <c r="T174" s="185">
        <f>S174*H174</f>
        <v>0</v>
      </c>
      <c r="U174" s="36"/>
      <c r="V174" s="36"/>
      <c r="W174" s="36"/>
      <c r="X174" s="36"/>
      <c r="Y174" s="36"/>
      <c r="Z174" s="36"/>
      <c r="AA174" s="36"/>
      <c r="AB174" s="36"/>
      <c r="AC174" s="36"/>
      <c r="AD174" s="36"/>
      <c r="AE174" s="36"/>
      <c r="AR174" s="186" t="s">
        <v>206</v>
      </c>
      <c r="AT174" s="186" t="s">
        <v>142</v>
      </c>
      <c r="AU174" s="186" t="s">
        <v>82</v>
      </c>
      <c r="AY174" s="19" t="s">
        <v>139</v>
      </c>
      <c r="BE174" s="187">
        <f>IF(N174="základní",J174,0)</f>
        <v>0</v>
      </c>
      <c r="BF174" s="187">
        <f>IF(N174="snížená",J174,0)</f>
        <v>0</v>
      </c>
      <c r="BG174" s="187">
        <f>IF(N174="zákl. přenesená",J174,0)</f>
        <v>0</v>
      </c>
      <c r="BH174" s="187">
        <f>IF(N174="sníž. přenesená",J174,0)</f>
        <v>0</v>
      </c>
      <c r="BI174" s="187">
        <f>IF(N174="nulová",J174,0)</f>
        <v>0</v>
      </c>
      <c r="BJ174" s="19" t="s">
        <v>80</v>
      </c>
      <c r="BK174" s="187">
        <f>ROUND(I174*H174,2)</f>
        <v>0</v>
      </c>
      <c r="BL174" s="19" t="s">
        <v>206</v>
      </c>
      <c r="BM174" s="186" t="s">
        <v>281</v>
      </c>
    </row>
    <row r="175" spans="1:65" s="2" customFormat="1" ht="11.25">
      <c r="A175" s="36"/>
      <c r="B175" s="37"/>
      <c r="C175" s="38"/>
      <c r="D175" s="188" t="s">
        <v>149</v>
      </c>
      <c r="E175" s="38"/>
      <c r="F175" s="189" t="s">
        <v>282</v>
      </c>
      <c r="G175" s="38"/>
      <c r="H175" s="38"/>
      <c r="I175" s="190"/>
      <c r="J175" s="38"/>
      <c r="K175" s="38"/>
      <c r="L175" s="41"/>
      <c r="M175" s="191"/>
      <c r="N175" s="192"/>
      <c r="O175" s="66"/>
      <c r="P175" s="66"/>
      <c r="Q175" s="66"/>
      <c r="R175" s="66"/>
      <c r="S175" s="66"/>
      <c r="T175" s="67"/>
      <c r="U175" s="36"/>
      <c r="V175" s="36"/>
      <c r="W175" s="36"/>
      <c r="X175" s="36"/>
      <c r="Y175" s="36"/>
      <c r="Z175" s="36"/>
      <c r="AA175" s="36"/>
      <c r="AB175" s="36"/>
      <c r="AC175" s="36"/>
      <c r="AD175" s="36"/>
      <c r="AE175" s="36"/>
      <c r="AT175" s="19" t="s">
        <v>149</v>
      </c>
      <c r="AU175" s="19" t="s">
        <v>82</v>
      </c>
    </row>
    <row r="176" spans="1:65" s="2" customFormat="1" ht="29.25">
      <c r="A176" s="36"/>
      <c r="B176" s="37"/>
      <c r="C176" s="38"/>
      <c r="D176" s="188" t="s">
        <v>151</v>
      </c>
      <c r="E176" s="38"/>
      <c r="F176" s="193" t="s">
        <v>276</v>
      </c>
      <c r="G176" s="38"/>
      <c r="H176" s="38"/>
      <c r="I176" s="190"/>
      <c r="J176" s="38"/>
      <c r="K176" s="38"/>
      <c r="L176" s="41"/>
      <c r="M176" s="191"/>
      <c r="N176" s="192"/>
      <c r="O176" s="66"/>
      <c r="P176" s="66"/>
      <c r="Q176" s="66"/>
      <c r="R176" s="66"/>
      <c r="S176" s="66"/>
      <c r="T176" s="67"/>
      <c r="U176" s="36"/>
      <c r="V176" s="36"/>
      <c r="W176" s="36"/>
      <c r="X176" s="36"/>
      <c r="Y176" s="36"/>
      <c r="Z176" s="36"/>
      <c r="AA176" s="36"/>
      <c r="AB176" s="36"/>
      <c r="AC176" s="36"/>
      <c r="AD176" s="36"/>
      <c r="AE176" s="36"/>
      <c r="AT176" s="19" t="s">
        <v>151</v>
      </c>
      <c r="AU176" s="19" t="s">
        <v>82</v>
      </c>
    </row>
    <row r="177" spans="1:65" s="13" customFormat="1" ht="11.25">
      <c r="B177" s="194"/>
      <c r="C177" s="195"/>
      <c r="D177" s="188" t="s">
        <v>153</v>
      </c>
      <c r="E177" s="196" t="s">
        <v>19</v>
      </c>
      <c r="F177" s="197" t="s">
        <v>80</v>
      </c>
      <c r="G177" s="195"/>
      <c r="H177" s="198">
        <v>1</v>
      </c>
      <c r="I177" s="199"/>
      <c r="J177" s="195"/>
      <c r="K177" s="195"/>
      <c r="L177" s="200"/>
      <c r="M177" s="201"/>
      <c r="N177" s="202"/>
      <c r="O177" s="202"/>
      <c r="P177" s="202"/>
      <c r="Q177" s="202"/>
      <c r="R177" s="202"/>
      <c r="S177" s="202"/>
      <c r="T177" s="203"/>
      <c r="AT177" s="204" t="s">
        <v>153</v>
      </c>
      <c r="AU177" s="204" t="s">
        <v>82</v>
      </c>
      <c r="AV177" s="13" t="s">
        <v>82</v>
      </c>
      <c r="AW177" s="13" t="s">
        <v>31</v>
      </c>
      <c r="AX177" s="13" t="s">
        <v>80</v>
      </c>
      <c r="AY177" s="204" t="s">
        <v>139</v>
      </c>
    </row>
    <row r="178" spans="1:65" s="14" customFormat="1" ht="11.25">
      <c r="B178" s="205"/>
      <c r="C178" s="206"/>
      <c r="D178" s="188" t="s">
        <v>153</v>
      </c>
      <c r="E178" s="207" t="s">
        <v>19</v>
      </c>
      <c r="F178" s="208" t="s">
        <v>188</v>
      </c>
      <c r="G178" s="206"/>
      <c r="H178" s="209">
        <v>1</v>
      </c>
      <c r="I178" s="210"/>
      <c r="J178" s="206"/>
      <c r="K178" s="206"/>
      <c r="L178" s="211"/>
      <c r="M178" s="212"/>
      <c r="N178" s="213"/>
      <c r="O178" s="213"/>
      <c r="P178" s="213"/>
      <c r="Q178" s="213"/>
      <c r="R178" s="213"/>
      <c r="S178" s="213"/>
      <c r="T178" s="214"/>
      <c r="AT178" s="215" t="s">
        <v>153</v>
      </c>
      <c r="AU178" s="215" t="s">
        <v>82</v>
      </c>
      <c r="AV178" s="14" t="s">
        <v>147</v>
      </c>
      <c r="AW178" s="14" t="s">
        <v>31</v>
      </c>
      <c r="AX178" s="14" t="s">
        <v>72</v>
      </c>
      <c r="AY178" s="215" t="s">
        <v>139</v>
      </c>
    </row>
    <row r="179" spans="1:65" s="2" customFormat="1" ht="14.45" customHeight="1">
      <c r="A179" s="36"/>
      <c r="B179" s="37"/>
      <c r="C179" s="175" t="s">
        <v>283</v>
      </c>
      <c r="D179" s="175" t="s">
        <v>142</v>
      </c>
      <c r="E179" s="176" t="s">
        <v>284</v>
      </c>
      <c r="F179" s="177" t="s">
        <v>285</v>
      </c>
      <c r="G179" s="178" t="s">
        <v>159</v>
      </c>
      <c r="H179" s="179">
        <v>35.799999999999997</v>
      </c>
      <c r="I179" s="180"/>
      <c r="J179" s="181">
        <f>ROUND(I179*H179,2)</f>
        <v>0</v>
      </c>
      <c r="K179" s="177" t="s">
        <v>146</v>
      </c>
      <c r="L179" s="41"/>
      <c r="M179" s="182" t="s">
        <v>19</v>
      </c>
      <c r="N179" s="183" t="s">
        <v>43</v>
      </c>
      <c r="O179" s="66"/>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206</v>
      </c>
      <c r="AT179" s="186" t="s">
        <v>142</v>
      </c>
      <c r="AU179" s="186" t="s">
        <v>82</v>
      </c>
      <c r="AY179" s="19" t="s">
        <v>139</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206</v>
      </c>
      <c r="BM179" s="186" t="s">
        <v>286</v>
      </c>
    </row>
    <row r="180" spans="1:65" s="2" customFormat="1" ht="11.25">
      <c r="A180" s="36"/>
      <c r="B180" s="37"/>
      <c r="C180" s="38"/>
      <c r="D180" s="188" t="s">
        <v>149</v>
      </c>
      <c r="E180" s="38"/>
      <c r="F180" s="189" t="s">
        <v>287</v>
      </c>
      <c r="G180" s="38"/>
      <c r="H180" s="38"/>
      <c r="I180" s="190"/>
      <c r="J180" s="38"/>
      <c r="K180" s="38"/>
      <c r="L180" s="41"/>
      <c r="M180" s="191"/>
      <c r="N180" s="192"/>
      <c r="O180" s="66"/>
      <c r="P180" s="66"/>
      <c r="Q180" s="66"/>
      <c r="R180" s="66"/>
      <c r="S180" s="66"/>
      <c r="T180" s="67"/>
      <c r="U180" s="36"/>
      <c r="V180" s="36"/>
      <c r="W180" s="36"/>
      <c r="X180" s="36"/>
      <c r="Y180" s="36"/>
      <c r="Z180" s="36"/>
      <c r="AA180" s="36"/>
      <c r="AB180" s="36"/>
      <c r="AC180" s="36"/>
      <c r="AD180" s="36"/>
      <c r="AE180" s="36"/>
      <c r="AT180" s="19" t="s">
        <v>149</v>
      </c>
      <c r="AU180" s="19" t="s">
        <v>82</v>
      </c>
    </row>
    <row r="181" spans="1:65" s="2" customFormat="1" ht="29.25">
      <c r="A181" s="36"/>
      <c r="B181" s="37"/>
      <c r="C181" s="38"/>
      <c r="D181" s="188" t="s">
        <v>151</v>
      </c>
      <c r="E181" s="38"/>
      <c r="F181" s="193" t="s">
        <v>276</v>
      </c>
      <c r="G181" s="38"/>
      <c r="H181" s="38"/>
      <c r="I181" s="190"/>
      <c r="J181" s="38"/>
      <c r="K181" s="38"/>
      <c r="L181" s="41"/>
      <c r="M181" s="191"/>
      <c r="N181" s="192"/>
      <c r="O181" s="66"/>
      <c r="P181" s="66"/>
      <c r="Q181" s="66"/>
      <c r="R181" s="66"/>
      <c r="S181" s="66"/>
      <c r="T181" s="67"/>
      <c r="U181" s="36"/>
      <c r="V181" s="36"/>
      <c r="W181" s="36"/>
      <c r="X181" s="36"/>
      <c r="Y181" s="36"/>
      <c r="Z181" s="36"/>
      <c r="AA181" s="36"/>
      <c r="AB181" s="36"/>
      <c r="AC181" s="36"/>
      <c r="AD181" s="36"/>
      <c r="AE181" s="36"/>
      <c r="AT181" s="19" t="s">
        <v>151</v>
      </c>
      <c r="AU181" s="19" t="s">
        <v>82</v>
      </c>
    </row>
    <row r="182" spans="1:65" s="2" customFormat="1" ht="14.45" customHeight="1">
      <c r="A182" s="36"/>
      <c r="B182" s="37"/>
      <c r="C182" s="175" t="s">
        <v>7</v>
      </c>
      <c r="D182" s="175" t="s">
        <v>142</v>
      </c>
      <c r="E182" s="176" t="s">
        <v>288</v>
      </c>
      <c r="F182" s="177" t="s">
        <v>289</v>
      </c>
      <c r="G182" s="178" t="s">
        <v>159</v>
      </c>
      <c r="H182" s="179">
        <v>35.799999999999997</v>
      </c>
      <c r="I182" s="180"/>
      <c r="J182" s="181">
        <f>ROUND(I182*H182,2)</f>
        <v>0</v>
      </c>
      <c r="K182" s="177" t="s">
        <v>146</v>
      </c>
      <c r="L182" s="41"/>
      <c r="M182" s="182" t="s">
        <v>19</v>
      </c>
      <c r="N182" s="183" t="s">
        <v>43</v>
      </c>
      <c r="O182" s="66"/>
      <c r="P182" s="184">
        <f>O182*H182</f>
        <v>0</v>
      </c>
      <c r="Q182" s="184">
        <v>0</v>
      </c>
      <c r="R182" s="184">
        <f>Q182*H182</f>
        <v>0</v>
      </c>
      <c r="S182" s="184">
        <v>6.2E-4</v>
      </c>
      <c r="T182" s="185">
        <f>S182*H182</f>
        <v>2.2195999999999997E-2</v>
      </c>
      <c r="U182" s="36"/>
      <c r="V182" s="36"/>
      <c r="W182" s="36"/>
      <c r="X182" s="36"/>
      <c r="Y182" s="36"/>
      <c r="Z182" s="36"/>
      <c r="AA182" s="36"/>
      <c r="AB182" s="36"/>
      <c r="AC182" s="36"/>
      <c r="AD182" s="36"/>
      <c r="AE182" s="36"/>
      <c r="AR182" s="186" t="s">
        <v>206</v>
      </c>
      <c r="AT182" s="186" t="s">
        <v>142</v>
      </c>
      <c r="AU182" s="186" t="s">
        <v>82</v>
      </c>
      <c r="AY182" s="19" t="s">
        <v>139</v>
      </c>
      <c r="BE182" s="187">
        <f>IF(N182="základní",J182,0)</f>
        <v>0</v>
      </c>
      <c r="BF182" s="187">
        <f>IF(N182="snížená",J182,0)</f>
        <v>0</v>
      </c>
      <c r="BG182" s="187">
        <f>IF(N182="zákl. přenesená",J182,0)</f>
        <v>0</v>
      </c>
      <c r="BH182" s="187">
        <f>IF(N182="sníž. přenesená",J182,0)</f>
        <v>0</v>
      </c>
      <c r="BI182" s="187">
        <f>IF(N182="nulová",J182,0)</f>
        <v>0</v>
      </c>
      <c r="BJ182" s="19" t="s">
        <v>80</v>
      </c>
      <c r="BK182" s="187">
        <f>ROUND(I182*H182,2)</f>
        <v>0</v>
      </c>
      <c r="BL182" s="19" t="s">
        <v>206</v>
      </c>
      <c r="BM182" s="186" t="s">
        <v>290</v>
      </c>
    </row>
    <row r="183" spans="1:65" s="2" customFormat="1" ht="11.25">
      <c r="A183" s="36"/>
      <c r="B183" s="37"/>
      <c r="C183" s="38"/>
      <c r="D183" s="188" t="s">
        <v>149</v>
      </c>
      <c r="E183" s="38"/>
      <c r="F183" s="189" t="s">
        <v>291</v>
      </c>
      <c r="G183" s="38"/>
      <c r="H183" s="38"/>
      <c r="I183" s="190"/>
      <c r="J183" s="38"/>
      <c r="K183" s="38"/>
      <c r="L183" s="41"/>
      <c r="M183" s="191"/>
      <c r="N183" s="192"/>
      <c r="O183" s="66"/>
      <c r="P183" s="66"/>
      <c r="Q183" s="66"/>
      <c r="R183" s="66"/>
      <c r="S183" s="66"/>
      <c r="T183" s="67"/>
      <c r="U183" s="36"/>
      <c r="V183" s="36"/>
      <c r="W183" s="36"/>
      <c r="X183" s="36"/>
      <c r="Y183" s="36"/>
      <c r="Z183" s="36"/>
      <c r="AA183" s="36"/>
      <c r="AB183" s="36"/>
      <c r="AC183" s="36"/>
      <c r="AD183" s="36"/>
      <c r="AE183" s="36"/>
      <c r="AT183" s="19" t="s">
        <v>149</v>
      </c>
      <c r="AU183" s="19" t="s">
        <v>82</v>
      </c>
    </row>
    <row r="184" spans="1:65" s="12" customFormat="1" ht="22.9" customHeight="1">
      <c r="B184" s="159"/>
      <c r="C184" s="160"/>
      <c r="D184" s="161" t="s">
        <v>71</v>
      </c>
      <c r="E184" s="173" t="s">
        <v>292</v>
      </c>
      <c r="F184" s="173" t="s">
        <v>293</v>
      </c>
      <c r="G184" s="160"/>
      <c r="H184" s="160"/>
      <c r="I184" s="163"/>
      <c r="J184" s="174">
        <f>BK184</f>
        <v>0</v>
      </c>
      <c r="K184" s="160"/>
      <c r="L184" s="165"/>
      <c r="M184" s="166"/>
      <c r="N184" s="167"/>
      <c r="O184" s="167"/>
      <c r="P184" s="168">
        <f>SUM(P185:P188)</f>
        <v>0</v>
      </c>
      <c r="Q184" s="167"/>
      <c r="R184" s="168">
        <f>SUM(R185:R188)</f>
        <v>0</v>
      </c>
      <c r="S184" s="167"/>
      <c r="T184" s="169">
        <f>SUM(T185:T188)</f>
        <v>0</v>
      </c>
      <c r="AR184" s="170" t="s">
        <v>82</v>
      </c>
      <c r="AT184" s="171" t="s">
        <v>71</v>
      </c>
      <c r="AU184" s="171" t="s">
        <v>80</v>
      </c>
      <c r="AY184" s="170" t="s">
        <v>139</v>
      </c>
      <c r="BK184" s="172">
        <f>SUM(BK185:BK188)</f>
        <v>0</v>
      </c>
    </row>
    <row r="185" spans="1:65" s="2" customFormat="1" ht="14.45" customHeight="1">
      <c r="A185" s="36"/>
      <c r="B185" s="37"/>
      <c r="C185" s="175" t="s">
        <v>294</v>
      </c>
      <c r="D185" s="175" t="s">
        <v>142</v>
      </c>
      <c r="E185" s="176" t="s">
        <v>295</v>
      </c>
      <c r="F185" s="177" t="s">
        <v>296</v>
      </c>
      <c r="G185" s="178" t="s">
        <v>265</v>
      </c>
      <c r="H185" s="179">
        <v>1</v>
      </c>
      <c r="I185" s="180"/>
      <c r="J185" s="181">
        <f>ROUND(I185*H185,2)</f>
        <v>0</v>
      </c>
      <c r="K185" s="177" t="s">
        <v>19</v>
      </c>
      <c r="L185" s="41"/>
      <c r="M185" s="182" t="s">
        <v>19</v>
      </c>
      <c r="N185" s="183" t="s">
        <v>43</v>
      </c>
      <c r="O185" s="66"/>
      <c r="P185" s="184">
        <f>O185*H185</f>
        <v>0</v>
      </c>
      <c r="Q185" s="184">
        <v>0</v>
      </c>
      <c r="R185" s="184">
        <f>Q185*H185</f>
        <v>0</v>
      </c>
      <c r="S185" s="184">
        <v>0</v>
      </c>
      <c r="T185" s="185">
        <f>S185*H185</f>
        <v>0</v>
      </c>
      <c r="U185" s="36"/>
      <c r="V185" s="36"/>
      <c r="W185" s="36"/>
      <c r="X185" s="36"/>
      <c r="Y185" s="36"/>
      <c r="Z185" s="36"/>
      <c r="AA185" s="36"/>
      <c r="AB185" s="36"/>
      <c r="AC185" s="36"/>
      <c r="AD185" s="36"/>
      <c r="AE185" s="36"/>
      <c r="AR185" s="186" t="s">
        <v>206</v>
      </c>
      <c r="AT185" s="186" t="s">
        <v>142</v>
      </c>
      <c r="AU185" s="186" t="s">
        <v>82</v>
      </c>
      <c r="AY185" s="19" t="s">
        <v>139</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206</v>
      </c>
      <c r="BM185" s="186" t="s">
        <v>297</v>
      </c>
    </row>
    <row r="186" spans="1:65" s="2" customFormat="1" ht="11.25">
      <c r="A186" s="36"/>
      <c r="B186" s="37"/>
      <c r="C186" s="38"/>
      <c r="D186" s="188" t="s">
        <v>149</v>
      </c>
      <c r="E186" s="38"/>
      <c r="F186" s="189" t="s">
        <v>296</v>
      </c>
      <c r="G186" s="38"/>
      <c r="H186" s="38"/>
      <c r="I186" s="190"/>
      <c r="J186" s="38"/>
      <c r="K186" s="38"/>
      <c r="L186" s="41"/>
      <c r="M186" s="191"/>
      <c r="N186" s="192"/>
      <c r="O186" s="66"/>
      <c r="P186" s="66"/>
      <c r="Q186" s="66"/>
      <c r="R186" s="66"/>
      <c r="S186" s="66"/>
      <c r="T186" s="67"/>
      <c r="U186" s="36"/>
      <c r="V186" s="36"/>
      <c r="W186" s="36"/>
      <c r="X186" s="36"/>
      <c r="Y186" s="36"/>
      <c r="Z186" s="36"/>
      <c r="AA186" s="36"/>
      <c r="AB186" s="36"/>
      <c r="AC186" s="36"/>
      <c r="AD186" s="36"/>
      <c r="AE186" s="36"/>
      <c r="AT186" s="19" t="s">
        <v>149</v>
      </c>
      <c r="AU186" s="19" t="s">
        <v>82</v>
      </c>
    </row>
    <row r="187" spans="1:65" s="2" customFormat="1" ht="14.45" customHeight="1">
      <c r="A187" s="36"/>
      <c r="B187" s="37"/>
      <c r="C187" s="175" t="s">
        <v>298</v>
      </c>
      <c r="D187" s="175" t="s">
        <v>142</v>
      </c>
      <c r="E187" s="176" t="s">
        <v>299</v>
      </c>
      <c r="F187" s="177" t="s">
        <v>300</v>
      </c>
      <c r="G187" s="178" t="s">
        <v>273</v>
      </c>
      <c r="H187" s="179">
        <v>1</v>
      </c>
      <c r="I187" s="180"/>
      <c r="J187" s="181">
        <f>ROUND(I187*H187,2)</f>
        <v>0</v>
      </c>
      <c r="K187" s="177" t="s">
        <v>146</v>
      </c>
      <c r="L187" s="41"/>
      <c r="M187" s="182" t="s">
        <v>19</v>
      </c>
      <c r="N187" s="183" t="s">
        <v>43</v>
      </c>
      <c r="O187" s="66"/>
      <c r="P187" s="184">
        <f>O187*H187</f>
        <v>0</v>
      </c>
      <c r="Q187" s="184">
        <v>0</v>
      </c>
      <c r="R187" s="184">
        <f>Q187*H187</f>
        <v>0</v>
      </c>
      <c r="S187" s="184">
        <v>0</v>
      </c>
      <c r="T187" s="185">
        <f>S187*H187</f>
        <v>0</v>
      </c>
      <c r="U187" s="36"/>
      <c r="V187" s="36"/>
      <c r="W187" s="36"/>
      <c r="X187" s="36"/>
      <c r="Y187" s="36"/>
      <c r="Z187" s="36"/>
      <c r="AA187" s="36"/>
      <c r="AB187" s="36"/>
      <c r="AC187" s="36"/>
      <c r="AD187" s="36"/>
      <c r="AE187" s="36"/>
      <c r="AR187" s="186" t="s">
        <v>206</v>
      </c>
      <c r="AT187" s="186" t="s">
        <v>142</v>
      </c>
      <c r="AU187" s="186" t="s">
        <v>82</v>
      </c>
      <c r="AY187" s="19" t="s">
        <v>139</v>
      </c>
      <c r="BE187" s="187">
        <f>IF(N187="základní",J187,0)</f>
        <v>0</v>
      </c>
      <c r="BF187" s="187">
        <f>IF(N187="snížená",J187,0)</f>
        <v>0</v>
      </c>
      <c r="BG187" s="187">
        <f>IF(N187="zákl. přenesená",J187,0)</f>
        <v>0</v>
      </c>
      <c r="BH187" s="187">
        <f>IF(N187="sníž. přenesená",J187,0)</f>
        <v>0</v>
      </c>
      <c r="BI187" s="187">
        <f>IF(N187="nulová",J187,0)</f>
        <v>0</v>
      </c>
      <c r="BJ187" s="19" t="s">
        <v>80</v>
      </c>
      <c r="BK187" s="187">
        <f>ROUND(I187*H187,2)</f>
        <v>0</v>
      </c>
      <c r="BL187" s="19" t="s">
        <v>206</v>
      </c>
      <c r="BM187" s="186" t="s">
        <v>301</v>
      </c>
    </row>
    <row r="188" spans="1:65" s="2" customFormat="1" ht="11.25">
      <c r="A188" s="36"/>
      <c r="B188" s="37"/>
      <c r="C188" s="38"/>
      <c r="D188" s="188" t="s">
        <v>149</v>
      </c>
      <c r="E188" s="38"/>
      <c r="F188" s="189" t="s">
        <v>302</v>
      </c>
      <c r="G188" s="38"/>
      <c r="H188" s="38"/>
      <c r="I188" s="190"/>
      <c r="J188" s="38"/>
      <c r="K188" s="38"/>
      <c r="L188" s="41"/>
      <c r="M188" s="191"/>
      <c r="N188" s="192"/>
      <c r="O188" s="66"/>
      <c r="P188" s="66"/>
      <c r="Q188" s="66"/>
      <c r="R188" s="66"/>
      <c r="S188" s="66"/>
      <c r="T188" s="67"/>
      <c r="U188" s="36"/>
      <c r="V188" s="36"/>
      <c r="W188" s="36"/>
      <c r="X188" s="36"/>
      <c r="Y188" s="36"/>
      <c r="Z188" s="36"/>
      <c r="AA188" s="36"/>
      <c r="AB188" s="36"/>
      <c r="AC188" s="36"/>
      <c r="AD188" s="36"/>
      <c r="AE188" s="36"/>
      <c r="AT188" s="19" t="s">
        <v>149</v>
      </c>
      <c r="AU188" s="19" t="s">
        <v>82</v>
      </c>
    </row>
    <row r="189" spans="1:65" s="12" customFormat="1" ht="22.9" customHeight="1">
      <c r="B189" s="159"/>
      <c r="C189" s="160"/>
      <c r="D189" s="161" t="s">
        <v>71</v>
      </c>
      <c r="E189" s="173" t="s">
        <v>303</v>
      </c>
      <c r="F189" s="173" t="s">
        <v>304</v>
      </c>
      <c r="G189" s="160"/>
      <c r="H189" s="160"/>
      <c r="I189" s="163"/>
      <c r="J189" s="174">
        <f>BK189</f>
        <v>0</v>
      </c>
      <c r="K189" s="160"/>
      <c r="L189" s="165"/>
      <c r="M189" s="166"/>
      <c r="N189" s="167"/>
      <c r="O189" s="167"/>
      <c r="P189" s="168">
        <f>SUM(P190:P207)</f>
        <v>0</v>
      </c>
      <c r="Q189" s="167"/>
      <c r="R189" s="168">
        <f>SUM(R190:R207)</f>
        <v>1.57290588</v>
      </c>
      <c r="S189" s="167"/>
      <c r="T189" s="169">
        <f>SUM(T190:T207)</f>
        <v>3.7717700000000001</v>
      </c>
      <c r="AR189" s="170" t="s">
        <v>82</v>
      </c>
      <c r="AT189" s="171" t="s">
        <v>71</v>
      </c>
      <c r="AU189" s="171" t="s">
        <v>80</v>
      </c>
      <c r="AY189" s="170" t="s">
        <v>139</v>
      </c>
      <c r="BK189" s="172">
        <f>SUM(BK190:BK207)</f>
        <v>0</v>
      </c>
    </row>
    <row r="190" spans="1:65" s="2" customFormat="1" ht="14.45" customHeight="1">
      <c r="A190" s="36"/>
      <c r="B190" s="37"/>
      <c r="C190" s="175" t="s">
        <v>305</v>
      </c>
      <c r="D190" s="175" t="s">
        <v>142</v>
      </c>
      <c r="E190" s="176" t="s">
        <v>306</v>
      </c>
      <c r="F190" s="177" t="s">
        <v>307</v>
      </c>
      <c r="G190" s="178" t="s">
        <v>145</v>
      </c>
      <c r="H190" s="179">
        <v>121.67</v>
      </c>
      <c r="I190" s="180"/>
      <c r="J190" s="181">
        <f>ROUND(I190*H190,2)</f>
        <v>0</v>
      </c>
      <c r="K190" s="177" t="s">
        <v>146</v>
      </c>
      <c r="L190" s="41"/>
      <c r="M190" s="182" t="s">
        <v>19</v>
      </c>
      <c r="N190" s="183" t="s">
        <v>43</v>
      </c>
      <c r="O190" s="66"/>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206</v>
      </c>
      <c r="AT190" s="186" t="s">
        <v>142</v>
      </c>
      <c r="AU190" s="186" t="s">
        <v>82</v>
      </c>
      <c r="AY190" s="19" t="s">
        <v>139</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206</v>
      </c>
      <c r="BM190" s="186" t="s">
        <v>308</v>
      </c>
    </row>
    <row r="191" spans="1:65" s="2" customFormat="1" ht="11.25">
      <c r="A191" s="36"/>
      <c r="B191" s="37"/>
      <c r="C191" s="38"/>
      <c r="D191" s="188" t="s">
        <v>149</v>
      </c>
      <c r="E191" s="38"/>
      <c r="F191" s="189" t="s">
        <v>309</v>
      </c>
      <c r="G191" s="38"/>
      <c r="H191" s="38"/>
      <c r="I191" s="190"/>
      <c r="J191" s="38"/>
      <c r="K191" s="38"/>
      <c r="L191" s="41"/>
      <c r="M191" s="191"/>
      <c r="N191" s="192"/>
      <c r="O191" s="66"/>
      <c r="P191" s="66"/>
      <c r="Q191" s="66"/>
      <c r="R191" s="66"/>
      <c r="S191" s="66"/>
      <c r="T191" s="67"/>
      <c r="U191" s="36"/>
      <c r="V191" s="36"/>
      <c r="W191" s="36"/>
      <c r="X191" s="36"/>
      <c r="Y191" s="36"/>
      <c r="Z191" s="36"/>
      <c r="AA191" s="36"/>
      <c r="AB191" s="36"/>
      <c r="AC191" s="36"/>
      <c r="AD191" s="36"/>
      <c r="AE191" s="36"/>
      <c r="AT191" s="19" t="s">
        <v>149</v>
      </c>
      <c r="AU191" s="19" t="s">
        <v>82</v>
      </c>
    </row>
    <row r="192" spans="1:65" s="13" customFormat="1" ht="11.25">
      <c r="B192" s="194"/>
      <c r="C192" s="195"/>
      <c r="D192" s="188" t="s">
        <v>153</v>
      </c>
      <c r="E192" s="196" t="s">
        <v>19</v>
      </c>
      <c r="F192" s="197" t="s">
        <v>310</v>
      </c>
      <c r="G192" s="195"/>
      <c r="H192" s="198">
        <v>113</v>
      </c>
      <c r="I192" s="199"/>
      <c r="J192" s="195"/>
      <c r="K192" s="195"/>
      <c r="L192" s="200"/>
      <c r="M192" s="201"/>
      <c r="N192" s="202"/>
      <c r="O192" s="202"/>
      <c r="P192" s="202"/>
      <c r="Q192" s="202"/>
      <c r="R192" s="202"/>
      <c r="S192" s="202"/>
      <c r="T192" s="203"/>
      <c r="AT192" s="204" t="s">
        <v>153</v>
      </c>
      <c r="AU192" s="204" t="s">
        <v>82</v>
      </c>
      <c r="AV192" s="13" t="s">
        <v>82</v>
      </c>
      <c r="AW192" s="13" t="s">
        <v>31</v>
      </c>
      <c r="AX192" s="13" t="s">
        <v>72</v>
      </c>
      <c r="AY192" s="204" t="s">
        <v>139</v>
      </c>
    </row>
    <row r="193" spans="1:65" s="15" customFormat="1" ht="11.25">
      <c r="B193" s="216"/>
      <c r="C193" s="217"/>
      <c r="D193" s="188" t="s">
        <v>153</v>
      </c>
      <c r="E193" s="218" t="s">
        <v>19</v>
      </c>
      <c r="F193" s="219" t="s">
        <v>234</v>
      </c>
      <c r="G193" s="217"/>
      <c r="H193" s="218" t="s">
        <v>19</v>
      </c>
      <c r="I193" s="220"/>
      <c r="J193" s="217"/>
      <c r="K193" s="217"/>
      <c r="L193" s="221"/>
      <c r="M193" s="222"/>
      <c r="N193" s="223"/>
      <c r="O193" s="223"/>
      <c r="P193" s="223"/>
      <c r="Q193" s="223"/>
      <c r="R193" s="223"/>
      <c r="S193" s="223"/>
      <c r="T193" s="224"/>
      <c r="AT193" s="225" t="s">
        <v>153</v>
      </c>
      <c r="AU193" s="225" t="s">
        <v>82</v>
      </c>
      <c r="AV193" s="15" t="s">
        <v>80</v>
      </c>
      <c r="AW193" s="15" t="s">
        <v>31</v>
      </c>
      <c r="AX193" s="15" t="s">
        <v>72</v>
      </c>
      <c r="AY193" s="225" t="s">
        <v>139</v>
      </c>
    </row>
    <row r="194" spans="1:65" s="13" customFormat="1" ht="11.25">
      <c r="B194" s="194"/>
      <c r="C194" s="195"/>
      <c r="D194" s="188" t="s">
        <v>153</v>
      </c>
      <c r="E194" s="196" t="s">
        <v>19</v>
      </c>
      <c r="F194" s="197" t="s">
        <v>235</v>
      </c>
      <c r="G194" s="195"/>
      <c r="H194" s="198">
        <v>8.67</v>
      </c>
      <c r="I194" s="199"/>
      <c r="J194" s="195"/>
      <c r="K194" s="195"/>
      <c r="L194" s="200"/>
      <c r="M194" s="201"/>
      <c r="N194" s="202"/>
      <c r="O194" s="202"/>
      <c r="P194" s="202"/>
      <c r="Q194" s="202"/>
      <c r="R194" s="202"/>
      <c r="S194" s="202"/>
      <c r="T194" s="203"/>
      <c r="AT194" s="204" t="s">
        <v>153</v>
      </c>
      <c r="AU194" s="204" t="s">
        <v>82</v>
      </c>
      <c r="AV194" s="13" t="s">
        <v>82</v>
      </c>
      <c r="AW194" s="13" t="s">
        <v>31</v>
      </c>
      <c r="AX194" s="13" t="s">
        <v>72</v>
      </c>
      <c r="AY194" s="204" t="s">
        <v>139</v>
      </c>
    </row>
    <row r="195" spans="1:65" s="14" customFormat="1" ht="11.25">
      <c r="B195" s="205"/>
      <c r="C195" s="206"/>
      <c r="D195" s="188" t="s">
        <v>153</v>
      </c>
      <c r="E195" s="207" t="s">
        <v>19</v>
      </c>
      <c r="F195" s="208" t="s">
        <v>188</v>
      </c>
      <c r="G195" s="206"/>
      <c r="H195" s="209">
        <v>121.67</v>
      </c>
      <c r="I195" s="210"/>
      <c r="J195" s="206"/>
      <c r="K195" s="206"/>
      <c r="L195" s="211"/>
      <c r="M195" s="212"/>
      <c r="N195" s="213"/>
      <c r="O195" s="213"/>
      <c r="P195" s="213"/>
      <c r="Q195" s="213"/>
      <c r="R195" s="213"/>
      <c r="S195" s="213"/>
      <c r="T195" s="214"/>
      <c r="AT195" s="215" t="s">
        <v>153</v>
      </c>
      <c r="AU195" s="215" t="s">
        <v>82</v>
      </c>
      <c r="AV195" s="14" t="s">
        <v>147</v>
      </c>
      <c r="AW195" s="14" t="s">
        <v>31</v>
      </c>
      <c r="AX195" s="14" t="s">
        <v>80</v>
      </c>
      <c r="AY195" s="215" t="s">
        <v>139</v>
      </c>
    </row>
    <row r="196" spans="1:65" s="2" customFormat="1" ht="14.45" customHeight="1">
      <c r="A196" s="36"/>
      <c r="B196" s="37"/>
      <c r="C196" s="226" t="s">
        <v>311</v>
      </c>
      <c r="D196" s="226" t="s">
        <v>237</v>
      </c>
      <c r="E196" s="227" t="s">
        <v>312</v>
      </c>
      <c r="F196" s="228" t="s">
        <v>313</v>
      </c>
      <c r="G196" s="229" t="s">
        <v>145</v>
      </c>
      <c r="H196" s="230">
        <v>131.404</v>
      </c>
      <c r="I196" s="231"/>
      <c r="J196" s="232">
        <f>ROUND(I196*H196,2)</f>
        <v>0</v>
      </c>
      <c r="K196" s="228" t="s">
        <v>146</v>
      </c>
      <c r="L196" s="233"/>
      <c r="M196" s="234" t="s">
        <v>19</v>
      </c>
      <c r="N196" s="235" t="s">
        <v>43</v>
      </c>
      <c r="O196" s="66"/>
      <c r="P196" s="184">
        <f>O196*H196</f>
        <v>0</v>
      </c>
      <c r="Q196" s="184">
        <v>1.197E-2</v>
      </c>
      <c r="R196" s="184">
        <f>Q196*H196</f>
        <v>1.57290588</v>
      </c>
      <c r="S196" s="184">
        <v>0</v>
      </c>
      <c r="T196" s="185">
        <f>S196*H196</f>
        <v>0</v>
      </c>
      <c r="U196" s="36"/>
      <c r="V196" s="36"/>
      <c r="W196" s="36"/>
      <c r="X196" s="36"/>
      <c r="Y196" s="36"/>
      <c r="Z196" s="36"/>
      <c r="AA196" s="36"/>
      <c r="AB196" s="36"/>
      <c r="AC196" s="36"/>
      <c r="AD196" s="36"/>
      <c r="AE196" s="36"/>
      <c r="AR196" s="186" t="s">
        <v>240</v>
      </c>
      <c r="AT196" s="186" t="s">
        <v>237</v>
      </c>
      <c r="AU196" s="186" t="s">
        <v>82</v>
      </c>
      <c r="AY196" s="19" t="s">
        <v>139</v>
      </c>
      <c r="BE196" s="187">
        <f>IF(N196="základní",J196,0)</f>
        <v>0</v>
      </c>
      <c r="BF196" s="187">
        <f>IF(N196="snížená",J196,0)</f>
        <v>0</v>
      </c>
      <c r="BG196" s="187">
        <f>IF(N196="zákl. přenesená",J196,0)</f>
        <v>0</v>
      </c>
      <c r="BH196" s="187">
        <f>IF(N196="sníž. přenesená",J196,0)</f>
        <v>0</v>
      </c>
      <c r="BI196" s="187">
        <f>IF(N196="nulová",J196,0)</f>
        <v>0</v>
      </c>
      <c r="BJ196" s="19" t="s">
        <v>80</v>
      </c>
      <c r="BK196" s="187">
        <f>ROUND(I196*H196,2)</f>
        <v>0</v>
      </c>
      <c r="BL196" s="19" t="s">
        <v>206</v>
      </c>
      <c r="BM196" s="186" t="s">
        <v>314</v>
      </c>
    </row>
    <row r="197" spans="1:65" s="2" customFormat="1" ht="11.25">
      <c r="A197" s="36"/>
      <c r="B197" s="37"/>
      <c r="C197" s="38"/>
      <c r="D197" s="188" t="s">
        <v>149</v>
      </c>
      <c r="E197" s="38"/>
      <c r="F197" s="189" t="s">
        <v>313</v>
      </c>
      <c r="G197" s="38"/>
      <c r="H197" s="38"/>
      <c r="I197" s="190"/>
      <c r="J197" s="38"/>
      <c r="K197" s="38"/>
      <c r="L197" s="41"/>
      <c r="M197" s="191"/>
      <c r="N197" s="192"/>
      <c r="O197" s="66"/>
      <c r="P197" s="66"/>
      <c r="Q197" s="66"/>
      <c r="R197" s="66"/>
      <c r="S197" s="66"/>
      <c r="T197" s="67"/>
      <c r="U197" s="36"/>
      <c r="V197" s="36"/>
      <c r="W197" s="36"/>
      <c r="X197" s="36"/>
      <c r="Y197" s="36"/>
      <c r="Z197" s="36"/>
      <c r="AA197" s="36"/>
      <c r="AB197" s="36"/>
      <c r="AC197" s="36"/>
      <c r="AD197" s="36"/>
      <c r="AE197" s="36"/>
      <c r="AT197" s="19" t="s">
        <v>149</v>
      </c>
      <c r="AU197" s="19" t="s">
        <v>82</v>
      </c>
    </row>
    <row r="198" spans="1:65" s="13" customFormat="1" ht="11.25">
      <c r="B198" s="194"/>
      <c r="C198" s="195"/>
      <c r="D198" s="188" t="s">
        <v>153</v>
      </c>
      <c r="E198" s="195"/>
      <c r="F198" s="197" t="s">
        <v>315</v>
      </c>
      <c r="G198" s="195"/>
      <c r="H198" s="198">
        <v>131.404</v>
      </c>
      <c r="I198" s="199"/>
      <c r="J198" s="195"/>
      <c r="K198" s="195"/>
      <c r="L198" s="200"/>
      <c r="M198" s="201"/>
      <c r="N198" s="202"/>
      <c r="O198" s="202"/>
      <c r="P198" s="202"/>
      <c r="Q198" s="202"/>
      <c r="R198" s="202"/>
      <c r="S198" s="202"/>
      <c r="T198" s="203"/>
      <c r="AT198" s="204" t="s">
        <v>153</v>
      </c>
      <c r="AU198" s="204" t="s">
        <v>82</v>
      </c>
      <c r="AV198" s="13" t="s">
        <v>82</v>
      </c>
      <c r="AW198" s="13" t="s">
        <v>4</v>
      </c>
      <c r="AX198" s="13" t="s">
        <v>80</v>
      </c>
      <c r="AY198" s="204" t="s">
        <v>139</v>
      </c>
    </row>
    <row r="199" spans="1:65" s="2" customFormat="1" ht="14.45" customHeight="1">
      <c r="A199" s="36"/>
      <c r="B199" s="37"/>
      <c r="C199" s="175" t="s">
        <v>316</v>
      </c>
      <c r="D199" s="175" t="s">
        <v>142</v>
      </c>
      <c r="E199" s="176" t="s">
        <v>317</v>
      </c>
      <c r="F199" s="177" t="s">
        <v>318</v>
      </c>
      <c r="G199" s="178" t="s">
        <v>145</v>
      </c>
      <c r="H199" s="179">
        <v>121.67</v>
      </c>
      <c r="I199" s="180"/>
      <c r="J199" s="181">
        <f>ROUND(I199*H199,2)</f>
        <v>0</v>
      </c>
      <c r="K199" s="177" t="s">
        <v>146</v>
      </c>
      <c r="L199" s="41"/>
      <c r="M199" s="182" t="s">
        <v>19</v>
      </c>
      <c r="N199" s="183" t="s">
        <v>43</v>
      </c>
      <c r="O199" s="66"/>
      <c r="P199" s="184">
        <f>O199*H199</f>
        <v>0</v>
      </c>
      <c r="Q199" s="184">
        <v>0</v>
      </c>
      <c r="R199" s="184">
        <f>Q199*H199</f>
        <v>0</v>
      </c>
      <c r="S199" s="184">
        <v>3.1E-2</v>
      </c>
      <c r="T199" s="185">
        <f>S199*H199</f>
        <v>3.7717700000000001</v>
      </c>
      <c r="U199" s="36"/>
      <c r="V199" s="36"/>
      <c r="W199" s="36"/>
      <c r="X199" s="36"/>
      <c r="Y199" s="36"/>
      <c r="Z199" s="36"/>
      <c r="AA199" s="36"/>
      <c r="AB199" s="36"/>
      <c r="AC199" s="36"/>
      <c r="AD199" s="36"/>
      <c r="AE199" s="36"/>
      <c r="AR199" s="186" t="s">
        <v>206</v>
      </c>
      <c r="AT199" s="186" t="s">
        <v>142</v>
      </c>
      <c r="AU199" s="186" t="s">
        <v>82</v>
      </c>
      <c r="AY199" s="19" t="s">
        <v>139</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206</v>
      </c>
      <c r="BM199" s="186" t="s">
        <v>319</v>
      </c>
    </row>
    <row r="200" spans="1:65" s="2" customFormat="1" ht="11.25">
      <c r="A200" s="36"/>
      <c r="B200" s="37"/>
      <c r="C200" s="38"/>
      <c r="D200" s="188" t="s">
        <v>149</v>
      </c>
      <c r="E200" s="38"/>
      <c r="F200" s="189" t="s">
        <v>320</v>
      </c>
      <c r="G200" s="38"/>
      <c r="H200" s="38"/>
      <c r="I200" s="190"/>
      <c r="J200" s="38"/>
      <c r="K200" s="38"/>
      <c r="L200" s="41"/>
      <c r="M200" s="191"/>
      <c r="N200" s="192"/>
      <c r="O200" s="66"/>
      <c r="P200" s="66"/>
      <c r="Q200" s="66"/>
      <c r="R200" s="66"/>
      <c r="S200" s="66"/>
      <c r="T200" s="67"/>
      <c r="U200" s="36"/>
      <c r="V200" s="36"/>
      <c r="W200" s="36"/>
      <c r="X200" s="36"/>
      <c r="Y200" s="36"/>
      <c r="Z200" s="36"/>
      <c r="AA200" s="36"/>
      <c r="AB200" s="36"/>
      <c r="AC200" s="36"/>
      <c r="AD200" s="36"/>
      <c r="AE200" s="36"/>
      <c r="AT200" s="19" t="s">
        <v>149</v>
      </c>
      <c r="AU200" s="19" t="s">
        <v>82</v>
      </c>
    </row>
    <row r="201" spans="1:65" s="13" customFormat="1" ht="11.25">
      <c r="B201" s="194"/>
      <c r="C201" s="195"/>
      <c r="D201" s="188" t="s">
        <v>153</v>
      </c>
      <c r="E201" s="196" t="s">
        <v>19</v>
      </c>
      <c r="F201" s="197" t="s">
        <v>310</v>
      </c>
      <c r="G201" s="195"/>
      <c r="H201" s="198">
        <v>113</v>
      </c>
      <c r="I201" s="199"/>
      <c r="J201" s="195"/>
      <c r="K201" s="195"/>
      <c r="L201" s="200"/>
      <c r="M201" s="201"/>
      <c r="N201" s="202"/>
      <c r="O201" s="202"/>
      <c r="P201" s="202"/>
      <c r="Q201" s="202"/>
      <c r="R201" s="202"/>
      <c r="S201" s="202"/>
      <c r="T201" s="203"/>
      <c r="AT201" s="204" t="s">
        <v>153</v>
      </c>
      <c r="AU201" s="204" t="s">
        <v>82</v>
      </c>
      <c r="AV201" s="13" t="s">
        <v>82</v>
      </c>
      <c r="AW201" s="13" t="s">
        <v>31</v>
      </c>
      <c r="AX201" s="13" t="s">
        <v>72</v>
      </c>
      <c r="AY201" s="204" t="s">
        <v>139</v>
      </c>
    </row>
    <row r="202" spans="1:65" s="15" customFormat="1" ht="11.25">
      <c r="B202" s="216"/>
      <c r="C202" s="217"/>
      <c r="D202" s="188" t="s">
        <v>153</v>
      </c>
      <c r="E202" s="218" t="s">
        <v>19</v>
      </c>
      <c r="F202" s="219" t="s">
        <v>234</v>
      </c>
      <c r="G202" s="217"/>
      <c r="H202" s="218" t="s">
        <v>19</v>
      </c>
      <c r="I202" s="220"/>
      <c r="J202" s="217"/>
      <c r="K202" s="217"/>
      <c r="L202" s="221"/>
      <c r="M202" s="222"/>
      <c r="N202" s="223"/>
      <c r="O202" s="223"/>
      <c r="P202" s="223"/>
      <c r="Q202" s="223"/>
      <c r="R202" s="223"/>
      <c r="S202" s="223"/>
      <c r="T202" s="224"/>
      <c r="AT202" s="225" t="s">
        <v>153</v>
      </c>
      <c r="AU202" s="225" t="s">
        <v>82</v>
      </c>
      <c r="AV202" s="15" t="s">
        <v>80</v>
      </c>
      <c r="AW202" s="15" t="s">
        <v>31</v>
      </c>
      <c r="AX202" s="15" t="s">
        <v>72</v>
      </c>
      <c r="AY202" s="225" t="s">
        <v>139</v>
      </c>
    </row>
    <row r="203" spans="1:65" s="13" customFormat="1" ht="11.25">
      <c r="B203" s="194"/>
      <c r="C203" s="195"/>
      <c r="D203" s="188" t="s">
        <v>153</v>
      </c>
      <c r="E203" s="196" t="s">
        <v>19</v>
      </c>
      <c r="F203" s="197" t="s">
        <v>235</v>
      </c>
      <c r="G203" s="195"/>
      <c r="H203" s="198">
        <v>8.67</v>
      </c>
      <c r="I203" s="199"/>
      <c r="J203" s="195"/>
      <c r="K203" s="195"/>
      <c r="L203" s="200"/>
      <c r="M203" s="201"/>
      <c r="N203" s="202"/>
      <c r="O203" s="202"/>
      <c r="P203" s="202"/>
      <c r="Q203" s="202"/>
      <c r="R203" s="202"/>
      <c r="S203" s="202"/>
      <c r="T203" s="203"/>
      <c r="AT203" s="204" t="s">
        <v>153</v>
      </c>
      <c r="AU203" s="204" t="s">
        <v>82</v>
      </c>
      <c r="AV203" s="13" t="s">
        <v>82</v>
      </c>
      <c r="AW203" s="13" t="s">
        <v>31</v>
      </c>
      <c r="AX203" s="13" t="s">
        <v>72</v>
      </c>
      <c r="AY203" s="204" t="s">
        <v>139</v>
      </c>
    </row>
    <row r="204" spans="1:65" s="14" customFormat="1" ht="11.25">
      <c r="B204" s="205"/>
      <c r="C204" s="206"/>
      <c r="D204" s="188" t="s">
        <v>153</v>
      </c>
      <c r="E204" s="207" t="s">
        <v>19</v>
      </c>
      <c r="F204" s="208" t="s">
        <v>188</v>
      </c>
      <c r="G204" s="206"/>
      <c r="H204" s="209">
        <v>121.67</v>
      </c>
      <c r="I204" s="210"/>
      <c r="J204" s="206"/>
      <c r="K204" s="206"/>
      <c r="L204" s="211"/>
      <c r="M204" s="212"/>
      <c r="N204" s="213"/>
      <c r="O204" s="213"/>
      <c r="P204" s="213"/>
      <c r="Q204" s="213"/>
      <c r="R204" s="213"/>
      <c r="S204" s="213"/>
      <c r="T204" s="214"/>
      <c r="AT204" s="215" t="s">
        <v>153</v>
      </c>
      <c r="AU204" s="215" t="s">
        <v>82</v>
      </c>
      <c r="AV204" s="14" t="s">
        <v>147</v>
      </c>
      <c r="AW204" s="14" t="s">
        <v>31</v>
      </c>
      <c r="AX204" s="14" t="s">
        <v>80</v>
      </c>
      <c r="AY204" s="215" t="s">
        <v>139</v>
      </c>
    </row>
    <row r="205" spans="1:65" s="2" customFormat="1" ht="14.45" customHeight="1">
      <c r="A205" s="36"/>
      <c r="B205" s="37"/>
      <c r="C205" s="175" t="s">
        <v>321</v>
      </c>
      <c r="D205" s="175" t="s">
        <v>142</v>
      </c>
      <c r="E205" s="176" t="s">
        <v>322</v>
      </c>
      <c r="F205" s="177" t="s">
        <v>323</v>
      </c>
      <c r="G205" s="178" t="s">
        <v>171</v>
      </c>
      <c r="H205" s="179">
        <v>1.573</v>
      </c>
      <c r="I205" s="180"/>
      <c r="J205" s="181">
        <f>ROUND(I205*H205,2)</f>
        <v>0</v>
      </c>
      <c r="K205" s="177" t="s">
        <v>146</v>
      </c>
      <c r="L205" s="41"/>
      <c r="M205" s="182" t="s">
        <v>19</v>
      </c>
      <c r="N205" s="183" t="s">
        <v>43</v>
      </c>
      <c r="O205" s="66"/>
      <c r="P205" s="184">
        <f>O205*H205</f>
        <v>0</v>
      </c>
      <c r="Q205" s="184">
        <v>0</v>
      </c>
      <c r="R205" s="184">
        <f>Q205*H205</f>
        <v>0</v>
      </c>
      <c r="S205" s="184">
        <v>0</v>
      </c>
      <c r="T205" s="185">
        <f>S205*H205</f>
        <v>0</v>
      </c>
      <c r="U205" s="36"/>
      <c r="V205" s="36"/>
      <c r="W205" s="36"/>
      <c r="X205" s="36"/>
      <c r="Y205" s="36"/>
      <c r="Z205" s="36"/>
      <c r="AA205" s="36"/>
      <c r="AB205" s="36"/>
      <c r="AC205" s="36"/>
      <c r="AD205" s="36"/>
      <c r="AE205" s="36"/>
      <c r="AR205" s="186" t="s">
        <v>206</v>
      </c>
      <c r="AT205" s="186" t="s">
        <v>142</v>
      </c>
      <c r="AU205" s="186" t="s">
        <v>82</v>
      </c>
      <c r="AY205" s="19" t="s">
        <v>139</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206</v>
      </c>
      <c r="BM205" s="186" t="s">
        <v>324</v>
      </c>
    </row>
    <row r="206" spans="1:65" s="2" customFormat="1" ht="19.5">
      <c r="A206" s="36"/>
      <c r="B206" s="37"/>
      <c r="C206" s="38"/>
      <c r="D206" s="188" t="s">
        <v>149</v>
      </c>
      <c r="E206" s="38"/>
      <c r="F206" s="189" t="s">
        <v>325</v>
      </c>
      <c r="G206" s="38"/>
      <c r="H206" s="38"/>
      <c r="I206" s="190"/>
      <c r="J206" s="38"/>
      <c r="K206" s="38"/>
      <c r="L206" s="41"/>
      <c r="M206" s="191"/>
      <c r="N206" s="192"/>
      <c r="O206" s="66"/>
      <c r="P206" s="66"/>
      <c r="Q206" s="66"/>
      <c r="R206" s="66"/>
      <c r="S206" s="66"/>
      <c r="T206" s="67"/>
      <c r="U206" s="36"/>
      <c r="V206" s="36"/>
      <c r="W206" s="36"/>
      <c r="X206" s="36"/>
      <c r="Y206" s="36"/>
      <c r="Z206" s="36"/>
      <c r="AA206" s="36"/>
      <c r="AB206" s="36"/>
      <c r="AC206" s="36"/>
      <c r="AD206" s="36"/>
      <c r="AE206" s="36"/>
      <c r="AT206" s="19" t="s">
        <v>149</v>
      </c>
      <c r="AU206" s="19" t="s">
        <v>82</v>
      </c>
    </row>
    <row r="207" spans="1:65" s="2" customFormat="1" ht="78">
      <c r="A207" s="36"/>
      <c r="B207" s="37"/>
      <c r="C207" s="38"/>
      <c r="D207" s="188" t="s">
        <v>151</v>
      </c>
      <c r="E207" s="38"/>
      <c r="F207" s="193" t="s">
        <v>252</v>
      </c>
      <c r="G207" s="38"/>
      <c r="H207" s="38"/>
      <c r="I207" s="190"/>
      <c r="J207" s="38"/>
      <c r="K207" s="38"/>
      <c r="L207" s="41"/>
      <c r="M207" s="191"/>
      <c r="N207" s="192"/>
      <c r="O207" s="66"/>
      <c r="P207" s="66"/>
      <c r="Q207" s="66"/>
      <c r="R207" s="66"/>
      <c r="S207" s="66"/>
      <c r="T207" s="67"/>
      <c r="U207" s="36"/>
      <c r="V207" s="36"/>
      <c r="W207" s="36"/>
      <c r="X207" s="36"/>
      <c r="Y207" s="36"/>
      <c r="Z207" s="36"/>
      <c r="AA207" s="36"/>
      <c r="AB207" s="36"/>
      <c r="AC207" s="36"/>
      <c r="AD207" s="36"/>
      <c r="AE207" s="36"/>
      <c r="AT207" s="19" t="s">
        <v>151</v>
      </c>
      <c r="AU207" s="19" t="s">
        <v>82</v>
      </c>
    </row>
    <row r="208" spans="1:65" s="12" customFormat="1" ht="22.9" customHeight="1">
      <c r="B208" s="159"/>
      <c r="C208" s="160"/>
      <c r="D208" s="161" t="s">
        <v>71</v>
      </c>
      <c r="E208" s="173" t="s">
        <v>326</v>
      </c>
      <c r="F208" s="173" t="s">
        <v>327</v>
      </c>
      <c r="G208" s="160"/>
      <c r="H208" s="160"/>
      <c r="I208" s="163"/>
      <c r="J208" s="174">
        <f>BK208</f>
        <v>0</v>
      </c>
      <c r="K208" s="160"/>
      <c r="L208" s="165"/>
      <c r="M208" s="166"/>
      <c r="N208" s="167"/>
      <c r="O208" s="167"/>
      <c r="P208" s="168">
        <f>SUM(P209:P233)</f>
        <v>0</v>
      </c>
      <c r="Q208" s="167"/>
      <c r="R208" s="168">
        <f>SUM(R209:R233)</f>
        <v>0</v>
      </c>
      <c r="S208" s="167"/>
      <c r="T208" s="169">
        <f>SUM(T209:T233)</f>
        <v>0.62456252000000001</v>
      </c>
      <c r="AR208" s="170" t="s">
        <v>82</v>
      </c>
      <c r="AT208" s="171" t="s">
        <v>71</v>
      </c>
      <c r="AU208" s="171" t="s">
        <v>80</v>
      </c>
      <c r="AY208" s="170" t="s">
        <v>139</v>
      </c>
      <c r="BK208" s="172">
        <f>SUM(BK209:BK233)</f>
        <v>0</v>
      </c>
    </row>
    <row r="209" spans="1:65" s="2" customFormat="1" ht="14.45" customHeight="1">
      <c r="A209" s="36"/>
      <c r="B209" s="37"/>
      <c r="C209" s="175" t="s">
        <v>328</v>
      </c>
      <c r="D209" s="175" t="s">
        <v>142</v>
      </c>
      <c r="E209" s="176" t="s">
        <v>329</v>
      </c>
      <c r="F209" s="177" t="s">
        <v>330</v>
      </c>
      <c r="G209" s="178" t="s">
        <v>159</v>
      </c>
      <c r="H209" s="179">
        <v>142.40600000000001</v>
      </c>
      <c r="I209" s="180"/>
      <c r="J209" s="181">
        <f>ROUND(I209*H209,2)</f>
        <v>0</v>
      </c>
      <c r="K209" s="177" t="s">
        <v>146</v>
      </c>
      <c r="L209" s="41"/>
      <c r="M209" s="182" t="s">
        <v>19</v>
      </c>
      <c r="N209" s="183" t="s">
        <v>43</v>
      </c>
      <c r="O209" s="66"/>
      <c r="P209" s="184">
        <f>O209*H209</f>
        <v>0</v>
      </c>
      <c r="Q209" s="184">
        <v>0</v>
      </c>
      <c r="R209" s="184">
        <f>Q209*H209</f>
        <v>0</v>
      </c>
      <c r="S209" s="184">
        <v>1.7600000000000001E-3</v>
      </c>
      <c r="T209" s="185">
        <f>S209*H209</f>
        <v>0.25063456000000001</v>
      </c>
      <c r="U209" s="36"/>
      <c r="V209" s="36"/>
      <c r="W209" s="36"/>
      <c r="X209" s="36"/>
      <c r="Y209" s="36"/>
      <c r="Z209" s="36"/>
      <c r="AA209" s="36"/>
      <c r="AB209" s="36"/>
      <c r="AC209" s="36"/>
      <c r="AD209" s="36"/>
      <c r="AE209" s="36"/>
      <c r="AR209" s="186" t="s">
        <v>206</v>
      </c>
      <c r="AT209" s="186" t="s">
        <v>142</v>
      </c>
      <c r="AU209" s="186" t="s">
        <v>82</v>
      </c>
      <c r="AY209" s="19" t="s">
        <v>139</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206</v>
      </c>
      <c r="BM209" s="186" t="s">
        <v>331</v>
      </c>
    </row>
    <row r="210" spans="1:65" s="2" customFormat="1" ht="11.25">
      <c r="A210" s="36"/>
      <c r="B210" s="37"/>
      <c r="C210" s="38"/>
      <c r="D210" s="188" t="s">
        <v>149</v>
      </c>
      <c r="E210" s="38"/>
      <c r="F210" s="189" t="s">
        <v>332</v>
      </c>
      <c r="G210" s="38"/>
      <c r="H210" s="38"/>
      <c r="I210" s="190"/>
      <c r="J210" s="38"/>
      <c r="K210" s="38"/>
      <c r="L210" s="41"/>
      <c r="M210" s="191"/>
      <c r="N210" s="192"/>
      <c r="O210" s="66"/>
      <c r="P210" s="66"/>
      <c r="Q210" s="66"/>
      <c r="R210" s="66"/>
      <c r="S210" s="66"/>
      <c r="T210" s="67"/>
      <c r="U210" s="36"/>
      <c r="V210" s="36"/>
      <c r="W210" s="36"/>
      <c r="X210" s="36"/>
      <c r="Y210" s="36"/>
      <c r="Z210" s="36"/>
      <c r="AA210" s="36"/>
      <c r="AB210" s="36"/>
      <c r="AC210" s="36"/>
      <c r="AD210" s="36"/>
      <c r="AE210" s="36"/>
      <c r="AT210" s="19" t="s">
        <v>149</v>
      </c>
      <c r="AU210" s="19" t="s">
        <v>82</v>
      </c>
    </row>
    <row r="211" spans="1:65" s="13" customFormat="1" ht="11.25">
      <c r="B211" s="194"/>
      <c r="C211" s="195"/>
      <c r="D211" s="188" t="s">
        <v>153</v>
      </c>
      <c r="E211" s="196" t="s">
        <v>19</v>
      </c>
      <c r="F211" s="197" t="s">
        <v>333</v>
      </c>
      <c r="G211" s="195"/>
      <c r="H211" s="198">
        <v>142.40600000000001</v>
      </c>
      <c r="I211" s="199"/>
      <c r="J211" s="195"/>
      <c r="K211" s="195"/>
      <c r="L211" s="200"/>
      <c r="M211" s="201"/>
      <c r="N211" s="202"/>
      <c r="O211" s="202"/>
      <c r="P211" s="202"/>
      <c r="Q211" s="202"/>
      <c r="R211" s="202"/>
      <c r="S211" s="202"/>
      <c r="T211" s="203"/>
      <c r="AT211" s="204" t="s">
        <v>153</v>
      </c>
      <c r="AU211" s="204" t="s">
        <v>82</v>
      </c>
      <c r="AV211" s="13" t="s">
        <v>82</v>
      </c>
      <c r="AW211" s="13" t="s">
        <v>31</v>
      </c>
      <c r="AX211" s="13" t="s">
        <v>80</v>
      </c>
      <c r="AY211" s="204" t="s">
        <v>139</v>
      </c>
    </row>
    <row r="212" spans="1:65" s="2" customFormat="1" ht="14.45" customHeight="1">
      <c r="A212" s="36"/>
      <c r="B212" s="37"/>
      <c r="C212" s="175" t="s">
        <v>334</v>
      </c>
      <c r="D212" s="175" t="s">
        <v>142</v>
      </c>
      <c r="E212" s="176" t="s">
        <v>335</v>
      </c>
      <c r="F212" s="177" t="s">
        <v>336</v>
      </c>
      <c r="G212" s="178" t="s">
        <v>337</v>
      </c>
      <c r="H212" s="179">
        <v>3</v>
      </c>
      <c r="I212" s="180"/>
      <c r="J212" s="181">
        <f>ROUND(I212*H212,2)</f>
        <v>0</v>
      </c>
      <c r="K212" s="177" t="s">
        <v>19</v>
      </c>
      <c r="L212" s="41"/>
      <c r="M212" s="182" t="s">
        <v>19</v>
      </c>
      <c r="N212" s="183" t="s">
        <v>43</v>
      </c>
      <c r="O212" s="66"/>
      <c r="P212" s="184">
        <f>O212*H212</f>
        <v>0</v>
      </c>
      <c r="Q212" s="184">
        <v>0</v>
      </c>
      <c r="R212" s="184">
        <f>Q212*H212</f>
        <v>0</v>
      </c>
      <c r="S212" s="184">
        <v>1.7600000000000001E-3</v>
      </c>
      <c r="T212" s="185">
        <f>S212*H212</f>
        <v>5.28E-3</v>
      </c>
      <c r="U212" s="36"/>
      <c r="V212" s="36"/>
      <c r="W212" s="36"/>
      <c r="X212" s="36"/>
      <c r="Y212" s="36"/>
      <c r="Z212" s="36"/>
      <c r="AA212" s="36"/>
      <c r="AB212" s="36"/>
      <c r="AC212" s="36"/>
      <c r="AD212" s="36"/>
      <c r="AE212" s="36"/>
      <c r="AR212" s="186" t="s">
        <v>206</v>
      </c>
      <c r="AT212" s="186" t="s">
        <v>142</v>
      </c>
      <c r="AU212" s="186" t="s">
        <v>82</v>
      </c>
      <c r="AY212" s="19" t="s">
        <v>139</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206</v>
      </c>
      <c r="BM212" s="186" t="s">
        <v>338</v>
      </c>
    </row>
    <row r="213" spans="1:65" s="2" customFormat="1" ht="11.25">
      <c r="A213" s="36"/>
      <c r="B213" s="37"/>
      <c r="C213" s="38"/>
      <c r="D213" s="188" t="s">
        <v>149</v>
      </c>
      <c r="E213" s="38"/>
      <c r="F213" s="189" t="s">
        <v>336</v>
      </c>
      <c r="G213" s="38"/>
      <c r="H213" s="38"/>
      <c r="I213" s="190"/>
      <c r="J213" s="38"/>
      <c r="K213" s="38"/>
      <c r="L213" s="41"/>
      <c r="M213" s="191"/>
      <c r="N213" s="192"/>
      <c r="O213" s="66"/>
      <c r="P213" s="66"/>
      <c r="Q213" s="66"/>
      <c r="R213" s="66"/>
      <c r="S213" s="66"/>
      <c r="T213" s="67"/>
      <c r="U213" s="36"/>
      <c r="V213" s="36"/>
      <c r="W213" s="36"/>
      <c r="X213" s="36"/>
      <c r="Y213" s="36"/>
      <c r="Z213" s="36"/>
      <c r="AA213" s="36"/>
      <c r="AB213" s="36"/>
      <c r="AC213" s="36"/>
      <c r="AD213" s="36"/>
      <c r="AE213" s="36"/>
      <c r="AT213" s="19" t="s">
        <v>149</v>
      </c>
      <c r="AU213" s="19" t="s">
        <v>82</v>
      </c>
    </row>
    <row r="214" spans="1:65" s="2" customFormat="1" ht="14.45" customHeight="1">
      <c r="A214" s="36"/>
      <c r="B214" s="37"/>
      <c r="C214" s="175" t="s">
        <v>339</v>
      </c>
      <c r="D214" s="175" t="s">
        <v>142</v>
      </c>
      <c r="E214" s="176" t="s">
        <v>340</v>
      </c>
      <c r="F214" s="177" t="s">
        <v>341</v>
      </c>
      <c r="G214" s="178" t="s">
        <v>159</v>
      </c>
      <c r="H214" s="179">
        <v>142.40600000000001</v>
      </c>
      <c r="I214" s="180"/>
      <c r="J214" s="181">
        <f>ROUND(I214*H214,2)</f>
        <v>0</v>
      </c>
      <c r="K214" s="177" t="s">
        <v>146</v>
      </c>
      <c r="L214" s="41"/>
      <c r="M214" s="182" t="s">
        <v>19</v>
      </c>
      <c r="N214" s="183" t="s">
        <v>43</v>
      </c>
      <c r="O214" s="66"/>
      <c r="P214" s="184">
        <f>O214*H214</f>
        <v>0</v>
      </c>
      <c r="Q214" s="184">
        <v>0</v>
      </c>
      <c r="R214" s="184">
        <f>Q214*H214</f>
        <v>0</v>
      </c>
      <c r="S214" s="184">
        <v>1.91E-3</v>
      </c>
      <c r="T214" s="185">
        <f>S214*H214</f>
        <v>0.27199546000000002</v>
      </c>
      <c r="U214" s="36"/>
      <c r="V214" s="36"/>
      <c r="W214" s="36"/>
      <c r="X214" s="36"/>
      <c r="Y214" s="36"/>
      <c r="Z214" s="36"/>
      <c r="AA214" s="36"/>
      <c r="AB214" s="36"/>
      <c r="AC214" s="36"/>
      <c r="AD214" s="36"/>
      <c r="AE214" s="36"/>
      <c r="AR214" s="186" t="s">
        <v>206</v>
      </c>
      <c r="AT214" s="186" t="s">
        <v>142</v>
      </c>
      <c r="AU214" s="186" t="s">
        <v>82</v>
      </c>
      <c r="AY214" s="19" t="s">
        <v>139</v>
      </c>
      <c r="BE214" s="187">
        <f>IF(N214="základní",J214,0)</f>
        <v>0</v>
      </c>
      <c r="BF214" s="187">
        <f>IF(N214="snížená",J214,0)</f>
        <v>0</v>
      </c>
      <c r="BG214" s="187">
        <f>IF(N214="zákl. přenesená",J214,0)</f>
        <v>0</v>
      </c>
      <c r="BH214" s="187">
        <f>IF(N214="sníž. přenesená",J214,0)</f>
        <v>0</v>
      </c>
      <c r="BI214" s="187">
        <f>IF(N214="nulová",J214,0)</f>
        <v>0</v>
      </c>
      <c r="BJ214" s="19" t="s">
        <v>80</v>
      </c>
      <c r="BK214" s="187">
        <f>ROUND(I214*H214,2)</f>
        <v>0</v>
      </c>
      <c r="BL214" s="19" t="s">
        <v>206</v>
      </c>
      <c r="BM214" s="186" t="s">
        <v>342</v>
      </c>
    </row>
    <row r="215" spans="1:65" s="2" customFormat="1" ht="11.25">
      <c r="A215" s="36"/>
      <c r="B215" s="37"/>
      <c r="C215" s="38"/>
      <c r="D215" s="188" t="s">
        <v>149</v>
      </c>
      <c r="E215" s="38"/>
      <c r="F215" s="189" t="s">
        <v>343</v>
      </c>
      <c r="G215" s="38"/>
      <c r="H215" s="38"/>
      <c r="I215" s="190"/>
      <c r="J215" s="38"/>
      <c r="K215" s="38"/>
      <c r="L215" s="41"/>
      <c r="M215" s="191"/>
      <c r="N215" s="192"/>
      <c r="O215" s="66"/>
      <c r="P215" s="66"/>
      <c r="Q215" s="66"/>
      <c r="R215" s="66"/>
      <c r="S215" s="66"/>
      <c r="T215" s="67"/>
      <c r="U215" s="36"/>
      <c r="V215" s="36"/>
      <c r="W215" s="36"/>
      <c r="X215" s="36"/>
      <c r="Y215" s="36"/>
      <c r="Z215" s="36"/>
      <c r="AA215" s="36"/>
      <c r="AB215" s="36"/>
      <c r="AC215" s="36"/>
      <c r="AD215" s="36"/>
      <c r="AE215" s="36"/>
      <c r="AT215" s="19" t="s">
        <v>149</v>
      </c>
      <c r="AU215" s="19" t="s">
        <v>82</v>
      </c>
    </row>
    <row r="216" spans="1:65" s="13" customFormat="1" ht="11.25">
      <c r="B216" s="194"/>
      <c r="C216" s="195"/>
      <c r="D216" s="188" t="s">
        <v>153</v>
      </c>
      <c r="E216" s="196" t="s">
        <v>19</v>
      </c>
      <c r="F216" s="197" t="s">
        <v>344</v>
      </c>
      <c r="G216" s="195"/>
      <c r="H216" s="198">
        <v>14.476000000000001</v>
      </c>
      <c r="I216" s="199"/>
      <c r="J216" s="195"/>
      <c r="K216" s="195"/>
      <c r="L216" s="200"/>
      <c r="M216" s="201"/>
      <c r="N216" s="202"/>
      <c r="O216" s="202"/>
      <c r="P216" s="202"/>
      <c r="Q216" s="202"/>
      <c r="R216" s="202"/>
      <c r="S216" s="202"/>
      <c r="T216" s="203"/>
      <c r="AT216" s="204" t="s">
        <v>153</v>
      </c>
      <c r="AU216" s="204" t="s">
        <v>82</v>
      </c>
      <c r="AV216" s="13" t="s">
        <v>82</v>
      </c>
      <c r="AW216" s="13" t="s">
        <v>31</v>
      </c>
      <c r="AX216" s="13" t="s">
        <v>72</v>
      </c>
      <c r="AY216" s="204" t="s">
        <v>139</v>
      </c>
    </row>
    <row r="217" spans="1:65" s="13" customFormat="1" ht="11.25">
      <c r="B217" s="194"/>
      <c r="C217" s="195"/>
      <c r="D217" s="188" t="s">
        <v>153</v>
      </c>
      <c r="E217" s="196" t="s">
        <v>19</v>
      </c>
      <c r="F217" s="197" t="s">
        <v>345</v>
      </c>
      <c r="G217" s="195"/>
      <c r="H217" s="198">
        <v>4.99</v>
      </c>
      <c r="I217" s="199"/>
      <c r="J217" s="195"/>
      <c r="K217" s="195"/>
      <c r="L217" s="200"/>
      <c r="M217" s="201"/>
      <c r="N217" s="202"/>
      <c r="O217" s="202"/>
      <c r="P217" s="202"/>
      <c r="Q217" s="202"/>
      <c r="R217" s="202"/>
      <c r="S217" s="202"/>
      <c r="T217" s="203"/>
      <c r="AT217" s="204" t="s">
        <v>153</v>
      </c>
      <c r="AU217" s="204" t="s">
        <v>82</v>
      </c>
      <c r="AV217" s="13" t="s">
        <v>82</v>
      </c>
      <c r="AW217" s="13" t="s">
        <v>31</v>
      </c>
      <c r="AX217" s="13" t="s">
        <v>72</v>
      </c>
      <c r="AY217" s="204" t="s">
        <v>139</v>
      </c>
    </row>
    <row r="218" spans="1:65" s="13" customFormat="1" ht="11.25">
      <c r="B218" s="194"/>
      <c r="C218" s="195"/>
      <c r="D218" s="188" t="s">
        <v>153</v>
      </c>
      <c r="E218" s="196" t="s">
        <v>19</v>
      </c>
      <c r="F218" s="197" t="s">
        <v>346</v>
      </c>
      <c r="G218" s="195"/>
      <c r="H218" s="198">
        <v>7.35</v>
      </c>
      <c r="I218" s="199"/>
      <c r="J218" s="195"/>
      <c r="K218" s="195"/>
      <c r="L218" s="200"/>
      <c r="M218" s="201"/>
      <c r="N218" s="202"/>
      <c r="O218" s="202"/>
      <c r="P218" s="202"/>
      <c r="Q218" s="202"/>
      <c r="R218" s="202"/>
      <c r="S218" s="202"/>
      <c r="T218" s="203"/>
      <c r="AT218" s="204" t="s">
        <v>153</v>
      </c>
      <c r="AU218" s="204" t="s">
        <v>82</v>
      </c>
      <c r="AV218" s="13" t="s">
        <v>82</v>
      </c>
      <c r="AW218" s="13" t="s">
        <v>31</v>
      </c>
      <c r="AX218" s="13" t="s">
        <v>72</v>
      </c>
      <c r="AY218" s="204" t="s">
        <v>139</v>
      </c>
    </row>
    <row r="219" spans="1:65" s="13" customFormat="1" ht="11.25">
      <c r="B219" s="194"/>
      <c r="C219" s="195"/>
      <c r="D219" s="188" t="s">
        <v>153</v>
      </c>
      <c r="E219" s="196" t="s">
        <v>19</v>
      </c>
      <c r="F219" s="197" t="s">
        <v>347</v>
      </c>
      <c r="G219" s="195"/>
      <c r="H219" s="198">
        <v>0.46</v>
      </c>
      <c r="I219" s="199"/>
      <c r="J219" s="195"/>
      <c r="K219" s="195"/>
      <c r="L219" s="200"/>
      <c r="M219" s="201"/>
      <c r="N219" s="202"/>
      <c r="O219" s="202"/>
      <c r="P219" s="202"/>
      <c r="Q219" s="202"/>
      <c r="R219" s="202"/>
      <c r="S219" s="202"/>
      <c r="T219" s="203"/>
      <c r="AT219" s="204" t="s">
        <v>153</v>
      </c>
      <c r="AU219" s="204" t="s">
        <v>82</v>
      </c>
      <c r="AV219" s="13" t="s">
        <v>82</v>
      </c>
      <c r="AW219" s="13" t="s">
        <v>31</v>
      </c>
      <c r="AX219" s="13" t="s">
        <v>72</v>
      </c>
      <c r="AY219" s="204" t="s">
        <v>139</v>
      </c>
    </row>
    <row r="220" spans="1:65" s="13" customFormat="1" ht="11.25">
      <c r="B220" s="194"/>
      <c r="C220" s="195"/>
      <c r="D220" s="188" t="s">
        <v>153</v>
      </c>
      <c r="E220" s="196" t="s">
        <v>19</v>
      </c>
      <c r="F220" s="197" t="s">
        <v>348</v>
      </c>
      <c r="G220" s="195"/>
      <c r="H220" s="198">
        <v>20.04</v>
      </c>
      <c r="I220" s="199"/>
      <c r="J220" s="195"/>
      <c r="K220" s="195"/>
      <c r="L220" s="200"/>
      <c r="M220" s="201"/>
      <c r="N220" s="202"/>
      <c r="O220" s="202"/>
      <c r="P220" s="202"/>
      <c r="Q220" s="202"/>
      <c r="R220" s="202"/>
      <c r="S220" s="202"/>
      <c r="T220" s="203"/>
      <c r="AT220" s="204" t="s">
        <v>153</v>
      </c>
      <c r="AU220" s="204" t="s">
        <v>82</v>
      </c>
      <c r="AV220" s="13" t="s">
        <v>82</v>
      </c>
      <c r="AW220" s="13" t="s">
        <v>31</v>
      </c>
      <c r="AX220" s="13" t="s">
        <v>72</v>
      </c>
      <c r="AY220" s="204" t="s">
        <v>139</v>
      </c>
    </row>
    <row r="221" spans="1:65" s="13" customFormat="1" ht="11.25">
      <c r="B221" s="194"/>
      <c r="C221" s="195"/>
      <c r="D221" s="188" t="s">
        <v>153</v>
      </c>
      <c r="E221" s="196" t="s">
        <v>19</v>
      </c>
      <c r="F221" s="197" t="s">
        <v>349</v>
      </c>
      <c r="G221" s="195"/>
      <c r="H221" s="198">
        <v>32.590000000000003</v>
      </c>
      <c r="I221" s="199"/>
      <c r="J221" s="195"/>
      <c r="K221" s="195"/>
      <c r="L221" s="200"/>
      <c r="M221" s="201"/>
      <c r="N221" s="202"/>
      <c r="O221" s="202"/>
      <c r="P221" s="202"/>
      <c r="Q221" s="202"/>
      <c r="R221" s="202"/>
      <c r="S221" s="202"/>
      <c r="T221" s="203"/>
      <c r="AT221" s="204" t="s">
        <v>153</v>
      </c>
      <c r="AU221" s="204" t="s">
        <v>82</v>
      </c>
      <c r="AV221" s="13" t="s">
        <v>82</v>
      </c>
      <c r="AW221" s="13" t="s">
        <v>31</v>
      </c>
      <c r="AX221" s="13" t="s">
        <v>72</v>
      </c>
      <c r="AY221" s="204" t="s">
        <v>139</v>
      </c>
    </row>
    <row r="222" spans="1:65" s="13" customFormat="1" ht="11.25">
      <c r="B222" s="194"/>
      <c r="C222" s="195"/>
      <c r="D222" s="188" t="s">
        <v>153</v>
      </c>
      <c r="E222" s="196" t="s">
        <v>19</v>
      </c>
      <c r="F222" s="197" t="s">
        <v>350</v>
      </c>
      <c r="G222" s="195"/>
      <c r="H222" s="198">
        <v>47.994999999999997</v>
      </c>
      <c r="I222" s="199"/>
      <c r="J222" s="195"/>
      <c r="K222" s="195"/>
      <c r="L222" s="200"/>
      <c r="M222" s="201"/>
      <c r="N222" s="202"/>
      <c r="O222" s="202"/>
      <c r="P222" s="202"/>
      <c r="Q222" s="202"/>
      <c r="R222" s="202"/>
      <c r="S222" s="202"/>
      <c r="T222" s="203"/>
      <c r="AT222" s="204" t="s">
        <v>153</v>
      </c>
      <c r="AU222" s="204" t="s">
        <v>82</v>
      </c>
      <c r="AV222" s="13" t="s">
        <v>82</v>
      </c>
      <c r="AW222" s="13" t="s">
        <v>31</v>
      </c>
      <c r="AX222" s="13" t="s">
        <v>72</v>
      </c>
      <c r="AY222" s="204" t="s">
        <v>139</v>
      </c>
    </row>
    <row r="223" spans="1:65" s="13" customFormat="1" ht="11.25">
      <c r="B223" s="194"/>
      <c r="C223" s="195"/>
      <c r="D223" s="188" t="s">
        <v>153</v>
      </c>
      <c r="E223" s="196" t="s">
        <v>19</v>
      </c>
      <c r="F223" s="197" t="s">
        <v>351</v>
      </c>
      <c r="G223" s="195"/>
      <c r="H223" s="198">
        <v>5.57</v>
      </c>
      <c r="I223" s="199"/>
      <c r="J223" s="195"/>
      <c r="K223" s="195"/>
      <c r="L223" s="200"/>
      <c r="M223" s="201"/>
      <c r="N223" s="202"/>
      <c r="O223" s="202"/>
      <c r="P223" s="202"/>
      <c r="Q223" s="202"/>
      <c r="R223" s="202"/>
      <c r="S223" s="202"/>
      <c r="T223" s="203"/>
      <c r="AT223" s="204" t="s">
        <v>153</v>
      </c>
      <c r="AU223" s="204" t="s">
        <v>82</v>
      </c>
      <c r="AV223" s="13" t="s">
        <v>82</v>
      </c>
      <c r="AW223" s="13" t="s">
        <v>31</v>
      </c>
      <c r="AX223" s="13" t="s">
        <v>72</v>
      </c>
      <c r="AY223" s="204" t="s">
        <v>139</v>
      </c>
    </row>
    <row r="224" spans="1:65" s="13" customFormat="1" ht="11.25">
      <c r="B224" s="194"/>
      <c r="C224" s="195"/>
      <c r="D224" s="188" t="s">
        <v>153</v>
      </c>
      <c r="E224" s="196" t="s">
        <v>19</v>
      </c>
      <c r="F224" s="197" t="s">
        <v>352</v>
      </c>
      <c r="G224" s="195"/>
      <c r="H224" s="198">
        <v>8.9350000000000005</v>
      </c>
      <c r="I224" s="199"/>
      <c r="J224" s="195"/>
      <c r="K224" s="195"/>
      <c r="L224" s="200"/>
      <c r="M224" s="201"/>
      <c r="N224" s="202"/>
      <c r="O224" s="202"/>
      <c r="P224" s="202"/>
      <c r="Q224" s="202"/>
      <c r="R224" s="202"/>
      <c r="S224" s="202"/>
      <c r="T224" s="203"/>
      <c r="AT224" s="204" t="s">
        <v>153</v>
      </c>
      <c r="AU224" s="204" t="s">
        <v>82</v>
      </c>
      <c r="AV224" s="13" t="s">
        <v>82</v>
      </c>
      <c r="AW224" s="13" t="s">
        <v>31</v>
      </c>
      <c r="AX224" s="13" t="s">
        <v>72</v>
      </c>
      <c r="AY224" s="204" t="s">
        <v>139</v>
      </c>
    </row>
    <row r="225" spans="1:65" s="14" customFormat="1" ht="11.25">
      <c r="B225" s="205"/>
      <c r="C225" s="206"/>
      <c r="D225" s="188" t="s">
        <v>153</v>
      </c>
      <c r="E225" s="207" t="s">
        <v>19</v>
      </c>
      <c r="F225" s="208" t="s">
        <v>188</v>
      </c>
      <c r="G225" s="206"/>
      <c r="H225" s="209">
        <v>142.40600000000001</v>
      </c>
      <c r="I225" s="210"/>
      <c r="J225" s="206"/>
      <c r="K225" s="206"/>
      <c r="L225" s="211"/>
      <c r="M225" s="212"/>
      <c r="N225" s="213"/>
      <c r="O225" s="213"/>
      <c r="P225" s="213"/>
      <c r="Q225" s="213"/>
      <c r="R225" s="213"/>
      <c r="S225" s="213"/>
      <c r="T225" s="214"/>
      <c r="AT225" s="215" t="s">
        <v>153</v>
      </c>
      <c r="AU225" s="215" t="s">
        <v>82</v>
      </c>
      <c r="AV225" s="14" t="s">
        <v>147</v>
      </c>
      <c r="AW225" s="14" t="s">
        <v>31</v>
      </c>
      <c r="AX225" s="14" t="s">
        <v>80</v>
      </c>
      <c r="AY225" s="215" t="s">
        <v>139</v>
      </c>
    </row>
    <row r="226" spans="1:65" s="2" customFormat="1" ht="14.45" customHeight="1">
      <c r="A226" s="36"/>
      <c r="B226" s="37"/>
      <c r="C226" s="175" t="s">
        <v>353</v>
      </c>
      <c r="D226" s="175" t="s">
        <v>142</v>
      </c>
      <c r="E226" s="176" t="s">
        <v>354</v>
      </c>
      <c r="F226" s="177" t="s">
        <v>355</v>
      </c>
      <c r="G226" s="178" t="s">
        <v>159</v>
      </c>
      <c r="H226" s="179">
        <v>55.23</v>
      </c>
      <c r="I226" s="180"/>
      <c r="J226" s="181">
        <f>ROUND(I226*H226,2)</f>
        <v>0</v>
      </c>
      <c r="K226" s="177" t="s">
        <v>146</v>
      </c>
      <c r="L226" s="41"/>
      <c r="M226" s="182" t="s">
        <v>19</v>
      </c>
      <c r="N226" s="183" t="s">
        <v>43</v>
      </c>
      <c r="O226" s="66"/>
      <c r="P226" s="184">
        <f>O226*H226</f>
        <v>0</v>
      </c>
      <c r="Q226" s="184">
        <v>0</v>
      </c>
      <c r="R226" s="184">
        <f>Q226*H226</f>
        <v>0</v>
      </c>
      <c r="S226" s="184">
        <v>1.75E-3</v>
      </c>
      <c r="T226" s="185">
        <f>S226*H226</f>
        <v>9.6652500000000002E-2</v>
      </c>
      <c r="U226" s="36"/>
      <c r="V226" s="36"/>
      <c r="W226" s="36"/>
      <c r="X226" s="36"/>
      <c r="Y226" s="36"/>
      <c r="Z226" s="36"/>
      <c r="AA226" s="36"/>
      <c r="AB226" s="36"/>
      <c r="AC226" s="36"/>
      <c r="AD226" s="36"/>
      <c r="AE226" s="36"/>
      <c r="AR226" s="186" t="s">
        <v>206</v>
      </c>
      <c r="AT226" s="186" t="s">
        <v>142</v>
      </c>
      <c r="AU226" s="186" t="s">
        <v>82</v>
      </c>
      <c r="AY226" s="19" t="s">
        <v>139</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206</v>
      </c>
      <c r="BM226" s="186" t="s">
        <v>356</v>
      </c>
    </row>
    <row r="227" spans="1:65" s="2" customFormat="1" ht="11.25">
      <c r="A227" s="36"/>
      <c r="B227" s="37"/>
      <c r="C227" s="38"/>
      <c r="D227" s="188" t="s">
        <v>149</v>
      </c>
      <c r="E227" s="38"/>
      <c r="F227" s="189" t="s">
        <v>357</v>
      </c>
      <c r="G227" s="38"/>
      <c r="H227" s="38"/>
      <c r="I227" s="190"/>
      <c r="J227" s="38"/>
      <c r="K227" s="38"/>
      <c r="L227" s="41"/>
      <c r="M227" s="191"/>
      <c r="N227" s="192"/>
      <c r="O227" s="66"/>
      <c r="P227" s="66"/>
      <c r="Q227" s="66"/>
      <c r="R227" s="66"/>
      <c r="S227" s="66"/>
      <c r="T227" s="67"/>
      <c r="U227" s="36"/>
      <c r="V227" s="36"/>
      <c r="W227" s="36"/>
      <c r="X227" s="36"/>
      <c r="Y227" s="36"/>
      <c r="Z227" s="36"/>
      <c r="AA227" s="36"/>
      <c r="AB227" s="36"/>
      <c r="AC227" s="36"/>
      <c r="AD227" s="36"/>
      <c r="AE227" s="36"/>
      <c r="AT227" s="19" t="s">
        <v>149</v>
      </c>
      <c r="AU227" s="19" t="s">
        <v>82</v>
      </c>
    </row>
    <row r="228" spans="1:65" s="13" customFormat="1" ht="11.25">
      <c r="B228" s="194"/>
      <c r="C228" s="195"/>
      <c r="D228" s="188" t="s">
        <v>153</v>
      </c>
      <c r="E228" s="196" t="s">
        <v>19</v>
      </c>
      <c r="F228" s="197" t="s">
        <v>358</v>
      </c>
      <c r="G228" s="195"/>
      <c r="H228" s="198">
        <v>12.34</v>
      </c>
      <c r="I228" s="199"/>
      <c r="J228" s="195"/>
      <c r="K228" s="195"/>
      <c r="L228" s="200"/>
      <c r="M228" s="201"/>
      <c r="N228" s="202"/>
      <c r="O228" s="202"/>
      <c r="P228" s="202"/>
      <c r="Q228" s="202"/>
      <c r="R228" s="202"/>
      <c r="S228" s="202"/>
      <c r="T228" s="203"/>
      <c r="AT228" s="204" t="s">
        <v>153</v>
      </c>
      <c r="AU228" s="204" t="s">
        <v>82</v>
      </c>
      <c r="AV228" s="13" t="s">
        <v>82</v>
      </c>
      <c r="AW228" s="13" t="s">
        <v>31</v>
      </c>
      <c r="AX228" s="13" t="s">
        <v>72</v>
      </c>
      <c r="AY228" s="204" t="s">
        <v>139</v>
      </c>
    </row>
    <row r="229" spans="1:65" s="13" customFormat="1" ht="11.25">
      <c r="B229" s="194"/>
      <c r="C229" s="195"/>
      <c r="D229" s="188" t="s">
        <v>153</v>
      </c>
      <c r="E229" s="196" t="s">
        <v>19</v>
      </c>
      <c r="F229" s="197" t="s">
        <v>359</v>
      </c>
      <c r="G229" s="195"/>
      <c r="H229" s="198">
        <v>0.39</v>
      </c>
      <c r="I229" s="199"/>
      <c r="J229" s="195"/>
      <c r="K229" s="195"/>
      <c r="L229" s="200"/>
      <c r="M229" s="201"/>
      <c r="N229" s="202"/>
      <c r="O229" s="202"/>
      <c r="P229" s="202"/>
      <c r="Q229" s="202"/>
      <c r="R229" s="202"/>
      <c r="S229" s="202"/>
      <c r="T229" s="203"/>
      <c r="AT229" s="204" t="s">
        <v>153</v>
      </c>
      <c r="AU229" s="204" t="s">
        <v>82</v>
      </c>
      <c r="AV229" s="13" t="s">
        <v>82</v>
      </c>
      <c r="AW229" s="13" t="s">
        <v>31</v>
      </c>
      <c r="AX229" s="13" t="s">
        <v>72</v>
      </c>
      <c r="AY229" s="204" t="s">
        <v>139</v>
      </c>
    </row>
    <row r="230" spans="1:65" s="13" customFormat="1" ht="11.25">
      <c r="B230" s="194"/>
      <c r="C230" s="195"/>
      <c r="D230" s="188" t="s">
        <v>153</v>
      </c>
      <c r="E230" s="196" t="s">
        <v>19</v>
      </c>
      <c r="F230" s="197" t="s">
        <v>360</v>
      </c>
      <c r="G230" s="195"/>
      <c r="H230" s="198">
        <v>5.7850000000000001</v>
      </c>
      <c r="I230" s="199"/>
      <c r="J230" s="195"/>
      <c r="K230" s="195"/>
      <c r="L230" s="200"/>
      <c r="M230" s="201"/>
      <c r="N230" s="202"/>
      <c r="O230" s="202"/>
      <c r="P230" s="202"/>
      <c r="Q230" s="202"/>
      <c r="R230" s="202"/>
      <c r="S230" s="202"/>
      <c r="T230" s="203"/>
      <c r="AT230" s="204" t="s">
        <v>153</v>
      </c>
      <c r="AU230" s="204" t="s">
        <v>82</v>
      </c>
      <c r="AV230" s="13" t="s">
        <v>82</v>
      </c>
      <c r="AW230" s="13" t="s">
        <v>31</v>
      </c>
      <c r="AX230" s="13" t="s">
        <v>72</v>
      </c>
      <c r="AY230" s="204" t="s">
        <v>139</v>
      </c>
    </row>
    <row r="231" spans="1:65" s="13" customFormat="1" ht="11.25">
      <c r="B231" s="194"/>
      <c r="C231" s="195"/>
      <c r="D231" s="188" t="s">
        <v>153</v>
      </c>
      <c r="E231" s="196" t="s">
        <v>19</v>
      </c>
      <c r="F231" s="197" t="s">
        <v>361</v>
      </c>
      <c r="G231" s="195"/>
      <c r="H231" s="198">
        <v>27.76</v>
      </c>
      <c r="I231" s="199"/>
      <c r="J231" s="195"/>
      <c r="K231" s="195"/>
      <c r="L231" s="200"/>
      <c r="M231" s="201"/>
      <c r="N231" s="202"/>
      <c r="O231" s="202"/>
      <c r="P231" s="202"/>
      <c r="Q231" s="202"/>
      <c r="R231" s="202"/>
      <c r="S231" s="202"/>
      <c r="T231" s="203"/>
      <c r="AT231" s="204" t="s">
        <v>153</v>
      </c>
      <c r="AU231" s="204" t="s">
        <v>82</v>
      </c>
      <c r="AV231" s="13" t="s">
        <v>82</v>
      </c>
      <c r="AW231" s="13" t="s">
        <v>31</v>
      </c>
      <c r="AX231" s="13" t="s">
        <v>72</v>
      </c>
      <c r="AY231" s="204" t="s">
        <v>139</v>
      </c>
    </row>
    <row r="232" spans="1:65" s="13" customFormat="1" ht="11.25">
      <c r="B232" s="194"/>
      <c r="C232" s="195"/>
      <c r="D232" s="188" t="s">
        <v>153</v>
      </c>
      <c r="E232" s="196" t="s">
        <v>19</v>
      </c>
      <c r="F232" s="197" t="s">
        <v>362</v>
      </c>
      <c r="G232" s="195"/>
      <c r="H232" s="198">
        <v>8.9550000000000001</v>
      </c>
      <c r="I232" s="199"/>
      <c r="J232" s="195"/>
      <c r="K232" s="195"/>
      <c r="L232" s="200"/>
      <c r="M232" s="201"/>
      <c r="N232" s="202"/>
      <c r="O232" s="202"/>
      <c r="P232" s="202"/>
      <c r="Q232" s="202"/>
      <c r="R232" s="202"/>
      <c r="S232" s="202"/>
      <c r="T232" s="203"/>
      <c r="AT232" s="204" t="s">
        <v>153</v>
      </c>
      <c r="AU232" s="204" t="s">
        <v>82</v>
      </c>
      <c r="AV232" s="13" t="s">
        <v>82</v>
      </c>
      <c r="AW232" s="13" t="s">
        <v>31</v>
      </c>
      <c r="AX232" s="13" t="s">
        <v>72</v>
      </c>
      <c r="AY232" s="204" t="s">
        <v>139</v>
      </c>
    </row>
    <row r="233" spans="1:65" s="14" customFormat="1" ht="11.25">
      <c r="B233" s="205"/>
      <c r="C233" s="206"/>
      <c r="D233" s="188" t="s">
        <v>153</v>
      </c>
      <c r="E233" s="207" t="s">
        <v>19</v>
      </c>
      <c r="F233" s="208" t="s">
        <v>188</v>
      </c>
      <c r="G233" s="206"/>
      <c r="H233" s="209">
        <v>55.230000000000004</v>
      </c>
      <c r="I233" s="210"/>
      <c r="J233" s="206"/>
      <c r="K233" s="206"/>
      <c r="L233" s="211"/>
      <c r="M233" s="236"/>
      <c r="N233" s="237"/>
      <c r="O233" s="237"/>
      <c r="P233" s="237"/>
      <c r="Q233" s="237"/>
      <c r="R233" s="237"/>
      <c r="S233" s="237"/>
      <c r="T233" s="238"/>
      <c r="AT233" s="215" t="s">
        <v>153</v>
      </c>
      <c r="AU233" s="215" t="s">
        <v>82</v>
      </c>
      <c r="AV233" s="14" t="s">
        <v>147</v>
      </c>
      <c r="AW233" s="14" t="s">
        <v>31</v>
      </c>
      <c r="AX233" s="14" t="s">
        <v>80</v>
      </c>
      <c r="AY233" s="215" t="s">
        <v>139</v>
      </c>
    </row>
    <row r="234" spans="1:65" s="2" customFormat="1" ht="6.95" customHeight="1">
      <c r="A234" s="36"/>
      <c r="B234" s="49"/>
      <c r="C234" s="50"/>
      <c r="D234" s="50"/>
      <c r="E234" s="50"/>
      <c r="F234" s="50"/>
      <c r="G234" s="50"/>
      <c r="H234" s="50"/>
      <c r="I234" s="50"/>
      <c r="J234" s="50"/>
      <c r="K234" s="50"/>
      <c r="L234" s="41"/>
      <c r="M234" s="36"/>
      <c r="O234" s="36"/>
      <c r="P234" s="36"/>
      <c r="Q234" s="36"/>
      <c r="R234" s="36"/>
      <c r="S234" s="36"/>
      <c r="T234" s="36"/>
      <c r="U234" s="36"/>
      <c r="V234" s="36"/>
      <c r="W234" s="36"/>
      <c r="X234" s="36"/>
      <c r="Y234" s="36"/>
      <c r="Z234" s="36"/>
      <c r="AA234" s="36"/>
      <c r="AB234" s="36"/>
      <c r="AC234" s="36"/>
      <c r="AD234" s="36"/>
      <c r="AE234" s="36"/>
    </row>
  </sheetData>
  <sheetProtection algorithmName="SHA-512" hashValue="yTpxh2G5OWm7oqesvMLrTskTjn/HJoWH7j0dk5PM11RuhrEo0H7Fjqq+fLuy+mGWzUiZbQrGmDXdgxcPXkWtlA==" saltValue="c4wgO/0jKf4pYwKDnJyQphP7h/Zo1F3pvgIL1/vIsaYXP7uFqKV2M19D8Ck70rU2YLxK6kPBB/vBKJcPWc5+fA==" spinCount="100000" sheet="1" objects="1" scenarios="1" formatColumns="0" formatRows="0" autoFilter="0"/>
  <autoFilter ref="C89:K233" xr:uid="{00000000-0009-0000-0000-000001000000}"/>
  <mergeCells count="9">
    <mergeCell ref="E50:H50"/>
    <mergeCell ref="E80:H80"/>
    <mergeCell ref="E82:H82"/>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420"/>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85</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363</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ROUND(J89,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ROUND((SUM(BE89:BE419)),  2)</f>
        <v>0</v>
      </c>
      <c r="G33" s="36"/>
      <c r="H33" s="36"/>
      <c r="I33" s="120">
        <v>0.21</v>
      </c>
      <c r="J33" s="119">
        <f>ROUND(((SUM(BE89:BE419))*I33),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ROUND((SUM(BF89:BF419)),  2)</f>
        <v>0</v>
      </c>
      <c r="G34" s="36"/>
      <c r="H34" s="36"/>
      <c r="I34" s="120">
        <v>0.15</v>
      </c>
      <c r="J34" s="119">
        <f>ROUND(((SUM(BF89:BF419))*I34),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ROUND((SUM(BG89:BG419)),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ROUND((SUM(BH89:BH419)),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ROUND((SUM(BI89:BI419)),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 xml:space="preserve">02 - Objekt A - rekonstrukce </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J89</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J90</f>
        <v>0</v>
      </c>
      <c r="K60" s="137"/>
      <c r="L60" s="141"/>
    </row>
    <row r="61" spans="1:47" s="10" customFormat="1" ht="19.899999999999999" customHeight="1">
      <c r="B61" s="142"/>
      <c r="C61" s="143"/>
      <c r="D61" s="144" t="s">
        <v>365</v>
      </c>
      <c r="E61" s="145"/>
      <c r="F61" s="145"/>
      <c r="G61" s="145"/>
      <c r="H61" s="145"/>
      <c r="I61" s="145"/>
      <c r="J61" s="146">
        <f>J91</f>
        <v>0</v>
      </c>
      <c r="K61" s="143"/>
      <c r="L61" s="147"/>
    </row>
    <row r="62" spans="1:47" s="10" customFormat="1" ht="19.899999999999999" customHeight="1">
      <c r="B62" s="142"/>
      <c r="C62" s="143"/>
      <c r="D62" s="144" t="s">
        <v>366</v>
      </c>
      <c r="E62" s="145"/>
      <c r="F62" s="145"/>
      <c r="G62" s="145"/>
      <c r="H62" s="145"/>
      <c r="I62" s="145"/>
      <c r="J62" s="146">
        <f>J121</f>
        <v>0</v>
      </c>
      <c r="K62" s="143"/>
      <c r="L62" s="147"/>
    </row>
    <row r="63" spans="1:47" s="9" customFormat="1" ht="24.95" customHeight="1">
      <c r="B63" s="136"/>
      <c r="C63" s="137"/>
      <c r="D63" s="138" t="s">
        <v>117</v>
      </c>
      <c r="E63" s="139"/>
      <c r="F63" s="139"/>
      <c r="G63" s="139"/>
      <c r="H63" s="139"/>
      <c r="I63" s="139"/>
      <c r="J63" s="140">
        <f>J125</f>
        <v>0</v>
      </c>
      <c r="K63" s="137"/>
      <c r="L63" s="141"/>
    </row>
    <row r="64" spans="1:47" s="10" customFormat="1" ht="19.899999999999999" customHeight="1">
      <c r="B64" s="142"/>
      <c r="C64" s="143"/>
      <c r="D64" s="144" t="s">
        <v>118</v>
      </c>
      <c r="E64" s="145"/>
      <c r="F64" s="145"/>
      <c r="G64" s="145"/>
      <c r="H64" s="145"/>
      <c r="I64" s="145"/>
      <c r="J64" s="146">
        <f>J126</f>
        <v>0</v>
      </c>
      <c r="K64" s="143"/>
      <c r="L64" s="147"/>
    </row>
    <row r="65" spans="1:31" s="10" customFormat="1" ht="19.899999999999999" customHeight="1">
      <c r="B65" s="142"/>
      <c r="C65" s="143"/>
      <c r="D65" s="144" t="s">
        <v>119</v>
      </c>
      <c r="E65" s="145"/>
      <c r="F65" s="145"/>
      <c r="G65" s="145"/>
      <c r="H65" s="145"/>
      <c r="I65" s="145"/>
      <c r="J65" s="146">
        <f>J328</f>
        <v>0</v>
      </c>
      <c r="K65" s="143"/>
      <c r="L65" s="147"/>
    </row>
    <row r="66" spans="1:31" s="10" customFormat="1" ht="19.899999999999999" customHeight="1">
      <c r="B66" s="142"/>
      <c r="C66" s="143"/>
      <c r="D66" s="144" t="s">
        <v>120</v>
      </c>
      <c r="E66" s="145"/>
      <c r="F66" s="145"/>
      <c r="G66" s="145"/>
      <c r="H66" s="145"/>
      <c r="I66" s="145"/>
      <c r="J66" s="146">
        <f>J366</f>
        <v>0</v>
      </c>
      <c r="K66" s="143"/>
      <c r="L66" s="147"/>
    </row>
    <row r="67" spans="1:31" s="10" customFormat="1" ht="19.899999999999999" customHeight="1">
      <c r="B67" s="142"/>
      <c r="C67" s="143"/>
      <c r="D67" s="144" t="s">
        <v>123</v>
      </c>
      <c r="E67" s="145"/>
      <c r="F67" s="145"/>
      <c r="G67" s="145"/>
      <c r="H67" s="145"/>
      <c r="I67" s="145"/>
      <c r="J67" s="146">
        <f>J375</f>
        <v>0</v>
      </c>
      <c r="K67" s="143"/>
      <c r="L67" s="147"/>
    </row>
    <row r="68" spans="1:31" s="10" customFormat="1" ht="19.899999999999999" customHeight="1">
      <c r="B68" s="142"/>
      <c r="C68" s="143"/>
      <c r="D68" s="144" t="s">
        <v>367</v>
      </c>
      <c r="E68" s="145"/>
      <c r="F68" s="145"/>
      <c r="G68" s="145"/>
      <c r="H68" s="145"/>
      <c r="I68" s="145"/>
      <c r="J68" s="146">
        <f>J402</f>
        <v>0</v>
      </c>
      <c r="K68" s="143"/>
      <c r="L68" s="147"/>
    </row>
    <row r="69" spans="1:31" s="10" customFormat="1" ht="19.899999999999999" customHeight="1">
      <c r="B69" s="142"/>
      <c r="C69" s="143"/>
      <c r="D69" s="144" t="s">
        <v>368</v>
      </c>
      <c r="E69" s="145"/>
      <c r="F69" s="145"/>
      <c r="G69" s="145"/>
      <c r="H69" s="145"/>
      <c r="I69" s="145"/>
      <c r="J69" s="146">
        <f>J408</f>
        <v>0</v>
      </c>
      <c r="K69" s="143"/>
      <c r="L69" s="147"/>
    </row>
    <row r="70" spans="1:31" s="2" customFormat="1" ht="21.75"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c r="A71" s="36"/>
      <c r="B71" s="49"/>
      <c r="C71" s="50"/>
      <c r="D71" s="50"/>
      <c r="E71" s="50"/>
      <c r="F71" s="50"/>
      <c r="G71" s="50"/>
      <c r="H71" s="50"/>
      <c r="I71" s="50"/>
      <c r="J71" s="50"/>
      <c r="K71" s="50"/>
      <c r="L71" s="108"/>
      <c r="S71" s="36"/>
      <c r="T71" s="36"/>
      <c r="U71" s="36"/>
      <c r="V71" s="36"/>
      <c r="W71" s="36"/>
      <c r="X71" s="36"/>
      <c r="Y71" s="36"/>
      <c r="Z71" s="36"/>
      <c r="AA71" s="36"/>
      <c r="AB71" s="36"/>
      <c r="AC71" s="36"/>
      <c r="AD71" s="36"/>
      <c r="AE71" s="36"/>
    </row>
    <row r="75" spans="1:31" s="2" customFormat="1" ht="6.95" customHeight="1">
      <c r="A75" s="36"/>
      <c r="B75" s="51"/>
      <c r="C75" s="52"/>
      <c r="D75" s="52"/>
      <c r="E75" s="52"/>
      <c r="F75" s="52"/>
      <c r="G75" s="52"/>
      <c r="H75" s="52"/>
      <c r="I75" s="52"/>
      <c r="J75" s="52"/>
      <c r="K75" s="52"/>
      <c r="L75" s="108"/>
      <c r="S75" s="36"/>
      <c r="T75" s="36"/>
      <c r="U75" s="36"/>
      <c r="V75" s="36"/>
      <c r="W75" s="36"/>
      <c r="X75" s="36"/>
      <c r="Y75" s="36"/>
      <c r="Z75" s="36"/>
      <c r="AA75" s="36"/>
      <c r="AB75" s="36"/>
      <c r="AC75" s="36"/>
      <c r="AD75" s="36"/>
      <c r="AE75" s="36"/>
    </row>
    <row r="76" spans="1:31" s="2" customFormat="1" ht="24.95" customHeight="1">
      <c r="A76" s="36"/>
      <c r="B76" s="37"/>
      <c r="C76" s="25" t="s">
        <v>125</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16</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6.5" customHeight="1">
      <c r="A79" s="36"/>
      <c r="B79" s="37"/>
      <c r="C79" s="38"/>
      <c r="D79" s="38"/>
      <c r="E79" s="386" t="str">
        <f>E7</f>
        <v>Aquacentrum střecha</v>
      </c>
      <c r="F79" s="387"/>
      <c r="G79" s="387"/>
      <c r="H79" s="387"/>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108</v>
      </c>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6.5" customHeight="1">
      <c r="A81" s="36"/>
      <c r="B81" s="37"/>
      <c r="C81" s="38"/>
      <c r="D81" s="38"/>
      <c r="E81" s="339" t="str">
        <f>E9</f>
        <v xml:space="preserve">02 - Objekt A - rekonstrukce </v>
      </c>
      <c r="F81" s="388"/>
      <c r="G81" s="388"/>
      <c r="H81" s="388"/>
      <c r="I81" s="38"/>
      <c r="J81" s="38"/>
      <c r="K81" s="38"/>
      <c r="L81" s="10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F12</f>
        <v xml:space="preserve"> </v>
      </c>
      <c r="G83" s="38"/>
      <c r="H83" s="38"/>
      <c r="I83" s="31" t="s">
        <v>23</v>
      </c>
      <c r="J83" s="61" t="str">
        <f>IF(J12="","",J12)</f>
        <v>16. 1. 2021</v>
      </c>
      <c r="K83" s="38"/>
      <c r="L83" s="10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E15</f>
        <v xml:space="preserve"> </v>
      </c>
      <c r="G85" s="38"/>
      <c r="H85" s="38"/>
      <c r="I85" s="31" t="s">
        <v>30</v>
      </c>
      <c r="J85" s="34" t="str">
        <f>E21</f>
        <v xml:space="preserve"> </v>
      </c>
      <c r="K85" s="38"/>
      <c r="L85" s="108"/>
      <c r="S85" s="36"/>
      <c r="T85" s="36"/>
      <c r="U85" s="36"/>
      <c r="V85" s="36"/>
      <c r="W85" s="36"/>
      <c r="X85" s="36"/>
      <c r="Y85" s="36"/>
      <c r="Z85" s="36"/>
      <c r="AA85" s="36"/>
      <c r="AB85" s="36"/>
      <c r="AC85" s="36"/>
      <c r="AD85" s="36"/>
      <c r="AE85" s="36"/>
    </row>
    <row r="86" spans="1:65" s="2" customFormat="1" ht="25.7" customHeight="1">
      <c r="A86" s="36"/>
      <c r="B86" s="37"/>
      <c r="C86" s="31" t="s">
        <v>28</v>
      </c>
      <c r="D86" s="38"/>
      <c r="E86" s="38"/>
      <c r="F86" s="29" t="str">
        <f>IF(E18="","",E18)</f>
        <v>Vyplň údaj</v>
      </c>
      <c r="G86" s="38"/>
      <c r="H86" s="38"/>
      <c r="I86" s="31" t="s">
        <v>32</v>
      </c>
      <c r="J86" s="34" t="str">
        <f>E24</f>
        <v>STAVEBNÍ ROZPOČTY s.r.o.</v>
      </c>
      <c r="K86" s="38"/>
      <c r="L86" s="108"/>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5" s="11" customFormat="1" ht="29.25" customHeight="1">
      <c r="A88" s="148"/>
      <c r="B88" s="149"/>
      <c r="C88" s="150" t="s">
        <v>126</v>
      </c>
      <c r="D88" s="151" t="s">
        <v>57</v>
      </c>
      <c r="E88" s="151" t="s">
        <v>53</v>
      </c>
      <c r="F88" s="151" t="s">
        <v>54</v>
      </c>
      <c r="G88" s="151" t="s">
        <v>127</v>
      </c>
      <c r="H88" s="151" t="s">
        <v>128</v>
      </c>
      <c r="I88" s="151" t="s">
        <v>129</v>
      </c>
      <c r="J88" s="151" t="s">
        <v>112</v>
      </c>
      <c r="K88" s="152" t="s">
        <v>130</v>
      </c>
      <c r="L88" s="153"/>
      <c r="M88" s="70" t="s">
        <v>19</v>
      </c>
      <c r="N88" s="71" t="s">
        <v>42</v>
      </c>
      <c r="O88" s="71" t="s">
        <v>131</v>
      </c>
      <c r="P88" s="71" t="s">
        <v>132</v>
      </c>
      <c r="Q88" s="71" t="s">
        <v>133</v>
      </c>
      <c r="R88" s="71" t="s">
        <v>134</v>
      </c>
      <c r="S88" s="71" t="s">
        <v>135</v>
      </c>
      <c r="T88" s="72" t="s">
        <v>136</v>
      </c>
      <c r="U88" s="148"/>
      <c r="V88" s="148"/>
      <c r="W88" s="148"/>
      <c r="X88" s="148"/>
      <c r="Y88" s="148"/>
      <c r="Z88" s="148"/>
      <c r="AA88" s="148"/>
      <c r="AB88" s="148"/>
      <c r="AC88" s="148"/>
      <c r="AD88" s="148"/>
      <c r="AE88" s="148"/>
    </row>
    <row r="89" spans="1:65" s="2" customFormat="1" ht="22.9" customHeight="1">
      <c r="A89" s="36"/>
      <c r="B89" s="37"/>
      <c r="C89" s="77" t="s">
        <v>137</v>
      </c>
      <c r="D89" s="38"/>
      <c r="E89" s="38"/>
      <c r="F89" s="38"/>
      <c r="G89" s="38"/>
      <c r="H89" s="38"/>
      <c r="I89" s="38"/>
      <c r="J89" s="154">
        <f>BK89</f>
        <v>0</v>
      </c>
      <c r="K89" s="38"/>
      <c r="L89" s="41"/>
      <c r="M89" s="73"/>
      <c r="N89" s="155"/>
      <c r="O89" s="74"/>
      <c r="P89" s="156">
        <f>P90+P125</f>
        <v>0</v>
      </c>
      <c r="Q89" s="74"/>
      <c r="R89" s="156">
        <f>R90+R125</f>
        <v>39.571788400000003</v>
      </c>
      <c r="S89" s="74"/>
      <c r="T89" s="157">
        <f>T90+T125</f>
        <v>0</v>
      </c>
      <c r="U89" s="36"/>
      <c r="V89" s="36"/>
      <c r="W89" s="36"/>
      <c r="X89" s="36"/>
      <c r="Y89" s="36"/>
      <c r="Z89" s="36"/>
      <c r="AA89" s="36"/>
      <c r="AB89" s="36"/>
      <c r="AC89" s="36"/>
      <c r="AD89" s="36"/>
      <c r="AE89" s="36"/>
      <c r="AT89" s="19" t="s">
        <v>71</v>
      </c>
      <c r="AU89" s="19" t="s">
        <v>113</v>
      </c>
      <c r="BK89" s="158">
        <f>BK90+BK125</f>
        <v>0</v>
      </c>
    </row>
    <row r="90" spans="1:65" s="12" customFormat="1" ht="25.9" customHeight="1">
      <c r="B90" s="159"/>
      <c r="C90" s="160"/>
      <c r="D90" s="161" t="s">
        <v>71</v>
      </c>
      <c r="E90" s="162" t="s">
        <v>140</v>
      </c>
      <c r="F90" s="162" t="s">
        <v>141</v>
      </c>
      <c r="G90" s="160"/>
      <c r="H90" s="160"/>
      <c r="I90" s="163"/>
      <c r="J90" s="164">
        <f>BK90</f>
        <v>0</v>
      </c>
      <c r="K90" s="160"/>
      <c r="L90" s="165"/>
      <c r="M90" s="166"/>
      <c r="N90" s="167"/>
      <c r="O90" s="167"/>
      <c r="P90" s="168">
        <f>P91+P121</f>
        <v>0</v>
      </c>
      <c r="Q90" s="167"/>
      <c r="R90" s="168">
        <f>R91+R121</f>
        <v>6.0616542000000004</v>
      </c>
      <c r="S90" s="167"/>
      <c r="T90" s="169">
        <f>T91+T121</f>
        <v>0</v>
      </c>
      <c r="AR90" s="170" t="s">
        <v>80</v>
      </c>
      <c r="AT90" s="171" t="s">
        <v>71</v>
      </c>
      <c r="AU90" s="171" t="s">
        <v>72</v>
      </c>
      <c r="AY90" s="170" t="s">
        <v>139</v>
      </c>
      <c r="BK90" s="172">
        <f>BK91+BK121</f>
        <v>0</v>
      </c>
    </row>
    <row r="91" spans="1:65" s="12" customFormat="1" ht="22.9" customHeight="1">
      <c r="B91" s="159"/>
      <c r="C91" s="160"/>
      <c r="D91" s="161" t="s">
        <v>71</v>
      </c>
      <c r="E91" s="173" t="s">
        <v>181</v>
      </c>
      <c r="F91" s="173" t="s">
        <v>369</v>
      </c>
      <c r="G91" s="160"/>
      <c r="H91" s="160"/>
      <c r="I91" s="163"/>
      <c r="J91" s="174">
        <f>BK91</f>
        <v>0</v>
      </c>
      <c r="K91" s="160"/>
      <c r="L91" s="165"/>
      <c r="M91" s="166"/>
      <c r="N91" s="167"/>
      <c r="O91" s="167"/>
      <c r="P91" s="168">
        <f>SUM(P92:P120)</f>
        <v>0</v>
      </c>
      <c r="Q91" s="167"/>
      <c r="R91" s="168">
        <f>SUM(R92:R120)</f>
        <v>6.0616542000000004</v>
      </c>
      <c r="S91" s="167"/>
      <c r="T91" s="169">
        <f>SUM(T92:T120)</f>
        <v>0</v>
      </c>
      <c r="AR91" s="170" t="s">
        <v>80</v>
      </c>
      <c r="AT91" s="171" t="s">
        <v>71</v>
      </c>
      <c r="AU91" s="171" t="s">
        <v>80</v>
      </c>
      <c r="AY91" s="170" t="s">
        <v>139</v>
      </c>
      <c r="BK91" s="172">
        <f>SUM(BK92:BK120)</f>
        <v>0</v>
      </c>
    </row>
    <row r="92" spans="1:65" s="2" customFormat="1" ht="14.45" customHeight="1">
      <c r="A92" s="36"/>
      <c r="B92" s="37"/>
      <c r="C92" s="175" t="s">
        <v>80</v>
      </c>
      <c r="D92" s="175" t="s">
        <v>142</v>
      </c>
      <c r="E92" s="176" t="s">
        <v>370</v>
      </c>
      <c r="F92" s="177" t="s">
        <v>371</v>
      </c>
      <c r="G92" s="178" t="s">
        <v>145</v>
      </c>
      <c r="H92" s="179">
        <v>107.485</v>
      </c>
      <c r="I92" s="180"/>
      <c r="J92" s="181">
        <f>ROUND(I92*H92,2)</f>
        <v>0</v>
      </c>
      <c r="K92" s="177" t="s">
        <v>146</v>
      </c>
      <c r="L92" s="41"/>
      <c r="M92" s="182" t="s">
        <v>19</v>
      </c>
      <c r="N92" s="183" t="s">
        <v>43</v>
      </c>
      <c r="O92" s="66"/>
      <c r="P92" s="184">
        <f>O92*H92</f>
        <v>0</v>
      </c>
      <c r="Q92" s="184">
        <v>1.146E-2</v>
      </c>
      <c r="R92" s="184">
        <f>Q92*H92</f>
        <v>1.2317780999999999</v>
      </c>
      <c r="S92" s="184">
        <v>0</v>
      </c>
      <c r="T92" s="185">
        <f>S92*H92</f>
        <v>0</v>
      </c>
      <c r="U92" s="36"/>
      <c r="V92" s="36"/>
      <c r="W92" s="36"/>
      <c r="X92" s="36"/>
      <c r="Y92" s="36"/>
      <c r="Z92" s="36"/>
      <c r="AA92" s="36"/>
      <c r="AB92" s="36"/>
      <c r="AC92" s="36"/>
      <c r="AD92" s="36"/>
      <c r="AE92" s="36"/>
      <c r="AR92" s="186" t="s">
        <v>147</v>
      </c>
      <c r="AT92" s="186" t="s">
        <v>142</v>
      </c>
      <c r="AU92" s="186" t="s">
        <v>82</v>
      </c>
      <c r="AY92" s="19" t="s">
        <v>139</v>
      </c>
      <c r="BE92" s="187">
        <f>IF(N92="základní",J92,0)</f>
        <v>0</v>
      </c>
      <c r="BF92" s="187">
        <f>IF(N92="snížená",J92,0)</f>
        <v>0</v>
      </c>
      <c r="BG92" s="187">
        <f>IF(N92="zákl. přenesená",J92,0)</f>
        <v>0</v>
      </c>
      <c r="BH92" s="187">
        <f>IF(N92="sníž. přenesená",J92,0)</f>
        <v>0</v>
      </c>
      <c r="BI92" s="187">
        <f>IF(N92="nulová",J92,0)</f>
        <v>0</v>
      </c>
      <c r="BJ92" s="19" t="s">
        <v>80</v>
      </c>
      <c r="BK92" s="187">
        <f>ROUND(I92*H92,2)</f>
        <v>0</v>
      </c>
      <c r="BL92" s="19" t="s">
        <v>147</v>
      </c>
      <c r="BM92" s="186" t="s">
        <v>372</v>
      </c>
    </row>
    <row r="93" spans="1:65" s="2" customFormat="1" ht="11.25">
      <c r="A93" s="36"/>
      <c r="B93" s="37"/>
      <c r="C93" s="38"/>
      <c r="D93" s="188" t="s">
        <v>149</v>
      </c>
      <c r="E93" s="38"/>
      <c r="F93" s="189" t="s">
        <v>373</v>
      </c>
      <c r="G93" s="38"/>
      <c r="H93" s="38"/>
      <c r="I93" s="190"/>
      <c r="J93" s="38"/>
      <c r="K93" s="38"/>
      <c r="L93" s="41"/>
      <c r="M93" s="191"/>
      <c r="N93" s="192"/>
      <c r="O93" s="66"/>
      <c r="P93" s="66"/>
      <c r="Q93" s="66"/>
      <c r="R93" s="66"/>
      <c r="S93" s="66"/>
      <c r="T93" s="67"/>
      <c r="U93" s="36"/>
      <c r="V93" s="36"/>
      <c r="W93" s="36"/>
      <c r="X93" s="36"/>
      <c r="Y93" s="36"/>
      <c r="Z93" s="36"/>
      <c r="AA93" s="36"/>
      <c r="AB93" s="36"/>
      <c r="AC93" s="36"/>
      <c r="AD93" s="36"/>
      <c r="AE93" s="36"/>
      <c r="AT93" s="19" t="s">
        <v>149</v>
      </c>
      <c r="AU93" s="19" t="s">
        <v>82</v>
      </c>
    </row>
    <row r="94" spans="1:65" s="15" customFormat="1" ht="11.25">
      <c r="B94" s="216"/>
      <c r="C94" s="217"/>
      <c r="D94" s="188" t="s">
        <v>153</v>
      </c>
      <c r="E94" s="218" t="s">
        <v>19</v>
      </c>
      <c r="F94" s="219" t="s">
        <v>374</v>
      </c>
      <c r="G94" s="217"/>
      <c r="H94" s="218" t="s">
        <v>19</v>
      </c>
      <c r="I94" s="220"/>
      <c r="J94" s="217"/>
      <c r="K94" s="217"/>
      <c r="L94" s="221"/>
      <c r="M94" s="222"/>
      <c r="N94" s="223"/>
      <c r="O94" s="223"/>
      <c r="P94" s="223"/>
      <c r="Q94" s="223"/>
      <c r="R94" s="223"/>
      <c r="S94" s="223"/>
      <c r="T94" s="224"/>
      <c r="AT94" s="225" t="s">
        <v>153</v>
      </c>
      <c r="AU94" s="225" t="s">
        <v>82</v>
      </c>
      <c r="AV94" s="15" t="s">
        <v>80</v>
      </c>
      <c r="AW94" s="15" t="s">
        <v>31</v>
      </c>
      <c r="AX94" s="15" t="s">
        <v>72</v>
      </c>
      <c r="AY94" s="225" t="s">
        <v>139</v>
      </c>
    </row>
    <row r="95" spans="1:65" s="13" customFormat="1" ht="11.25">
      <c r="B95" s="194"/>
      <c r="C95" s="195"/>
      <c r="D95" s="188" t="s">
        <v>153</v>
      </c>
      <c r="E95" s="196" t="s">
        <v>19</v>
      </c>
      <c r="F95" s="197" t="s">
        <v>375</v>
      </c>
      <c r="G95" s="195"/>
      <c r="H95" s="198">
        <v>78.986999999999995</v>
      </c>
      <c r="I95" s="199"/>
      <c r="J95" s="195"/>
      <c r="K95" s="195"/>
      <c r="L95" s="200"/>
      <c r="M95" s="201"/>
      <c r="N95" s="202"/>
      <c r="O95" s="202"/>
      <c r="P95" s="202"/>
      <c r="Q95" s="202"/>
      <c r="R95" s="202"/>
      <c r="S95" s="202"/>
      <c r="T95" s="203"/>
      <c r="AT95" s="204" t="s">
        <v>153</v>
      </c>
      <c r="AU95" s="204" t="s">
        <v>82</v>
      </c>
      <c r="AV95" s="13" t="s">
        <v>82</v>
      </c>
      <c r="AW95" s="13" t="s">
        <v>31</v>
      </c>
      <c r="AX95" s="13" t="s">
        <v>72</v>
      </c>
      <c r="AY95" s="204" t="s">
        <v>139</v>
      </c>
    </row>
    <row r="96" spans="1:65" s="15" customFormat="1" ht="11.25">
      <c r="B96" s="216"/>
      <c r="C96" s="217"/>
      <c r="D96" s="188" t="s">
        <v>153</v>
      </c>
      <c r="E96" s="218" t="s">
        <v>19</v>
      </c>
      <c r="F96" s="219" t="s">
        <v>376</v>
      </c>
      <c r="G96" s="217"/>
      <c r="H96" s="218" t="s">
        <v>19</v>
      </c>
      <c r="I96" s="220"/>
      <c r="J96" s="217"/>
      <c r="K96" s="217"/>
      <c r="L96" s="221"/>
      <c r="M96" s="222"/>
      <c r="N96" s="223"/>
      <c r="O96" s="223"/>
      <c r="P96" s="223"/>
      <c r="Q96" s="223"/>
      <c r="R96" s="223"/>
      <c r="S96" s="223"/>
      <c r="T96" s="224"/>
      <c r="AT96" s="225" t="s">
        <v>153</v>
      </c>
      <c r="AU96" s="225" t="s">
        <v>82</v>
      </c>
      <c r="AV96" s="15" t="s">
        <v>80</v>
      </c>
      <c r="AW96" s="15" t="s">
        <v>31</v>
      </c>
      <c r="AX96" s="15" t="s">
        <v>72</v>
      </c>
      <c r="AY96" s="225" t="s">
        <v>139</v>
      </c>
    </row>
    <row r="97" spans="1:65" s="13" customFormat="1" ht="11.25">
      <c r="B97" s="194"/>
      <c r="C97" s="195"/>
      <c r="D97" s="188" t="s">
        <v>153</v>
      </c>
      <c r="E97" s="196" t="s">
        <v>19</v>
      </c>
      <c r="F97" s="197" t="s">
        <v>377</v>
      </c>
      <c r="G97" s="195"/>
      <c r="H97" s="198">
        <v>28.498000000000001</v>
      </c>
      <c r="I97" s="199"/>
      <c r="J97" s="195"/>
      <c r="K97" s="195"/>
      <c r="L97" s="200"/>
      <c r="M97" s="201"/>
      <c r="N97" s="202"/>
      <c r="O97" s="202"/>
      <c r="P97" s="202"/>
      <c r="Q97" s="202"/>
      <c r="R97" s="202"/>
      <c r="S97" s="202"/>
      <c r="T97" s="203"/>
      <c r="AT97" s="204" t="s">
        <v>153</v>
      </c>
      <c r="AU97" s="204" t="s">
        <v>82</v>
      </c>
      <c r="AV97" s="13" t="s">
        <v>82</v>
      </c>
      <c r="AW97" s="13" t="s">
        <v>31</v>
      </c>
      <c r="AX97" s="13" t="s">
        <v>72</v>
      </c>
      <c r="AY97" s="204" t="s">
        <v>139</v>
      </c>
    </row>
    <row r="98" spans="1:65" s="14" customFormat="1" ht="11.25">
      <c r="B98" s="205"/>
      <c r="C98" s="206"/>
      <c r="D98" s="188" t="s">
        <v>153</v>
      </c>
      <c r="E98" s="207" t="s">
        <v>19</v>
      </c>
      <c r="F98" s="208" t="s">
        <v>188</v>
      </c>
      <c r="G98" s="206"/>
      <c r="H98" s="209">
        <v>107.485</v>
      </c>
      <c r="I98" s="210"/>
      <c r="J98" s="206"/>
      <c r="K98" s="206"/>
      <c r="L98" s="211"/>
      <c r="M98" s="212"/>
      <c r="N98" s="213"/>
      <c r="O98" s="213"/>
      <c r="P98" s="213"/>
      <c r="Q98" s="213"/>
      <c r="R98" s="213"/>
      <c r="S98" s="213"/>
      <c r="T98" s="214"/>
      <c r="AT98" s="215" t="s">
        <v>153</v>
      </c>
      <c r="AU98" s="215" t="s">
        <v>82</v>
      </c>
      <c r="AV98" s="14" t="s">
        <v>147</v>
      </c>
      <c r="AW98" s="14" t="s">
        <v>31</v>
      </c>
      <c r="AX98" s="14" t="s">
        <v>80</v>
      </c>
      <c r="AY98" s="215" t="s">
        <v>139</v>
      </c>
    </row>
    <row r="99" spans="1:65" s="2" customFormat="1" ht="14.45" customHeight="1">
      <c r="A99" s="36"/>
      <c r="B99" s="37"/>
      <c r="C99" s="175" t="s">
        <v>82</v>
      </c>
      <c r="D99" s="175" t="s">
        <v>142</v>
      </c>
      <c r="E99" s="176" t="s">
        <v>378</v>
      </c>
      <c r="F99" s="177" t="s">
        <v>379</v>
      </c>
      <c r="G99" s="178" t="s">
        <v>380</v>
      </c>
      <c r="H99" s="179">
        <v>1.704</v>
      </c>
      <c r="I99" s="180"/>
      <c r="J99" s="181">
        <f>ROUND(I99*H99,2)</f>
        <v>0</v>
      </c>
      <c r="K99" s="177" t="s">
        <v>19</v>
      </c>
      <c r="L99" s="41"/>
      <c r="M99" s="182" t="s">
        <v>19</v>
      </c>
      <c r="N99" s="183" t="s">
        <v>43</v>
      </c>
      <c r="O99" s="66"/>
      <c r="P99" s="184">
        <f>O99*H99</f>
        <v>0</v>
      </c>
      <c r="Q99" s="184">
        <v>0</v>
      </c>
      <c r="R99" s="184">
        <f>Q99*H99</f>
        <v>0</v>
      </c>
      <c r="S99" s="184">
        <v>0</v>
      </c>
      <c r="T99" s="185">
        <f>S99*H99</f>
        <v>0</v>
      </c>
      <c r="U99" s="36"/>
      <c r="V99" s="36"/>
      <c r="W99" s="36"/>
      <c r="X99" s="36"/>
      <c r="Y99" s="36"/>
      <c r="Z99" s="36"/>
      <c r="AA99" s="36"/>
      <c r="AB99" s="36"/>
      <c r="AC99" s="36"/>
      <c r="AD99" s="36"/>
      <c r="AE99" s="36"/>
      <c r="AR99" s="186" t="s">
        <v>147</v>
      </c>
      <c r="AT99" s="186" t="s">
        <v>142</v>
      </c>
      <c r="AU99" s="186" t="s">
        <v>82</v>
      </c>
      <c r="AY99" s="19" t="s">
        <v>139</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147</v>
      </c>
      <c r="BM99" s="186" t="s">
        <v>381</v>
      </c>
    </row>
    <row r="100" spans="1:65" s="2" customFormat="1" ht="11.25">
      <c r="A100" s="36"/>
      <c r="B100" s="37"/>
      <c r="C100" s="38"/>
      <c r="D100" s="188" t="s">
        <v>149</v>
      </c>
      <c r="E100" s="38"/>
      <c r="F100" s="189" t="s">
        <v>382</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149</v>
      </c>
      <c r="AU100" s="19" t="s">
        <v>82</v>
      </c>
    </row>
    <row r="101" spans="1:65" s="2" customFormat="1" ht="58.5">
      <c r="A101" s="36"/>
      <c r="B101" s="37"/>
      <c r="C101" s="38"/>
      <c r="D101" s="188" t="s">
        <v>151</v>
      </c>
      <c r="E101" s="38"/>
      <c r="F101" s="193" t="s">
        <v>383</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151</v>
      </c>
      <c r="AU101" s="19" t="s">
        <v>82</v>
      </c>
    </row>
    <row r="102" spans="1:65" s="13" customFormat="1" ht="11.25">
      <c r="B102" s="194"/>
      <c r="C102" s="195"/>
      <c r="D102" s="188" t="s">
        <v>153</v>
      </c>
      <c r="E102" s="196" t="s">
        <v>19</v>
      </c>
      <c r="F102" s="197" t="s">
        <v>384</v>
      </c>
      <c r="G102" s="195"/>
      <c r="H102" s="198">
        <v>1.704</v>
      </c>
      <c r="I102" s="199"/>
      <c r="J102" s="195"/>
      <c r="K102" s="195"/>
      <c r="L102" s="200"/>
      <c r="M102" s="201"/>
      <c r="N102" s="202"/>
      <c r="O102" s="202"/>
      <c r="P102" s="202"/>
      <c r="Q102" s="202"/>
      <c r="R102" s="202"/>
      <c r="S102" s="202"/>
      <c r="T102" s="203"/>
      <c r="AT102" s="204" t="s">
        <v>153</v>
      </c>
      <c r="AU102" s="204" t="s">
        <v>82</v>
      </c>
      <c r="AV102" s="13" t="s">
        <v>82</v>
      </c>
      <c r="AW102" s="13" t="s">
        <v>31</v>
      </c>
      <c r="AX102" s="13" t="s">
        <v>72</v>
      </c>
      <c r="AY102" s="204" t="s">
        <v>139</v>
      </c>
    </row>
    <row r="103" spans="1:65" s="14" customFormat="1" ht="11.25">
      <c r="B103" s="205"/>
      <c r="C103" s="206"/>
      <c r="D103" s="188" t="s">
        <v>153</v>
      </c>
      <c r="E103" s="207" t="s">
        <v>19</v>
      </c>
      <c r="F103" s="208" t="s">
        <v>188</v>
      </c>
      <c r="G103" s="206"/>
      <c r="H103" s="209">
        <v>1.704</v>
      </c>
      <c r="I103" s="210"/>
      <c r="J103" s="206"/>
      <c r="K103" s="206"/>
      <c r="L103" s="211"/>
      <c r="M103" s="212"/>
      <c r="N103" s="213"/>
      <c r="O103" s="213"/>
      <c r="P103" s="213"/>
      <c r="Q103" s="213"/>
      <c r="R103" s="213"/>
      <c r="S103" s="213"/>
      <c r="T103" s="214"/>
      <c r="AT103" s="215" t="s">
        <v>153</v>
      </c>
      <c r="AU103" s="215" t="s">
        <v>82</v>
      </c>
      <c r="AV103" s="14" t="s">
        <v>147</v>
      </c>
      <c r="AW103" s="14" t="s">
        <v>31</v>
      </c>
      <c r="AX103" s="14" t="s">
        <v>80</v>
      </c>
      <c r="AY103" s="215" t="s">
        <v>139</v>
      </c>
    </row>
    <row r="104" spans="1:65" s="2" customFormat="1" ht="14.45" customHeight="1">
      <c r="A104" s="36"/>
      <c r="B104" s="37"/>
      <c r="C104" s="175" t="s">
        <v>163</v>
      </c>
      <c r="D104" s="175" t="s">
        <v>142</v>
      </c>
      <c r="E104" s="176" t="s">
        <v>385</v>
      </c>
      <c r="F104" s="177" t="s">
        <v>386</v>
      </c>
      <c r="G104" s="178" t="s">
        <v>145</v>
      </c>
      <c r="H104" s="179">
        <v>85.183000000000007</v>
      </c>
      <c r="I104" s="180"/>
      <c r="J104" s="181">
        <f>ROUND(I104*H104,2)</f>
        <v>0</v>
      </c>
      <c r="K104" s="177" t="s">
        <v>146</v>
      </c>
      <c r="L104" s="41"/>
      <c r="M104" s="182" t="s">
        <v>19</v>
      </c>
      <c r="N104" s="183" t="s">
        <v>43</v>
      </c>
      <c r="O104" s="66"/>
      <c r="P104" s="184">
        <f>O104*H104</f>
        <v>0</v>
      </c>
      <c r="Q104" s="184">
        <v>5.67E-2</v>
      </c>
      <c r="R104" s="184">
        <f>Q104*H104</f>
        <v>4.8298761000000008</v>
      </c>
      <c r="S104" s="184">
        <v>0</v>
      </c>
      <c r="T104" s="185">
        <f>S104*H104</f>
        <v>0</v>
      </c>
      <c r="U104" s="36"/>
      <c r="V104" s="36"/>
      <c r="W104" s="36"/>
      <c r="X104" s="36"/>
      <c r="Y104" s="36"/>
      <c r="Z104" s="36"/>
      <c r="AA104" s="36"/>
      <c r="AB104" s="36"/>
      <c r="AC104" s="36"/>
      <c r="AD104" s="36"/>
      <c r="AE104" s="36"/>
      <c r="AR104" s="186" t="s">
        <v>147</v>
      </c>
      <c r="AT104" s="186" t="s">
        <v>142</v>
      </c>
      <c r="AU104" s="186" t="s">
        <v>82</v>
      </c>
      <c r="AY104" s="19" t="s">
        <v>139</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147</v>
      </c>
      <c r="BM104" s="186" t="s">
        <v>387</v>
      </c>
    </row>
    <row r="105" spans="1:65" s="2" customFormat="1" ht="11.25">
      <c r="A105" s="36"/>
      <c r="B105" s="37"/>
      <c r="C105" s="38"/>
      <c r="D105" s="188" t="s">
        <v>149</v>
      </c>
      <c r="E105" s="38"/>
      <c r="F105" s="189" t="s">
        <v>388</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149</v>
      </c>
      <c r="AU105" s="19" t="s">
        <v>82</v>
      </c>
    </row>
    <row r="106" spans="1:65" s="2" customFormat="1" ht="39">
      <c r="A106" s="36"/>
      <c r="B106" s="37"/>
      <c r="C106" s="38"/>
      <c r="D106" s="188" t="s">
        <v>151</v>
      </c>
      <c r="E106" s="38"/>
      <c r="F106" s="193" t="s">
        <v>389</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151</v>
      </c>
      <c r="AU106" s="19" t="s">
        <v>82</v>
      </c>
    </row>
    <row r="107" spans="1:65" s="15" customFormat="1" ht="11.25">
      <c r="B107" s="216"/>
      <c r="C107" s="217"/>
      <c r="D107" s="188" t="s">
        <v>153</v>
      </c>
      <c r="E107" s="218" t="s">
        <v>19</v>
      </c>
      <c r="F107" s="219" t="s">
        <v>390</v>
      </c>
      <c r="G107" s="217"/>
      <c r="H107" s="218" t="s">
        <v>19</v>
      </c>
      <c r="I107" s="220"/>
      <c r="J107" s="217"/>
      <c r="K107" s="217"/>
      <c r="L107" s="221"/>
      <c r="M107" s="222"/>
      <c r="N107" s="223"/>
      <c r="O107" s="223"/>
      <c r="P107" s="223"/>
      <c r="Q107" s="223"/>
      <c r="R107" s="223"/>
      <c r="S107" s="223"/>
      <c r="T107" s="224"/>
      <c r="AT107" s="225" t="s">
        <v>153</v>
      </c>
      <c r="AU107" s="225" t="s">
        <v>82</v>
      </c>
      <c r="AV107" s="15" t="s">
        <v>80</v>
      </c>
      <c r="AW107" s="15" t="s">
        <v>31</v>
      </c>
      <c r="AX107" s="15" t="s">
        <v>72</v>
      </c>
      <c r="AY107" s="225" t="s">
        <v>139</v>
      </c>
    </row>
    <row r="108" spans="1:65" s="15" customFormat="1" ht="11.25">
      <c r="B108" s="216"/>
      <c r="C108" s="217"/>
      <c r="D108" s="188" t="s">
        <v>153</v>
      </c>
      <c r="E108" s="218" t="s">
        <v>19</v>
      </c>
      <c r="F108" s="219" t="s">
        <v>374</v>
      </c>
      <c r="G108" s="217"/>
      <c r="H108" s="218" t="s">
        <v>19</v>
      </c>
      <c r="I108" s="220"/>
      <c r="J108" s="217"/>
      <c r="K108" s="217"/>
      <c r="L108" s="221"/>
      <c r="M108" s="222"/>
      <c r="N108" s="223"/>
      <c r="O108" s="223"/>
      <c r="P108" s="223"/>
      <c r="Q108" s="223"/>
      <c r="R108" s="223"/>
      <c r="S108" s="223"/>
      <c r="T108" s="224"/>
      <c r="AT108" s="225" t="s">
        <v>153</v>
      </c>
      <c r="AU108" s="225" t="s">
        <v>82</v>
      </c>
      <c r="AV108" s="15" t="s">
        <v>80</v>
      </c>
      <c r="AW108" s="15" t="s">
        <v>31</v>
      </c>
      <c r="AX108" s="15" t="s">
        <v>72</v>
      </c>
      <c r="AY108" s="225" t="s">
        <v>139</v>
      </c>
    </row>
    <row r="109" spans="1:65" s="13" customFormat="1" ht="11.25">
      <c r="B109" s="194"/>
      <c r="C109" s="195"/>
      <c r="D109" s="188" t="s">
        <v>153</v>
      </c>
      <c r="E109" s="196" t="s">
        <v>19</v>
      </c>
      <c r="F109" s="197" t="s">
        <v>391</v>
      </c>
      <c r="G109" s="195"/>
      <c r="H109" s="198">
        <v>15.363</v>
      </c>
      <c r="I109" s="199"/>
      <c r="J109" s="195"/>
      <c r="K109" s="195"/>
      <c r="L109" s="200"/>
      <c r="M109" s="201"/>
      <c r="N109" s="202"/>
      <c r="O109" s="202"/>
      <c r="P109" s="202"/>
      <c r="Q109" s="202"/>
      <c r="R109" s="202"/>
      <c r="S109" s="202"/>
      <c r="T109" s="203"/>
      <c r="AT109" s="204" t="s">
        <v>153</v>
      </c>
      <c r="AU109" s="204" t="s">
        <v>82</v>
      </c>
      <c r="AV109" s="13" t="s">
        <v>82</v>
      </c>
      <c r="AW109" s="13" t="s">
        <v>31</v>
      </c>
      <c r="AX109" s="13" t="s">
        <v>72</v>
      </c>
      <c r="AY109" s="204" t="s">
        <v>139</v>
      </c>
    </row>
    <row r="110" spans="1:65" s="13" customFormat="1" ht="11.25">
      <c r="B110" s="194"/>
      <c r="C110" s="195"/>
      <c r="D110" s="188" t="s">
        <v>153</v>
      </c>
      <c r="E110" s="196" t="s">
        <v>19</v>
      </c>
      <c r="F110" s="197" t="s">
        <v>392</v>
      </c>
      <c r="G110" s="195"/>
      <c r="H110" s="198">
        <v>9.157</v>
      </c>
      <c r="I110" s="199"/>
      <c r="J110" s="195"/>
      <c r="K110" s="195"/>
      <c r="L110" s="200"/>
      <c r="M110" s="201"/>
      <c r="N110" s="202"/>
      <c r="O110" s="202"/>
      <c r="P110" s="202"/>
      <c r="Q110" s="202"/>
      <c r="R110" s="202"/>
      <c r="S110" s="202"/>
      <c r="T110" s="203"/>
      <c r="AT110" s="204" t="s">
        <v>153</v>
      </c>
      <c r="AU110" s="204" t="s">
        <v>82</v>
      </c>
      <c r="AV110" s="13" t="s">
        <v>82</v>
      </c>
      <c r="AW110" s="13" t="s">
        <v>31</v>
      </c>
      <c r="AX110" s="13" t="s">
        <v>72</v>
      </c>
      <c r="AY110" s="204" t="s">
        <v>139</v>
      </c>
    </row>
    <row r="111" spans="1:65" s="13" customFormat="1" ht="11.25">
      <c r="B111" s="194"/>
      <c r="C111" s="195"/>
      <c r="D111" s="188" t="s">
        <v>153</v>
      </c>
      <c r="E111" s="196" t="s">
        <v>19</v>
      </c>
      <c r="F111" s="197" t="s">
        <v>393</v>
      </c>
      <c r="G111" s="195"/>
      <c r="H111" s="198">
        <v>12.331</v>
      </c>
      <c r="I111" s="199"/>
      <c r="J111" s="195"/>
      <c r="K111" s="195"/>
      <c r="L111" s="200"/>
      <c r="M111" s="201"/>
      <c r="N111" s="202"/>
      <c r="O111" s="202"/>
      <c r="P111" s="202"/>
      <c r="Q111" s="202"/>
      <c r="R111" s="202"/>
      <c r="S111" s="202"/>
      <c r="T111" s="203"/>
      <c r="AT111" s="204" t="s">
        <v>153</v>
      </c>
      <c r="AU111" s="204" t="s">
        <v>82</v>
      </c>
      <c r="AV111" s="13" t="s">
        <v>82</v>
      </c>
      <c r="AW111" s="13" t="s">
        <v>31</v>
      </c>
      <c r="AX111" s="13" t="s">
        <v>72</v>
      </c>
      <c r="AY111" s="204" t="s">
        <v>139</v>
      </c>
    </row>
    <row r="112" spans="1:65" s="13" customFormat="1" ht="11.25">
      <c r="B112" s="194"/>
      <c r="C112" s="195"/>
      <c r="D112" s="188" t="s">
        <v>153</v>
      </c>
      <c r="E112" s="196" t="s">
        <v>19</v>
      </c>
      <c r="F112" s="197" t="s">
        <v>394</v>
      </c>
      <c r="G112" s="195"/>
      <c r="H112" s="198">
        <v>10.222</v>
      </c>
      <c r="I112" s="199"/>
      <c r="J112" s="195"/>
      <c r="K112" s="195"/>
      <c r="L112" s="200"/>
      <c r="M112" s="201"/>
      <c r="N112" s="202"/>
      <c r="O112" s="202"/>
      <c r="P112" s="202"/>
      <c r="Q112" s="202"/>
      <c r="R112" s="202"/>
      <c r="S112" s="202"/>
      <c r="T112" s="203"/>
      <c r="AT112" s="204" t="s">
        <v>153</v>
      </c>
      <c r="AU112" s="204" t="s">
        <v>82</v>
      </c>
      <c r="AV112" s="13" t="s">
        <v>82</v>
      </c>
      <c r="AW112" s="13" t="s">
        <v>31</v>
      </c>
      <c r="AX112" s="13" t="s">
        <v>72</v>
      </c>
      <c r="AY112" s="204" t="s">
        <v>139</v>
      </c>
    </row>
    <row r="113" spans="1:65" s="13" customFormat="1" ht="11.25">
      <c r="B113" s="194"/>
      <c r="C113" s="195"/>
      <c r="D113" s="188" t="s">
        <v>153</v>
      </c>
      <c r="E113" s="196" t="s">
        <v>19</v>
      </c>
      <c r="F113" s="197" t="s">
        <v>395</v>
      </c>
      <c r="G113" s="195"/>
      <c r="H113" s="198">
        <v>10.53</v>
      </c>
      <c r="I113" s="199"/>
      <c r="J113" s="195"/>
      <c r="K113" s="195"/>
      <c r="L113" s="200"/>
      <c r="M113" s="201"/>
      <c r="N113" s="202"/>
      <c r="O113" s="202"/>
      <c r="P113" s="202"/>
      <c r="Q113" s="202"/>
      <c r="R113" s="202"/>
      <c r="S113" s="202"/>
      <c r="T113" s="203"/>
      <c r="AT113" s="204" t="s">
        <v>153</v>
      </c>
      <c r="AU113" s="204" t="s">
        <v>82</v>
      </c>
      <c r="AV113" s="13" t="s">
        <v>82</v>
      </c>
      <c r="AW113" s="13" t="s">
        <v>31</v>
      </c>
      <c r="AX113" s="13" t="s">
        <v>72</v>
      </c>
      <c r="AY113" s="204" t="s">
        <v>139</v>
      </c>
    </row>
    <row r="114" spans="1:65" s="15" customFormat="1" ht="11.25">
      <c r="B114" s="216"/>
      <c r="C114" s="217"/>
      <c r="D114" s="188" t="s">
        <v>153</v>
      </c>
      <c r="E114" s="218" t="s">
        <v>19</v>
      </c>
      <c r="F114" s="219" t="s">
        <v>376</v>
      </c>
      <c r="G114" s="217"/>
      <c r="H114" s="218" t="s">
        <v>19</v>
      </c>
      <c r="I114" s="220"/>
      <c r="J114" s="217"/>
      <c r="K114" s="217"/>
      <c r="L114" s="221"/>
      <c r="M114" s="222"/>
      <c r="N114" s="223"/>
      <c r="O114" s="223"/>
      <c r="P114" s="223"/>
      <c r="Q114" s="223"/>
      <c r="R114" s="223"/>
      <c r="S114" s="223"/>
      <c r="T114" s="224"/>
      <c r="AT114" s="225" t="s">
        <v>153</v>
      </c>
      <c r="AU114" s="225" t="s">
        <v>82</v>
      </c>
      <c r="AV114" s="15" t="s">
        <v>80</v>
      </c>
      <c r="AW114" s="15" t="s">
        <v>31</v>
      </c>
      <c r="AX114" s="15" t="s">
        <v>72</v>
      </c>
      <c r="AY114" s="225" t="s">
        <v>139</v>
      </c>
    </row>
    <row r="115" spans="1:65" s="13" customFormat="1" ht="11.25">
      <c r="B115" s="194"/>
      <c r="C115" s="195"/>
      <c r="D115" s="188" t="s">
        <v>153</v>
      </c>
      <c r="E115" s="196" t="s">
        <v>19</v>
      </c>
      <c r="F115" s="197" t="s">
        <v>396</v>
      </c>
      <c r="G115" s="195"/>
      <c r="H115" s="198">
        <v>3.194</v>
      </c>
      <c r="I115" s="199"/>
      <c r="J115" s="195"/>
      <c r="K115" s="195"/>
      <c r="L115" s="200"/>
      <c r="M115" s="201"/>
      <c r="N115" s="202"/>
      <c r="O115" s="202"/>
      <c r="P115" s="202"/>
      <c r="Q115" s="202"/>
      <c r="R115" s="202"/>
      <c r="S115" s="202"/>
      <c r="T115" s="203"/>
      <c r="AT115" s="204" t="s">
        <v>153</v>
      </c>
      <c r="AU115" s="204" t="s">
        <v>82</v>
      </c>
      <c r="AV115" s="13" t="s">
        <v>82</v>
      </c>
      <c r="AW115" s="13" t="s">
        <v>31</v>
      </c>
      <c r="AX115" s="13" t="s">
        <v>72</v>
      </c>
      <c r="AY115" s="204" t="s">
        <v>139</v>
      </c>
    </row>
    <row r="116" spans="1:65" s="13" customFormat="1" ht="11.25">
      <c r="B116" s="194"/>
      <c r="C116" s="195"/>
      <c r="D116" s="188" t="s">
        <v>153</v>
      </c>
      <c r="E116" s="196" t="s">
        <v>19</v>
      </c>
      <c r="F116" s="197" t="s">
        <v>397</v>
      </c>
      <c r="G116" s="195"/>
      <c r="H116" s="198">
        <v>3.0459999999999998</v>
      </c>
      <c r="I116" s="199"/>
      <c r="J116" s="195"/>
      <c r="K116" s="195"/>
      <c r="L116" s="200"/>
      <c r="M116" s="201"/>
      <c r="N116" s="202"/>
      <c r="O116" s="202"/>
      <c r="P116" s="202"/>
      <c r="Q116" s="202"/>
      <c r="R116" s="202"/>
      <c r="S116" s="202"/>
      <c r="T116" s="203"/>
      <c r="AT116" s="204" t="s">
        <v>153</v>
      </c>
      <c r="AU116" s="204" t="s">
        <v>82</v>
      </c>
      <c r="AV116" s="13" t="s">
        <v>82</v>
      </c>
      <c r="AW116" s="13" t="s">
        <v>31</v>
      </c>
      <c r="AX116" s="13" t="s">
        <v>72</v>
      </c>
      <c r="AY116" s="204" t="s">
        <v>139</v>
      </c>
    </row>
    <row r="117" spans="1:65" s="13" customFormat="1" ht="11.25">
      <c r="B117" s="194"/>
      <c r="C117" s="195"/>
      <c r="D117" s="188" t="s">
        <v>153</v>
      </c>
      <c r="E117" s="196" t="s">
        <v>19</v>
      </c>
      <c r="F117" s="197" t="s">
        <v>398</v>
      </c>
      <c r="G117" s="195"/>
      <c r="H117" s="198">
        <v>2.2559999999999998</v>
      </c>
      <c r="I117" s="199"/>
      <c r="J117" s="195"/>
      <c r="K117" s="195"/>
      <c r="L117" s="200"/>
      <c r="M117" s="201"/>
      <c r="N117" s="202"/>
      <c r="O117" s="202"/>
      <c r="P117" s="202"/>
      <c r="Q117" s="202"/>
      <c r="R117" s="202"/>
      <c r="S117" s="202"/>
      <c r="T117" s="203"/>
      <c r="AT117" s="204" t="s">
        <v>153</v>
      </c>
      <c r="AU117" s="204" t="s">
        <v>82</v>
      </c>
      <c r="AV117" s="13" t="s">
        <v>82</v>
      </c>
      <c r="AW117" s="13" t="s">
        <v>31</v>
      </c>
      <c r="AX117" s="13" t="s">
        <v>72</v>
      </c>
      <c r="AY117" s="204" t="s">
        <v>139</v>
      </c>
    </row>
    <row r="118" spans="1:65" s="13" customFormat="1" ht="11.25">
      <c r="B118" s="194"/>
      <c r="C118" s="195"/>
      <c r="D118" s="188" t="s">
        <v>153</v>
      </c>
      <c r="E118" s="196" t="s">
        <v>19</v>
      </c>
      <c r="F118" s="197" t="s">
        <v>399</v>
      </c>
      <c r="G118" s="195"/>
      <c r="H118" s="198">
        <v>14.335000000000001</v>
      </c>
      <c r="I118" s="199"/>
      <c r="J118" s="195"/>
      <c r="K118" s="195"/>
      <c r="L118" s="200"/>
      <c r="M118" s="201"/>
      <c r="N118" s="202"/>
      <c r="O118" s="202"/>
      <c r="P118" s="202"/>
      <c r="Q118" s="202"/>
      <c r="R118" s="202"/>
      <c r="S118" s="202"/>
      <c r="T118" s="203"/>
      <c r="AT118" s="204" t="s">
        <v>153</v>
      </c>
      <c r="AU118" s="204" t="s">
        <v>82</v>
      </c>
      <c r="AV118" s="13" t="s">
        <v>82</v>
      </c>
      <c r="AW118" s="13" t="s">
        <v>31</v>
      </c>
      <c r="AX118" s="13" t="s">
        <v>72</v>
      </c>
      <c r="AY118" s="204" t="s">
        <v>139</v>
      </c>
    </row>
    <row r="119" spans="1:65" s="13" customFormat="1" ht="11.25">
      <c r="B119" s="194"/>
      <c r="C119" s="195"/>
      <c r="D119" s="188" t="s">
        <v>153</v>
      </c>
      <c r="E119" s="196" t="s">
        <v>19</v>
      </c>
      <c r="F119" s="197" t="s">
        <v>400</v>
      </c>
      <c r="G119" s="195"/>
      <c r="H119" s="198">
        <v>4.7489999999999997</v>
      </c>
      <c r="I119" s="199"/>
      <c r="J119" s="195"/>
      <c r="K119" s="195"/>
      <c r="L119" s="200"/>
      <c r="M119" s="201"/>
      <c r="N119" s="202"/>
      <c r="O119" s="202"/>
      <c r="P119" s="202"/>
      <c r="Q119" s="202"/>
      <c r="R119" s="202"/>
      <c r="S119" s="202"/>
      <c r="T119" s="203"/>
      <c r="AT119" s="204" t="s">
        <v>153</v>
      </c>
      <c r="AU119" s="204" t="s">
        <v>82</v>
      </c>
      <c r="AV119" s="13" t="s">
        <v>82</v>
      </c>
      <c r="AW119" s="13" t="s">
        <v>31</v>
      </c>
      <c r="AX119" s="13" t="s">
        <v>72</v>
      </c>
      <c r="AY119" s="204" t="s">
        <v>139</v>
      </c>
    </row>
    <row r="120" spans="1:65" s="14" customFormat="1" ht="11.25">
      <c r="B120" s="205"/>
      <c r="C120" s="206"/>
      <c r="D120" s="188" t="s">
        <v>153</v>
      </c>
      <c r="E120" s="207" t="s">
        <v>19</v>
      </c>
      <c r="F120" s="208" t="s">
        <v>188</v>
      </c>
      <c r="G120" s="206"/>
      <c r="H120" s="209">
        <v>85.182999999999993</v>
      </c>
      <c r="I120" s="210"/>
      <c r="J120" s="206"/>
      <c r="K120" s="206"/>
      <c r="L120" s="211"/>
      <c r="M120" s="212"/>
      <c r="N120" s="213"/>
      <c r="O120" s="213"/>
      <c r="P120" s="213"/>
      <c r="Q120" s="213"/>
      <c r="R120" s="213"/>
      <c r="S120" s="213"/>
      <c r="T120" s="214"/>
      <c r="AT120" s="215" t="s">
        <v>153</v>
      </c>
      <c r="AU120" s="215" t="s">
        <v>82</v>
      </c>
      <c r="AV120" s="14" t="s">
        <v>147</v>
      </c>
      <c r="AW120" s="14" t="s">
        <v>31</v>
      </c>
      <c r="AX120" s="14" t="s">
        <v>80</v>
      </c>
      <c r="AY120" s="215" t="s">
        <v>139</v>
      </c>
    </row>
    <row r="121" spans="1:65" s="12" customFormat="1" ht="22.9" customHeight="1">
      <c r="B121" s="159"/>
      <c r="C121" s="160"/>
      <c r="D121" s="161" t="s">
        <v>71</v>
      </c>
      <c r="E121" s="173" t="s">
        <v>401</v>
      </c>
      <c r="F121" s="173" t="s">
        <v>402</v>
      </c>
      <c r="G121" s="160"/>
      <c r="H121" s="160"/>
      <c r="I121" s="163"/>
      <c r="J121" s="174">
        <f>BK121</f>
        <v>0</v>
      </c>
      <c r="K121" s="160"/>
      <c r="L121" s="165"/>
      <c r="M121" s="166"/>
      <c r="N121" s="167"/>
      <c r="O121" s="167"/>
      <c r="P121" s="168">
        <f>SUM(P122:P124)</f>
        <v>0</v>
      </c>
      <c r="Q121" s="167"/>
      <c r="R121" s="168">
        <f>SUM(R122:R124)</f>
        <v>0</v>
      </c>
      <c r="S121" s="167"/>
      <c r="T121" s="169">
        <f>SUM(T122:T124)</f>
        <v>0</v>
      </c>
      <c r="AR121" s="170" t="s">
        <v>80</v>
      </c>
      <c r="AT121" s="171" t="s">
        <v>71</v>
      </c>
      <c r="AU121" s="171" t="s">
        <v>80</v>
      </c>
      <c r="AY121" s="170" t="s">
        <v>139</v>
      </c>
      <c r="BK121" s="172">
        <f>SUM(BK122:BK124)</f>
        <v>0</v>
      </c>
    </row>
    <row r="122" spans="1:65" s="2" customFormat="1" ht="14.45" customHeight="1">
      <c r="A122" s="36"/>
      <c r="B122" s="37"/>
      <c r="C122" s="175" t="s">
        <v>147</v>
      </c>
      <c r="D122" s="175" t="s">
        <v>142</v>
      </c>
      <c r="E122" s="176" t="s">
        <v>403</v>
      </c>
      <c r="F122" s="177" t="s">
        <v>404</v>
      </c>
      <c r="G122" s="178" t="s">
        <v>171</v>
      </c>
      <c r="H122" s="179">
        <v>6.0620000000000003</v>
      </c>
      <c r="I122" s="180"/>
      <c r="J122" s="181">
        <f>ROUND(I122*H122,2)</f>
        <v>0</v>
      </c>
      <c r="K122" s="177" t="s">
        <v>146</v>
      </c>
      <c r="L122" s="41"/>
      <c r="M122" s="182" t="s">
        <v>19</v>
      </c>
      <c r="N122" s="183" t="s">
        <v>43</v>
      </c>
      <c r="O122" s="66"/>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147</v>
      </c>
      <c r="AT122" s="186" t="s">
        <v>142</v>
      </c>
      <c r="AU122" s="186" t="s">
        <v>82</v>
      </c>
      <c r="AY122" s="19" t="s">
        <v>139</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147</v>
      </c>
      <c r="BM122" s="186" t="s">
        <v>405</v>
      </c>
    </row>
    <row r="123" spans="1:65" s="2" customFormat="1" ht="19.5">
      <c r="A123" s="36"/>
      <c r="B123" s="37"/>
      <c r="C123" s="38"/>
      <c r="D123" s="188" t="s">
        <v>149</v>
      </c>
      <c r="E123" s="38"/>
      <c r="F123" s="189" t="s">
        <v>406</v>
      </c>
      <c r="G123" s="38"/>
      <c r="H123" s="38"/>
      <c r="I123" s="190"/>
      <c r="J123" s="38"/>
      <c r="K123" s="38"/>
      <c r="L123" s="41"/>
      <c r="M123" s="191"/>
      <c r="N123" s="192"/>
      <c r="O123" s="66"/>
      <c r="P123" s="66"/>
      <c r="Q123" s="66"/>
      <c r="R123" s="66"/>
      <c r="S123" s="66"/>
      <c r="T123" s="67"/>
      <c r="U123" s="36"/>
      <c r="V123" s="36"/>
      <c r="W123" s="36"/>
      <c r="X123" s="36"/>
      <c r="Y123" s="36"/>
      <c r="Z123" s="36"/>
      <c r="AA123" s="36"/>
      <c r="AB123" s="36"/>
      <c r="AC123" s="36"/>
      <c r="AD123" s="36"/>
      <c r="AE123" s="36"/>
      <c r="AT123" s="19" t="s">
        <v>149</v>
      </c>
      <c r="AU123" s="19" t="s">
        <v>82</v>
      </c>
    </row>
    <row r="124" spans="1:65" s="2" customFormat="1" ht="58.5">
      <c r="A124" s="36"/>
      <c r="B124" s="37"/>
      <c r="C124" s="38"/>
      <c r="D124" s="188" t="s">
        <v>151</v>
      </c>
      <c r="E124" s="38"/>
      <c r="F124" s="193" t="s">
        <v>407</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151</v>
      </c>
      <c r="AU124" s="19" t="s">
        <v>82</v>
      </c>
    </row>
    <row r="125" spans="1:65" s="12" customFormat="1" ht="25.9" customHeight="1">
      <c r="B125" s="159"/>
      <c r="C125" s="160"/>
      <c r="D125" s="161" t="s">
        <v>71</v>
      </c>
      <c r="E125" s="162" t="s">
        <v>199</v>
      </c>
      <c r="F125" s="162" t="s">
        <v>200</v>
      </c>
      <c r="G125" s="160"/>
      <c r="H125" s="160"/>
      <c r="I125" s="163"/>
      <c r="J125" s="164">
        <f>BK125</f>
        <v>0</v>
      </c>
      <c r="K125" s="160"/>
      <c r="L125" s="165"/>
      <c r="M125" s="166"/>
      <c r="N125" s="167"/>
      <c r="O125" s="167"/>
      <c r="P125" s="168">
        <f>P126+P328+P366+P375+P402+P408</f>
        <v>0</v>
      </c>
      <c r="Q125" s="167"/>
      <c r="R125" s="168">
        <f>R126+R328+R366+R375+R402+R408</f>
        <v>33.510134200000003</v>
      </c>
      <c r="S125" s="167"/>
      <c r="T125" s="169">
        <f>T126+T328+T366+T375+T402+T408</f>
        <v>0</v>
      </c>
      <c r="AR125" s="170" t="s">
        <v>82</v>
      </c>
      <c r="AT125" s="171" t="s">
        <v>71</v>
      </c>
      <c r="AU125" s="171" t="s">
        <v>72</v>
      </c>
      <c r="AY125" s="170" t="s">
        <v>139</v>
      </c>
      <c r="BK125" s="172">
        <f>BK126+BK328+BK366+BK375+BK402+BK408</f>
        <v>0</v>
      </c>
    </row>
    <row r="126" spans="1:65" s="12" customFormat="1" ht="22.9" customHeight="1">
      <c r="B126" s="159"/>
      <c r="C126" s="160"/>
      <c r="D126" s="161" t="s">
        <v>71</v>
      </c>
      <c r="E126" s="173" t="s">
        <v>201</v>
      </c>
      <c r="F126" s="173" t="s">
        <v>202</v>
      </c>
      <c r="G126" s="160"/>
      <c r="H126" s="160"/>
      <c r="I126" s="163"/>
      <c r="J126" s="174">
        <f>BK126</f>
        <v>0</v>
      </c>
      <c r="K126" s="160"/>
      <c r="L126" s="165"/>
      <c r="M126" s="166"/>
      <c r="N126" s="167"/>
      <c r="O126" s="167"/>
      <c r="P126" s="168">
        <f>SUM(P127:P327)</f>
        <v>0</v>
      </c>
      <c r="Q126" s="167"/>
      <c r="R126" s="168">
        <f>SUM(R127:R327)</f>
        <v>7.0959176999999984</v>
      </c>
      <c r="S126" s="167"/>
      <c r="T126" s="169">
        <f>SUM(T127:T327)</f>
        <v>0</v>
      </c>
      <c r="AR126" s="170" t="s">
        <v>82</v>
      </c>
      <c r="AT126" s="171" t="s">
        <v>71</v>
      </c>
      <c r="AU126" s="171" t="s">
        <v>80</v>
      </c>
      <c r="AY126" s="170" t="s">
        <v>139</v>
      </c>
      <c r="BK126" s="172">
        <f>SUM(BK127:BK327)</f>
        <v>0</v>
      </c>
    </row>
    <row r="127" spans="1:65" s="2" customFormat="1" ht="14.45" customHeight="1">
      <c r="A127" s="36"/>
      <c r="B127" s="37"/>
      <c r="C127" s="175" t="s">
        <v>175</v>
      </c>
      <c r="D127" s="175" t="s">
        <v>142</v>
      </c>
      <c r="E127" s="176" t="s">
        <v>408</v>
      </c>
      <c r="F127" s="177" t="s">
        <v>409</v>
      </c>
      <c r="G127" s="178" t="s">
        <v>145</v>
      </c>
      <c r="H127" s="179">
        <v>682.75800000000004</v>
      </c>
      <c r="I127" s="180"/>
      <c r="J127" s="181">
        <f>ROUND(I127*H127,2)</f>
        <v>0</v>
      </c>
      <c r="K127" s="177" t="s">
        <v>146</v>
      </c>
      <c r="L127" s="41"/>
      <c r="M127" s="182" t="s">
        <v>19</v>
      </c>
      <c r="N127" s="183" t="s">
        <v>43</v>
      </c>
      <c r="O127" s="66"/>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206</v>
      </c>
      <c r="AT127" s="186" t="s">
        <v>142</v>
      </c>
      <c r="AU127" s="186" t="s">
        <v>82</v>
      </c>
      <c r="AY127" s="19" t="s">
        <v>139</v>
      </c>
      <c r="BE127" s="187">
        <f>IF(N127="základní",J127,0)</f>
        <v>0</v>
      </c>
      <c r="BF127" s="187">
        <f>IF(N127="snížená",J127,0)</f>
        <v>0</v>
      </c>
      <c r="BG127" s="187">
        <f>IF(N127="zákl. přenesená",J127,0)</f>
        <v>0</v>
      </c>
      <c r="BH127" s="187">
        <f>IF(N127="sníž. přenesená",J127,0)</f>
        <v>0</v>
      </c>
      <c r="BI127" s="187">
        <f>IF(N127="nulová",J127,0)</f>
        <v>0</v>
      </c>
      <c r="BJ127" s="19" t="s">
        <v>80</v>
      </c>
      <c r="BK127" s="187">
        <f>ROUND(I127*H127,2)</f>
        <v>0</v>
      </c>
      <c r="BL127" s="19" t="s">
        <v>206</v>
      </c>
      <c r="BM127" s="186" t="s">
        <v>410</v>
      </c>
    </row>
    <row r="128" spans="1:65" s="2" customFormat="1" ht="11.25">
      <c r="A128" s="36"/>
      <c r="B128" s="37"/>
      <c r="C128" s="38"/>
      <c r="D128" s="188" t="s">
        <v>149</v>
      </c>
      <c r="E128" s="38"/>
      <c r="F128" s="189" t="s">
        <v>411</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149</v>
      </c>
      <c r="AU128" s="19" t="s">
        <v>82</v>
      </c>
    </row>
    <row r="129" spans="1:51" s="2" customFormat="1" ht="39">
      <c r="A129" s="36"/>
      <c r="B129" s="37"/>
      <c r="C129" s="38"/>
      <c r="D129" s="188" t="s">
        <v>151</v>
      </c>
      <c r="E129" s="38"/>
      <c r="F129" s="193" t="s">
        <v>412</v>
      </c>
      <c r="G129" s="38"/>
      <c r="H129" s="38"/>
      <c r="I129" s="190"/>
      <c r="J129" s="38"/>
      <c r="K129" s="38"/>
      <c r="L129" s="41"/>
      <c r="M129" s="191"/>
      <c r="N129" s="192"/>
      <c r="O129" s="66"/>
      <c r="P129" s="66"/>
      <c r="Q129" s="66"/>
      <c r="R129" s="66"/>
      <c r="S129" s="66"/>
      <c r="T129" s="67"/>
      <c r="U129" s="36"/>
      <c r="V129" s="36"/>
      <c r="W129" s="36"/>
      <c r="X129" s="36"/>
      <c r="Y129" s="36"/>
      <c r="Z129" s="36"/>
      <c r="AA129" s="36"/>
      <c r="AB129" s="36"/>
      <c r="AC129" s="36"/>
      <c r="AD129" s="36"/>
      <c r="AE129" s="36"/>
      <c r="AT129" s="19" t="s">
        <v>151</v>
      </c>
      <c r="AU129" s="19" t="s">
        <v>82</v>
      </c>
    </row>
    <row r="130" spans="1:51" s="13" customFormat="1" ht="11.25">
      <c r="B130" s="194"/>
      <c r="C130" s="195"/>
      <c r="D130" s="188" t="s">
        <v>153</v>
      </c>
      <c r="E130" s="196" t="s">
        <v>19</v>
      </c>
      <c r="F130" s="197" t="s">
        <v>413</v>
      </c>
      <c r="G130" s="195"/>
      <c r="H130" s="198">
        <v>603.75</v>
      </c>
      <c r="I130" s="199"/>
      <c r="J130" s="195"/>
      <c r="K130" s="195"/>
      <c r="L130" s="200"/>
      <c r="M130" s="201"/>
      <c r="N130" s="202"/>
      <c r="O130" s="202"/>
      <c r="P130" s="202"/>
      <c r="Q130" s="202"/>
      <c r="R130" s="202"/>
      <c r="S130" s="202"/>
      <c r="T130" s="203"/>
      <c r="AT130" s="204" t="s">
        <v>153</v>
      </c>
      <c r="AU130" s="204" t="s">
        <v>82</v>
      </c>
      <c r="AV130" s="13" t="s">
        <v>82</v>
      </c>
      <c r="AW130" s="13" t="s">
        <v>31</v>
      </c>
      <c r="AX130" s="13" t="s">
        <v>72</v>
      </c>
      <c r="AY130" s="204" t="s">
        <v>139</v>
      </c>
    </row>
    <row r="131" spans="1:51" s="13" customFormat="1" ht="11.25">
      <c r="B131" s="194"/>
      <c r="C131" s="195"/>
      <c r="D131" s="188" t="s">
        <v>153</v>
      </c>
      <c r="E131" s="196" t="s">
        <v>19</v>
      </c>
      <c r="F131" s="197" t="s">
        <v>414</v>
      </c>
      <c r="G131" s="195"/>
      <c r="H131" s="198">
        <v>-6.1749999999999998</v>
      </c>
      <c r="I131" s="199"/>
      <c r="J131" s="195"/>
      <c r="K131" s="195"/>
      <c r="L131" s="200"/>
      <c r="M131" s="201"/>
      <c r="N131" s="202"/>
      <c r="O131" s="202"/>
      <c r="P131" s="202"/>
      <c r="Q131" s="202"/>
      <c r="R131" s="202"/>
      <c r="S131" s="202"/>
      <c r="T131" s="203"/>
      <c r="AT131" s="204" t="s">
        <v>153</v>
      </c>
      <c r="AU131" s="204" t="s">
        <v>82</v>
      </c>
      <c r="AV131" s="13" t="s">
        <v>82</v>
      </c>
      <c r="AW131" s="13" t="s">
        <v>31</v>
      </c>
      <c r="AX131" s="13" t="s">
        <v>72</v>
      </c>
      <c r="AY131" s="204" t="s">
        <v>139</v>
      </c>
    </row>
    <row r="132" spans="1:51" s="15" customFormat="1" ht="11.25">
      <c r="B132" s="216"/>
      <c r="C132" s="217"/>
      <c r="D132" s="188" t="s">
        <v>153</v>
      </c>
      <c r="E132" s="218" t="s">
        <v>19</v>
      </c>
      <c r="F132" s="219" t="s">
        <v>374</v>
      </c>
      <c r="G132" s="217"/>
      <c r="H132" s="218" t="s">
        <v>19</v>
      </c>
      <c r="I132" s="220"/>
      <c r="J132" s="217"/>
      <c r="K132" s="217"/>
      <c r="L132" s="221"/>
      <c r="M132" s="222"/>
      <c r="N132" s="223"/>
      <c r="O132" s="223"/>
      <c r="P132" s="223"/>
      <c r="Q132" s="223"/>
      <c r="R132" s="223"/>
      <c r="S132" s="223"/>
      <c r="T132" s="224"/>
      <c r="AT132" s="225" t="s">
        <v>153</v>
      </c>
      <c r="AU132" s="225" t="s">
        <v>82</v>
      </c>
      <c r="AV132" s="15" t="s">
        <v>80</v>
      </c>
      <c r="AW132" s="15" t="s">
        <v>31</v>
      </c>
      <c r="AX132" s="15" t="s">
        <v>72</v>
      </c>
      <c r="AY132" s="225" t="s">
        <v>139</v>
      </c>
    </row>
    <row r="133" spans="1:51" s="13" customFormat="1" ht="11.25">
      <c r="B133" s="194"/>
      <c r="C133" s="195"/>
      <c r="D133" s="188" t="s">
        <v>153</v>
      </c>
      <c r="E133" s="196" t="s">
        <v>19</v>
      </c>
      <c r="F133" s="197" t="s">
        <v>391</v>
      </c>
      <c r="G133" s="195"/>
      <c r="H133" s="198">
        <v>15.363</v>
      </c>
      <c r="I133" s="199"/>
      <c r="J133" s="195"/>
      <c r="K133" s="195"/>
      <c r="L133" s="200"/>
      <c r="M133" s="201"/>
      <c r="N133" s="202"/>
      <c r="O133" s="202"/>
      <c r="P133" s="202"/>
      <c r="Q133" s="202"/>
      <c r="R133" s="202"/>
      <c r="S133" s="202"/>
      <c r="T133" s="203"/>
      <c r="AT133" s="204" t="s">
        <v>153</v>
      </c>
      <c r="AU133" s="204" t="s">
        <v>82</v>
      </c>
      <c r="AV133" s="13" t="s">
        <v>82</v>
      </c>
      <c r="AW133" s="13" t="s">
        <v>31</v>
      </c>
      <c r="AX133" s="13" t="s">
        <v>72</v>
      </c>
      <c r="AY133" s="204" t="s">
        <v>139</v>
      </c>
    </row>
    <row r="134" spans="1:51" s="13" customFormat="1" ht="11.25">
      <c r="B134" s="194"/>
      <c r="C134" s="195"/>
      <c r="D134" s="188" t="s">
        <v>153</v>
      </c>
      <c r="E134" s="196" t="s">
        <v>19</v>
      </c>
      <c r="F134" s="197" t="s">
        <v>392</v>
      </c>
      <c r="G134" s="195"/>
      <c r="H134" s="198">
        <v>9.157</v>
      </c>
      <c r="I134" s="199"/>
      <c r="J134" s="195"/>
      <c r="K134" s="195"/>
      <c r="L134" s="200"/>
      <c r="M134" s="201"/>
      <c r="N134" s="202"/>
      <c r="O134" s="202"/>
      <c r="P134" s="202"/>
      <c r="Q134" s="202"/>
      <c r="R134" s="202"/>
      <c r="S134" s="202"/>
      <c r="T134" s="203"/>
      <c r="AT134" s="204" t="s">
        <v>153</v>
      </c>
      <c r="AU134" s="204" t="s">
        <v>82</v>
      </c>
      <c r="AV134" s="13" t="s">
        <v>82</v>
      </c>
      <c r="AW134" s="13" t="s">
        <v>31</v>
      </c>
      <c r="AX134" s="13" t="s">
        <v>72</v>
      </c>
      <c r="AY134" s="204" t="s">
        <v>139</v>
      </c>
    </row>
    <row r="135" spans="1:51" s="13" customFormat="1" ht="11.25">
      <c r="B135" s="194"/>
      <c r="C135" s="195"/>
      <c r="D135" s="188" t="s">
        <v>153</v>
      </c>
      <c r="E135" s="196" t="s">
        <v>19</v>
      </c>
      <c r="F135" s="197" t="s">
        <v>393</v>
      </c>
      <c r="G135" s="195"/>
      <c r="H135" s="198">
        <v>12.331</v>
      </c>
      <c r="I135" s="199"/>
      <c r="J135" s="195"/>
      <c r="K135" s="195"/>
      <c r="L135" s="200"/>
      <c r="M135" s="201"/>
      <c r="N135" s="202"/>
      <c r="O135" s="202"/>
      <c r="P135" s="202"/>
      <c r="Q135" s="202"/>
      <c r="R135" s="202"/>
      <c r="S135" s="202"/>
      <c r="T135" s="203"/>
      <c r="AT135" s="204" t="s">
        <v>153</v>
      </c>
      <c r="AU135" s="204" t="s">
        <v>82</v>
      </c>
      <c r="AV135" s="13" t="s">
        <v>82</v>
      </c>
      <c r="AW135" s="13" t="s">
        <v>31</v>
      </c>
      <c r="AX135" s="13" t="s">
        <v>72</v>
      </c>
      <c r="AY135" s="204" t="s">
        <v>139</v>
      </c>
    </row>
    <row r="136" spans="1:51" s="13" customFormat="1" ht="11.25">
      <c r="B136" s="194"/>
      <c r="C136" s="195"/>
      <c r="D136" s="188" t="s">
        <v>153</v>
      </c>
      <c r="E136" s="196" t="s">
        <v>19</v>
      </c>
      <c r="F136" s="197" t="s">
        <v>394</v>
      </c>
      <c r="G136" s="195"/>
      <c r="H136" s="198">
        <v>10.222</v>
      </c>
      <c r="I136" s="199"/>
      <c r="J136" s="195"/>
      <c r="K136" s="195"/>
      <c r="L136" s="200"/>
      <c r="M136" s="201"/>
      <c r="N136" s="202"/>
      <c r="O136" s="202"/>
      <c r="P136" s="202"/>
      <c r="Q136" s="202"/>
      <c r="R136" s="202"/>
      <c r="S136" s="202"/>
      <c r="T136" s="203"/>
      <c r="AT136" s="204" t="s">
        <v>153</v>
      </c>
      <c r="AU136" s="204" t="s">
        <v>82</v>
      </c>
      <c r="AV136" s="13" t="s">
        <v>82</v>
      </c>
      <c r="AW136" s="13" t="s">
        <v>31</v>
      </c>
      <c r="AX136" s="13" t="s">
        <v>72</v>
      </c>
      <c r="AY136" s="204" t="s">
        <v>139</v>
      </c>
    </row>
    <row r="137" spans="1:51" s="13" customFormat="1" ht="11.25">
      <c r="B137" s="194"/>
      <c r="C137" s="195"/>
      <c r="D137" s="188" t="s">
        <v>153</v>
      </c>
      <c r="E137" s="196" t="s">
        <v>19</v>
      </c>
      <c r="F137" s="197" t="s">
        <v>395</v>
      </c>
      <c r="G137" s="195"/>
      <c r="H137" s="198">
        <v>10.53</v>
      </c>
      <c r="I137" s="199"/>
      <c r="J137" s="195"/>
      <c r="K137" s="195"/>
      <c r="L137" s="200"/>
      <c r="M137" s="201"/>
      <c r="N137" s="202"/>
      <c r="O137" s="202"/>
      <c r="P137" s="202"/>
      <c r="Q137" s="202"/>
      <c r="R137" s="202"/>
      <c r="S137" s="202"/>
      <c r="T137" s="203"/>
      <c r="AT137" s="204" t="s">
        <v>153</v>
      </c>
      <c r="AU137" s="204" t="s">
        <v>82</v>
      </c>
      <c r="AV137" s="13" t="s">
        <v>82</v>
      </c>
      <c r="AW137" s="13" t="s">
        <v>31</v>
      </c>
      <c r="AX137" s="13" t="s">
        <v>72</v>
      </c>
      <c r="AY137" s="204" t="s">
        <v>139</v>
      </c>
    </row>
    <row r="138" spans="1:51" s="15" customFormat="1" ht="11.25">
      <c r="B138" s="216"/>
      <c r="C138" s="217"/>
      <c r="D138" s="188" t="s">
        <v>153</v>
      </c>
      <c r="E138" s="218" t="s">
        <v>19</v>
      </c>
      <c r="F138" s="219" t="s">
        <v>376</v>
      </c>
      <c r="G138" s="217"/>
      <c r="H138" s="218" t="s">
        <v>19</v>
      </c>
      <c r="I138" s="220"/>
      <c r="J138" s="217"/>
      <c r="K138" s="217"/>
      <c r="L138" s="221"/>
      <c r="M138" s="222"/>
      <c r="N138" s="223"/>
      <c r="O138" s="223"/>
      <c r="P138" s="223"/>
      <c r="Q138" s="223"/>
      <c r="R138" s="223"/>
      <c r="S138" s="223"/>
      <c r="T138" s="224"/>
      <c r="AT138" s="225" t="s">
        <v>153</v>
      </c>
      <c r="AU138" s="225" t="s">
        <v>82</v>
      </c>
      <c r="AV138" s="15" t="s">
        <v>80</v>
      </c>
      <c r="AW138" s="15" t="s">
        <v>31</v>
      </c>
      <c r="AX138" s="15" t="s">
        <v>72</v>
      </c>
      <c r="AY138" s="225" t="s">
        <v>139</v>
      </c>
    </row>
    <row r="139" spans="1:51" s="13" customFormat="1" ht="11.25">
      <c r="B139" s="194"/>
      <c r="C139" s="195"/>
      <c r="D139" s="188" t="s">
        <v>153</v>
      </c>
      <c r="E139" s="196" t="s">
        <v>19</v>
      </c>
      <c r="F139" s="197" t="s">
        <v>396</v>
      </c>
      <c r="G139" s="195"/>
      <c r="H139" s="198">
        <v>3.194</v>
      </c>
      <c r="I139" s="199"/>
      <c r="J139" s="195"/>
      <c r="K139" s="195"/>
      <c r="L139" s="200"/>
      <c r="M139" s="201"/>
      <c r="N139" s="202"/>
      <c r="O139" s="202"/>
      <c r="P139" s="202"/>
      <c r="Q139" s="202"/>
      <c r="R139" s="202"/>
      <c r="S139" s="202"/>
      <c r="T139" s="203"/>
      <c r="AT139" s="204" t="s">
        <v>153</v>
      </c>
      <c r="AU139" s="204" t="s">
        <v>82</v>
      </c>
      <c r="AV139" s="13" t="s">
        <v>82</v>
      </c>
      <c r="AW139" s="13" t="s">
        <v>31</v>
      </c>
      <c r="AX139" s="13" t="s">
        <v>72</v>
      </c>
      <c r="AY139" s="204" t="s">
        <v>139</v>
      </c>
    </row>
    <row r="140" spans="1:51" s="13" customFormat="1" ht="11.25">
      <c r="B140" s="194"/>
      <c r="C140" s="195"/>
      <c r="D140" s="188" t="s">
        <v>153</v>
      </c>
      <c r="E140" s="196" t="s">
        <v>19</v>
      </c>
      <c r="F140" s="197" t="s">
        <v>397</v>
      </c>
      <c r="G140" s="195"/>
      <c r="H140" s="198">
        <v>3.0459999999999998</v>
      </c>
      <c r="I140" s="199"/>
      <c r="J140" s="195"/>
      <c r="K140" s="195"/>
      <c r="L140" s="200"/>
      <c r="M140" s="201"/>
      <c r="N140" s="202"/>
      <c r="O140" s="202"/>
      <c r="P140" s="202"/>
      <c r="Q140" s="202"/>
      <c r="R140" s="202"/>
      <c r="S140" s="202"/>
      <c r="T140" s="203"/>
      <c r="AT140" s="204" t="s">
        <v>153</v>
      </c>
      <c r="AU140" s="204" t="s">
        <v>82</v>
      </c>
      <c r="AV140" s="13" t="s">
        <v>82</v>
      </c>
      <c r="AW140" s="13" t="s">
        <v>31</v>
      </c>
      <c r="AX140" s="13" t="s">
        <v>72</v>
      </c>
      <c r="AY140" s="204" t="s">
        <v>139</v>
      </c>
    </row>
    <row r="141" spans="1:51" s="13" customFormat="1" ht="11.25">
      <c r="B141" s="194"/>
      <c r="C141" s="195"/>
      <c r="D141" s="188" t="s">
        <v>153</v>
      </c>
      <c r="E141" s="196" t="s">
        <v>19</v>
      </c>
      <c r="F141" s="197" t="s">
        <v>398</v>
      </c>
      <c r="G141" s="195"/>
      <c r="H141" s="198">
        <v>2.2559999999999998</v>
      </c>
      <c r="I141" s="199"/>
      <c r="J141" s="195"/>
      <c r="K141" s="195"/>
      <c r="L141" s="200"/>
      <c r="M141" s="201"/>
      <c r="N141" s="202"/>
      <c r="O141" s="202"/>
      <c r="P141" s="202"/>
      <c r="Q141" s="202"/>
      <c r="R141" s="202"/>
      <c r="S141" s="202"/>
      <c r="T141" s="203"/>
      <c r="AT141" s="204" t="s">
        <v>153</v>
      </c>
      <c r="AU141" s="204" t="s">
        <v>82</v>
      </c>
      <c r="AV141" s="13" t="s">
        <v>82</v>
      </c>
      <c r="AW141" s="13" t="s">
        <v>31</v>
      </c>
      <c r="AX141" s="13" t="s">
        <v>72</v>
      </c>
      <c r="AY141" s="204" t="s">
        <v>139</v>
      </c>
    </row>
    <row r="142" spans="1:51" s="13" customFormat="1" ht="11.25">
      <c r="B142" s="194"/>
      <c r="C142" s="195"/>
      <c r="D142" s="188" t="s">
        <v>153</v>
      </c>
      <c r="E142" s="196" t="s">
        <v>19</v>
      </c>
      <c r="F142" s="197" t="s">
        <v>399</v>
      </c>
      <c r="G142" s="195"/>
      <c r="H142" s="198">
        <v>14.335000000000001</v>
      </c>
      <c r="I142" s="199"/>
      <c r="J142" s="195"/>
      <c r="K142" s="195"/>
      <c r="L142" s="200"/>
      <c r="M142" s="201"/>
      <c r="N142" s="202"/>
      <c r="O142" s="202"/>
      <c r="P142" s="202"/>
      <c r="Q142" s="202"/>
      <c r="R142" s="202"/>
      <c r="S142" s="202"/>
      <c r="T142" s="203"/>
      <c r="AT142" s="204" t="s">
        <v>153</v>
      </c>
      <c r="AU142" s="204" t="s">
        <v>82</v>
      </c>
      <c r="AV142" s="13" t="s">
        <v>82</v>
      </c>
      <c r="AW142" s="13" t="s">
        <v>31</v>
      </c>
      <c r="AX142" s="13" t="s">
        <v>72</v>
      </c>
      <c r="AY142" s="204" t="s">
        <v>139</v>
      </c>
    </row>
    <row r="143" spans="1:51" s="13" customFormat="1" ht="11.25">
      <c r="B143" s="194"/>
      <c r="C143" s="195"/>
      <c r="D143" s="188" t="s">
        <v>153</v>
      </c>
      <c r="E143" s="196" t="s">
        <v>19</v>
      </c>
      <c r="F143" s="197" t="s">
        <v>400</v>
      </c>
      <c r="G143" s="195"/>
      <c r="H143" s="198">
        <v>4.7489999999999997</v>
      </c>
      <c r="I143" s="199"/>
      <c r="J143" s="195"/>
      <c r="K143" s="195"/>
      <c r="L143" s="200"/>
      <c r="M143" s="201"/>
      <c r="N143" s="202"/>
      <c r="O143" s="202"/>
      <c r="P143" s="202"/>
      <c r="Q143" s="202"/>
      <c r="R143" s="202"/>
      <c r="S143" s="202"/>
      <c r="T143" s="203"/>
      <c r="AT143" s="204" t="s">
        <v>153</v>
      </c>
      <c r="AU143" s="204" t="s">
        <v>82</v>
      </c>
      <c r="AV143" s="13" t="s">
        <v>82</v>
      </c>
      <c r="AW143" s="13" t="s">
        <v>31</v>
      </c>
      <c r="AX143" s="13" t="s">
        <v>72</v>
      </c>
      <c r="AY143" s="204" t="s">
        <v>139</v>
      </c>
    </row>
    <row r="144" spans="1:51" s="14" customFormat="1" ht="11.25">
      <c r="B144" s="205"/>
      <c r="C144" s="206"/>
      <c r="D144" s="188" t="s">
        <v>153</v>
      </c>
      <c r="E144" s="207" t="s">
        <v>19</v>
      </c>
      <c r="F144" s="208" t="s">
        <v>188</v>
      </c>
      <c r="G144" s="206"/>
      <c r="H144" s="209">
        <v>682.75800000000015</v>
      </c>
      <c r="I144" s="210"/>
      <c r="J144" s="206"/>
      <c r="K144" s="206"/>
      <c r="L144" s="211"/>
      <c r="M144" s="212"/>
      <c r="N144" s="213"/>
      <c r="O144" s="213"/>
      <c r="P144" s="213"/>
      <c r="Q144" s="213"/>
      <c r="R144" s="213"/>
      <c r="S144" s="213"/>
      <c r="T144" s="214"/>
      <c r="AT144" s="215" t="s">
        <v>153</v>
      </c>
      <c r="AU144" s="215" t="s">
        <v>82</v>
      </c>
      <c r="AV144" s="14" t="s">
        <v>147</v>
      </c>
      <c r="AW144" s="14" t="s">
        <v>31</v>
      </c>
      <c r="AX144" s="14" t="s">
        <v>80</v>
      </c>
      <c r="AY144" s="215" t="s">
        <v>139</v>
      </c>
    </row>
    <row r="145" spans="1:65" s="2" customFormat="1" ht="14.45" customHeight="1">
      <c r="A145" s="36"/>
      <c r="B145" s="37"/>
      <c r="C145" s="226" t="s">
        <v>181</v>
      </c>
      <c r="D145" s="226" t="s">
        <v>237</v>
      </c>
      <c r="E145" s="227" t="s">
        <v>415</v>
      </c>
      <c r="F145" s="228" t="s">
        <v>416</v>
      </c>
      <c r="G145" s="229" t="s">
        <v>171</v>
      </c>
      <c r="H145" s="230">
        <v>0.20499999999999999</v>
      </c>
      <c r="I145" s="231"/>
      <c r="J145" s="232">
        <f>ROUND(I145*H145,2)</f>
        <v>0</v>
      </c>
      <c r="K145" s="228" t="s">
        <v>146</v>
      </c>
      <c r="L145" s="233"/>
      <c r="M145" s="234" t="s">
        <v>19</v>
      </c>
      <c r="N145" s="235" t="s">
        <v>43</v>
      </c>
      <c r="O145" s="66"/>
      <c r="P145" s="184">
        <f>O145*H145</f>
        <v>0</v>
      </c>
      <c r="Q145" s="184">
        <v>1</v>
      </c>
      <c r="R145" s="184">
        <f>Q145*H145</f>
        <v>0.20499999999999999</v>
      </c>
      <c r="S145" s="184">
        <v>0</v>
      </c>
      <c r="T145" s="185">
        <f>S145*H145</f>
        <v>0</v>
      </c>
      <c r="U145" s="36"/>
      <c r="V145" s="36"/>
      <c r="W145" s="36"/>
      <c r="X145" s="36"/>
      <c r="Y145" s="36"/>
      <c r="Z145" s="36"/>
      <c r="AA145" s="36"/>
      <c r="AB145" s="36"/>
      <c r="AC145" s="36"/>
      <c r="AD145" s="36"/>
      <c r="AE145" s="36"/>
      <c r="AR145" s="186" t="s">
        <v>240</v>
      </c>
      <c r="AT145" s="186" t="s">
        <v>237</v>
      </c>
      <c r="AU145" s="186" t="s">
        <v>82</v>
      </c>
      <c r="AY145" s="19" t="s">
        <v>139</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206</v>
      </c>
      <c r="BM145" s="186" t="s">
        <v>417</v>
      </c>
    </row>
    <row r="146" spans="1:65" s="2" customFormat="1" ht="11.25">
      <c r="A146" s="36"/>
      <c r="B146" s="37"/>
      <c r="C146" s="38"/>
      <c r="D146" s="188" t="s">
        <v>149</v>
      </c>
      <c r="E146" s="38"/>
      <c r="F146" s="189" t="s">
        <v>416</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149</v>
      </c>
      <c r="AU146" s="19" t="s">
        <v>82</v>
      </c>
    </row>
    <row r="147" spans="1:65" s="13" customFormat="1" ht="11.25">
      <c r="B147" s="194"/>
      <c r="C147" s="195"/>
      <c r="D147" s="188" t="s">
        <v>153</v>
      </c>
      <c r="E147" s="195"/>
      <c r="F147" s="197" t="s">
        <v>418</v>
      </c>
      <c r="G147" s="195"/>
      <c r="H147" s="198">
        <v>0.20499999999999999</v>
      </c>
      <c r="I147" s="199"/>
      <c r="J147" s="195"/>
      <c r="K147" s="195"/>
      <c r="L147" s="200"/>
      <c r="M147" s="201"/>
      <c r="N147" s="202"/>
      <c r="O147" s="202"/>
      <c r="P147" s="202"/>
      <c r="Q147" s="202"/>
      <c r="R147" s="202"/>
      <c r="S147" s="202"/>
      <c r="T147" s="203"/>
      <c r="AT147" s="204" t="s">
        <v>153</v>
      </c>
      <c r="AU147" s="204" t="s">
        <v>82</v>
      </c>
      <c r="AV147" s="13" t="s">
        <v>82</v>
      </c>
      <c r="AW147" s="13" t="s">
        <v>4</v>
      </c>
      <c r="AX147" s="13" t="s">
        <v>80</v>
      </c>
      <c r="AY147" s="204" t="s">
        <v>139</v>
      </c>
    </row>
    <row r="148" spans="1:65" s="2" customFormat="1" ht="14.45" customHeight="1">
      <c r="A148" s="36"/>
      <c r="B148" s="37"/>
      <c r="C148" s="175" t="s">
        <v>189</v>
      </c>
      <c r="D148" s="175" t="s">
        <v>142</v>
      </c>
      <c r="E148" s="176" t="s">
        <v>419</v>
      </c>
      <c r="F148" s="177" t="s">
        <v>420</v>
      </c>
      <c r="G148" s="178" t="s">
        <v>145</v>
      </c>
      <c r="H148" s="179">
        <v>597.57500000000005</v>
      </c>
      <c r="I148" s="180"/>
      <c r="J148" s="181">
        <f>ROUND(I148*H148,2)</f>
        <v>0</v>
      </c>
      <c r="K148" s="177" t="s">
        <v>146</v>
      </c>
      <c r="L148" s="41"/>
      <c r="M148" s="182" t="s">
        <v>19</v>
      </c>
      <c r="N148" s="183" t="s">
        <v>43</v>
      </c>
      <c r="O148" s="66"/>
      <c r="P148" s="184">
        <f>O148*H148</f>
        <v>0</v>
      </c>
      <c r="Q148" s="184">
        <v>8.8000000000000003E-4</v>
      </c>
      <c r="R148" s="184">
        <f>Q148*H148</f>
        <v>0.52586600000000006</v>
      </c>
      <c r="S148" s="184">
        <v>0</v>
      </c>
      <c r="T148" s="185">
        <f>S148*H148</f>
        <v>0</v>
      </c>
      <c r="U148" s="36"/>
      <c r="V148" s="36"/>
      <c r="W148" s="36"/>
      <c r="X148" s="36"/>
      <c r="Y148" s="36"/>
      <c r="Z148" s="36"/>
      <c r="AA148" s="36"/>
      <c r="AB148" s="36"/>
      <c r="AC148" s="36"/>
      <c r="AD148" s="36"/>
      <c r="AE148" s="36"/>
      <c r="AR148" s="186" t="s">
        <v>206</v>
      </c>
      <c r="AT148" s="186" t="s">
        <v>142</v>
      </c>
      <c r="AU148" s="186" t="s">
        <v>82</v>
      </c>
      <c r="AY148" s="19" t="s">
        <v>139</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206</v>
      </c>
      <c r="BM148" s="186" t="s">
        <v>421</v>
      </c>
    </row>
    <row r="149" spans="1:65" s="2" customFormat="1" ht="11.25">
      <c r="A149" s="36"/>
      <c r="B149" s="37"/>
      <c r="C149" s="38"/>
      <c r="D149" s="188" t="s">
        <v>149</v>
      </c>
      <c r="E149" s="38"/>
      <c r="F149" s="189" t="s">
        <v>422</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149</v>
      </c>
      <c r="AU149" s="19" t="s">
        <v>82</v>
      </c>
    </row>
    <row r="150" spans="1:65" s="2" customFormat="1" ht="39">
      <c r="A150" s="36"/>
      <c r="B150" s="37"/>
      <c r="C150" s="38"/>
      <c r="D150" s="188" t="s">
        <v>151</v>
      </c>
      <c r="E150" s="38"/>
      <c r="F150" s="193" t="s">
        <v>423</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151</v>
      </c>
      <c r="AU150" s="19" t="s">
        <v>82</v>
      </c>
    </row>
    <row r="151" spans="1:65" s="2" customFormat="1" ht="24.2" customHeight="1">
      <c r="A151" s="36"/>
      <c r="B151" s="37"/>
      <c r="C151" s="226" t="s">
        <v>194</v>
      </c>
      <c r="D151" s="226" t="s">
        <v>237</v>
      </c>
      <c r="E151" s="227" t="s">
        <v>424</v>
      </c>
      <c r="F151" s="228" t="s">
        <v>425</v>
      </c>
      <c r="G151" s="229" t="s">
        <v>145</v>
      </c>
      <c r="H151" s="230">
        <v>687.21100000000001</v>
      </c>
      <c r="I151" s="231"/>
      <c r="J151" s="232">
        <f>ROUND(I151*H151,2)</f>
        <v>0</v>
      </c>
      <c r="K151" s="228" t="s">
        <v>146</v>
      </c>
      <c r="L151" s="233"/>
      <c r="M151" s="234" t="s">
        <v>19</v>
      </c>
      <c r="N151" s="235" t="s">
        <v>43</v>
      </c>
      <c r="O151" s="66"/>
      <c r="P151" s="184">
        <f>O151*H151</f>
        <v>0</v>
      </c>
      <c r="Q151" s="184">
        <v>5.1999999999999998E-3</v>
      </c>
      <c r="R151" s="184">
        <f>Q151*H151</f>
        <v>3.5734971999999998</v>
      </c>
      <c r="S151" s="184">
        <v>0</v>
      </c>
      <c r="T151" s="185">
        <f>S151*H151</f>
        <v>0</v>
      </c>
      <c r="U151" s="36"/>
      <c r="V151" s="36"/>
      <c r="W151" s="36"/>
      <c r="X151" s="36"/>
      <c r="Y151" s="36"/>
      <c r="Z151" s="36"/>
      <c r="AA151" s="36"/>
      <c r="AB151" s="36"/>
      <c r="AC151" s="36"/>
      <c r="AD151" s="36"/>
      <c r="AE151" s="36"/>
      <c r="AR151" s="186" t="s">
        <v>240</v>
      </c>
      <c r="AT151" s="186" t="s">
        <v>237</v>
      </c>
      <c r="AU151" s="186" t="s">
        <v>82</v>
      </c>
      <c r="AY151" s="19" t="s">
        <v>139</v>
      </c>
      <c r="BE151" s="187">
        <f>IF(N151="základní",J151,0)</f>
        <v>0</v>
      </c>
      <c r="BF151" s="187">
        <f>IF(N151="snížená",J151,0)</f>
        <v>0</v>
      </c>
      <c r="BG151" s="187">
        <f>IF(N151="zákl. přenesená",J151,0)</f>
        <v>0</v>
      </c>
      <c r="BH151" s="187">
        <f>IF(N151="sníž. přenesená",J151,0)</f>
        <v>0</v>
      </c>
      <c r="BI151" s="187">
        <f>IF(N151="nulová",J151,0)</f>
        <v>0</v>
      </c>
      <c r="BJ151" s="19" t="s">
        <v>80</v>
      </c>
      <c r="BK151" s="187">
        <f>ROUND(I151*H151,2)</f>
        <v>0</v>
      </c>
      <c r="BL151" s="19" t="s">
        <v>206</v>
      </c>
      <c r="BM151" s="186" t="s">
        <v>426</v>
      </c>
    </row>
    <row r="152" spans="1:65" s="2" customFormat="1" ht="19.5">
      <c r="A152" s="36"/>
      <c r="B152" s="37"/>
      <c r="C152" s="38"/>
      <c r="D152" s="188" t="s">
        <v>149</v>
      </c>
      <c r="E152" s="38"/>
      <c r="F152" s="189" t="s">
        <v>425</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149</v>
      </c>
      <c r="AU152" s="19" t="s">
        <v>82</v>
      </c>
    </row>
    <row r="153" spans="1:65" s="2" customFormat="1" ht="14.45" customHeight="1">
      <c r="A153" s="36"/>
      <c r="B153" s="37"/>
      <c r="C153" s="175" t="s">
        <v>203</v>
      </c>
      <c r="D153" s="175" t="s">
        <v>142</v>
      </c>
      <c r="E153" s="176" t="s">
        <v>427</v>
      </c>
      <c r="F153" s="177" t="s">
        <v>428</v>
      </c>
      <c r="G153" s="178" t="s">
        <v>145</v>
      </c>
      <c r="H153" s="179">
        <v>192.66800000000001</v>
      </c>
      <c r="I153" s="180"/>
      <c r="J153" s="181">
        <f>ROUND(I153*H153,2)</f>
        <v>0</v>
      </c>
      <c r="K153" s="177" t="s">
        <v>146</v>
      </c>
      <c r="L153" s="41"/>
      <c r="M153" s="182" t="s">
        <v>19</v>
      </c>
      <c r="N153" s="183" t="s">
        <v>43</v>
      </c>
      <c r="O153" s="66"/>
      <c r="P153" s="184">
        <f>O153*H153</f>
        <v>0</v>
      </c>
      <c r="Q153" s="184">
        <v>1.9000000000000001E-4</v>
      </c>
      <c r="R153" s="184">
        <f>Q153*H153</f>
        <v>3.6606920000000001E-2</v>
      </c>
      <c r="S153" s="184">
        <v>0</v>
      </c>
      <c r="T153" s="185">
        <f>S153*H153</f>
        <v>0</v>
      </c>
      <c r="U153" s="36"/>
      <c r="V153" s="36"/>
      <c r="W153" s="36"/>
      <c r="X153" s="36"/>
      <c r="Y153" s="36"/>
      <c r="Z153" s="36"/>
      <c r="AA153" s="36"/>
      <c r="AB153" s="36"/>
      <c r="AC153" s="36"/>
      <c r="AD153" s="36"/>
      <c r="AE153" s="36"/>
      <c r="AR153" s="186" t="s">
        <v>206</v>
      </c>
      <c r="AT153" s="186" t="s">
        <v>142</v>
      </c>
      <c r="AU153" s="186" t="s">
        <v>82</v>
      </c>
      <c r="AY153" s="19" t="s">
        <v>139</v>
      </c>
      <c r="BE153" s="187">
        <f>IF(N153="základní",J153,0)</f>
        <v>0</v>
      </c>
      <c r="BF153" s="187">
        <f>IF(N153="snížená",J153,0)</f>
        <v>0</v>
      </c>
      <c r="BG153" s="187">
        <f>IF(N153="zákl. přenesená",J153,0)</f>
        <v>0</v>
      </c>
      <c r="BH153" s="187">
        <f>IF(N153="sníž. přenesená",J153,0)</f>
        <v>0</v>
      </c>
      <c r="BI153" s="187">
        <f>IF(N153="nulová",J153,0)</f>
        <v>0</v>
      </c>
      <c r="BJ153" s="19" t="s">
        <v>80</v>
      </c>
      <c r="BK153" s="187">
        <f>ROUND(I153*H153,2)</f>
        <v>0</v>
      </c>
      <c r="BL153" s="19" t="s">
        <v>206</v>
      </c>
      <c r="BM153" s="186" t="s">
        <v>429</v>
      </c>
    </row>
    <row r="154" spans="1:65" s="2" customFormat="1" ht="11.25">
      <c r="A154" s="36"/>
      <c r="B154" s="37"/>
      <c r="C154" s="38"/>
      <c r="D154" s="188" t="s">
        <v>149</v>
      </c>
      <c r="E154" s="38"/>
      <c r="F154" s="189" t="s">
        <v>430</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149</v>
      </c>
      <c r="AU154" s="19" t="s">
        <v>82</v>
      </c>
    </row>
    <row r="155" spans="1:65" s="2" customFormat="1" ht="39">
      <c r="A155" s="36"/>
      <c r="B155" s="37"/>
      <c r="C155" s="38"/>
      <c r="D155" s="188" t="s">
        <v>151</v>
      </c>
      <c r="E155" s="38"/>
      <c r="F155" s="193" t="s">
        <v>423</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151</v>
      </c>
      <c r="AU155" s="19" t="s">
        <v>82</v>
      </c>
    </row>
    <row r="156" spans="1:65" s="15" customFormat="1" ht="11.25">
      <c r="B156" s="216"/>
      <c r="C156" s="217"/>
      <c r="D156" s="188" t="s">
        <v>153</v>
      </c>
      <c r="E156" s="218" t="s">
        <v>19</v>
      </c>
      <c r="F156" s="219" t="s">
        <v>374</v>
      </c>
      <c r="G156" s="217"/>
      <c r="H156" s="218" t="s">
        <v>19</v>
      </c>
      <c r="I156" s="220"/>
      <c r="J156" s="217"/>
      <c r="K156" s="217"/>
      <c r="L156" s="221"/>
      <c r="M156" s="222"/>
      <c r="N156" s="223"/>
      <c r="O156" s="223"/>
      <c r="P156" s="223"/>
      <c r="Q156" s="223"/>
      <c r="R156" s="223"/>
      <c r="S156" s="223"/>
      <c r="T156" s="224"/>
      <c r="AT156" s="225" t="s">
        <v>153</v>
      </c>
      <c r="AU156" s="225" t="s">
        <v>82</v>
      </c>
      <c r="AV156" s="15" t="s">
        <v>80</v>
      </c>
      <c r="AW156" s="15" t="s">
        <v>31</v>
      </c>
      <c r="AX156" s="15" t="s">
        <v>72</v>
      </c>
      <c r="AY156" s="225" t="s">
        <v>139</v>
      </c>
    </row>
    <row r="157" spans="1:65" s="13" customFormat="1" ht="11.25">
      <c r="B157" s="194"/>
      <c r="C157" s="195"/>
      <c r="D157" s="188" t="s">
        <v>153</v>
      </c>
      <c r="E157" s="196" t="s">
        <v>19</v>
      </c>
      <c r="F157" s="197" t="s">
        <v>391</v>
      </c>
      <c r="G157" s="195"/>
      <c r="H157" s="198">
        <v>15.363</v>
      </c>
      <c r="I157" s="199"/>
      <c r="J157" s="195"/>
      <c r="K157" s="195"/>
      <c r="L157" s="200"/>
      <c r="M157" s="201"/>
      <c r="N157" s="202"/>
      <c r="O157" s="202"/>
      <c r="P157" s="202"/>
      <c r="Q157" s="202"/>
      <c r="R157" s="202"/>
      <c r="S157" s="202"/>
      <c r="T157" s="203"/>
      <c r="AT157" s="204" t="s">
        <v>153</v>
      </c>
      <c r="AU157" s="204" t="s">
        <v>82</v>
      </c>
      <c r="AV157" s="13" t="s">
        <v>82</v>
      </c>
      <c r="AW157" s="13" t="s">
        <v>31</v>
      </c>
      <c r="AX157" s="13" t="s">
        <v>72</v>
      </c>
      <c r="AY157" s="204" t="s">
        <v>139</v>
      </c>
    </row>
    <row r="158" spans="1:65" s="13" customFormat="1" ht="11.25">
      <c r="B158" s="194"/>
      <c r="C158" s="195"/>
      <c r="D158" s="188" t="s">
        <v>153</v>
      </c>
      <c r="E158" s="196" t="s">
        <v>19</v>
      </c>
      <c r="F158" s="197" t="s">
        <v>392</v>
      </c>
      <c r="G158" s="195"/>
      <c r="H158" s="198">
        <v>9.157</v>
      </c>
      <c r="I158" s="199"/>
      <c r="J158" s="195"/>
      <c r="K158" s="195"/>
      <c r="L158" s="200"/>
      <c r="M158" s="201"/>
      <c r="N158" s="202"/>
      <c r="O158" s="202"/>
      <c r="P158" s="202"/>
      <c r="Q158" s="202"/>
      <c r="R158" s="202"/>
      <c r="S158" s="202"/>
      <c r="T158" s="203"/>
      <c r="AT158" s="204" t="s">
        <v>153</v>
      </c>
      <c r="AU158" s="204" t="s">
        <v>82</v>
      </c>
      <c r="AV158" s="13" t="s">
        <v>82</v>
      </c>
      <c r="AW158" s="13" t="s">
        <v>31</v>
      </c>
      <c r="AX158" s="13" t="s">
        <v>72</v>
      </c>
      <c r="AY158" s="204" t="s">
        <v>139</v>
      </c>
    </row>
    <row r="159" spans="1:65" s="13" customFormat="1" ht="11.25">
      <c r="B159" s="194"/>
      <c r="C159" s="195"/>
      <c r="D159" s="188" t="s">
        <v>153</v>
      </c>
      <c r="E159" s="196" t="s">
        <v>19</v>
      </c>
      <c r="F159" s="197" t="s">
        <v>393</v>
      </c>
      <c r="G159" s="195"/>
      <c r="H159" s="198">
        <v>12.331</v>
      </c>
      <c r="I159" s="199"/>
      <c r="J159" s="195"/>
      <c r="K159" s="195"/>
      <c r="L159" s="200"/>
      <c r="M159" s="201"/>
      <c r="N159" s="202"/>
      <c r="O159" s="202"/>
      <c r="P159" s="202"/>
      <c r="Q159" s="202"/>
      <c r="R159" s="202"/>
      <c r="S159" s="202"/>
      <c r="T159" s="203"/>
      <c r="AT159" s="204" t="s">
        <v>153</v>
      </c>
      <c r="AU159" s="204" t="s">
        <v>82</v>
      </c>
      <c r="AV159" s="13" t="s">
        <v>82</v>
      </c>
      <c r="AW159" s="13" t="s">
        <v>31</v>
      </c>
      <c r="AX159" s="13" t="s">
        <v>72</v>
      </c>
      <c r="AY159" s="204" t="s">
        <v>139</v>
      </c>
    </row>
    <row r="160" spans="1:65" s="13" customFormat="1" ht="11.25">
      <c r="B160" s="194"/>
      <c r="C160" s="195"/>
      <c r="D160" s="188" t="s">
        <v>153</v>
      </c>
      <c r="E160" s="196" t="s">
        <v>19</v>
      </c>
      <c r="F160" s="197" t="s">
        <v>394</v>
      </c>
      <c r="G160" s="195"/>
      <c r="H160" s="198">
        <v>10.222</v>
      </c>
      <c r="I160" s="199"/>
      <c r="J160" s="195"/>
      <c r="K160" s="195"/>
      <c r="L160" s="200"/>
      <c r="M160" s="201"/>
      <c r="N160" s="202"/>
      <c r="O160" s="202"/>
      <c r="P160" s="202"/>
      <c r="Q160" s="202"/>
      <c r="R160" s="202"/>
      <c r="S160" s="202"/>
      <c r="T160" s="203"/>
      <c r="AT160" s="204" t="s">
        <v>153</v>
      </c>
      <c r="AU160" s="204" t="s">
        <v>82</v>
      </c>
      <c r="AV160" s="13" t="s">
        <v>82</v>
      </c>
      <c r="AW160" s="13" t="s">
        <v>31</v>
      </c>
      <c r="AX160" s="13" t="s">
        <v>72</v>
      </c>
      <c r="AY160" s="204" t="s">
        <v>139</v>
      </c>
    </row>
    <row r="161" spans="1:65" s="13" customFormat="1" ht="11.25">
      <c r="B161" s="194"/>
      <c r="C161" s="195"/>
      <c r="D161" s="188" t="s">
        <v>153</v>
      </c>
      <c r="E161" s="196" t="s">
        <v>19</v>
      </c>
      <c r="F161" s="197" t="s">
        <v>395</v>
      </c>
      <c r="G161" s="195"/>
      <c r="H161" s="198">
        <v>10.53</v>
      </c>
      <c r="I161" s="199"/>
      <c r="J161" s="195"/>
      <c r="K161" s="195"/>
      <c r="L161" s="200"/>
      <c r="M161" s="201"/>
      <c r="N161" s="202"/>
      <c r="O161" s="202"/>
      <c r="P161" s="202"/>
      <c r="Q161" s="202"/>
      <c r="R161" s="202"/>
      <c r="S161" s="202"/>
      <c r="T161" s="203"/>
      <c r="AT161" s="204" t="s">
        <v>153</v>
      </c>
      <c r="AU161" s="204" t="s">
        <v>82</v>
      </c>
      <c r="AV161" s="13" t="s">
        <v>82</v>
      </c>
      <c r="AW161" s="13" t="s">
        <v>31</v>
      </c>
      <c r="AX161" s="13" t="s">
        <v>72</v>
      </c>
      <c r="AY161" s="204" t="s">
        <v>139</v>
      </c>
    </row>
    <row r="162" spans="1:65" s="13" customFormat="1" ht="11.25">
      <c r="B162" s="194"/>
      <c r="C162" s="195"/>
      <c r="D162" s="188" t="s">
        <v>153</v>
      </c>
      <c r="E162" s="196" t="s">
        <v>19</v>
      </c>
      <c r="F162" s="197" t="s">
        <v>375</v>
      </c>
      <c r="G162" s="195"/>
      <c r="H162" s="198">
        <v>78.986999999999995</v>
      </c>
      <c r="I162" s="199"/>
      <c r="J162" s="195"/>
      <c r="K162" s="195"/>
      <c r="L162" s="200"/>
      <c r="M162" s="201"/>
      <c r="N162" s="202"/>
      <c r="O162" s="202"/>
      <c r="P162" s="202"/>
      <c r="Q162" s="202"/>
      <c r="R162" s="202"/>
      <c r="S162" s="202"/>
      <c r="T162" s="203"/>
      <c r="AT162" s="204" t="s">
        <v>153</v>
      </c>
      <c r="AU162" s="204" t="s">
        <v>82</v>
      </c>
      <c r="AV162" s="13" t="s">
        <v>82</v>
      </c>
      <c r="AW162" s="13" t="s">
        <v>31</v>
      </c>
      <c r="AX162" s="13" t="s">
        <v>72</v>
      </c>
      <c r="AY162" s="204" t="s">
        <v>139</v>
      </c>
    </row>
    <row r="163" spans="1:65" s="15" customFormat="1" ht="11.25">
      <c r="B163" s="216"/>
      <c r="C163" s="217"/>
      <c r="D163" s="188" t="s">
        <v>153</v>
      </c>
      <c r="E163" s="218" t="s">
        <v>19</v>
      </c>
      <c r="F163" s="219" t="s">
        <v>376</v>
      </c>
      <c r="G163" s="217"/>
      <c r="H163" s="218" t="s">
        <v>19</v>
      </c>
      <c r="I163" s="220"/>
      <c r="J163" s="217"/>
      <c r="K163" s="217"/>
      <c r="L163" s="221"/>
      <c r="M163" s="222"/>
      <c r="N163" s="223"/>
      <c r="O163" s="223"/>
      <c r="P163" s="223"/>
      <c r="Q163" s="223"/>
      <c r="R163" s="223"/>
      <c r="S163" s="223"/>
      <c r="T163" s="224"/>
      <c r="AT163" s="225" t="s">
        <v>153</v>
      </c>
      <c r="AU163" s="225" t="s">
        <v>82</v>
      </c>
      <c r="AV163" s="15" t="s">
        <v>80</v>
      </c>
      <c r="AW163" s="15" t="s">
        <v>31</v>
      </c>
      <c r="AX163" s="15" t="s">
        <v>72</v>
      </c>
      <c r="AY163" s="225" t="s">
        <v>139</v>
      </c>
    </row>
    <row r="164" spans="1:65" s="13" customFormat="1" ht="11.25">
      <c r="B164" s="194"/>
      <c r="C164" s="195"/>
      <c r="D164" s="188" t="s">
        <v>153</v>
      </c>
      <c r="E164" s="196" t="s">
        <v>19</v>
      </c>
      <c r="F164" s="197" t="s">
        <v>396</v>
      </c>
      <c r="G164" s="195"/>
      <c r="H164" s="198">
        <v>3.194</v>
      </c>
      <c r="I164" s="199"/>
      <c r="J164" s="195"/>
      <c r="K164" s="195"/>
      <c r="L164" s="200"/>
      <c r="M164" s="201"/>
      <c r="N164" s="202"/>
      <c r="O164" s="202"/>
      <c r="P164" s="202"/>
      <c r="Q164" s="202"/>
      <c r="R164" s="202"/>
      <c r="S164" s="202"/>
      <c r="T164" s="203"/>
      <c r="AT164" s="204" t="s">
        <v>153</v>
      </c>
      <c r="AU164" s="204" t="s">
        <v>82</v>
      </c>
      <c r="AV164" s="13" t="s">
        <v>82</v>
      </c>
      <c r="AW164" s="13" t="s">
        <v>31</v>
      </c>
      <c r="AX164" s="13" t="s">
        <v>72</v>
      </c>
      <c r="AY164" s="204" t="s">
        <v>139</v>
      </c>
    </row>
    <row r="165" spans="1:65" s="13" customFormat="1" ht="11.25">
      <c r="B165" s="194"/>
      <c r="C165" s="195"/>
      <c r="D165" s="188" t="s">
        <v>153</v>
      </c>
      <c r="E165" s="196" t="s">
        <v>19</v>
      </c>
      <c r="F165" s="197" t="s">
        <v>397</v>
      </c>
      <c r="G165" s="195"/>
      <c r="H165" s="198">
        <v>3.0459999999999998</v>
      </c>
      <c r="I165" s="199"/>
      <c r="J165" s="195"/>
      <c r="K165" s="195"/>
      <c r="L165" s="200"/>
      <c r="M165" s="201"/>
      <c r="N165" s="202"/>
      <c r="O165" s="202"/>
      <c r="P165" s="202"/>
      <c r="Q165" s="202"/>
      <c r="R165" s="202"/>
      <c r="S165" s="202"/>
      <c r="T165" s="203"/>
      <c r="AT165" s="204" t="s">
        <v>153</v>
      </c>
      <c r="AU165" s="204" t="s">
        <v>82</v>
      </c>
      <c r="AV165" s="13" t="s">
        <v>82</v>
      </c>
      <c r="AW165" s="13" t="s">
        <v>31</v>
      </c>
      <c r="AX165" s="13" t="s">
        <v>72</v>
      </c>
      <c r="AY165" s="204" t="s">
        <v>139</v>
      </c>
    </row>
    <row r="166" spans="1:65" s="13" customFormat="1" ht="11.25">
      <c r="B166" s="194"/>
      <c r="C166" s="195"/>
      <c r="D166" s="188" t="s">
        <v>153</v>
      </c>
      <c r="E166" s="196" t="s">
        <v>19</v>
      </c>
      <c r="F166" s="197" t="s">
        <v>398</v>
      </c>
      <c r="G166" s="195"/>
      <c r="H166" s="198">
        <v>2.2559999999999998</v>
      </c>
      <c r="I166" s="199"/>
      <c r="J166" s="195"/>
      <c r="K166" s="195"/>
      <c r="L166" s="200"/>
      <c r="M166" s="201"/>
      <c r="N166" s="202"/>
      <c r="O166" s="202"/>
      <c r="P166" s="202"/>
      <c r="Q166" s="202"/>
      <c r="R166" s="202"/>
      <c r="S166" s="202"/>
      <c r="T166" s="203"/>
      <c r="AT166" s="204" t="s">
        <v>153</v>
      </c>
      <c r="AU166" s="204" t="s">
        <v>82</v>
      </c>
      <c r="AV166" s="13" t="s">
        <v>82</v>
      </c>
      <c r="AW166" s="13" t="s">
        <v>31</v>
      </c>
      <c r="AX166" s="13" t="s">
        <v>72</v>
      </c>
      <c r="AY166" s="204" t="s">
        <v>139</v>
      </c>
    </row>
    <row r="167" spans="1:65" s="13" customFormat="1" ht="11.25">
      <c r="B167" s="194"/>
      <c r="C167" s="195"/>
      <c r="D167" s="188" t="s">
        <v>153</v>
      </c>
      <c r="E167" s="196" t="s">
        <v>19</v>
      </c>
      <c r="F167" s="197" t="s">
        <v>399</v>
      </c>
      <c r="G167" s="195"/>
      <c r="H167" s="198">
        <v>14.335000000000001</v>
      </c>
      <c r="I167" s="199"/>
      <c r="J167" s="195"/>
      <c r="K167" s="195"/>
      <c r="L167" s="200"/>
      <c r="M167" s="201"/>
      <c r="N167" s="202"/>
      <c r="O167" s="202"/>
      <c r="P167" s="202"/>
      <c r="Q167" s="202"/>
      <c r="R167" s="202"/>
      <c r="S167" s="202"/>
      <c r="T167" s="203"/>
      <c r="AT167" s="204" t="s">
        <v>153</v>
      </c>
      <c r="AU167" s="204" t="s">
        <v>82</v>
      </c>
      <c r="AV167" s="13" t="s">
        <v>82</v>
      </c>
      <c r="AW167" s="13" t="s">
        <v>31</v>
      </c>
      <c r="AX167" s="13" t="s">
        <v>72</v>
      </c>
      <c r="AY167" s="204" t="s">
        <v>139</v>
      </c>
    </row>
    <row r="168" spans="1:65" s="13" customFormat="1" ht="11.25">
      <c r="B168" s="194"/>
      <c r="C168" s="195"/>
      <c r="D168" s="188" t="s">
        <v>153</v>
      </c>
      <c r="E168" s="196" t="s">
        <v>19</v>
      </c>
      <c r="F168" s="197" t="s">
        <v>400</v>
      </c>
      <c r="G168" s="195"/>
      <c r="H168" s="198">
        <v>4.7489999999999997</v>
      </c>
      <c r="I168" s="199"/>
      <c r="J168" s="195"/>
      <c r="K168" s="195"/>
      <c r="L168" s="200"/>
      <c r="M168" s="201"/>
      <c r="N168" s="202"/>
      <c r="O168" s="202"/>
      <c r="P168" s="202"/>
      <c r="Q168" s="202"/>
      <c r="R168" s="202"/>
      <c r="S168" s="202"/>
      <c r="T168" s="203"/>
      <c r="AT168" s="204" t="s">
        <v>153</v>
      </c>
      <c r="AU168" s="204" t="s">
        <v>82</v>
      </c>
      <c r="AV168" s="13" t="s">
        <v>82</v>
      </c>
      <c r="AW168" s="13" t="s">
        <v>31</v>
      </c>
      <c r="AX168" s="13" t="s">
        <v>72</v>
      </c>
      <c r="AY168" s="204" t="s">
        <v>139</v>
      </c>
    </row>
    <row r="169" spans="1:65" s="13" customFormat="1" ht="11.25">
      <c r="B169" s="194"/>
      <c r="C169" s="195"/>
      <c r="D169" s="188" t="s">
        <v>153</v>
      </c>
      <c r="E169" s="196" t="s">
        <v>19</v>
      </c>
      <c r="F169" s="197" t="s">
        <v>377</v>
      </c>
      <c r="G169" s="195"/>
      <c r="H169" s="198">
        <v>28.498000000000001</v>
      </c>
      <c r="I169" s="199"/>
      <c r="J169" s="195"/>
      <c r="K169" s="195"/>
      <c r="L169" s="200"/>
      <c r="M169" s="201"/>
      <c r="N169" s="202"/>
      <c r="O169" s="202"/>
      <c r="P169" s="202"/>
      <c r="Q169" s="202"/>
      <c r="R169" s="202"/>
      <c r="S169" s="202"/>
      <c r="T169" s="203"/>
      <c r="AT169" s="204" t="s">
        <v>153</v>
      </c>
      <c r="AU169" s="204" t="s">
        <v>82</v>
      </c>
      <c r="AV169" s="13" t="s">
        <v>82</v>
      </c>
      <c r="AW169" s="13" t="s">
        <v>31</v>
      </c>
      <c r="AX169" s="13" t="s">
        <v>72</v>
      </c>
      <c r="AY169" s="204" t="s">
        <v>139</v>
      </c>
    </row>
    <row r="170" spans="1:65" s="14" customFormat="1" ht="11.25">
      <c r="B170" s="205"/>
      <c r="C170" s="206"/>
      <c r="D170" s="188" t="s">
        <v>153</v>
      </c>
      <c r="E170" s="207" t="s">
        <v>19</v>
      </c>
      <c r="F170" s="208" t="s">
        <v>188</v>
      </c>
      <c r="G170" s="206"/>
      <c r="H170" s="209">
        <v>192.66799999999998</v>
      </c>
      <c r="I170" s="210"/>
      <c r="J170" s="206"/>
      <c r="K170" s="206"/>
      <c r="L170" s="211"/>
      <c r="M170" s="212"/>
      <c r="N170" s="213"/>
      <c r="O170" s="213"/>
      <c r="P170" s="213"/>
      <c r="Q170" s="213"/>
      <c r="R170" s="213"/>
      <c r="S170" s="213"/>
      <c r="T170" s="214"/>
      <c r="AT170" s="215" t="s">
        <v>153</v>
      </c>
      <c r="AU170" s="215" t="s">
        <v>82</v>
      </c>
      <c r="AV170" s="14" t="s">
        <v>147</v>
      </c>
      <c r="AW170" s="14" t="s">
        <v>31</v>
      </c>
      <c r="AX170" s="14" t="s">
        <v>80</v>
      </c>
      <c r="AY170" s="215" t="s">
        <v>139</v>
      </c>
    </row>
    <row r="171" spans="1:65" s="2" customFormat="1" ht="14.45" customHeight="1">
      <c r="A171" s="36"/>
      <c r="B171" s="37"/>
      <c r="C171" s="226" t="s">
        <v>215</v>
      </c>
      <c r="D171" s="226" t="s">
        <v>237</v>
      </c>
      <c r="E171" s="227" t="s">
        <v>431</v>
      </c>
      <c r="F171" s="228" t="s">
        <v>432</v>
      </c>
      <c r="G171" s="229" t="s">
        <v>145</v>
      </c>
      <c r="H171" s="230">
        <v>221.56800000000001</v>
      </c>
      <c r="I171" s="231"/>
      <c r="J171" s="232">
        <f>ROUND(I171*H171,2)</f>
        <v>0</v>
      </c>
      <c r="K171" s="228" t="s">
        <v>146</v>
      </c>
      <c r="L171" s="233"/>
      <c r="M171" s="234" t="s">
        <v>19</v>
      </c>
      <c r="N171" s="235" t="s">
        <v>43</v>
      </c>
      <c r="O171" s="66"/>
      <c r="P171" s="184">
        <f>O171*H171</f>
        <v>0</v>
      </c>
      <c r="Q171" s="184">
        <v>1.9E-3</v>
      </c>
      <c r="R171" s="184">
        <f>Q171*H171</f>
        <v>0.4209792</v>
      </c>
      <c r="S171" s="184">
        <v>0</v>
      </c>
      <c r="T171" s="185">
        <f>S171*H171</f>
        <v>0</v>
      </c>
      <c r="U171" s="36"/>
      <c r="V171" s="36"/>
      <c r="W171" s="36"/>
      <c r="X171" s="36"/>
      <c r="Y171" s="36"/>
      <c r="Z171" s="36"/>
      <c r="AA171" s="36"/>
      <c r="AB171" s="36"/>
      <c r="AC171" s="36"/>
      <c r="AD171" s="36"/>
      <c r="AE171" s="36"/>
      <c r="AR171" s="186" t="s">
        <v>240</v>
      </c>
      <c r="AT171" s="186" t="s">
        <v>237</v>
      </c>
      <c r="AU171" s="186" t="s">
        <v>82</v>
      </c>
      <c r="AY171" s="19" t="s">
        <v>139</v>
      </c>
      <c r="BE171" s="187">
        <f>IF(N171="základní",J171,0)</f>
        <v>0</v>
      </c>
      <c r="BF171" s="187">
        <f>IF(N171="snížená",J171,0)</f>
        <v>0</v>
      </c>
      <c r="BG171" s="187">
        <f>IF(N171="zákl. přenesená",J171,0)</f>
        <v>0</v>
      </c>
      <c r="BH171" s="187">
        <f>IF(N171="sníž. přenesená",J171,0)</f>
        <v>0</v>
      </c>
      <c r="BI171" s="187">
        <f>IF(N171="nulová",J171,0)</f>
        <v>0</v>
      </c>
      <c r="BJ171" s="19" t="s">
        <v>80</v>
      </c>
      <c r="BK171" s="187">
        <f>ROUND(I171*H171,2)</f>
        <v>0</v>
      </c>
      <c r="BL171" s="19" t="s">
        <v>206</v>
      </c>
      <c r="BM171" s="186" t="s">
        <v>433</v>
      </c>
    </row>
    <row r="172" spans="1:65" s="2" customFormat="1" ht="11.25">
      <c r="A172" s="36"/>
      <c r="B172" s="37"/>
      <c r="C172" s="38"/>
      <c r="D172" s="188" t="s">
        <v>149</v>
      </c>
      <c r="E172" s="38"/>
      <c r="F172" s="189" t="s">
        <v>432</v>
      </c>
      <c r="G172" s="38"/>
      <c r="H172" s="38"/>
      <c r="I172" s="190"/>
      <c r="J172" s="38"/>
      <c r="K172" s="38"/>
      <c r="L172" s="41"/>
      <c r="M172" s="191"/>
      <c r="N172" s="192"/>
      <c r="O172" s="66"/>
      <c r="P172" s="66"/>
      <c r="Q172" s="66"/>
      <c r="R172" s="66"/>
      <c r="S172" s="66"/>
      <c r="T172" s="67"/>
      <c r="U172" s="36"/>
      <c r="V172" s="36"/>
      <c r="W172" s="36"/>
      <c r="X172" s="36"/>
      <c r="Y172" s="36"/>
      <c r="Z172" s="36"/>
      <c r="AA172" s="36"/>
      <c r="AB172" s="36"/>
      <c r="AC172" s="36"/>
      <c r="AD172" s="36"/>
      <c r="AE172" s="36"/>
      <c r="AT172" s="19" t="s">
        <v>149</v>
      </c>
      <c r="AU172" s="19" t="s">
        <v>82</v>
      </c>
    </row>
    <row r="173" spans="1:65" s="13" customFormat="1" ht="11.25">
      <c r="B173" s="194"/>
      <c r="C173" s="195"/>
      <c r="D173" s="188" t="s">
        <v>153</v>
      </c>
      <c r="E173" s="195"/>
      <c r="F173" s="197" t="s">
        <v>434</v>
      </c>
      <c r="G173" s="195"/>
      <c r="H173" s="198">
        <v>221.56800000000001</v>
      </c>
      <c r="I173" s="199"/>
      <c r="J173" s="195"/>
      <c r="K173" s="195"/>
      <c r="L173" s="200"/>
      <c r="M173" s="201"/>
      <c r="N173" s="202"/>
      <c r="O173" s="202"/>
      <c r="P173" s="202"/>
      <c r="Q173" s="202"/>
      <c r="R173" s="202"/>
      <c r="S173" s="202"/>
      <c r="T173" s="203"/>
      <c r="AT173" s="204" t="s">
        <v>153</v>
      </c>
      <c r="AU173" s="204" t="s">
        <v>82</v>
      </c>
      <c r="AV173" s="13" t="s">
        <v>82</v>
      </c>
      <c r="AW173" s="13" t="s">
        <v>4</v>
      </c>
      <c r="AX173" s="13" t="s">
        <v>80</v>
      </c>
      <c r="AY173" s="204" t="s">
        <v>139</v>
      </c>
    </row>
    <row r="174" spans="1:65" s="2" customFormat="1" ht="14.45" customHeight="1">
      <c r="A174" s="36"/>
      <c r="B174" s="37"/>
      <c r="C174" s="175" t="s">
        <v>220</v>
      </c>
      <c r="D174" s="175" t="s">
        <v>142</v>
      </c>
      <c r="E174" s="176" t="s">
        <v>435</v>
      </c>
      <c r="F174" s="177" t="s">
        <v>436</v>
      </c>
      <c r="G174" s="178" t="s">
        <v>159</v>
      </c>
      <c r="H174" s="179">
        <v>450.43</v>
      </c>
      <c r="I174" s="180"/>
      <c r="J174" s="181">
        <f>ROUND(I174*H174,2)</f>
        <v>0</v>
      </c>
      <c r="K174" s="177" t="s">
        <v>146</v>
      </c>
      <c r="L174" s="41"/>
      <c r="M174" s="182" t="s">
        <v>19</v>
      </c>
      <c r="N174" s="183" t="s">
        <v>43</v>
      </c>
      <c r="O174" s="66"/>
      <c r="P174" s="184">
        <f>O174*H174</f>
        <v>0</v>
      </c>
      <c r="Q174" s="184">
        <v>1.8000000000000001E-4</v>
      </c>
      <c r="R174" s="184">
        <f>Q174*H174</f>
        <v>8.1077400000000008E-2</v>
      </c>
      <c r="S174" s="184">
        <v>0</v>
      </c>
      <c r="T174" s="185">
        <f>S174*H174</f>
        <v>0</v>
      </c>
      <c r="U174" s="36"/>
      <c r="V174" s="36"/>
      <c r="W174" s="36"/>
      <c r="X174" s="36"/>
      <c r="Y174" s="36"/>
      <c r="Z174" s="36"/>
      <c r="AA174" s="36"/>
      <c r="AB174" s="36"/>
      <c r="AC174" s="36"/>
      <c r="AD174" s="36"/>
      <c r="AE174" s="36"/>
      <c r="AR174" s="186" t="s">
        <v>206</v>
      </c>
      <c r="AT174" s="186" t="s">
        <v>142</v>
      </c>
      <c r="AU174" s="186" t="s">
        <v>82</v>
      </c>
      <c r="AY174" s="19" t="s">
        <v>139</v>
      </c>
      <c r="BE174" s="187">
        <f>IF(N174="základní",J174,0)</f>
        <v>0</v>
      </c>
      <c r="BF174" s="187">
        <f>IF(N174="snížená",J174,0)</f>
        <v>0</v>
      </c>
      <c r="BG174" s="187">
        <f>IF(N174="zákl. přenesená",J174,0)</f>
        <v>0</v>
      </c>
      <c r="BH174" s="187">
        <f>IF(N174="sníž. přenesená",J174,0)</f>
        <v>0</v>
      </c>
      <c r="BI174" s="187">
        <f>IF(N174="nulová",J174,0)</f>
        <v>0</v>
      </c>
      <c r="BJ174" s="19" t="s">
        <v>80</v>
      </c>
      <c r="BK174" s="187">
        <f>ROUND(I174*H174,2)</f>
        <v>0</v>
      </c>
      <c r="BL174" s="19" t="s">
        <v>206</v>
      </c>
      <c r="BM174" s="186" t="s">
        <v>437</v>
      </c>
    </row>
    <row r="175" spans="1:65" s="2" customFormat="1" ht="11.25">
      <c r="A175" s="36"/>
      <c r="B175" s="37"/>
      <c r="C175" s="38"/>
      <c r="D175" s="188" t="s">
        <v>149</v>
      </c>
      <c r="E175" s="38"/>
      <c r="F175" s="189" t="s">
        <v>438</v>
      </c>
      <c r="G175" s="38"/>
      <c r="H175" s="38"/>
      <c r="I175" s="190"/>
      <c r="J175" s="38"/>
      <c r="K175" s="38"/>
      <c r="L175" s="41"/>
      <c r="M175" s="191"/>
      <c r="N175" s="192"/>
      <c r="O175" s="66"/>
      <c r="P175" s="66"/>
      <c r="Q175" s="66"/>
      <c r="R175" s="66"/>
      <c r="S175" s="66"/>
      <c r="T175" s="67"/>
      <c r="U175" s="36"/>
      <c r="V175" s="36"/>
      <c r="W175" s="36"/>
      <c r="X175" s="36"/>
      <c r="Y175" s="36"/>
      <c r="Z175" s="36"/>
      <c r="AA175" s="36"/>
      <c r="AB175" s="36"/>
      <c r="AC175" s="36"/>
      <c r="AD175" s="36"/>
      <c r="AE175" s="36"/>
      <c r="AT175" s="19" t="s">
        <v>149</v>
      </c>
      <c r="AU175" s="19" t="s">
        <v>82</v>
      </c>
    </row>
    <row r="176" spans="1:65" s="2" customFormat="1" ht="39">
      <c r="A176" s="36"/>
      <c r="B176" s="37"/>
      <c r="C176" s="38"/>
      <c r="D176" s="188" t="s">
        <v>151</v>
      </c>
      <c r="E176" s="38"/>
      <c r="F176" s="193" t="s">
        <v>423</v>
      </c>
      <c r="G176" s="38"/>
      <c r="H176" s="38"/>
      <c r="I176" s="190"/>
      <c r="J176" s="38"/>
      <c r="K176" s="38"/>
      <c r="L176" s="41"/>
      <c r="M176" s="191"/>
      <c r="N176" s="192"/>
      <c r="O176" s="66"/>
      <c r="P176" s="66"/>
      <c r="Q176" s="66"/>
      <c r="R176" s="66"/>
      <c r="S176" s="66"/>
      <c r="T176" s="67"/>
      <c r="U176" s="36"/>
      <c r="V176" s="36"/>
      <c r="W176" s="36"/>
      <c r="X176" s="36"/>
      <c r="Y176" s="36"/>
      <c r="Z176" s="36"/>
      <c r="AA176" s="36"/>
      <c r="AB176" s="36"/>
      <c r="AC176" s="36"/>
      <c r="AD176" s="36"/>
      <c r="AE176" s="36"/>
      <c r="AT176" s="19" t="s">
        <v>151</v>
      </c>
      <c r="AU176" s="19" t="s">
        <v>82</v>
      </c>
    </row>
    <row r="177" spans="1:65" s="15" customFormat="1" ht="11.25">
      <c r="B177" s="216"/>
      <c r="C177" s="217"/>
      <c r="D177" s="188" t="s">
        <v>153</v>
      </c>
      <c r="E177" s="218" t="s">
        <v>19</v>
      </c>
      <c r="F177" s="219" t="s">
        <v>374</v>
      </c>
      <c r="G177" s="217"/>
      <c r="H177" s="218" t="s">
        <v>19</v>
      </c>
      <c r="I177" s="220"/>
      <c r="J177" s="217"/>
      <c r="K177" s="217"/>
      <c r="L177" s="221"/>
      <c r="M177" s="222"/>
      <c r="N177" s="223"/>
      <c r="O177" s="223"/>
      <c r="P177" s="223"/>
      <c r="Q177" s="223"/>
      <c r="R177" s="223"/>
      <c r="S177" s="223"/>
      <c r="T177" s="224"/>
      <c r="AT177" s="225" t="s">
        <v>153</v>
      </c>
      <c r="AU177" s="225" t="s">
        <v>82</v>
      </c>
      <c r="AV177" s="15" t="s">
        <v>80</v>
      </c>
      <c r="AW177" s="15" t="s">
        <v>31</v>
      </c>
      <c r="AX177" s="15" t="s">
        <v>72</v>
      </c>
      <c r="AY177" s="225" t="s">
        <v>139</v>
      </c>
    </row>
    <row r="178" spans="1:65" s="13" customFormat="1" ht="11.25">
      <c r="B178" s="194"/>
      <c r="C178" s="195"/>
      <c r="D178" s="188" t="s">
        <v>153</v>
      </c>
      <c r="E178" s="196" t="s">
        <v>19</v>
      </c>
      <c r="F178" s="197" t="s">
        <v>439</v>
      </c>
      <c r="G178" s="195"/>
      <c r="H178" s="198">
        <v>9.4</v>
      </c>
      <c r="I178" s="199"/>
      <c r="J178" s="195"/>
      <c r="K178" s="195"/>
      <c r="L178" s="200"/>
      <c r="M178" s="201"/>
      <c r="N178" s="202"/>
      <c r="O178" s="202"/>
      <c r="P178" s="202"/>
      <c r="Q178" s="202"/>
      <c r="R178" s="202"/>
      <c r="S178" s="202"/>
      <c r="T178" s="203"/>
      <c r="AT178" s="204" t="s">
        <v>153</v>
      </c>
      <c r="AU178" s="204" t="s">
        <v>82</v>
      </c>
      <c r="AV178" s="13" t="s">
        <v>82</v>
      </c>
      <c r="AW178" s="13" t="s">
        <v>31</v>
      </c>
      <c r="AX178" s="13" t="s">
        <v>72</v>
      </c>
      <c r="AY178" s="204" t="s">
        <v>139</v>
      </c>
    </row>
    <row r="179" spans="1:65" s="13" customFormat="1" ht="11.25">
      <c r="B179" s="194"/>
      <c r="C179" s="195"/>
      <c r="D179" s="188" t="s">
        <v>153</v>
      </c>
      <c r="E179" s="196" t="s">
        <v>19</v>
      </c>
      <c r="F179" s="197" t="s">
        <v>440</v>
      </c>
      <c r="G179" s="195"/>
      <c r="H179" s="198">
        <v>17.87</v>
      </c>
      <c r="I179" s="199"/>
      <c r="J179" s="195"/>
      <c r="K179" s="195"/>
      <c r="L179" s="200"/>
      <c r="M179" s="201"/>
      <c r="N179" s="202"/>
      <c r="O179" s="202"/>
      <c r="P179" s="202"/>
      <c r="Q179" s="202"/>
      <c r="R179" s="202"/>
      <c r="S179" s="202"/>
      <c r="T179" s="203"/>
      <c r="AT179" s="204" t="s">
        <v>153</v>
      </c>
      <c r="AU179" s="204" t="s">
        <v>82</v>
      </c>
      <c r="AV179" s="13" t="s">
        <v>82</v>
      </c>
      <c r="AW179" s="13" t="s">
        <v>31</v>
      </c>
      <c r="AX179" s="13" t="s">
        <v>72</v>
      </c>
      <c r="AY179" s="204" t="s">
        <v>139</v>
      </c>
    </row>
    <row r="180" spans="1:65" s="13" customFormat="1" ht="11.25">
      <c r="B180" s="194"/>
      <c r="C180" s="195"/>
      <c r="D180" s="188" t="s">
        <v>153</v>
      </c>
      <c r="E180" s="196" t="s">
        <v>19</v>
      </c>
      <c r="F180" s="197" t="s">
        <v>441</v>
      </c>
      <c r="G180" s="195"/>
      <c r="H180" s="198">
        <v>48.715000000000003</v>
      </c>
      <c r="I180" s="199"/>
      <c r="J180" s="195"/>
      <c r="K180" s="195"/>
      <c r="L180" s="200"/>
      <c r="M180" s="201"/>
      <c r="N180" s="202"/>
      <c r="O180" s="202"/>
      <c r="P180" s="202"/>
      <c r="Q180" s="202"/>
      <c r="R180" s="202"/>
      <c r="S180" s="202"/>
      <c r="T180" s="203"/>
      <c r="AT180" s="204" t="s">
        <v>153</v>
      </c>
      <c r="AU180" s="204" t="s">
        <v>82</v>
      </c>
      <c r="AV180" s="13" t="s">
        <v>82</v>
      </c>
      <c r="AW180" s="13" t="s">
        <v>31</v>
      </c>
      <c r="AX180" s="13" t="s">
        <v>72</v>
      </c>
      <c r="AY180" s="204" t="s">
        <v>139</v>
      </c>
    </row>
    <row r="181" spans="1:65" s="13" customFormat="1" ht="11.25">
      <c r="B181" s="194"/>
      <c r="C181" s="195"/>
      <c r="D181" s="188" t="s">
        <v>153</v>
      </c>
      <c r="E181" s="196" t="s">
        <v>19</v>
      </c>
      <c r="F181" s="197" t="s">
        <v>442</v>
      </c>
      <c r="G181" s="195"/>
      <c r="H181" s="198">
        <v>94.78</v>
      </c>
      <c r="I181" s="199"/>
      <c r="J181" s="195"/>
      <c r="K181" s="195"/>
      <c r="L181" s="200"/>
      <c r="M181" s="201"/>
      <c r="N181" s="202"/>
      <c r="O181" s="202"/>
      <c r="P181" s="202"/>
      <c r="Q181" s="202"/>
      <c r="R181" s="202"/>
      <c r="S181" s="202"/>
      <c r="T181" s="203"/>
      <c r="AT181" s="204" t="s">
        <v>153</v>
      </c>
      <c r="AU181" s="204" t="s">
        <v>82</v>
      </c>
      <c r="AV181" s="13" t="s">
        <v>82</v>
      </c>
      <c r="AW181" s="13" t="s">
        <v>31</v>
      </c>
      <c r="AX181" s="13" t="s">
        <v>72</v>
      </c>
      <c r="AY181" s="204" t="s">
        <v>139</v>
      </c>
    </row>
    <row r="182" spans="1:65" s="13" customFormat="1" ht="11.25">
      <c r="B182" s="194"/>
      <c r="C182" s="195"/>
      <c r="D182" s="188" t="s">
        <v>153</v>
      </c>
      <c r="E182" s="196" t="s">
        <v>19</v>
      </c>
      <c r="F182" s="197" t="s">
        <v>443</v>
      </c>
      <c r="G182" s="195"/>
      <c r="H182" s="198">
        <v>17.355</v>
      </c>
      <c r="I182" s="199"/>
      <c r="J182" s="195"/>
      <c r="K182" s="195"/>
      <c r="L182" s="200"/>
      <c r="M182" s="201"/>
      <c r="N182" s="202"/>
      <c r="O182" s="202"/>
      <c r="P182" s="202"/>
      <c r="Q182" s="202"/>
      <c r="R182" s="202"/>
      <c r="S182" s="202"/>
      <c r="T182" s="203"/>
      <c r="AT182" s="204" t="s">
        <v>153</v>
      </c>
      <c r="AU182" s="204" t="s">
        <v>82</v>
      </c>
      <c r="AV182" s="13" t="s">
        <v>82</v>
      </c>
      <c r="AW182" s="13" t="s">
        <v>31</v>
      </c>
      <c r="AX182" s="13" t="s">
        <v>72</v>
      </c>
      <c r="AY182" s="204" t="s">
        <v>139</v>
      </c>
    </row>
    <row r="183" spans="1:65" s="13" customFormat="1" ht="11.25">
      <c r="B183" s="194"/>
      <c r="C183" s="195"/>
      <c r="D183" s="188" t="s">
        <v>153</v>
      </c>
      <c r="E183" s="196" t="s">
        <v>19</v>
      </c>
      <c r="F183" s="197" t="s">
        <v>349</v>
      </c>
      <c r="G183" s="195"/>
      <c r="H183" s="198">
        <v>32.590000000000003</v>
      </c>
      <c r="I183" s="199"/>
      <c r="J183" s="195"/>
      <c r="K183" s="195"/>
      <c r="L183" s="200"/>
      <c r="M183" s="201"/>
      <c r="N183" s="202"/>
      <c r="O183" s="202"/>
      <c r="P183" s="202"/>
      <c r="Q183" s="202"/>
      <c r="R183" s="202"/>
      <c r="S183" s="202"/>
      <c r="T183" s="203"/>
      <c r="AT183" s="204" t="s">
        <v>153</v>
      </c>
      <c r="AU183" s="204" t="s">
        <v>82</v>
      </c>
      <c r="AV183" s="13" t="s">
        <v>82</v>
      </c>
      <c r="AW183" s="13" t="s">
        <v>31</v>
      </c>
      <c r="AX183" s="13" t="s">
        <v>72</v>
      </c>
      <c r="AY183" s="204" t="s">
        <v>139</v>
      </c>
    </row>
    <row r="184" spans="1:65" s="13" customFormat="1" ht="11.25">
      <c r="B184" s="194"/>
      <c r="C184" s="195"/>
      <c r="D184" s="188" t="s">
        <v>153</v>
      </c>
      <c r="E184" s="196" t="s">
        <v>19</v>
      </c>
      <c r="F184" s="197" t="s">
        <v>444</v>
      </c>
      <c r="G184" s="195"/>
      <c r="H184" s="198">
        <v>23.63</v>
      </c>
      <c r="I184" s="199"/>
      <c r="J184" s="195"/>
      <c r="K184" s="195"/>
      <c r="L184" s="200"/>
      <c r="M184" s="201"/>
      <c r="N184" s="202"/>
      <c r="O184" s="202"/>
      <c r="P184" s="202"/>
      <c r="Q184" s="202"/>
      <c r="R184" s="202"/>
      <c r="S184" s="202"/>
      <c r="T184" s="203"/>
      <c r="AT184" s="204" t="s">
        <v>153</v>
      </c>
      <c r="AU184" s="204" t="s">
        <v>82</v>
      </c>
      <c r="AV184" s="13" t="s">
        <v>82</v>
      </c>
      <c r="AW184" s="13" t="s">
        <v>31</v>
      </c>
      <c r="AX184" s="13" t="s">
        <v>72</v>
      </c>
      <c r="AY184" s="204" t="s">
        <v>139</v>
      </c>
    </row>
    <row r="185" spans="1:65" s="13" customFormat="1" ht="11.25">
      <c r="B185" s="194"/>
      <c r="C185" s="195"/>
      <c r="D185" s="188" t="s">
        <v>153</v>
      </c>
      <c r="E185" s="196" t="s">
        <v>19</v>
      </c>
      <c r="F185" s="197" t="s">
        <v>445</v>
      </c>
      <c r="G185" s="195"/>
      <c r="H185" s="198">
        <v>38.03</v>
      </c>
      <c r="I185" s="199"/>
      <c r="J185" s="195"/>
      <c r="K185" s="195"/>
      <c r="L185" s="200"/>
      <c r="M185" s="201"/>
      <c r="N185" s="202"/>
      <c r="O185" s="202"/>
      <c r="P185" s="202"/>
      <c r="Q185" s="202"/>
      <c r="R185" s="202"/>
      <c r="S185" s="202"/>
      <c r="T185" s="203"/>
      <c r="AT185" s="204" t="s">
        <v>153</v>
      </c>
      <c r="AU185" s="204" t="s">
        <v>82</v>
      </c>
      <c r="AV185" s="13" t="s">
        <v>82</v>
      </c>
      <c r="AW185" s="13" t="s">
        <v>31</v>
      </c>
      <c r="AX185" s="13" t="s">
        <v>72</v>
      </c>
      <c r="AY185" s="204" t="s">
        <v>139</v>
      </c>
    </row>
    <row r="186" spans="1:65" s="13" customFormat="1" ht="11.25">
      <c r="B186" s="194"/>
      <c r="C186" s="195"/>
      <c r="D186" s="188" t="s">
        <v>153</v>
      </c>
      <c r="E186" s="196" t="s">
        <v>19</v>
      </c>
      <c r="F186" s="197" t="s">
        <v>446</v>
      </c>
      <c r="G186" s="195"/>
      <c r="H186" s="198">
        <v>72</v>
      </c>
      <c r="I186" s="199"/>
      <c r="J186" s="195"/>
      <c r="K186" s="195"/>
      <c r="L186" s="200"/>
      <c r="M186" s="201"/>
      <c r="N186" s="202"/>
      <c r="O186" s="202"/>
      <c r="P186" s="202"/>
      <c r="Q186" s="202"/>
      <c r="R186" s="202"/>
      <c r="S186" s="202"/>
      <c r="T186" s="203"/>
      <c r="AT186" s="204" t="s">
        <v>153</v>
      </c>
      <c r="AU186" s="204" t="s">
        <v>82</v>
      </c>
      <c r="AV186" s="13" t="s">
        <v>82</v>
      </c>
      <c r="AW186" s="13" t="s">
        <v>31</v>
      </c>
      <c r="AX186" s="13" t="s">
        <v>72</v>
      </c>
      <c r="AY186" s="204" t="s">
        <v>139</v>
      </c>
    </row>
    <row r="187" spans="1:65" s="13" customFormat="1" ht="11.25">
      <c r="B187" s="194"/>
      <c r="C187" s="195"/>
      <c r="D187" s="188" t="s">
        <v>153</v>
      </c>
      <c r="E187" s="196" t="s">
        <v>19</v>
      </c>
      <c r="F187" s="197" t="s">
        <v>348</v>
      </c>
      <c r="G187" s="195"/>
      <c r="H187" s="198">
        <v>20.04</v>
      </c>
      <c r="I187" s="199"/>
      <c r="J187" s="195"/>
      <c r="K187" s="195"/>
      <c r="L187" s="200"/>
      <c r="M187" s="201"/>
      <c r="N187" s="202"/>
      <c r="O187" s="202"/>
      <c r="P187" s="202"/>
      <c r="Q187" s="202"/>
      <c r="R187" s="202"/>
      <c r="S187" s="202"/>
      <c r="T187" s="203"/>
      <c r="AT187" s="204" t="s">
        <v>153</v>
      </c>
      <c r="AU187" s="204" t="s">
        <v>82</v>
      </c>
      <c r="AV187" s="13" t="s">
        <v>82</v>
      </c>
      <c r="AW187" s="13" t="s">
        <v>31</v>
      </c>
      <c r="AX187" s="13" t="s">
        <v>72</v>
      </c>
      <c r="AY187" s="204" t="s">
        <v>139</v>
      </c>
    </row>
    <row r="188" spans="1:65" s="13" customFormat="1" ht="11.25">
      <c r="B188" s="194"/>
      <c r="C188" s="195"/>
      <c r="D188" s="188" t="s">
        <v>153</v>
      </c>
      <c r="E188" s="196" t="s">
        <v>19</v>
      </c>
      <c r="F188" s="197" t="s">
        <v>447</v>
      </c>
      <c r="G188" s="195"/>
      <c r="H188" s="198">
        <v>39</v>
      </c>
      <c r="I188" s="199"/>
      <c r="J188" s="195"/>
      <c r="K188" s="195"/>
      <c r="L188" s="200"/>
      <c r="M188" s="201"/>
      <c r="N188" s="202"/>
      <c r="O188" s="202"/>
      <c r="P188" s="202"/>
      <c r="Q188" s="202"/>
      <c r="R188" s="202"/>
      <c r="S188" s="202"/>
      <c r="T188" s="203"/>
      <c r="AT188" s="204" t="s">
        <v>153</v>
      </c>
      <c r="AU188" s="204" t="s">
        <v>82</v>
      </c>
      <c r="AV188" s="13" t="s">
        <v>82</v>
      </c>
      <c r="AW188" s="13" t="s">
        <v>31</v>
      </c>
      <c r="AX188" s="13" t="s">
        <v>72</v>
      </c>
      <c r="AY188" s="204" t="s">
        <v>139</v>
      </c>
    </row>
    <row r="189" spans="1:65" s="13" customFormat="1" ht="11.25">
      <c r="B189" s="194"/>
      <c r="C189" s="195"/>
      <c r="D189" s="188" t="s">
        <v>153</v>
      </c>
      <c r="E189" s="196" t="s">
        <v>19</v>
      </c>
      <c r="F189" s="197" t="s">
        <v>448</v>
      </c>
      <c r="G189" s="195"/>
      <c r="H189" s="198">
        <v>14.97</v>
      </c>
      <c r="I189" s="199"/>
      <c r="J189" s="195"/>
      <c r="K189" s="195"/>
      <c r="L189" s="200"/>
      <c r="M189" s="201"/>
      <c r="N189" s="202"/>
      <c r="O189" s="202"/>
      <c r="P189" s="202"/>
      <c r="Q189" s="202"/>
      <c r="R189" s="202"/>
      <c r="S189" s="202"/>
      <c r="T189" s="203"/>
      <c r="AT189" s="204" t="s">
        <v>153</v>
      </c>
      <c r="AU189" s="204" t="s">
        <v>82</v>
      </c>
      <c r="AV189" s="13" t="s">
        <v>82</v>
      </c>
      <c r="AW189" s="13" t="s">
        <v>31</v>
      </c>
      <c r="AX189" s="13" t="s">
        <v>72</v>
      </c>
      <c r="AY189" s="204" t="s">
        <v>139</v>
      </c>
    </row>
    <row r="190" spans="1:65" s="13" customFormat="1" ht="11.25">
      <c r="B190" s="194"/>
      <c r="C190" s="195"/>
      <c r="D190" s="188" t="s">
        <v>153</v>
      </c>
      <c r="E190" s="196" t="s">
        <v>19</v>
      </c>
      <c r="F190" s="197" t="s">
        <v>449</v>
      </c>
      <c r="G190" s="195"/>
      <c r="H190" s="198">
        <v>22.05</v>
      </c>
      <c r="I190" s="199"/>
      <c r="J190" s="195"/>
      <c r="K190" s="195"/>
      <c r="L190" s="200"/>
      <c r="M190" s="201"/>
      <c r="N190" s="202"/>
      <c r="O190" s="202"/>
      <c r="P190" s="202"/>
      <c r="Q190" s="202"/>
      <c r="R190" s="202"/>
      <c r="S190" s="202"/>
      <c r="T190" s="203"/>
      <c r="AT190" s="204" t="s">
        <v>153</v>
      </c>
      <c r="AU190" s="204" t="s">
        <v>82</v>
      </c>
      <c r="AV190" s="13" t="s">
        <v>82</v>
      </c>
      <c r="AW190" s="13" t="s">
        <v>31</v>
      </c>
      <c r="AX190" s="13" t="s">
        <v>72</v>
      </c>
      <c r="AY190" s="204" t="s">
        <v>139</v>
      </c>
    </row>
    <row r="191" spans="1:65" s="14" customFormat="1" ht="11.25">
      <c r="B191" s="205"/>
      <c r="C191" s="206"/>
      <c r="D191" s="188" t="s">
        <v>153</v>
      </c>
      <c r="E191" s="207" t="s">
        <v>19</v>
      </c>
      <c r="F191" s="208" t="s">
        <v>188</v>
      </c>
      <c r="G191" s="206"/>
      <c r="H191" s="209">
        <v>450.43000000000006</v>
      </c>
      <c r="I191" s="210"/>
      <c r="J191" s="206"/>
      <c r="K191" s="206"/>
      <c r="L191" s="211"/>
      <c r="M191" s="212"/>
      <c r="N191" s="213"/>
      <c r="O191" s="213"/>
      <c r="P191" s="213"/>
      <c r="Q191" s="213"/>
      <c r="R191" s="213"/>
      <c r="S191" s="213"/>
      <c r="T191" s="214"/>
      <c r="AT191" s="215" t="s">
        <v>153</v>
      </c>
      <c r="AU191" s="215" t="s">
        <v>82</v>
      </c>
      <c r="AV191" s="14" t="s">
        <v>147</v>
      </c>
      <c r="AW191" s="14" t="s">
        <v>31</v>
      </c>
      <c r="AX191" s="14" t="s">
        <v>80</v>
      </c>
      <c r="AY191" s="215" t="s">
        <v>139</v>
      </c>
    </row>
    <row r="192" spans="1:65" s="2" customFormat="1" ht="14.45" customHeight="1">
      <c r="A192" s="36"/>
      <c r="B192" s="37"/>
      <c r="C192" s="175" t="s">
        <v>226</v>
      </c>
      <c r="D192" s="175" t="s">
        <v>142</v>
      </c>
      <c r="E192" s="176" t="s">
        <v>450</v>
      </c>
      <c r="F192" s="177" t="s">
        <v>451</v>
      </c>
      <c r="G192" s="178" t="s">
        <v>265</v>
      </c>
      <c r="H192" s="179">
        <v>429.94</v>
      </c>
      <c r="I192" s="180"/>
      <c r="J192" s="181">
        <f>ROUND(I192*H192,2)</f>
        <v>0</v>
      </c>
      <c r="K192" s="177" t="s">
        <v>146</v>
      </c>
      <c r="L192" s="41"/>
      <c r="M192" s="182" t="s">
        <v>19</v>
      </c>
      <c r="N192" s="183" t="s">
        <v>43</v>
      </c>
      <c r="O192" s="66"/>
      <c r="P192" s="184">
        <f>O192*H192</f>
        <v>0</v>
      </c>
      <c r="Q192" s="184">
        <v>0</v>
      </c>
      <c r="R192" s="184">
        <f>Q192*H192</f>
        <v>0</v>
      </c>
      <c r="S192" s="184">
        <v>0</v>
      </c>
      <c r="T192" s="185">
        <f>S192*H192</f>
        <v>0</v>
      </c>
      <c r="U192" s="36"/>
      <c r="V192" s="36"/>
      <c r="W192" s="36"/>
      <c r="X192" s="36"/>
      <c r="Y192" s="36"/>
      <c r="Z192" s="36"/>
      <c r="AA192" s="36"/>
      <c r="AB192" s="36"/>
      <c r="AC192" s="36"/>
      <c r="AD192" s="36"/>
      <c r="AE192" s="36"/>
      <c r="AR192" s="186" t="s">
        <v>206</v>
      </c>
      <c r="AT192" s="186" t="s">
        <v>142</v>
      </c>
      <c r="AU192" s="186" t="s">
        <v>82</v>
      </c>
      <c r="AY192" s="19" t="s">
        <v>139</v>
      </c>
      <c r="BE192" s="187">
        <f>IF(N192="základní",J192,0)</f>
        <v>0</v>
      </c>
      <c r="BF192" s="187">
        <f>IF(N192="snížená",J192,0)</f>
        <v>0</v>
      </c>
      <c r="BG192" s="187">
        <f>IF(N192="zákl. přenesená",J192,0)</f>
        <v>0</v>
      </c>
      <c r="BH192" s="187">
        <f>IF(N192="sníž. přenesená",J192,0)</f>
        <v>0</v>
      </c>
      <c r="BI192" s="187">
        <f>IF(N192="nulová",J192,0)</f>
        <v>0</v>
      </c>
      <c r="BJ192" s="19" t="s">
        <v>80</v>
      </c>
      <c r="BK192" s="187">
        <f>ROUND(I192*H192,2)</f>
        <v>0</v>
      </c>
      <c r="BL192" s="19" t="s">
        <v>206</v>
      </c>
      <c r="BM192" s="186" t="s">
        <v>452</v>
      </c>
    </row>
    <row r="193" spans="1:65" s="2" customFormat="1" ht="19.5">
      <c r="A193" s="36"/>
      <c r="B193" s="37"/>
      <c r="C193" s="38"/>
      <c r="D193" s="188" t="s">
        <v>149</v>
      </c>
      <c r="E193" s="38"/>
      <c r="F193" s="189" t="s">
        <v>453</v>
      </c>
      <c r="G193" s="38"/>
      <c r="H193" s="38"/>
      <c r="I193" s="190"/>
      <c r="J193" s="38"/>
      <c r="K193" s="38"/>
      <c r="L193" s="41"/>
      <c r="M193" s="191"/>
      <c r="N193" s="192"/>
      <c r="O193" s="66"/>
      <c r="P193" s="66"/>
      <c r="Q193" s="66"/>
      <c r="R193" s="66"/>
      <c r="S193" s="66"/>
      <c r="T193" s="67"/>
      <c r="U193" s="36"/>
      <c r="V193" s="36"/>
      <c r="W193" s="36"/>
      <c r="X193" s="36"/>
      <c r="Y193" s="36"/>
      <c r="Z193" s="36"/>
      <c r="AA193" s="36"/>
      <c r="AB193" s="36"/>
      <c r="AC193" s="36"/>
      <c r="AD193" s="36"/>
      <c r="AE193" s="36"/>
      <c r="AT193" s="19" t="s">
        <v>149</v>
      </c>
      <c r="AU193" s="19" t="s">
        <v>82</v>
      </c>
    </row>
    <row r="194" spans="1:65" s="2" customFormat="1" ht="39">
      <c r="A194" s="36"/>
      <c r="B194" s="37"/>
      <c r="C194" s="38"/>
      <c r="D194" s="188" t="s">
        <v>151</v>
      </c>
      <c r="E194" s="38"/>
      <c r="F194" s="193" t="s">
        <v>423</v>
      </c>
      <c r="G194" s="38"/>
      <c r="H194" s="38"/>
      <c r="I194" s="190"/>
      <c r="J194" s="38"/>
      <c r="K194" s="38"/>
      <c r="L194" s="41"/>
      <c r="M194" s="191"/>
      <c r="N194" s="192"/>
      <c r="O194" s="66"/>
      <c r="P194" s="66"/>
      <c r="Q194" s="66"/>
      <c r="R194" s="66"/>
      <c r="S194" s="66"/>
      <c r="T194" s="67"/>
      <c r="U194" s="36"/>
      <c r="V194" s="36"/>
      <c r="W194" s="36"/>
      <c r="X194" s="36"/>
      <c r="Y194" s="36"/>
      <c r="Z194" s="36"/>
      <c r="AA194" s="36"/>
      <c r="AB194" s="36"/>
      <c r="AC194" s="36"/>
      <c r="AD194" s="36"/>
      <c r="AE194" s="36"/>
      <c r="AT194" s="19" t="s">
        <v>151</v>
      </c>
      <c r="AU194" s="19" t="s">
        <v>82</v>
      </c>
    </row>
    <row r="195" spans="1:65" s="15" customFormat="1" ht="11.25">
      <c r="B195" s="216"/>
      <c r="C195" s="217"/>
      <c r="D195" s="188" t="s">
        <v>153</v>
      </c>
      <c r="E195" s="218" t="s">
        <v>19</v>
      </c>
      <c r="F195" s="219" t="s">
        <v>374</v>
      </c>
      <c r="G195" s="217"/>
      <c r="H195" s="218" t="s">
        <v>19</v>
      </c>
      <c r="I195" s="220"/>
      <c r="J195" s="217"/>
      <c r="K195" s="217"/>
      <c r="L195" s="221"/>
      <c r="M195" s="222"/>
      <c r="N195" s="223"/>
      <c r="O195" s="223"/>
      <c r="P195" s="223"/>
      <c r="Q195" s="223"/>
      <c r="R195" s="223"/>
      <c r="S195" s="223"/>
      <c r="T195" s="224"/>
      <c r="AT195" s="225" t="s">
        <v>153</v>
      </c>
      <c r="AU195" s="225" t="s">
        <v>82</v>
      </c>
      <c r="AV195" s="15" t="s">
        <v>80</v>
      </c>
      <c r="AW195" s="15" t="s">
        <v>31</v>
      </c>
      <c r="AX195" s="15" t="s">
        <v>72</v>
      </c>
      <c r="AY195" s="225" t="s">
        <v>139</v>
      </c>
    </row>
    <row r="196" spans="1:65" s="13" customFormat="1" ht="11.25">
      <c r="B196" s="194"/>
      <c r="C196" s="195"/>
      <c r="D196" s="188" t="s">
        <v>153</v>
      </c>
      <c r="E196" s="196" t="s">
        <v>19</v>
      </c>
      <c r="F196" s="197" t="s">
        <v>375</v>
      </c>
      <c r="G196" s="195"/>
      <c r="H196" s="198">
        <v>78.986999999999995</v>
      </c>
      <c r="I196" s="199"/>
      <c r="J196" s="195"/>
      <c r="K196" s="195"/>
      <c r="L196" s="200"/>
      <c r="M196" s="201"/>
      <c r="N196" s="202"/>
      <c r="O196" s="202"/>
      <c r="P196" s="202"/>
      <c r="Q196" s="202"/>
      <c r="R196" s="202"/>
      <c r="S196" s="202"/>
      <c r="T196" s="203"/>
      <c r="AT196" s="204" t="s">
        <v>153</v>
      </c>
      <c r="AU196" s="204" t="s">
        <v>82</v>
      </c>
      <c r="AV196" s="13" t="s">
        <v>82</v>
      </c>
      <c r="AW196" s="13" t="s">
        <v>31</v>
      </c>
      <c r="AX196" s="13" t="s">
        <v>72</v>
      </c>
      <c r="AY196" s="204" t="s">
        <v>139</v>
      </c>
    </row>
    <row r="197" spans="1:65" s="15" customFormat="1" ht="11.25">
      <c r="B197" s="216"/>
      <c r="C197" s="217"/>
      <c r="D197" s="188" t="s">
        <v>153</v>
      </c>
      <c r="E197" s="218" t="s">
        <v>19</v>
      </c>
      <c r="F197" s="219" t="s">
        <v>376</v>
      </c>
      <c r="G197" s="217"/>
      <c r="H197" s="218" t="s">
        <v>19</v>
      </c>
      <c r="I197" s="220"/>
      <c r="J197" s="217"/>
      <c r="K197" s="217"/>
      <c r="L197" s="221"/>
      <c r="M197" s="222"/>
      <c r="N197" s="223"/>
      <c r="O197" s="223"/>
      <c r="P197" s="223"/>
      <c r="Q197" s="223"/>
      <c r="R197" s="223"/>
      <c r="S197" s="223"/>
      <c r="T197" s="224"/>
      <c r="AT197" s="225" t="s">
        <v>153</v>
      </c>
      <c r="AU197" s="225" t="s">
        <v>82</v>
      </c>
      <c r="AV197" s="15" t="s">
        <v>80</v>
      </c>
      <c r="AW197" s="15" t="s">
        <v>31</v>
      </c>
      <c r="AX197" s="15" t="s">
        <v>72</v>
      </c>
      <c r="AY197" s="225" t="s">
        <v>139</v>
      </c>
    </row>
    <row r="198" spans="1:65" s="13" customFormat="1" ht="11.25">
      <c r="B198" s="194"/>
      <c r="C198" s="195"/>
      <c r="D198" s="188" t="s">
        <v>153</v>
      </c>
      <c r="E198" s="196" t="s">
        <v>19</v>
      </c>
      <c r="F198" s="197" t="s">
        <v>377</v>
      </c>
      <c r="G198" s="195"/>
      <c r="H198" s="198">
        <v>28.498000000000001</v>
      </c>
      <c r="I198" s="199"/>
      <c r="J198" s="195"/>
      <c r="K198" s="195"/>
      <c r="L198" s="200"/>
      <c r="M198" s="201"/>
      <c r="N198" s="202"/>
      <c r="O198" s="202"/>
      <c r="P198" s="202"/>
      <c r="Q198" s="202"/>
      <c r="R198" s="202"/>
      <c r="S198" s="202"/>
      <c r="T198" s="203"/>
      <c r="AT198" s="204" t="s">
        <v>153</v>
      </c>
      <c r="AU198" s="204" t="s">
        <v>82</v>
      </c>
      <c r="AV198" s="13" t="s">
        <v>82</v>
      </c>
      <c r="AW198" s="13" t="s">
        <v>31</v>
      </c>
      <c r="AX198" s="13" t="s">
        <v>72</v>
      </c>
      <c r="AY198" s="204" t="s">
        <v>139</v>
      </c>
    </row>
    <row r="199" spans="1:65" s="14" customFormat="1" ht="11.25">
      <c r="B199" s="205"/>
      <c r="C199" s="206"/>
      <c r="D199" s="188" t="s">
        <v>153</v>
      </c>
      <c r="E199" s="207" t="s">
        <v>19</v>
      </c>
      <c r="F199" s="208" t="s">
        <v>188</v>
      </c>
      <c r="G199" s="206"/>
      <c r="H199" s="209">
        <v>107.485</v>
      </c>
      <c r="I199" s="210"/>
      <c r="J199" s="206"/>
      <c r="K199" s="206"/>
      <c r="L199" s="211"/>
      <c r="M199" s="212"/>
      <c r="N199" s="213"/>
      <c r="O199" s="213"/>
      <c r="P199" s="213"/>
      <c r="Q199" s="213"/>
      <c r="R199" s="213"/>
      <c r="S199" s="213"/>
      <c r="T199" s="214"/>
      <c r="AT199" s="215" t="s">
        <v>153</v>
      </c>
      <c r="AU199" s="215" t="s">
        <v>82</v>
      </c>
      <c r="AV199" s="14" t="s">
        <v>147</v>
      </c>
      <c r="AW199" s="14" t="s">
        <v>31</v>
      </c>
      <c r="AX199" s="14" t="s">
        <v>72</v>
      </c>
      <c r="AY199" s="215" t="s">
        <v>139</v>
      </c>
    </row>
    <row r="200" spans="1:65" s="13" customFormat="1" ht="11.25">
      <c r="B200" s="194"/>
      <c r="C200" s="195"/>
      <c r="D200" s="188" t="s">
        <v>153</v>
      </c>
      <c r="E200" s="196" t="s">
        <v>19</v>
      </c>
      <c r="F200" s="197" t="s">
        <v>454</v>
      </c>
      <c r="G200" s="195"/>
      <c r="H200" s="198">
        <v>429.94</v>
      </c>
      <c r="I200" s="199"/>
      <c r="J200" s="195"/>
      <c r="K200" s="195"/>
      <c r="L200" s="200"/>
      <c r="M200" s="201"/>
      <c r="N200" s="202"/>
      <c r="O200" s="202"/>
      <c r="P200" s="202"/>
      <c r="Q200" s="202"/>
      <c r="R200" s="202"/>
      <c r="S200" s="202"/>
      <c r="T200" s="203"/>
      <c r="AT200" s="204" t="s">
        <v>153</v>
      </c>
      <c r="AU200" s="204" t="s">
        <v>82</v>
      </c>
      <c r="AV200" s="13" t="s">
        <v>82</v>
      </c>
      <c r="AW200" s="13" t="s">
        <v>31</v>
      </c>
      <c r="AX200" s="13" t="s">
        <v>80</v>
      </c>
      <c r="AY200" s="204" t="s">
        <v>139</v>
      </c>
    </row>
    <row r="201" spans="1:65" s="2" customFormat="1" ht="14.45" customHeight="1">
      <c r="A201" s="36"/>
      <c r="B201" s="37"/>
      <c r="C201" s="226" t="s">
        <v>236</v>
      </c>
      <c r="D201" s="226" t="s">
        <v>237</v>
      </c>
      <c r="E201" s="227" t="s">
        <v>455</v>
      </c>
      <c r="F201" s="228" t="s">
        <v>456</v>
      </c>
      <c r="G201" s="229" t="s">
        <v>265</v>
      </c>
      <c r="H201" s="230">
        <v>451.43700000000001</v>
      </c>
      <c r="I201" s="231"/>
      <c r="J201" s="232">
        <f>ROUND(I201*H201,2)</f>
        <v>0</v>
      </c>
      <c r="K201" s="228" t="s">
        <v>146</v>
      </c>
      <c r="L201" s="233"/>
      <c r="M201" s="234" t="s">
        <v>19</v>
      </c>
      <c r="N201" s="235" t="s">
        <v>43</v>
      </c>
      <c r="O201" s="66"/>
      <c r="P201" s="184">
        <f>O201*H201</f>
        <v>0</v>
      </c>
      <c r="Q201" s="184">
        <v>2.0000000000000002E-5</v>
      </c>
      <c r="R201" s="184">
        <f>Q201*H201</f>
        <v>9.0287400000000004E-3</v>
      </c>
      <c r="S201" s="184">
        <v>0</v>
      </c>
      <c r="T201" s="185">
        <f>S201*H201</f>
        <v>0</v>
      </c>
      <c r="U201" s="36"/>
      <c r="V201" s="36"/>
      <c r="W201" s="36"/>
      <c r="X201" s="36"/>
      <c r="Y201" s="36"/>
      <c r="Z201" s="36"/>
      <c r="AA201" s="36"/>
      <c r="AB201" s="36"/>
      <c r="AC201" s="36"/>
      <c r="AD201" s="36"/>
      <c r="AE201" s="36"/>
      <c r="AR201" s="186" t="s">
        <v>240</v>
      </c>
      <c r="AT201" s="186" t="s">
        <v>237</v>
      </c>
      <c r="AU201" s="186" t="s">
        <v>82</v>
      </c>
      <c r="AY201" s="19" t="s">
        <v>139</v>
      </c>
      <c r="BE201" s="187">
        <f>IF(N201="základní",J201,0)</f>
        <v>0</v>
      </c>
      <c r="BF201" s="187">
        <f>IF(N201="snížená",J201,0)</f>
        <v>0</v>
      </c>
      <c r="BG201" s="187">
        <f>IF(N201="zákl. přenesená",J201,0)</f>
        <v>0</v>
      </c>
      <c r="BH201" s="187">
        <f>IF(N201="sníž. přenesená",J201,0)</f>
        <v>0</v>
      </c>
      <c r="BI201" s="187">
        <f>IF(N201="nulová",J201,0)</f>
        <v>0</v>
      </c>
      <c r="BJ201" s="19" t="s">
        <v>80</v>
      </c>
      <c r="BK201" s="187">
        <f>ROUND(I201*H201,2)</f>
        <v>0</v>
      </c>
      <c r="BL201" s="19" t="s">
        <v>206</v>
      </c>
      <c r="BM201" s="186" t="s">
        <v>457</v>
      </c>
    </row>
    <row r="202" spans="1:65" s="2" customFormat="1" ht="11.25">
      <c r="A202" s="36"/>
      <c r="B202" s="37"/>
      <c r="C202" s="38"/>
      <c r="D202" s="188" t="s">
        <v>149</v>
      </c>
      <c r="E202" s="38"/>
      <c r="F202" s="189" t="s">
        <v>456</v>
      </c>
      <c r="G202" s="38"/>
      <c r="H202" s="38"/>
      <c r="I202" s="190"/>
      <c r="J202" s="38"/>
      <c r="K202" s="38"/>
      <c r="L202" s="41"/>
      <c r="M202" s="191"/>
      <c r="N202" s="192"/>
      <c r="O202" s="66"/>
      <c r="P202" s="66"/>
      <c r="Q202" s="66"/>
      <c r="R202" s="66"/>
      <c r="S202" s="66"/>
      <c r="T202" s="67"/>
      <c r="U202" s="36"/>
      <c r="V202" s="36"/>
      <c r="W202" s="36"/>
      <c r="X202" s="36"/>
      <c r="Y202" s="36"/>
      <c r="Z202" s="36"/>
      <c r="AA202" s="36"/>
      <c r="AB202" s="36"/>
      <c r="AC202" s="36"/>
      <c r="AD202" s="36"/>
      <c r="AE202" s="36"/>
      <c r="AT202" s="19" t="s">
        <v>149</v>
      </c>
      <c r="AU202" s="19" t="s">
        <v>82</v>
      </c>
    </row>
    <row r="203" spans="1:65" s="13" customFormat="1" ht="11.25">
      <c r="B203" s="194"/>
      <c r="C203" s="195"/>
      <c r="D203" s="188" t="s">
        <v>153</v>
      </c>
      <c r="E203" s="195"/>
      <c r="F203" s="197" t="s">
        <v>458</v>
      </c>
      <c r="G203" s="195"/>
      <c r="H203" s="198">
        <v>451.43700000000001</v>
      </c>
      <c r="I203" s="199"/>
      <c r="J203" s="195"/>
      <c r="K203" s="195"/>
      <c r="L203" s="200"/>
      <c r="M203" s="201"/>
      <c r="N203" s="202"/>
      <c r="O203" s="202"/>
      <c r="P203" s="202"/>
      <c r="Q203" s="202"/>
      <c r="R203" s="202"/>
      <c r="S203" s="202"/>
      <c r="T203" s="203"/>
      <c r="AT203" s="204" t="s">
        <v>153</v>
      </c>
      <c r="AU203" s="204" t="s">
        <v>82</v>
      </c>
      <c r="AV203" s="13" t="s">
        <v>82</v>
      </c>
      <c r="AW203" s="13" t="s">
        <v>4</v>
      </c>
      <c r="AX203" s="13" t="s">
        <v>80</v>
      </c>
      <c r="AY203" s="204" t="s">
        <v>139</v>
      </c>
    </row>
    <row r="204" spans="1:65" s="2" customFormat="1" ht="14.45" customHeight="1">
      <c r="A204" s="36"/>
      <c r="B204" s="37"/>
      <c r="C204" s="175" t="s">
        <v>243</v>
      </c>
      <c r="D204" s="175" t="s">
        <v>142</v>
      </c>
      <c r="E204" s="176" t="s">
        <v>459</v>
      </c>
      <c r="F204" s="177" t="s">
        <v>460</v>
      </c>
      <c r="G204" s="178" t="s">
        <v>265</v>
      </c>
      <c r="H204" s="179">
        <v>340.73200000000003</v>
      </c>
      <c r="I204" s="180"/>
      <c r="J204" s="181">
        <f>ROUND(I204*H204,2)</f>
        <v>0</v>
      </c>
      <c r="K204" s="177" t="s">
        <v>146</v>
      </c>
      <c r="L204" s="41"/>
      <c r="M204" s="182" t="s">
        <v>19</v>
      </c>
      <c r="N204" s="183" t="s">
        <v>43</v>
      </c>
      <c r="O204" s="66"/>
      <c r="P204" s="184">
        <f>O204*H204</f>
        <v>0</v>
      </c>
      <c r="Q204" s="184">
        <v>0</v>
      </c>
      <c r="R204" s="184">
        <f>Q204*H204</f>
        <v>0</v>
      </c>
      <c r="S204" s="184">
        <v>0</v>
      </c>
      <c r="T204" s="185">
        <f>S204*H204</f>
        <v>0</v>
      </c>
      <c r="U204" s="36"/>
      <c r="V204" s="36"/>
      <c r="W204" s="36"/>
      <c r="X204" s="36"/>
      <c r="Y204" s="36"/>
      <c r="Z204" s="36"/>
      <c r="AA204" s="36"/>
      <c r="AB204" s="36"/>
      <c r="AC204" s="36"/>
      <c r="AD204" s="36"/>
      <c r="AE204" s="36"/>
      <c r="AR204" s="186" t="s">
        <v>206</v>
      </c>
      <c r="AT204" s="186" t="s">
        <v>142</v>
      </c>
      <c r="AU204" s="186" t="s">
        <v>82</v>
      </c>
      <c r="AY204" s="19" t="s">
        <v>139</v>
      </c>
      <c r="BE204" s="187">
        <f>IF(N204="základní",J204,0)</f>
        <v>0</v>
      </c>
      <c r="BF204" s="187">
        <f>IF(N204="snížená",J204,0)</f>
        <v>0</v>
      </c>
      <c r="BG204" s="187">
        <f>IF(N204="zákl. přenesená",J204,0)</f>
        <v>0</v>
      </c>
      <c r="BH204" s="187">
        <f>IF(N204="sníž. přenesená",J204,0)</f>
        <v>0</v>
      </c>
      <c r="BI204" s="187">
        <f>IF(N204="nulová",J204,0)</f>
        <v>0</v>
      </c>
      <c r="BJ204" s="19" t="s">
        <v>80</v>
      </c>
      <c r="BK204" s="187">
        <f>ROUND(I204*H204,2)</f>
        <v>0</v>
      </c>
      <c r="BL204" s="19" t="s">
        <v>206</v>
      </c>
      <c r="BM204" s="186" t="s">
        <v>461</v>
      </c>
    </row>
    <row r="205" spans="1:65" s="2" customFormat="1" ht="19.5">
      <c r="A205" s="36"/>
      <c r="B205" s="37"/>
      <c r="C205" s="38"/>
      <c r="D205" s="188" t="s">
        <v>149</v>
      </c>
      <c r="E205" s="38"/>
      <c r="F205" s="189" t="s">
        <v>462</v>
      </c>
      <c r="G205" s="38"/>
      <c r="H205" s="38"/>
      <c r="I205" s="190"/>
      <c r="J205" s="38"/>
      <c r="K205" s="38"/>
      <c r="L205" s="41"/>
      <c r="M205" s="191"/>
      <c r="N205" s="192"/>
      <c r="O205" s="66"/>
      <c r="P205" s="66"/>
      <c r="Q205" s="66"/>
      <c r="R205" s="66"/>
      <c r="S205" s="66"/>
      <c r="T205" s="67"/>
      <c r="U205" s="36"/>
      <c r="V205" s="36"/>
      <c r="W205" s="36"/>
      <c r="X205" s="36"/>
      <c r="Y205" s="36"/>
      <c r="Z205" s="36"/>
      <c r="AA205" s="36"/>
      <c r="AB205" s="36"/>
      <c r="AC205" s="36"/>
      <c r="AD205" s="36"/>
      <c r="AE205" s="36"/>
      <c r="AT205" s="19" t="s">
        <v>149</v>
      </c>
      <c r="AU205" s="19" t="s">
        <v>82</v>
      </c>
    </row>
    <row r="206" spans="1:65" s="2" customFormat="1" ht="39">
      <c r="A206" s="36"/>
      <c r="B206" s="37"/>
      <c r="C206" s="38"/>
      <c r="D206" s="188" t="s">
        <v>151</v>
      </c>
      <c r="E206" s="38"/>
      <c r="F206" s="193" t="s">
        <v>423</v>
      </c>
      <c r="G206" s="38"/>
      <c r="H206" s="38"/>
      <c r="I206" s="190"/>
      <c r="J206" s="38"/>
      <c r="K206" s="38"/>
      <c r="L206" s="41"/>
      <c r="M206" s="191"/>
      <c r="N206" s="192"/>
      <c r="O206" s="66"/>
      <c r="P206" s="66"/>
      <c r="Q206" s="66"/>
      <c r="R206" s="66"/>
      <c r="S206" s="66"/>
      <c r="T206" s="67"/>
      <c r="U206" s="36"/>
      <c r="V206" s="36"/>
      <c r="W206" s="36"/>
      <c r="X206" s="36"/>
      <c r="Y206" s="36"/>
      <c r="Z206" s="36"/>
      <c r="AA206" s="36"/>
      <c r="AB206" s="36"/>
      <c r="AC206" s="36"/>
      <c r="AD206" s="36"/>
      <c r="AE206" s="36"/>
      <c r="AT206" s="19" t="s">
        <v>151</v>
      </c>
      <c r="AU206" s="19" t="s">
        <v>82</v>
      </c>
    </row>
    <row r="207" spans="1:65" s="13" customFormat="1" ht="11.25">
      <c r="B207" s="194"/>
      <c r="C207" s="195"/>
      <c r="D207" s="188" t="s">
        <v>153</v>
      </c>
      <c r="E207" s="196" t="s">
        <v>19</v>
      </c>
      <c r="F207" s="197" t="s">
        <v>463</v>
      </c>
      <c r="G207" s="195"/>
      <c r="H207" s="198">
        <v>340.73200000000003</v>
      </c>
      <c r="I207" s="199"/>
      <c r="J207" s="195"/>
      <c r="K207" s="195"/>
      <c r="L207" s="200"/>
      <c r="M207" s="201"/>
      <c r="N207" s="202"/>
      <c r="O207" s="202"/>
      <c r="P207" s="202"/>
      <c r="Q207" s="202"/>
      <c r="R207" s="202"/>
      <c r="S207" s="202"/>
      <c r="T207" s="203"/>
      <c r="AT207" s="204" t="s">
        <v>153</v>
      </c>
      <c r="AU207" s="204" t="s">
        <v>82</v>
      </c>
      <c r="AV207" s="13" t="s">
        <v>82</v>
      </c>
      <c r="AW207" s="13" t="s">
        <v>31</v>
      </c>
      <c r="AX207" s="13" t="s">
        <v>72</v>
      </c>
      <c r="AY207" s="204" t="s">
        <v>139</v>
      </c>
    </row>
    <row r="208" spans="1:65" s="14" customFormat="1" ht="11.25">
      <c r="B208" s="205"/>
      <c r="C208" s="206"/>
      <c r="D208" s="188" t="s">
        <v>153</v>
      </c>
      <c r="E208" s="207" t="s">
        <v>19</v>
      </c>
      <c r="F208" s="208" t="s">
        <v>188</v>
      </c>
      <c r="G208" s="206"/>
      <c r="H208" s="209">
        <v>340.73200000000003</v>
      </c>
      <c r="I208" s="210"/>
      <c r="J208" s="206"/>
      <c r="K208" s="206"/>
      <c r="L208" s="211"/>
      <c r="M208" s="212"/>
      <c r="N208" s="213"/>
      <c r="O208" s="213"/>
      <c r="P208" s="213"/>
      <c r="Q208" s="213"/>
      <c r="R208" s="213"/>
      <c r="S208" s="213"/>
      <c r="T208" s="214"/>
      <c r="AT208" s="215" t="s">
        <v>153</v>
      </c>
      <c r="AU208" s="215" t="s">
        <v>82</v>
      </c>
      <c r="AV208" s="14" t="s">
        <v>147</v>
      </c>
      <c r="AW208" s="14" t="s">
        <v>31</v>
      </c>
      <c r="AX208" s="14" t="s">
        <v>80</v>
      </c>
      <c r="AY208" s="215" t="s">
        <v>139</v>
      </c>
    </row>
    <row r="209" spans="1:65" s="2" customFormat="1" ht="14.45" customHeight="1">
      <c r="A209" s="36"/>
      <c r="B209" s="37"/>
      <c r="C209" s="226" t="s">
        <v>8</v>
      </c>
      <c r="D209" s="226" t="s">
        <v>237</v>
      </c>
      <c r="E209" s="227" t="s">
        <v>464</v>
      </c>
      <c r="F209" s="228" t="s">
        <v>465</v>
      </c>
      <c r="G209" s="229" t="s">
        <v>265</v>
      </c>
      <c r="H209" s="230">
        <v>357.76900000000001</v>
      </c>
      <c r="I209" s="231"/>
      <c r="J209" s="232">
        <f>ROUND(I209*H209,2)</f>
        <v>0</v>
      </c>
      <c r="K209" s="228" t="s">
        <v>146</v>
      </c>
      <c r="L209" s="233"/>
      <c r="M209" s="234" t="s">
        <v>19</v>
      </c>
      <c r="N209" s="235" t="s">
        <v>43</v>
      </c>
      <c r="O209" s="66"/>
      <c r="P209" s="184">
        <f>O209*H209</f>
        <v>0</v>
      </c>
      <c r="Q209" s="184">
        <v>1.0000000000000001E-5</v>
      </c>
      <c r="R209" s="184">
        <f>Q209*H209</f>
        <v>3.5776900000000006E-3</v>
      </c>
      <c r="S209" s="184">
        <v>0</v>
      </c>
      <c r="T209" s="185">
        <f>S209*H209</f>
        <v>0</v>
      </c>
      <c r="U209" s="36"/>
      <c r="V209" s="36"/>
      <c r="W209" s="36"/>
      <c r="X209" s="36"/>
      <c r="Y209" s="36"/>
      <c r="Z209" s="36"/>
      <c r="AA209" s="36"/>
      <c r="AB209" s="36"/>
      <c r="AC209" s="36"/>
      <c r="AD209" s="36"/>
      <c r="AE209" s="36"/>
      <c r="AR209" s="186" t="s">
        <v>240</v>
      </c>
      <c r="AT209" s="186" t="s">
        <v>237</v>
      </c>
      <c r="AU209" s="186" t="s">
        <v>82</v>
      </c>
      <c r="AY209" s="19" t="s">
        <v>139</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206</v>
      </c>
      <c r="BM209" s="186" t="s">
        <v>466</v>
      </c>
    </row>
    <row r="210" spans="1:65" s="2" customFormat="1" ht="11.25">
      <c r="A210" s="36"/>
      <c r="B210" s="37"/>
      <c r="C210" s="38"/>
      <c r="D210" s="188" t="s">
        <v>149</v>
      </c>
      <c r="E210" s="38"/>
      <c r="F210" s="189" t="s">
        <v>465</v>
      </c>
      <c r="G210" s="38"/>
      <c r="H210" s="38"/>
      <c r="I210" s="190"/>
      <c r="J210" s="38"/>
      <c r="K210" s="38"/>
      <c r="L210" s="41"/>
      <c r="M210" s="191"/>
      <c r="N210" s="192"/>
      <c r="O210" s="66"/>
      <c r="P210" s="66"/>
      <c r="Q210" s="66"/>
      <c r="R210" s="66"/>
      <c r="S210" s="66"/>
      <c r="T210" s="67"/>
      <c r="U210" s="36"/>
      <c r="V210" s="36"/>
      <c r="W210" s="36"/>
      <c r="X210" s="36"/>
      <c r="Y210" s="36"/>
      <c r="Z210" s="36"/>
      <c r="AA210" s="36"/>
      <c r="AB210" s="36"/>
      <c r="AC210" s="36"/>
      <c r="AD210" s="36"/>
      <c r="AE210" s="36"/>
      <c r="AT210" s="19" t="s">
        <v>149</v>
      </c>
      <c r="AU210" s="19" t="s">
        <v>82</v>
      </c>
    </row>
    <row r="211" spans="1:65" s="13" customFormat="1" ht="11.25">
      <c r="B211" s="194"/>
      <c r="C211" s="195"/>
      <c r="D211" s="188" t="s">
        <v>153</v>
      </c>
      <c r="E211" s="195"/>
      <c r="F211" s="197" t="s">
        <v>467</v>
      </c>
      <c r="G211" s="195"/>
      <c r="H211" s="198">
        <v>357.76900000000001</v>
      </c>
      <c r="I211" s="199"/>
      <c r="J211" s="195"/>
      <c r="K211" s="195"/>
      <c r="L211" s="200"/>
      <c r="M211" s="201"/>
      <c r="N211" s="202"/>
      <c r="O211" s="202"/>
      <c r="P211" s="202"/>
      <c r="Q211" s="202"/>
      <c r="R211" s="202"/>
      <c r="S211" s="202"/>
      <c r="T211" s="203"/>
      <c r="AT211" s="204" t="s">
        <v>153</v>
      </c>
      <c r="AU211" s="204" t="s">
        <v>82</v>
      </c>
      <c r="AV211" s="13" t="s">
        <v>82</v>
      </c>
      <c r="AW211" s="13" t="s">
        <v>4</v>
      </c>
      <c r="AX211" s="13" t="s">
        <v>80</v>
      </c>
      <c r="AY211" s="204" t="s">
        <v>139</v>
      </c>
    </row>
    <row r="212" spans="1:65" s="2" customFormat="1" ht="14.45" customHeight="1">
      <c r="A212" s="36"/>
      <c r="B212" s="37"/>
      <c r="C212" s="175" t="s">
        <v>206</v>
      </c>
      <c r="D212" s="175" t="s">
        <v>142</v>
      </c>
      <c r="E212" s="176" t="s">
        <v>468</v>
      </c>
      <c r="F212" s="177" t="s">
        <v>469</v>
      </c>
      <c r="G212" s="178" t="s">
        <v>159</v>
      </c>
      <c r="H212" s="179">
        <v>98.733999999999995</v>
      </c>
      <c r="I212" s="180"/>
      <c r="J212" s="181">
        <f>ROUND(I212*H212,2)</f>
        <v>0</v>
      </c>
      <c r="K212" s="177" t="s">
        <v>146</v>
      </c>
      <c r="L212" s="41"/>
      <c r="M212" s="182" t="s">
        <v>19</v>
      </c>
      <c r="N212" s="183" t="s">
        <v>43</v>
      </c>
      <c r="O212" s="66"/>
      <c r="P212" s="184">
        <f>O212*H212</f>
        <v>0</v>
      </c>
      <c r="Q212" s="184">
        <v>5.9999999999999995E-4</v>
      </c>
      <c r="R212" s="184">
        <f>Q212*H212</f>
        <v>5.9240399999999992E-2</v>
      </c>
      <c r="S212" s="184">
        <v>0</v>
      </c>
      <c r="T212" s="185">
        <f>S212*H212</f>
        <v>0</v>
      </c>
      <c r="U212" s="36"/>
      <c r="V212" s="36"/>
      <c r="W212" s="36"/>
      <c r="X212" s="36"/>
      <c r="Y212" s="36"/>
      <c r="Z212" s="36"/>
      <c r="AA212" s="36"/>
      <c r="AB212" s="36"/>
      <c r="AC212" s="36"/>
      <c r="AD212" s="36"/>
      <c r="AE212" s="36"/>
      <c r="AR212" s="186" t="s">
        <v>206</v>
      </c>
      <c r="AT212" s="186" t="s">
        <v>142</v>
      </c>
      <c r="AU212" s="186" t="s">
        <v>82</v>
      </c>
      <c r="AY212" s="19" t="s">
        <v>139</v>
      </c>
      <c r="BE212" s="187">
        <f>IF(N212="základní",J212,0)</f>
        <v>0</v>
      </c>
      <c r="BF212" s="187">
        <f>IF(N212="snížená",J212,0)</f>
        <v>0</v>
      </c>
      <c r="BG212" s="187">
        <f>IF(N212="zákl. přenesená",J212,0)</f>
        <v>0</v>
      </c>
      <c r="BH212" s="187">
        <f>IF(N212="sníž. přenesená",J212,0)</f>
        <v>0</v>
      </c>
      <c r="BI212" s="187">
        <f>IF(N212="nulová",J212,0)</f>
        <v>0</v>
      </c>
      <c r="BJ212" s="19" t="s">
        <v>80</v>
      </c>
      <c r="BK212" s="187">
        <f>ROUND(I212*H212,2)</f>
        <v>0</v>
      </c>
      <c r="BL212" s="19" t="s">
        <v>206</v>
      </c>
      <c r="BM212" s="186" t="s">
        <v>470</v>
      </c>
    </row>
    <row r="213" spans="1:65" s="2" customFormat="1" ht="11.25">
      <c r="A213" s="36"/>
      <c r="B213" s="37"/>
      <c r="C213" s="38"/>
      <c r="D213" s="188" t="s">
        <v>149</v>
      </c>
      <c r="E213" s="38"/>
      <c r="F213" s="189" t="s">
        <v>471</v>
      </c>
      <c r="G213" s="38"/>
      <c r="H213" s="38"/>
      <c r="I213" s="190"/>
      <c r="J213" s="38"/>
      <c r="K213" s="38"/>
      <c r="L213" s="41"/>
      <c r="M213" s="191"/>
      <c r="N213" s="192"/>
      <c r="O213" s="66"/>
      <c r="P213" s="66"/>
      <c r="Q213" s="66"/>
      <c r="R213" s="66"/>
      <c r="S213" s="66"/>
      <c r="T213" s="67"/>
      <c r="U213" s="36"/>
      <c r="V213" s="36"/>
      <c r="W213" s="36"/>
      <c r="X213" s="36"/>
      <c r="Y213" s="36"/>
      <c r="Z213" s="36"/>
      <c r="AA213" s="36"/>
      <c r="AB213" s="36"/>
      <c r="AC213" s="36"/>
      <c r="AD213" s="36"/>
      <c r="AE213" s="36"/>
      <c r="AT213" s="19" t="s">
        <v>149</v>
      </c>
      <c r="AU213" s="19" t="s">
        <v>82</v>
      </c>
    </row>
    <row r="214" spans="1:65" s="2" customFormat="1" ht="39">
      <c r="A214" s="36"/>
      <c r="B214" s="37"/>
      <c r="C214" s="38"/>
      <c r="D214" s="188" t="s">
        <v>151</v>
      </c>
      <c r="E214" s="38"/>
      <c r="F214" s="193" t="s">
        <v>472</v>
      </c>
      <c r="G214" s="38"/>
      <c r="H214" s="38"/>
      <c r="I214" s="190"/>
      <c r="J214" s="38"/>
      <c r="K214" s="38"/>
      <c r="L214" s="41"/>
      <c r="M214" s="191"/>
      <c r="N214" s="192"/>
      <c r="O214" s="66"/>
      <c r="P214" s="66"/>
      <c r="Q214" s="66"/>
      <c r="R214" s="66"/>
      <c r="S214" s="66"/>
      <c r="T214" s="67"/>
      <c r="U214" s="36"/>
      <c r="V214" s="36"/>
      <c r="W214" s="36"/>
      <c r="X214" s="36"/>
      <c r="Y214" s="36"/>
      <c r="Z214" s="36"/>
      <c r="AA214" s="36"/>
      <c r="AB214" s="36"/>
      <c r="AC214" s="36"/>
      <c r="AD214" s="36"/>
      <c r="AE214" s="36"/>
      <c r="AT214" s="19" t="s">
        <v>151</v>
      </c>
      <c r="AU214" s="19" t="s">
        <v>82</v>
      </c>
    </row>
    <row r="215" spans="1:65" s="15" customFormat="1" ht="11.25">
      <c r="B215" s="216"/>
      <c r="C215" s="217"/>
      <c r="D215" s="188" t="s">
        <v>153</v>
      </c>
      <c r="E215" s="218" t="s">
        <v>19</v>
      </c>
      <c r="F215" s="219" t="s">
        <v>374</v>
      </c>
      <c r="G215" s="217"/>
      <c r="H215" s="218" t="s">
        <v>19</v>
      </c>
      <c r="I215" s="220"/>
      <c r="J215" s="217"/>
      <c r="K215" s="217"/>
      <c r="L215" s="221"/>
      <c r="M215" s="222"/>
      <c r="N215" s="223"/>
      <c r="O215" s="223"/>
      <c r="P215" s="223"/>
      <c r="Q215" s="223"/>
      <c r="R215" s="223"/>
      <c r="S215" s="223"/>
      <c r="T215" s="224"/>
      <c r="AT215" s="225" t="s">
        <v>153</v>
      </c>
      <c r="AU215" s="225" t="s">
        <v>82</v>
      </c>
      <c r="AV215" s="15" t="s">
        <v>80</v>
      </c>
      <c r="AW215" s="15" t="s">
        <v>31</v>
      </c>
      <c r="AX215" s="15" t="s">
        <v>72</v>
      </c>
      <c r="AY215" s="225" t="s">
        <v>139</v>
      </c>
    </row>
    <row r="216" spans="1:65" s="13" customFormat="1" ht="11.25">
      <c r="B216" s="194"/>
      <c r="C216" s="195"/>
      <c r="D216" s="188" t="s">
        <v>153</v>
      </c>
      <c r="E216" s="196" t="s">
        <v>19</v>
      </c>
      <c r="F216" s="197" t="s">
        <v>473</v>
      </c>
      <c r="G216" s="195"/>
      <c r="H216" s="198">
        <v>19.204000000000001</v>
      </c>
      <c r="I216" s="199"/>
      <c r="J216" s="195"/>
      <c r="K216" s="195"/>
      <c r="L216" s="200"/>
      <c r="M216" s="201"/>
      <c r="N216" s="202"/>
      <c r="O216" s="202"/>
      <c r="P216" s="202"/>
      <c r="Q216" s="202"/>
      <c r="R216" s="202"/>
      <c r="S216" s="202"/>
      <c r="T216" s="203"/>
      <c r="AT216" s="204" t="s">
        <v>153</v>
      </c>
      <c r="AU216" s="204" t="s">
        <v>82</v>
      </c>
      <c r="AV216" s="13" t="s">
        <v>82</v>
      </c>
      <c r="AW216" s="13" t="s">
        <v>31</v>
      </c>
      <c r="AX216" s="13" t="s">
        <v>72</v>
      </c>
      <c r="AY216" s="204" t="s">
        <v>139</v>
      </c>
    </row>
    <row r="217" spans="1:65" s="13" customFormat="1" ht="11.25">
      <c r="B217" s="194"/>
      <c r="C217" s="195"/>
      <c r="D217" s="188" t="s">
        <v>153</v>
      </c>
      <c r="E217" s="196" t="s">
        <v>19</v>
      </c>
      <c r="F217" s="197" t="s">
        <v>474</v>
      </c>
      <c r="G217" s="195"/>
      <c r="H217" s="198">
        <v>11.74</v>
      </c>
      <c r="I217" s="199"/>
      <c r="J217" s="195"/>
      <c r="K217" s="195"/>
      <c r="L217" s="200"/>
      <c r="M217" s="201"/>
      <c r="N217" s="202"/>
      <c r="O217" s="202"/>
      <c r="P217" s="202"/>
      <c r="Q217" s="202"/>
      <c r="R217" s="202"/>
      <c r="S217" s="202"/>
      <c r="T217" s="203"/>
      <c r="AT217" s="204" t="s">
        <v>153</v>
      </c>
      <c r="AU217" s="204" t="s">
        <v>82</v>
      </c>
      <c r="AV217" s="13" t="s">
        <v>82</v>
      </c>
      <c r="AW217" s="13" t="s">
        <v>31</v>
      </c>
      <c r="AX217" s="13" t="s">
        <v>72</v>
      </c>
      <c r="AY217" s="204" t="s">
        <v>139</v>
      </c>
    </row>
    <row r="218" spans="1:65" s="13" customFormat="1" ht="11.25">
      <c r="B218" s="194"/>
      <c r="C218" s="195"/>
      <c r="D218" s="188" t="s">
        <v>153</v>
      </c>
      <c r="E218" s="196" t="s">
        <v>19</v>
      </c>
      <c r="F218" s="197" t="s">
        <v>475</v>
      </c>
      <c r="G218" s="195"/>
      <c r="H218" s="198">
        <v>29.36</v>
      </c>
      <c r="I218" s="199"/>
      <c r="J218" s="195"/>
      <c r="K218" s="195"/>
      <c r="L218" s="200"/>
      <c r="M218" s="201"/>
      <c r="N218" s="202"/>
      <c r="O218" s="202"/>
      <c r="P218" s="202"/>
      <c r="Q218" s="202"/>
      <c r="R218" s="202"/>
      <c r="S218" s="202"/>
      <c r="T218" s="203"/>
      <c r="AT218" s="204" t="s">
        <v>153</v>
      </c>
      <c r="AU218" s="204" t="s">
        <v>82</v>
      </c>
      <c r="AV218" s="13" t="s">
        <v>82</v>
      </c>
      <c r="AW218" s="13" t="s">
        <v>31</v>
      </c>
      <c r="AX218" s="13" t="s">
        <v>72</v>
      </c>
      <c r="AY218" s="204" t="s">
        <v>139</v>
      </c>
    </row>
    <row r="219" spans="1:65" s="13" customFormat="1" ht="11.25">
      <c r="B219" s="194"/>
      <c r="C219" s="195"/>
      <c r="D219" s="188" t="s">
        <v>153</v>
      </c>
      <c r="E219" s="196" t="s">
        <v>19</v>
      </c>
      <c r="F219" s="197" t="s">
        <v>476</v>
      </c>
      <c r="G219" s="195"/>
      <c r="H219" s="198">
        <v>18.93</v>
      </c>
      <c r="I219" s="199"/>
      <c r="J219" s="195"/>
      <c r="K219" s="195"/>
      <c r="L219" s="200"/>
      <c r="M219" s="201"/>
      <c r="N219" s="202"/>
      <c r="O219" s="202"/>
      <c r="P219" s="202"/>
      <c r="Q219" s="202"/>
      <c r="R219" s="202"/>
      <c r="S219" s="202"/>
      <c r="T219" s="203"/>
      <c r="AT219" s="204" t="s">
        <v>153</v>
      </c>
      <c r="AU219" s="204" t="s">
        <v>82</v>
      </c>
      <c r="AV219" s="13" t="s">
        <v>82</v>
      </c>
      <c r="AW219" s="13" t="s">
        <v>31</v>
      </c>
      <c r="AX219" s="13" t="s">
        <v>72</v>
      </c>
      <c r="AY219" s="204" t="s">
        <v>139</v>
      </c>
    </row>
    <row r="220" spans="1:65" s="13" customFormat="1" ht="11.25">
      <c r="B220" s="194"/>
      <c r="C220" s="195"/>
      <c r="D220" s="188" t="s">
        <v>153</v>
      </c>
      <c r="E220" s="196" t="s">
        <v>19</v>
      </c>
      <c r="F220" s="197" t="s">
        <v>477</v>
      </c>
      <c r="G220" s="195"/>
      <c r="H220" s="198">
        <v>19.5</v>
      </c>
      <c r="I220" s="199"/>
      <c r="J220" s="195"/>
      <c r="K220" s="195"/>
      <c r="L220" s="200"/>
      <c r="M220" s="201"/>
      <c r="N220" s="202"/>
      <c r="O220" s="202"/>
      <c r="P220" s="202"/>
      <c r="Q220" s="202"/>
      <c r="R220" s="202"/>
      <c r="S220" s="202"/>
      <c r="T220" s="203"/>
      <c r="AT220" s="204" t="s">
        <v>153</v>
      </c>
      <c r="AU220" s="204" t="s">
        <v>82</v>
      </c>
      <c r="AV220" s="13" t="s">
        <v>82</v>
      </c>
      <c r="AW220" s="13" t="s">
        <v>31</v>
      </c>
      <c r="AX220" s="13" t="s">
        <v>72</v>
      </c>
      <c r="AY220" s="204" t="s">
        <v>139</v>
      </c>
    </row>
    <row r="221" spans="1:65" s="14" customFormat="1" ht="11.25">
      <c r="B221" s="205"/>
      <c r="C221" s="206"/>
      <c r="D221" s="188" t="s">
        <v>153</v>
      </c>
      <c r="E221" s="207" t="s">
        <v>19</v>
      </c>
      <c r="F221" s="208" t="s">
        <v>188</v>
      </c>
      <c r="G221" s="206"/>
      <c r="H221" s="209">
        <v>98.734000000000009</v>
      </c>
      <c r="I221" s="210"/>
      <c r="J221" s="206"/>
      <c r="K221" s="206"/>
      <c r="L221" s="211"/>
      <c r="M221" s="212"/>
      <c r="N221" s="213"/>
      <c r="O221" s="213"/>
      <c r="P221" s="213"/>
      <c r="Q221" s="213"/>
      <c r="R221" s="213"/>
      <c r="S221" s="213"/>
      <c r="T221" s="214"/>
      <c r="AT221" s="215" t="s">
        <v>153</v>
      </c>
      <c r="AU221" s="215" t="s">
        <v>82</v>
      </c>
      <c r="AV221" s="14" t="s">
        <v>147</v>
      </c>
      <c r="AW221" s="14" t="s">
        <v>31</v>
      </c>
      <c r="AX221" s="14" t="s">
        <v>80</v>
      </c>
      <c r="AY221" s="215" t="s">
        <v>139</v>
      </c>
    </row>
    <row r="222" spans="1:65" s="2" customFormat="1" ht="14.45" customHeight="1">
      <c r="A222" s="36"/>
      <c r="B222" s="37"/>
      <c r="C222" s="175" t="s">
        <v>262</v>
      </c>
      <c r="D222" s="175" t="s">
        <v>142</v>
      </c>
      <c r="E222" s="176" t="s">
        <v>478</v>
      </c>
      <c r="F222" s="177" t="s">
        <v>479</v>
      </c>
      <c r="G222" s="178" t="s">
        <v>159</v>
      </c>
      <c r="H222" s="179">
        <v>154.94900000000001</v>
      </c>
      <c r="I222" s="180"/>
      <c r="J222" s="181">
        <f>ROUND(I222*H222,2)</f>
        <v>0</v>
      </c>
      <c r="K222" s="177" t="s">
        <v>146</v>
      </c>
      <c r="L222" s="41"/>
      <c r="M222" s="182" t="s">
        <v>19</v>
      </c>
      <c r="N222" s="183" t="s">
        <v>43</v>
      </c>
      <c r="O222" s="66"/>
      <c r="P222" s="184">
        <f>O222*H222</f>
        <v>0</v>
      </c>
      <c r="Q222" s="184">
        <v>5.9999999999999995E-4</v>
      </c>
      <c r="R222" s="184">
        <f>Q222*H222</f>
        <v>9.2969399999999994E-2</v>
      </c>
      <c r="S222" s="184">
        <v>0</v>
      </c>
      <c r="T222" s="185">
        <f>S222*H222</f>
        <v>0</v>
      </c>
      <c r="U222" s="36"/>
      <c r="V222" s="36"/>
      <c r="W222" s="36"/>
      <c r="X222" s="36"/>
      <c r="Y222" s="36"/>
      <c r="Z222" s="36"/>
      <c r="AA222" s="36"/>
      <c r="AB222" s="36"/>
      <c r="AC222" s="36"/>
      <c r="AD222" s="36"/>
      <c r="AE222" s="36"/>
      <c r="AR222" s="186" t="s">
        <v>206</v>
      </c>
      <c r="AT222" s="186" t="s">
        <v>142</v>
      </c>
      <c r="AU222" s="186" t="s">
        <v>82</v>
      </c>
      <c r="AY222" s="19" t="s">
        <v>139</v>
      </c>
      <c r="BE222" s="187">
        <f>IF(N222="základní",J222,0)</f>
        <v>0</v>
      </c>
      <c r="BF222" s="187">
        <f>IF(N222="snížená",J222,0)</f>
        <v>0</v>
      </c>
      <c r="BG222" s="187">
        <f>IF(N222="zákl. přenesená",J222,0)</f>
        <v>0</v>
      </c>
      <c r="BH222" s="187">
        <f>IF(N222="sníž. přenesená",J222,0)</f>
        <v>0</v>
      </c>
      <c r="BI222" s="187">
        <f>IF(N222="nulová",J222,0)</f>
        <v>0</v>
      </c>
      <c r="BJ222" s="19" t="s">
        <v>80</v>
      </c>
      <c r="BK222" s="187">
        <f>ROUND(I222*H222,2)</f>
        <v>0</v>
      </c>
      <c r="BL222" s="19" t="s">
        <v>206</v>
      </c>
      <c r="BM222" s="186" t="s">
        <v>480</v>
      </c>
    </row>
    <row r="223" spans="1:65" s="2" customFormat="1" ht="11.25">
      <c r="A223" s="36"/>
      <c r="B223" s="37"/>
      <c r="C223" s="38"/>
      <c r="D223" s="188" t="s">
        <v>149</v>
      </c>
      <c r="E223" s="38"/>
      <c r="F223" s="189" t="s">
        <v>481</v>
      </c>
      <c r="G223" s="38"/>
      <c r="H223" s="38"/>
      <c r="I223" s="190"/>
      <c r="J223" s="38"/>
      <c r="K223" s="38"/>
      <c r="L223" s="41"/>
      <c r="M223" s="191"/>
      <c r="N223" s="192"/>
      <c r="O223" s="66"/>
      <c r="P223" s="66"/>
      <c r="Q223" s="66"/>
      <c r="R223" s="66"/>
      <c r="S223" s="66"/>
      <c r="T223" s="67"/>
      <c r="U223" s="36"/>
      <c r="V223" s="36"/>
      <c r="W223" s="36"/>
      <c r="X223" s="36"/>
      <c r="Y223" s="36"/>
      <c r="Z223" s="36"/>
      <c r="AA223" s="36"/>
      <c r="AB223" s="36"/>
      <c r="AC223" s="36"/>
      <c r="AD223" s="36"/>
      <c r="AE223" s="36"/>
      <c r="AT223" s="19" t="s">
        <v>149</v>
      </c>
      <c r="AU223" s="19" t="s">
        <v>82</v>
      </c>
    </row>
    <row r="224" spans="1:65" s="2" customFormat="1" ht="39">
      <c r="A224" s="36"/>
      <c r="B224" s="37"/>
      <c r="C224" s="38"/>
      <c r="D224" s="188" t="s">
        <v>151</v>
      </c>
      <c r="E224" s="38"/>
      <c r="F224" s="193" t="s">
        <v>472</v>
      </c>
      <c r="G224" s="38"/>
      <c r="H224" s="38"/>
      <c r="I224" s="190"/>
      <c r="J224" s="38"/>
      <c r="K224" s="38"/>
      <c r="L224" s="41"/>
      <c r="M224" s="191"/>
      <c r="N224" s="192"/>
      <c r="O224" s="66"/>
      <c r="P224" s="66"/>
      <c r="Q224" s="66"/>
      <c r="R224" s="66"/>
      <c r="S224" s="66"/>
      <c r="T224" s="67"/>
      <c r="U224" s="36"/>
      <c r="V224" s="36"/>
      <c r="W224" s="36"/>
      <c r="X224" s="36"/>
      <c r="Y224" s="36"/>
      <c r="Z224" s="36"/>
      <c r="AA224" s="36"/>
      <c r="AB224" s="36"/>
      <c r="AC224" s="36"/>
      <c r="AD224" s="36"/>
      <c r="AE224" s="36"/>
      <c r="AT224" s="19" t="s">
        <v>151</v>
      </c>
      <c r="AU224" s="19" t="s">
        <v>82</v>
      </c>
    </row>
    <row r="225" spans="1:65" s="15" customFormat="1" ht="11.25">
      <c r="B225" s="216"/>
      <c r="C225" s="217"/>
      <c r="D225" s="188" t="s">
        <v>153</v>
      </c>
      <c r="E225" s="218" t="s">
        <v>19</v>
      </c>
      <c r="F225" s="219" t="s">
        <v>374</v>
      </c>
      <c r="G225" s="217"/>
      <c r="H225" s="218" t="s">
        <v>19</v>
      </c>
      <c r="I225" s="220"/>
      <c r="J225" s="217"/>
      <c r="K225" s="217"/>
      <c r="L225" s="221"/>
      <c r="M225" s="222"/>
      <c r="N225" s="223"/>
      <c r="O225" s="223"/>
      <c r="P225" s="223"/>
      <c r="Q225" s="223"/>
      <c r="R225" s="223"/>
      <c r="S225" s="223"/>
      <c r="T225" s="224"/>
      <c r="AT225" s="225" t="s">
        <v>153</v>
      </c>
      <c r="AU225" s="225" t="s">
        <v>82</v>
      </c>
      <c r="AV225" s="15" t="s">
        <v>80</v>
      </c>
      <c r="AW225" s="15" t="s">
        <v>31</v>
      </c>
      <c r="AX225" s="15" t="s">
        <v>72</v>
      </c>
      <c r="AY225" s="225" t="s">
        <v>139</v>
      </c>
    </row>
    <row r="226" spans="1:65" s="13" customFormat="1" ht="11.25">
      <c r="B226" s="194"/>
      <c r="C226" s="195"/>
      <c r="D226" s="188" t="s">
        <v>153</v>
      </c>
      <c r="E226" s="196" t="s">
        <v>19</v>
      </c>
      <c r="F226" s="197" t="s">
        <v>473</v>
      </c>
      <c r="G226" s="195"/>
      <c r="H226" s="198">
        <v>19.204000000000001</v>
      </c>
      <c r="I226" s="199"/>
      <c r="J226" s="195"/>
      <c r="K226" s="195"/>
      <c r="L226" s="200"/>
      <c r="M226" s="201"/>
      <c r="N226" s="202"/>
      <c r="O226" s="202"/>
      <c r="P226" s="202"/>
      <c r="Q226" s="202"/>
      <c r="R226" s="202"/>
      <c r="S226" s="202"/>
      <c r="T226" s="203"/>
      <c r="AT226" s="204" t="s">
        <v>153</v>
      </c>
      <c r="AU226" s="204" t="s">
        <v>82</v>
      </c>
      <c r="AV226" s="13" t="s">
        <v>82</v>
      </c>
      <c r="AW226" s="13" t="s">
        <v>31</v>
      </c>
      <c r="AX226" s="13" t="s">
        <v>72</v>
      </c>
      <c r="AY226" s="204" t="s">
        <v>139</v>
      </c>
    </row>
    <row r="227" spans="1:65" s="13" customFormat="1" ht="11.25">
      <c r="B227" s="194"/>
      <c r="C227" s="195"/>
      <c r="D227" s="188" t="s">
        <v>153</v>
      </c>
      <c r="E227" s="196" t="s">
        <v>19</v>
      </c>
      <c r="F227" s="197" t="s">
        <v>474</v>
      </c>
      <c r="G227" s="195"/>
      <c r="H227" s="198">
        <v>11.74</v>
      </c>
      <c r="I227" s="199"/>
      <c r="J227" s="195"/>
      <c r="K227" s="195"/>
      <c r="L227" s="200"/>
      <c r="M227" s="201"/>
      <c r="N227" s="202"/>
      <c r="O227" s="202"/>
      <c r="P227" s="202"/>
      <c r="Q227" s="202"/>
      <c r="R227" s="202"/>
      <c r="S227" s="202"/>
      <c r="T227" s="203"/>
      <c r="AT227" s="204" t="s">
        <v>153</v>
      </c>
      <c r="AU227" s="204" t="s">
        <v>82</v>
      </c>
      <c r="AV227" s="13" t="s">
        <v>82</v>
      </c>
      <c r="AW227" s="13" t="s">
        <v>31</v>
      </c>
      <c r="AX227" s="13" t="s">
        <v>72</v>
      </c>
      <c r="AY227" s="204" t="s">
        <v>139</v>
      </c>
    </row>
    <row r="228" spans="1:65" s="13" customFormat="1" ht="11.25">
      <c r="B228" s="194"/>
      <c r="C228" s="195"/>
      <c r="D228" s="188" t="s">
        <v>153</v>
      </c>
      <c r="E228" s="196" t="s">
        <v>19</v>
      </c>
      <c r="F228" s="197" t="s">
        <v>475</v>
      </c>
      <c r="G228" s="195"/>
      <c r="H228" s="198">
        <v>29.36</v>
      </c>
      <c r="I228" s="199"/>
      <c r="J228" s="195"/>
      <c r="K228" s="195"/>
      <c r="L228" s="200"/>
      <c r="M228" s="201"/>
      <c r="N228" s="202"/>
      <c r="O228" s="202"/>
      <c r="P228" s="202"/>
      <c r="Q228" s="202"/>
      <c r="R228" s="202"/>
      <c r="S228" s="202"/>
      <c r="T228" s="203"/>
      <c r="AT228" s="204" t="s">
        <v>153</v>
      </c>
      <c r="AU228" s="204" t="s">
        <v>82</v>
      </c>
      <c r="AV228" s="13" t="s">
        <v>82</v>
      </c>
      <c r="AW228" s="13" t="s">
        <v>31</v>
      </c>
      <c r="AX228" s="13" t="s">
        <v>72</v>
      </c>
      <c r="AY228" s="204" t="s">
        <v>139</v>
      </c>
    </row>
    <row r="229" spans="1:65" s="13" customFormat="1" ht="11.25">
      <c r="B229" s="194"/>
      <c r="C229" s="195"/>
      <c r="D229" s="188" t="s">
        <v>153</v>
      </c>
      <c r="E229" s="196" t="s">
        <v>19</v>
      </c>
      <c r="F229" s="197" t="s">
        <v>476</v>
      </c>
      <c r="G229" s="195"/>
      <c r="H229" s="198">
        <v>18.93</v>
      </c>
      <c r="I229" s="199"/>
      <c r="J229" s="195"/>
      <c r="K229" s="195"/>
      <c r="L229" s="200"/>
      <c r="M229" s="201"/>
      <c r="N229" s="202"/>
      <c r="O229" s="202"/>
      <c r="P229" s="202"/>
      <c r="Q229" s="202"/>
      <c r="R229" s="202"/>
      <c r="S229" s="202"/>
      <c r="T229" s="203"/>
      <c r="AT229" s="204" t="s">
        <v>153</v>
      </c>
      <c r="AU229" s="204" t="s">
        <v>82</v>
      </c>
      <c r="AV229" s="13" t="s">
        <v>82</v>
      </c>
      <c r="AW229" s="13" t="s">
        <v>31</v>
      </c>
      <c r="AX229" s="13" t="s">
        <v>72</v>
      </c>
      <c r="AY229" s="204" t="s">
        <v>139</v>
      </c>
    </row>
    <row r="230" spans="1:65" s="13" customFormat="1" ht="11.25">
      <c r="B230" s="194"/>
      <c r="C230" s="195"/>
      <c r="D230" s="188" t="s">
        <v>153</v>
      </c>
      <c r="E230" s="196" t="s">
        <v>19</v>
      </c>
      <c r="F230" s="197" t="s">
        <v>477</v>
      </c>
      <c r="G230" s="195"/>
      <c r="H230" s="198">
        <v>19.5</v>
      </c>
      <c r="I230" s="199"/>
      <c r="J230" s="195"/>
      <c r="K230" s="195"/>
      <c r="L230" s="200"/>
      <c r="M230" s="201"/>
      <c r="N230" s="202"/>
      <c r="O230" s="202"/>
      <c r="P230" s="202"/>
      <c r="Q230" s="202"/>
      <c r="R230" s="202"/>
      <c r="S230" s="202"/>
      <c r="T230" s="203"/>
      <c r="AT230" s="204" t="s">
        <v>153</v>
      </c>
      <c r="AU230" s="204" t="s">
        <v>82</v>
      </c>
      <c r="AV230" s="13" t="s">
        <v>82</v>
      </c>
      <c r="AW230" s="13" t="s">
        <v>31</v>
      </c>
      <c r="AX230" s="13" t="s">
        <v>72</v>
      </c>
      <c r="AY230" s="204" t="s">
        <v>139</v>
      </c>
    </row>
    <row r="231" spans="1:65" s="15" customFormat="1" ht="11.25">
      <c r="B231" s="216"/>
      <c r="C231" s="217"/>
      <c r="D231" s="188" t="s">
        <v>153</v>
      </c>
      <c r="E231" s="218" t="s">
        <v>19</v>
      </c>
      <c r="F231" s="219" t="s">
        <v>376</v>
      </c>
      <c r="G231" s="217"/>
      <c r="H231" s="218" t="s">
        <v>19</v>
      </c>
      <c r="I231" s="220"/>
      <c r="J231" s="217"/>
      <c r="K231" s="217"/>
      <c r="L231" s="221"/>
      <c r="M231" s="222"/>
      <c r="N231" s="223"/>
      <c r="O231" s="223"/>
      <c r="P231" s="223"/>
      <c r="Q231" s="223"/>
      <c r="R231" s="223"/>
      <c r="S231" s="223"/>
      <c r="T231" s="224"/>
      <c r="AT231" s="225" t="s">
        <v>153</v>
      </c>
      <c r="AU231" s="225" t="s">
        <v>82</v>
      </c>
      <c r="AV231" s="15" t="s">
        <v>80</v>
      </c>
      <c r="AW231" s="15" t="s">
        <v>31</v>
      </c>
      <c r="AX231" s="15" t="s">
        <v>72</v>
      </c>
      <c r="AY231" s="225" t="s">
        <v>139</v>
      </c>
    </row>
    <row r="232" spans="1:65" s="13" customFormat="1" ht="11.25">
      <c r="B232" s="194"/>
      <c r="C232" s="195"/>
      <c r="D232" s="188" t="s">
        <v>153</v>
      </c>
      <c r="E232" s="196" t="s">
        <v>19</v>
      </c>
      <c r="F232" s="197" t="s">
        <v>345</v>
      </c>
      <c r="G232" s="195"/>
      <c r="H232" s="198">
        <v>4.99</v>
      </c>
      <c r="I232" s="199"/>
      <c r="J232" s="195"/>
      <c r="K232" s="195"/>
      <c r="L232" s="200"/>
      <c r="M232" s="201"/>
      <c r="N232" s="202"/>
      <c r="O232" s="202"/>
      <c r="P232" s="202"/>
      <c r="Q232" s="202"/>
      <c r="R232" s="202"/>
      <c r="S232" s="202"/>
      <c r="T232" s="203"/>
      <c r="AT232" s="204" t="s">
        <v>153</v>
      </c>
      <c r="AU232" s="204" t="s">
        <v>82</v>
      </c>
      <c r="AV232" s="13" t="s">
        <v>82</v>
      </c>
      <c r="AW232" s="13" t="s">
        <v>31</v>
      </c>
      <c r="AX232" s="13" t="s">
        <v>72</v>
      </c>
      <c r="AY232" s="204" t="s">
        <v>139</v>
      </c>
    </row>
    <row r="233" spans="1:65" s="13" customFormat="1" ht="11.25">
      <c r="B233" s="194"/>
      <c r="C233" s="195"/>
      <c r="D233" s="188" t="s">
        <v>153</v>
      </c>
      <c r="E233" s="196" t="s">
        <v>19</v>
      </c>
      <c r="F233" s="197" t="s">
        <v>482</v>
      </c>
      <c r="G233" s="195"/>
      <c r="H233" s="198">
        <v>7.81</v>
      </c>
      <c r="I233" s="199"/>
      <c r="J233" s="195"/>
      <c r="K233" s="195"/>
      <c r="L233" s="200"/>
      <c r="M233" s="201"/>
      <c r="N233" s="202"/>
      <c r="O233" s="202"/>
      <c r="P233" s="202"/>
      <c r="Q233" s="202"/>
      <c r="R233" s="202"/>
      <c r="S233" s="202"/>
      <c r="T233" s="203"/>
      <c r="AT233" s="204" t="s">
        <v>153</v>
      </c>
      <c r="AU233" s="204" t="s">
        <v>82</v>
      </c>
      <c r="AV233" s="13" t="s">
        <v>82</v>
      </c>
      <c r="AW233" s="13" t="s">
        <v>31</v>
      </c>
      <c r="AX233" s="13" t="s">
        <v>72</v>
      </c>
      <c r="AY233" s="204" t="s">
        <v>139</v>
      </c>
    </row>
    <row r="234" spans="1:65" s="13" customFormat="1" ht="11.25">
      <c r="B234" s="194"/>
      <c r="C234" s="195"/>
      <c r="D234" s="188" t="s">
        <v>153</v>
      </c>
      <c r="E234" s="196" t="s">
        <v>19</v>
      </c>
      <c r="F234" s="197" t="s">
        <v>360</v>
      </c>
      <c r="G234" s="195"/>
      <c r="H234" s="198">
        <v>5.7850000000000001</v>
      </c>
      <c r="I234" s="199"/>
      <c r="J234" s="195"/>
      <c r="K234" s="195"/>
      <c r="L234" s="200"/>
      <c r="M234" s="201"/>
      <c r="N234" s="202"/>
      <c r="O234" s="202"/>
      <c r="P234" s="202"/>
      <c r="Q234" s="202"/>
      <c r="R234" s="202"/>
      <c r="S234" s="202"/>
      <c r="T234" s="203"/>
      <c r="AT234" s="204" t="s">
        <v>153</v>
      </c>
      <c r="AU234" s="204" t="s">
        <v>82</v>
      </c>
      <c r="AV234" s="13" t="s">
        <v>82</v>
      </c>
      <c r="AW234" s="13" t="s">
        <v>31</v>
      </c>
      <c r="AX234" s="13" t="s">
        <v>72</v>
      </c>
      <c r="AY234" s="204" t="s">
        <v>139</v>
      </c>
    </row>
    <row r="235" spans="1:65" s="13" customFormat="1" ht="11.25">
      <c r="B235" s="194"/>
      <c r="C235" s="195"/>
      <c r="D235" s="188" t="s">
        <v>153</v>
      </c>
      <c r="E235" s="196" t="s">
        <v>19</v>
      </c>
      <c r="F235" s="197" t="s">
        <v>483</v>
      </c>
      <c r="G235" s="195"/>
      <c r="H235" s="198">
        <v>28.67</v>
      </c>
      <c r="I235" s="199"/>
      <c r="J235" s="195"/>
      <c r="K235" s="195"/>
      <c r="L235" s="200"/>
      <c r="M235" s="201"/>
      <c r="N235" s="202"/>
      <c r="O235" s="202"/>
      <c r="P235" s="202"/>
      <c r="Q235" s="202"/>
      <c r="R235" s="202"/>
      <c r="S235" s="202"/>
      <c r="T235" s="203"/>
      <c r="AT235" s="204" t="s">
        <v>153</v>
      </c>
      <c r="AU235" s="204" t="s">
        <v>82</v>
      </c>
      <c r="AV235" s="13" t="s">
        <v>82</v>
      </c>
      <c r="AW235" s="13" t="s">
        <v>31</v>
      </c>
      <c r="AX235" s="13" t="s">
        <v>72</v>
      </c>
      <c r="AY235" s="204" t="s">
        <v>139</v>
      </c>
    </row>
    <row r="236" spans="1:65" s="13" customFormat="1" ht="11.25">
      <c r="B236" s="194"/>
      <c r="C236" s="195"/>
      <c r="D236" s="188" t="s">
        <v>153</v>
      </c>
      <c r="E236" s="196" t="s">
        <v>19</v>
      </c>
      <c r="F236" s="197" t="s">
        <v>484</v>
      </c>
      <c r="G236" s="195"/>
      <c r="H236" s="198">
        <v>8.9600000000000009</v>
      </c>
      <c r="I236" s="199"/>
      <c r="J236" s="195"/>
      <c r="K236" s="195"/>
      <c r="L236" s="200"/>
      <c r="M236" s="201"/>
      <c r="N236" s="202"/>
      <c r="O236" s="202"/>
      <c r="P236" s="202"/>
      <c r="Q236" s="202"/>
      <c r="R236" s="202"/>
      <c r="S236" s="202"/>
      <c r="T236" s="203"/>
      <c r="AT236" s="204" t="s">
        <v>153</v>
      </c>
      <c r="AU236" s="204" t="s">
        <v>82</v>
      </c>
      <c r="AV236" s="13" t="s">
        <v>82</v>
      </c>
      <c r="AW236" s="13" t="s">
        <v>31</v>
      </c>
      <c r="AX236" s="13" t="s">
        <v>72</v>
      </c>
      <c r="AY236" s="204" t="s">
        <v>139</v>
      </c>
    </row>
    <row r="237" spans="1:65" s="14" customFormat="1" ht="11.25">
      <c r="B237" s="205"/>
      <c r="C237" s="206"/>
      <c r="D237" s="188" t="s">
        <v>153</v>
      </c>
      <c r="E237" s="207" t="s">
        <v>19</v>
      </c>
      <c r="F237" s="208" t="s">
        <v>188</v>
      </c>
      <c r="G237" s="206"/>
      <c r="H237" s="209">
        <v>154.94900000000001</v>
      </c>
      <c r="I237" s="210"/>
      <c r="J237" s="206"/>
      <c r="K237" s="206"/>
      <c r="L237" s="211"/>
      <c r="M237" s="212"/>
      <c r="N237" s="213"/>
      <c r="O237" s="213"/>
      <c r="P237" s="213"/>
      <c r="Q237" s="213"/>
      <c r="R237" s="213"/>
      <c r="S237" s="213"/>
      <c r="T237" s="214"/>
      <c r="AT237" s="215" t="s">
        <v>153</v>
      </c>
      <c r="AU237" s="215" t="s">
        <v>82</v>
      </c>
      <c r="AV237" s="14" t="s">
        <v>147</v>
      </c>
      <c r="AW237" s="14" t="s">
        <v>31</v>
      </c>
      <c r="AX237" s="14" t="s">
        <v>80</v>
      </c>
      <c r="AY237" s="215" t="s">
        <v>139</v>
      </c>
    </row>
    <row r="238" spans="1:65" s="2" customFormat="1" ht="14.45" customHeight="1">
      <c r="A238" s="36"/>
      <c r="B238" s="37"/>
      <c r="C238" s="175" t="s">
        <v>270</v>
      </c>
      <c r="D238" s="175" t="s">
        <v>142</v>
      </c>
      <c r="E238" s="176" t="s">
        <v>485</v>
      </c>
      <c r="F238" s="177" t="s">
        <v>486</v>
      </c>
      <c r="G238" s="178" t="s">
        <v>159</v>
      </c>
      <c r="H238" s="179">
        <v>56.215000000000003</v>
      </c>
      <c r="I238" s="180"/>
      <c r="J238" s="181">
        <f>ROUND(I238*H238,2)</f>
        <v>0</v>
      </c>
      <c r="K238" s="177" t="s">
        <v>146</v>
      </c>
      <c r="L238" s="41"/>
      <c r="M238" s="182" t="s">
        <v>19</v>
      </c>
      <c r="N238" s="183" t="s">
        <v>43</v>
      </c>
      <c r="O238" s="66"/>
      <c r="P238" s="184">
        <f>O238*H238</f>
        <v>0</v>
      </c>
      <c r="Q238" s="184">
        <v>4.2999999999999999E-4</v>
      </c>
      <c r="R238" s="184">
        <f>Q238*H238</f>
        <v>2.4172450000000002E-2</v>
      </c>
      <c r="S238" s="184">
        <v>0</v>
      </c>
      <c r="T238" s="185">
        <f>S238*H238</f>
        <v>0</v>
      </c>
      <c r="U238" s="36"/>
      <c r="V238" s="36"/>
      <c r="W238" s="36"/>
      <c r="X238" s="36"/>
      <c r="Y238" s="36"/>
      <c r="Z238" s="36"/>
      <c r="AA238" s="36"/>
      <c r="AB238" s="36"/>
      <c r="AC238" s="36"/>
      <c r="AD238" s="36"/>
      <c r="AE238" s="36"/>
      <c r="AR238" s="186" t="s">
        <v>206</v>
      </c>
      <c r="AT238" s="186" t="s">
        <v>142</v>
      </c>
      <c r="AU238" s="186" t="s">
        <v>82</v>
      </c>
      <c r="AY238" s="19" t="s">
        <v>139</v>
      </c>
      <c r="BE238" s="187">
        <f>IF(N238="základní",J238,0)</f>
        <v>0</v>
      </c>
      <c r="BF238" s="187">
        <f>IF(N238="snížená",J238,0)</f>
        <v>0</v>
      </c>
      <c r="BG238" s="187">
        <f>IF(N238="zákl. přenesená",J238,0)</f>
        <v>0</v>
      </c>
      <c r="BH238" s="187">
        <f>IF(N238="sníž. přenesená",J238,0)</f>
        <v>0</v>
      </c>
      <c r="BI238" s="187">
        <f>IF(N238="nulová",J238,0)</f>
        <v>0</v>
      </c>
      <c r="BJ238" s="19" t="s">
        <v>80</v>
      </c>
      <c r="BK238" s="187">
        <f>ROUND(I238*H238,2)</f>
        <v>0</v>
      </c>
      <c r="BL238" s="19" t="s">
        <v>206</v>
      </c>
      <c r="BM238" s="186" t="s">
        <v>487</v>
      </c>
    </row>
    <row r="239" spans="1:65" s="2" customFormat="1" ht="11.25">
      <c r="A239" s="36"/>
      <c r="B239" s="37"/>
      <c r="C239" s="38"/>
      <c r="D239" s="188" t="s">
        <v>149</v>
      </c>
      <c r="E239" s="38"/>
      <c r="F239" s="189" t="s">
        <v>488</v>
      </c>
      <c r="G239" s="38"/>
      <c r="H239" s="38"/>
      <c r="I239" s="190"/>
      <c r="J239" s="38"/>
      <c r="K239" s="38"/>
      <c r="L239" s="41"/>
      <c r="M239" s="191"/>
      <c r="N239" s="192"/>
      <c r="O239" s="66"/>
      <c r="P239" s="66"/>
      <c r="Q239" s="66"/>
      <c r="R239" s="66"/>
      <c r="S239" s="66"/>
      <c r="T239" s="67"/>
      <c r="U239" s="36"/>
      <c r="V239" s="36"/>
      <c r="W239" s="36"/>
      <c r="X239" s="36"/>
      <c r="Y239" s="36"/>
      <c r="Z239" s="36"/>
      <c r="AA239" s="36"/>
      <c r="AB239" s="36"/>
      <c r="AC239" s="36"/>
      <c r="AD239" s="36"/>
      <c r="AE239" s="36"/>
      <c r="AT239" s="19" t="s">
        <v>149</v>
      </c>
      <c r="AU239" s="19" t="s">
        <v>82</v>
      </c>
    </row>
    <row r="240" spans="1:65" s="2" customFormat="1" ht="39">
      <c r="A240" s="36"/>
      <c r="B240" s="37"/>
      <c r="C240" s="38"/>
      <c r="D240" s="188" t="s">
        <v>151</v>
      </c>
      <c r="E240" s="38"/>
      <c r="F240" s="193" t="s">
        <v>472</v>
      </c>
      <c r="G240" s="38"/>
      <c r="H240" s="38"/>
      <c r="I240" s="190"/>
      <c r="J240" s="38"/>
      <c r="K240" s="38"/>
      <c r="L240" s="41"/>
      <c r="M240" s="191"/>
      <c r="N240" s="192"/>
      <c r="O240" s="66"/>
      <c r="P240" s="66"/>
      <c r="Q240" s="66"/>
      <c r="R240" s="66"/>
      <c r="S240" s="66"/>
      <c r="T240" s="67"/>
      <c r="U240" s="36"/>
      <c r="V240" s="36"/>
      <c r="W240" s="36"/>
      <c r="X240" s="36"/>
      <c r="Y240" s="36"/>
      <c r="Z240" s="36"/>
      <c r="AA240" s="36"/>
      <c r="AB240" s="36"/>
      <c r="AC240" s="36"/>
      <c r="AD240" s="36"/>
      <c r="AE240" s="36"/>
      <c r="AT240" s="19" t="s">
        <v>151</v>
      </c>
      <c r="AU240" s="19" t="s">
        <v>82</v>
      </c>
    </row>
    <row r="241" spans="1:65" s="15" customFormat="1" ht="11.25">
      <c r="B241" s="216"/>
      <c r="C241" s="217"/>
      <c r="D241" s="188" t="s">
        <v>153</v>
      </c>
      <c r="E241" s="218" t="s">
        <v>19</v>
      </c>
      <c r="F241" s="219" t="s">
        <v>376</v>
      </c>
      <c r="G241" s="217"/>
      <c r="H241" s="218" t="s">
        <v>19</v>
      </c>
      <c r="I241" s="220"/>
      <c r="J241" s="217"/>
      <c r="K241" s="217"/>
      <c r="L241" s="221"/>
      <c r="M241" s="222"/>
      <c r="N241" s="223"/>
      <c r="O241" s="223"/>
      <c r="P241" s="223"/>
      <c r="Q241" s="223"/>
      <c r="R241" s="223"/>
      <c r="S241" s="223"/>
      <c r="T241" s="224"/>
      <c r="AT241" s="225" t="s">
        <v>153</v>
      </c>
      <c r="AU241" s="225" t="s">
        <v>82</v>
      </c>
      <c r="AV241" s="15" t="s">
        <v>80</v>
      </c>
      <c r="AW241" s="15" t="s">
        <v>31</v>
      </c>
      <c r="AX241" s="15" t="s">
        <v>72</v>
      </c>
      <c r="AY241" s="225" t="s">
        <v>139</v>
      </c>
    </row>
    <row r="242" spans="1:65" s="13" customFormat="1" ht="11.25">
      <c r="B242" s="194"/>
      <c r="C242" s="195"/>
      <c r="D242" s="188" t="s">
        <v>153</v>
      </c>
      <c r="E242" s="196" t="s">
        <v>19</v>
      </c>
      <c r="F242" s="197" t="s">
        <v>345</v>
      </c>
      <c r="G242" s="195"/>
      <c r="H242" s="198">
        <v>4.99</v>
      </c>
      <c r="I242" s="199"/>
      <c r="J242" s="195"/>
      <c r="K242" s="195"/>
      <c r="L242" s="200"/>
      <c r="M242" s="201"/>
      <c r="N242" s="202"/>
      <c r="O242" s="202"/>
      <c r="P242" s="202"/>
      <c r="Q242" s="202"/>
      <c r="R242" s="202"/>
      <c r="S242" s="202"/>
      <c r="T242" s="203"/>
      <c r="AT242" s="204" t="s">
        <v>153</v>
      </c>
      <c r="AU242" s="204" t="s">
        <v>82</v>
      </c>
      <c r="AV242" s="13" t="s">
        <v>82</v>
      </c>
      <c r="AW242" s="13" t="s">
        <v>31</v>
      </c>
      <c r="AX242" s="13" t="s">
        <v>72</v>
      </c>
      <c r="AY242" s="204" t="s">
        <v>139</v>
      </c>
    </row>
    <row r="243" spans="1:65" s="13" customFormat="1" ht="11.25">
      <c r="B243" s="194"/>
      <c r="C243" s="195"/>
      <c r="D243" s="188" t="s">
        <v>153</v>
      </c>
      <c r="E243" s="196" t="s">
        <v>19</v>
      </c>
      <c r="F243" s="197" t="s">
        <v>482</v>
      </c>
      <c r="G243" s="195"/>
      <c r="H243" s="198">
        <v>7.81</v>
      </c>
      <c r="I243" s="199"/>
      <c r="J243" s="195"/>
      <c r="K243" s="195"/>
      <c r="L243" s="200"/>
      <c r="M243" s="201"/>
      <c r="N243" s="202"/>
      <c r="O243" s="202"/>
      <c r="P243" s="202"/>
      <c r="Q243" s="202"/>
      <c r="R243" s="202"/>
      <c r="S243" s="202"/>
      <c r="T243" s="203"/>
      <c r="AT243" s="204" t="s">
        <v>153</v>
      </c>
      <c r="AU243" s="204" t="s">
        <v>82</v>
      </c>
      <c r="AV243" s="13" t="s">
        <v>82</v>
      </c>
      <c r="AW243" s="13" t="s">
        <v>31</v>
      </c>
      <c r="AX243" s="13" t="s">
        <v>72</v>
      </c>
      <c r="AY243" s="204" t="s">
        <v>139</v>
      </c>
    </row>
    <row r="244" spans="1:65" s="13" customFormat="1" ht="11.25">
      <c r="B244" s="194"/>
      <c r="C244" s="195"/>
      <c r="D244" s="188" t="s">
        <v>153</v>
      </c>
      <c r="E244" s="196" t="s">
        <v>19</v>
      </c>
      <c r="F244" s="197" t="s">
        <v>360</v>
      </c>
      <c r="G244" s="195"/>
      <c r="H244" s="198">
        <v>5.7850000000000001</v>
      </c>
      <c r="I244" s="199"/>
      <c r="J244" s="195"/>
      <c r="K244" s="195"/>
      <c r="L244" s="200"/>
      <c r="M244" s="201"/>
      <c r="N244" s="202"/>
      <c r="O244" s="202"/>
      <c r="P244" s="202"/>
      <c r="Q244" s="202"/>
      <c r="R244" s="202"/>
      <c r="S244" s="202"/>
      <c r="T244" s="203"/>
      <c r="AT244" s="204" t="s">
        <v>153</v>
      </c>
      <c r="AU244" s="204" t="s">
        <v>82</v>
      </c>
      <c r="AV244" s="13" t="s">
        <v>82</v>
      </c>
      <c r="AW244" s="13" t="s">
        <v>31</v>
      </c>
      <c r="AX244" s="13" t="s">
        <v>72</v>
      </c>
      <c r="AY244" s="204" t="s">
        <v>139</v>
      </c>
    </row>
    <row r="245" spans="1:65" s="13" customFormat="1" ht="11.25">
      <c r="B245" s="194"/>
      <c r="C245" s="195"/>
      <c r="D245" s="188" t="s">
        <v>153</v>
      </c>
      <c r="E245" s="196" t="s">
        <v>19</v>
      </c>
      <c r="F245" s="197" t="s">
        <v>483</v>
      </c>
      <c r="G245" s="195"/>
      <c r="H245" s="198">
        <v>28.67</v>
      </c>
      <c r="I245" s="199"/>
      <c r="J245" s="195"/>
      <c r="K245" s="195"/>
      <c r="L245" s="200"/>
      <c r="M245" s="201"/>
      <c r="N245" s="202"/>
      <c r="O245" s="202"/>
      <c r="P245" s="202"/>
      <c r="Q245" s="202"/>
      <c r="R245" s="202"/>
      <c r="S245" s="202"/>
      <c r="T245" s="203"/>
      <c r="AT245" s="204" t="s">
        <v>153</v>
      </c>
      <c r="AU245" s="204" t="s">
        <v>82</v>
      </c>
      <c r="AV245" s="13" t="s">
        <v>82</v>
      </c>
      <c r="AW245" s="13" t="s">
        <v>31</v>
      </c>
      <c r="AX245" s="13" t="s">
        <v>72</v>
      </c>
      <c r="AY245" s="204" t="s">
        <v>139</v>
      </c>
    </row>
    <row r="246" spans="1:65" s="13" customFormat="1" ht="11.25">
      <c r="B246" s="194"/>
      <c r="C246" s="195"/>
      <c r="D246" s="188" t="s">
        <v>153</v>
      </c>
      <c r="E246" s="196" t="s">
        <v>19</v>
      </c>
      <c r="F246" s="197" t="s">
        <v>484</v>
      </c>
      <c r="G246" s="195"/>
      <c r="H246" s="198">
        <v>8.9600000000000009</v>
      </c>
      <c r="I246" s="199"/>
      <c r="J246" s="195"/>
      <c r="K246" s="195"/>
      <c r="L246" s="200"/>
      <c r="M246" s="201"/>
      <c r="N246" s="202"/>
      <c r="O246" s="202"/>
      <c r="P246" s="202"/>
      <c r="Q246" s="202"/>
      <c r="R246" s="202"/>
      <c r="S246" s="202"/>
      <c r="T246" s="203"/>
      <c r="AT246" s="204" t="s">
        <v>153</v>
      </c>
      <c r="AU246" s="204" t="s">
        <v>82</v>
      </c>
      <c r="AV246" s="13" t="s">
        <v>82</v>
      </c>
      <c r="AW246" s="13" t="s">
        <v>31</v>
      </c>
      <c r="AX246" s="13" t="s">
        <v>72</v>
      </c>
      <c r="AY246" s="204" t="s">
        <v>139</v>
      </c>
    </row>
    <row r="247" spans="1:65" s="14" customFormat="1" ht="11.25">
      <c r="B247" s="205"/>
      <c r="C247" s="206"/>
      <c r="D247" s="188" t="s">
        <v>153</v>
      </c>
      <c r="E247" s="207" t="s">
        <v>19</v>
      </c>
      <c r="F247" s="208" t="s">
        <v>188</v>
      </c>
      <c r="G247" s="206"/>
      <c r="H247" s="209">
        <v>56.215000000000003</v>
      </c>
      <c r="I247" s="210"/>
      <c r="J247" s="206"/>
      <c r="K247" s="206"/>
      <c r="L247" s="211"/>
      <c r="M247" s="212"/>
      <c r="N247" s="213"/>
      <c r="O247" s="213"/>
      <c r="P247" s="213"/>
      <c r="Q247" s="213"/>
      <c r="R247" s="213"/>
      <c r="S247" s="213"/>
      <c r="T247" s="214"/>
      <c r="AT247" s="215" t="s">
        <v>153</v>
      </c>
      <c r="AU247" s="215" t="s">
        <v>82</v>
      </c>
      <c r="AV247" s="14" t="s">
        <v>147</v>
      </c>
      <c r="AW247" s="14" t="s">
        <v>31</v>
      </c>
      <c r="AX247" s="14" t="s">
        <v>80</v>
      </c>
      <c r="AY247" s="215" t="s">
        <v>139</v>
      </c>
    </row>
    <row r="248" spans="1:65" s="2" customFormat="1" ht="14.45" customHeight="1">
      <c r="A248" s="36"/>
      <c r="B248" s="37"/>
      <c r="C248" s="175" t="s">
        <v>278</v>
      </c>
      <c r="D248" s="175" t="s">
        <v>142</v>
      </c>
      <c r="E248" s="176" t="s">
        <v>489</v>
      </c>
      <c r="F248" s="177" t="s">
        <v>490</v>
      </c>
      <c r="G248" s="178" t="s">
        <v>159</v>
      </c>
      <c r="H248" s="179">
        <v>31.3</v>
      </c>
      <c r="I248" s="180"/>
      <c r="J248" s="181">
        <f>ROUND(I248*H248,2)</f>
        <v>0</v>
      </c>
      <c r="K248" s="177" t="s">
        <v>146</v>
      </c>
      <c r="L248" s="41"/>
      <c r="M248" s="182" t="s">
        <v>19</v>
      </c>
      <c r="N248" s="183" t="s">
        <v>43</v>
      </c>
      <c r="O248" s="66"/>
      <c r="P248" s="184">
        <f>O248*H248</f>
        <v>0</v>
      </c>
      <c r="Q248" s="184">
        <v>1.5E-3</v>
      </c>
      <c r="R248" s="184">
        <f>Q248*H248</f>
        <v>4.6949999999999999E-2</v>
      </c>
      <c r="S248" s="184">
        <v>0</v>
      </c>
      <c r="T248" s="185">
        <f>S248*H248</f>
        <v>0</v>
      </c>
      <c r="U248" s="36"/>
      <c r="V248" s="36"/>
      <c r="W248" s="36"/>
      <c r="X248" s="36"/>
      <c r="Y248" s="36"/>
      <c r="Z248" s="36"/>
      <c r="AA248" s="36"/>
      <c r="AB248" s="36"/>
      <c r="AC248" s="36"/>
      <c r="AD248" s="36"/>
      <c r="AE248" s="36"/>
      <c r="AR248" s="186" t="s">
        <v>206</v>
      </c>
      <c r="AT248" s="186" t="s">
        <v>142</v>
      </c>
      <c r="AU248" s="186" t="s">
        <v>82</v>
      </c>
      <c r="AY248" s="19" t="s">
        <v>139</v>
      </c>
      <c r="BE248" s="187">
        <f>IF(N248="základní",J248,0)</f>
        <v>0</v>
      </c>
      <c r="BF248" s="187">
        <f>IF(N248="snížená",J248,0)</f>
        <v>0</v>
      </c>
      <c r="BG248" s="187">
        <f>IF(N248="zákl. přenesená",J248,0)</f>
        <v>0</v>
      </c>
      <c r="BH248" s="187">
        <f>IF(N248="sníž. přenesená",J248,0)</f>
        <v>0</v>
      </c>
      <c r="BI248" s="187">
        <f>IF(N248="nulová",J248,0)</f>
        <v>0</v>
      </c>
      <c r="BJ248" s="19" t="s">
        <v>80</v>
      </c>
      <c r="BK248" s="187">
        <f>ROUND(I248*H248,2)</f>
        <v>0</v>
      </c>
      <c r="BL248" s="19" t="s">
        <v>206</v>
      </c>
      <c r="BM248" s="186" t="s">
        <v>491</v>
      </c>
    </row>
    <row r="249" spans="1:65" s="2" customFormat="1" ht="11.25">
      <c r="A249" s="36"/>
      <c r="B249" s="37"/>
      <c r="C249" s="38"/>
      <c r="D249" s="188" t="s">
        <v>149</v>
      </c>
      <c r="E249" s="38"/>
      <c r="F249" s="189" t="s">
        <v>492</v>
      </c>
      <c r="G249" s="38"/>
      <c r="H249" s="38"/>
      <c r="I249" s="190"/>
      <c r="J249" s="38"/>
      <c r="K249" s="38"/>
      <c r="L249" s="41"/>
      <c r="M249" s="191"/>
      <c r="N249" s="192"/>
      <c r="O249" s="66"/>
      <c r="P249" s="66"/>
      <c r="Q249" s="66"/>
      <c r="R249" s="66"/>
      <c r="S249" s="66"/>
      <c r="T249" s="67"/>
      <c r="U249" s="36"/>
      <c r="V249" s="36"/>
      <c r="W249" s="36"/>
      <c r="X249" s="36"/>
      <c r="Y249" s="36"/>
      <c r="Z249" s="36"/>
      <c r="AA249" s="36"/>
      <c r="AB249" s="36"/>
      <c r="AC249" s="36"/>
      <c r="AD249" s="36"/>
      <c r="AE249" s="36"/>
      <c r="AT249" s="19" t="s">
        <v>149</v>
      </c>
      <c r="AU249" s="19" t="s">
        <v>82</v>
      </c>
    </row>
    <row r="250" spans="1:65" s="2" customFormat="1" ht="39">
      <c r="A250" s="36"/>
      <c r="B250" s="37"/>
      <c r="C250" s="38"/>
      <c r="D250" s="188" t="s">
        <v>151</v>
      </c>
      <c r="E250" s="38"/>
      <c r="F250" s="193" t="s">
        <v>472</v>
      </c>
      <c r="G250" s="38"/>
      <c r="H250" s="38"/>
      <c r="I250" s="190"/>
      <c r="J250" s="38"/>
      <c r="K250" s="38"/>
      <c r="L250" s="41"/>
      <c r="M250" s="191"/>
      <c r="N250" s="192"/>
      <c r="O250" s="66"/>
      <c r="P250" s="66"/>
      <c r="Q250" s="66"/>
      <c r="R250" s="66"/>
      <c r="S250" s="66"/>
      <c r="T250" s="67"/>
      <c r="U250" s="36"/>
      <c r="V250" s="36"/>
      <c r="W250" s="36"/>
      <c r="X250" s="36"/>
      <c r="Y250" s="36"/>
      <c r="Z250" s="36"/>
      <c r="AA250" s="36"/>
      <c r="AB250" s="36"/>
      <c r="AC250" s="36"/>
      <c r="AD250" s="36"/>
      <c r="AE250" s="36"/>
      <c r="AT250" s="19" t="s">
        <v>151</v>
      </c>
      <c r="AU250" s="19" t="s">
        <v>82</v>
      </c>
    </row>
    <row r="251" spans="1:65" s="2" customFormat="1" ht="14.45" customHeight="1">
      <c r="A251" s="36"/>
      <c r="B251" s="37"/>
      <c r="C251" s="175" t="s">
        <v>283</v>
      </c>
      <c r="D251" s="175" t="s">
        <v>142</v>
      </c>
      <c r="E251" s="176" t="s">
        <v>493</v>
      </c>
      <c r="F251" s="177" t="s">
        <v>494</v>
      </c>
      <c r="G251" s="178" t="s">
        <v>159</v>
      </c>
      <c r="H251" s="179">
        <v>128.5</v>
      </c>
      <c r="I251" s="180"/>
      <c r="J251" s="181">
        <f>ROUND(I251*H251,2)</f>
        <v>0</v>
      </c>
      <c r="K251" s="177" t="s">
        <v>146</v>
      </c>
      <c r="L251" s="41"/>
      <c r="M251" s="182" t="s">
        <v>19</v>
      </c>
      <c r="N251" s="183" t="s">
        <v>43</v>
      </c>
      <c r="O251" s="66"/>
      <c r="P251" s="184">
        <f>O251*H251</f>
        <v>0</v>
      </c>
      <c r="Q251" s="184">
        <v>1.6199999999999999E-3</v>
      </c>
      <c r="R251" s="184">
        <f>Q251*H251</f>
        <v>0.20816999999999999</v>
      </c>
      <c r="S251" s="184">
        <v>0</v>
      </c>
      <c r="T251" s="185">
        <f>S251*H251</f>
        <v>0</v>
      </c>
      <c r="U251" s="36"/>
      <c r="V251" s="36"/>
      <c r="W251" s="36"/>
      <c r="X251" s="36"/>
      <c r="Y251" s="36"/>
      <c r="Z251" s="36"/>
      <c r="AA251" s="36"/>
      <c r="AB251" s="36"/>
      <c r="AC251" s="36"/>
      <c r="AD251" s="36"/>
      <c r="AE251" s="36"/>
      <c r="AR251" s="186" t="s">
        <v>206</v>
      </c>
      <c r="AT251" s="186" t="s">
        <v>142</v>
      </c>
      <c r="AU251" s="186" t="s">
        <v>82</v>
      </c>
      <c r="AY251" s="19" t="s">
        <v>139</v>
      </c>
      <c r="BE251" s="187">
        <f>IF(N251="základní",J251,0)</f>
        <v>0</v>
      </c>
      <c r="BF251" s="187">
        <f>IF(N251="snížená",J251,0)</f>
        <v>0</v>
      </c>
      <c r="BG251" s="187">
        <f>IF(N251="zákl. přenesená",J251,0)</f>
        <v>0</v>
      </c>
      <c r="BH251" s="187">
        <f>IF(N251="sníž. přenesená",J251,0)</f>
        <v>0</v>
      </c>
      <c r="BI251" s="187">
        <f>IF(N251="nulová",J251,0)</f>
        <v>0</v>
      </c>
      <c r="BJ251" s="19" t="s">
        <v>80</v>
      </c>
      <c r="BK251" s="187">
        <f>ROUND(I251*H251,2)</f>
        <v>0</v>
      </c>
      <c r="BL251" s="19" t="s">
        <v>206</v>
      </c>
      <c r="BM251" s="186" t="s">
        <v>495</v>
      </c>
    </row>
    <row r="252" spans="1:65" s="2" customFormat="1" ht="11.25">
      <c r="A252" s="36"/>
      <c r="B252" s="37"/>
      <c r="C252" s="38"/>
      <c r="D252" s="188" t="s">
        <v>149</v>
      </c>
      <c r="E252" s="38"/>
      <c r="F252" s="189" t="s">
        <v>496</v>
      </c>
      <c r="G252" s="38"/>
      <c r="H252" s="38"/>
      <c r="I252" s="190"/>
      <c r="J252" s="38"/>
      <c r="K252" s="38"/>
      <c r="L252" s="41"/>
      <c r="M252" s="191"/>
      <c r="N252" s="192"/>
      <c r="O252" s="66"/>
      <c r="P252" s="66"/>
      <c r="Q252" s="66"/>
      <c r="R252" s="66"/>
      <c r="S252" s="66"/>
      <c r="T252" s="67"/>
      <c r="U252" s="36"/>
      <c r="V252" s="36"/>
      <c r="W252" s="36"/>
      <c r="X252" s="36"/>
      <c r="Y252" s="36"/>
      <c r="Z252" s="36"/>
      <c r="AA252" s="36"/>
      <c r="AB252" s="36"/>
      <c r="AC252" s="36"/>
      <c r="AD252" s="36"/>
      <c r="AE252" s="36"/>
      <c r="AT252" s="19" t="s">
        <v>149</v>
      </c>
      <c r="AU252" s="19" t="s">
        <v>82</v>
      </c>
    </row>
    <row r="253" spans="1:65" s="2" customFormat="1" ht="39">
      <c r="A253" s="36"/>
      <c r="B253" s="37"/>
      <c r="C253" s="38"/>
      <c r="D253" s="188" t="s">
        <v>151</v>
      </c>
      <c r="E253" s="38"/>
      <c r="F253" s="193" t="s">
        <v>472</v>
      </c>
      <c r="G253" s="38"/>
      <c r="H253" s="38"/>
      <c r="I253" s="190"/>
      <c r="J253" s="38"/>
      <c r="K253" s="38"/>
      <c r="L253" s="41"/>
      <c r="M253" s="191"/>
      <c r="N253" s="192"/>
      <c r="O253" s="66"/>
      <c r="P253" s="66"/>
      <c r="Q253" s="66"/>
      <c r="R253" s="66"/>
      <c r="S253" s="66"/>
      <c r="T253" s="67"/>
      <c r="U253" s="36"/>
      <c r="V253" s="36"/>
      <c r="W253" s="36"/>
      <c r="X253" s="36"/>
      <c r="Y253" s="36"/>
      <c r="Z253" s="36"/>
      <c r="AA253" s="36"/>
      <c r="AB253" s="36"/>
      <c r="AC253" s="36"/>
      <c r="AD253" s="36"/>
      <c r="AE253" s="36"/>
      <c r="AT253" s="19" t="s">
        <v>151</v>
      </c>
      <c r="AU253" s="19" t="s">
        <v>82</v>
      </c>
    </row>
    <row r="254" spans="1:65" s="2" customFormat="1" ht="14.45" customHeight="1">
      <c r="A254" s="36"/>
      <c r="B254" s="37"/>
      <c r="C254" s="175" t="s">
        <v>7</v>
      </c>
      <c r="D254" s="175" t="s">
        <v>142</v>
      </c>
      <c r="E254" s="176" t="s">
        <v>497</v>
      </c>
      <c r="F254" s="177" t="s">
        <v>498</v>
      </c>
      <c r="G254" s="178" t="s">
        <v>159</v>
      </c>
      <c r="H254" s="179">
        <v>85.5</v>
      </c>
      <c r="I254" s="180"/>
      <c r="J254" s="181">
        <f>ROUND(I254*H254,2)</f>
        <v>0</v>
      </c>
      <c r="K254" s="177" t="s">
        <v>146</v>
      </c>
      <c r="L254" s="41"/>
      <c r="M254" s="182" t="s">
        <v>19</v>
      </c>
      <c r="N254" s="183" t="s">
        <v>43</v>
      </c>
      <c r="O254" s="66"/>
      <c r="P254" s="184">
        <f>O254*H254</f>
        <v>0</v>
      </c>
      <c r="Q254" s="184">
        <v>5.4000000000000001E-4</v>
      </c>
      <c r="R254" s="184">
        <f>Q254*H254</f>
        <v>4.6170000000000003E-2</v>
      </c>
      <c r="S254" s="184">
        <v>0</v>
      </c>
      <c r="T254" s="185">
        <f>S254*H254</f>
        <v>0</v>
      </c>
      <c r="U254" s="36"/>
      <c r="V254" s="36"/>
      <c r="W254" s="36"/>
      <c r="X254" s="36"/>
      <c r="Y254" s="36"/>
      <c r="Z254" s="36"/>
      <c r="AA254" s="36"/>
      <c r="AB254" s="36"/>
      <c r="AC254" s="36"/>
      <c r="AD254" s="36"/>
      <c r="AE254" s="36"/>
      <c r="AR254" s="186" t="s">
        <v>206</v>
      </c>
      <c r="AT254" s="186" t="s">
        <v>142</v>
      </c>
      <c r="AU254" s="186" t="s">
        <v>82</v>
      </c>
      <c r="AY254" s="19" t="s">
        <v>139</v>
      </c>
      <c r="BE254" s="187">
        <f>IF(N254="základní",J254,0)</f>
        <v>0</v>
      </c>
      <c r="BF254" s="187">
        <f>IF(N254="snížená",J254,0)</f>
        <v>0</v>
      </c>
      <c r="BG254" s="187">
        <f>IF(N254="zákl. přenesená",J254,0)</f>
        <v>0</v>
      </c>
      <c r="BH254" s="187">
        <f>IF(N254="sníž. přenesená",J254,0)</f>
        <v>0</v>
      </c>
      <c r="BI254" s="187">
        <f>IF(N254="nulová",J254,0)</f>
        <v>0</v>
      </c>
      <c r="BJ254" s="19" t="s">
        <v>80</v>
      </c>
      <c r="BK254" s="187">
        <f>ROUND(I254*H254,2)</f>
        <v>0</v>
      </c>
      <c r="BL254" s="19" t="s">
        <v>206</v>
      </c>
      <c r="BM254" s="186" t="s">
        <v>499</v>
      </c>
    </row>
    <row r="255" spans="1:65" s="2" customFormat="1" ht="11.25">
      <c r="A255" s="36"/>
      <c r="B255" s="37"/>
      <c r="C255" s="38"/>
      <c r="D255" s="188" t="s">
        <v>149</v>
      </c>
      <c r="E255" s="38"/>
      <c r="F255" s="189" t="s">
        <v>500</v>
      </c>
      <c r="G255" s="38"/>
      <c r="H255" s="38"/>
      <c r="I255" s="190"/>
      <c r="J255" s="38"/>
      <c r="K255" s="38"/>
      <c r="L255" s="41"/>
      <c r="M255" s="191"/>
      <c r="N255" s="192"/>
      <c r="O255" s="66"/>
      <c r="P255" s="66"/>
      <c r="Q255" s="66"/>
      <c r="R255" s="66"/>
      <c r="S255" s="66"/>
      <c r="T255" s="67"/>
      <c r="U255" s="36"/>
      <c r="V255" s="36"/>
      <c r="W255" s="36"/>
      <c r="X255" s="36"/>
      <c r="Y255" s="36"/>
      <c r="Z255" s="36"/>
      <c r="AA255" s="36"/>
      <c r="AB255" s="36"/>
      <c r="AC255" s="36"/>
      <c r="AD255" s="36"/>
      <c r="AE255" s="36"/>
      <c r="AT255" s="19" t="s">
        <v>149</v>
      </c>
      <c r="AU255" s="19" t="s">
        <v>82</v>
      </c>
    </row>
    <row r="256" spans="1:65" s="2" customFormat="1" ht="39">
      <c r="A256" s="36"/>
      <c r="B256" s="37"/>
      <c r="C256" s="38"/>
      <c r="D256" s="188" t="s">
        <v>151</v>
      </c>
      <c r="E256" s="38"/>
      <c r="F256" s="193" t="s">
        <v>472</v>
      </c>
      <c r="G256" s="38"/>
      <c r="H256" s="38"/>
      <c r="I256" s="190"/>
      <c r="J256" s="38"/>
      <c r="K256" s="38"/>
      <c r="L256" s="41"/>
      <c r="M256" s="191"/>
      <c r="N256" s="192"/>
      <c r="O256" s="66"/>
      <c r="P256" s="66"/>
      <c r="Q256" s="66"/>
      <c r="R256" s="66"/>
      <c r="S256" s="66"/>
      <c r="T256" s="67"/>
      <c r="U256" s="36"/>
      <c r="V256" s="36"/>
      <c r="W256" s="36"/>
      <c r="X256" s="36"/>
      <c r="Y256" s="36"/>
      <c r="Z256" s="36"/>
      <c r="AA256" s="36"/>
      <c r="AB256" s="36"/>
      <c r="AC256" s="36"/>
      <c r="AD256" s="36"/>
      <c r="AE256" s="36"/>
      <c r="AT256" s="19" t="s">
        <v>151</v>
      </c>
      <c r="AU256" s="19" t="s">
        <v>82</v>
      </c>
    </row>
    <row r="257" spans="1:65" s="15" customFormat="1" ht="11.25">
      <c r="B257" s="216"/>
      <c r="C257" s="217"/>
      <c r="D257" s="188" t="s">
        <v>153</v>
      </c>
      <c r="E257" s="218" t="s">
        <v>19</v>
      </c>
      <c r="F257" s="219" t="s">
        <v>501</v>
      </c>
      <c r="G257" s="217"/>
      <c r="H257" s="218" t="s">
        <v>19</v>
      </c>
      <c r="I257" s="220"/>
      <c r="J257" s="217"/>
      <c r="K257" s="217"/>
      <c r="L257" s="221"/>
      <c r="M257" s="222"/>
      <c r="N257" s="223"/>
      <c r="O257" s="223"/>
      <c r="P257" s="223"/>
      <c r="Q257" s="223"/>
      <c r="R257" s="223"/>
      <c r="S257" s="223"/>
      <c r="T257" s="224"/>
      <c r="AT257" s="225" t="s">
        <v>153</v>
      </c>
      <c r="AU257" s="225" t="s">
        <v>82</v>
      </c>
      <c r="AV257" s="15" t="s">
        <v>80</v>
      </c>
      <c r="AW257" s="15" t="s">
        <v>31</v>
      </c>
      <c r="AX257" s="15" t="s">
        <v>72</v>
      </c>
      <c r="AY257" s="225" t="s">
        <v>139</v>
      </c>
    </row>
    <row r="258" spans="1:65" s="13" customFormat="1" ht="11.25">
      <c r="B258" s="194"/>
      <c r="C258" s="195"/>
      <c r="D258" s="188" t="s">
        <v>153</v>
      </c>
      <c r="E258" s="196" t="s">
        <v>19</v>
      </c>
      <c r="F258" s="197" t="s">
        <v>502</v>
      </c>
      <c r="G258" s="195"/>
      <c r="H258" s="198">
        <v>54.2</v>
      </c>
      <c r="I258" s="199"/>
      <c r="J258" s="195"/>
      <c r="K258" s="195"/>
      <c r="L258" s="200"/>
      <c r="M258" s="201"/>
      <c r="N258" s="202"/>
      <c r="O258" s="202"/>
      <c r="P258" s="202"/>
      <c r="Q258" s="202"/>
      <c r="R258" s="202"/>
      <c r="S258" s="202"/>
      <c r="T258" s="203"/>
      <c r="AT258" s="204" t="s">
        <v>153</v>
      </c>
      <c r="AU258" s="204" t="s">
        <v>82</v>
      </c>
      <c r="AV258" s="13" t="s">
        <v>82</v>
      </c>
      <c r="AW258" s="13" t="s">
        <v>31</v>
      </c>
      <c r="AX258" s="13" t="s">
        <v>72</v>
      </c>
      <c r="AY258" s="204" t="s">
        <v>139</v>
      </c>
    </row>
    <row r="259" spans="1:65" s="15" customFormat="1" ht="11.25">
      <c r="B259" s="216"/>
      <c r="C259" s="217"/>
      <c r="D259" s="188" t="s">
        <v>153</v>
      </c>
      <c r="E259" s="218" t="s">
        <v>19</v>
      </c>
      <c r="F259" s="219" t="s">
        <v>503</v>
      </c>
      <c r="G259" s="217"/>
      <c r="H259" s="218" t="s">
        <v>19</v>
      </c>
      <c r="I259" s="220"/>
      <c r="J259" s="217"/>
      <c r="K259" s="217"/>
      <c r="L259" s="221"/>
      <c r="M259" s="222"/>
      <c r="N259" s="223"/>
      <c r="O259" s="223"/>
      <c r="P259" s="223"/>
      <c r="Q259" s="223"/>
      <c r="R259" s="223"/>
      <c r="S259" s="223"/>
      <c r="T259" s="224"/>
      <c r="AT259" s="225" t="s">
        <v>153</v>
      </c>
      <c r="AU259" s="225" t="s">
        <v>82</v>
      </c>
      <c r="AV259" s="15" t="s">
        <v>80</v>
      </c>
      <c r="AW259" s="15" t="s">
        <v>31</v>
      </c>
      <c r="AX259" s="15" t="s">
        <v>72</v>
      </c>
      <c r="AY259" s="225" t="s">
        <v>139</v>
      </c>
    </row>
    <row r="260" spans="1:65" s="13" customFormat="1" ht="11.25">
      <c r="B260" s="194"/>
      <c r="C260" s="195"/>
      <c r="D260" s="188" t="s">
        <v>153</v>
      </c>
      <c r="E260" s="196" t="s">
        <v>19</v>
      </c>
      <c r="F260" s="197" t="s">
        <v>504</v>
      </c>
      <c r="G260" s="195"/>
      <c r="H260" s="198">
        <v>31.3</v>
      </c>
      <c r="I260" s="199"/>
      <c r="J260" s="195"/>
      <c r="K260" s="195"/>
      <c r="L260" s="200"/>
      <c r="M260" s="201"/>
      <c r="N260" s="202"/>
      <c r="O260" s="202"/>
      <c r="P260" s="202"/>
      <c r="Q260" s="202"/>
      <c r="R260" s="202"/>
      <c r="S260" s="202"/>
      <c r="T260" s="203"/>
      <c r="AT260" s="204" t="s">
        <v>153</v>
      </c>
      <c r="AU260" s="204" t="s">
        <v>82</v>
      </c>
      <c r="AV260" s="13" t="s">
        <v>82</v>
      </c>
      <c r="AW260" s="13" t="s">
        <v>31</v>
      </c>
      <c r="AX260" s="13" t="s">
        <v>72</v>
      </c>
      <c r="AY260" s="204" t="s">
        <v>139</v>
      </c>
    </row>
    <row r="261" spans="1:65" s="14" customFormat="1" ht="11.25">
      <c r="B261" s="205"/>
      <c r="C261" s="206"/>
      <c r="D261" s="188" t="s">
        <v>153</v>
      </c>
      <c r="E261" s="207" t="s">
        <v>19</v>
      </c>
      <c r="F261" s="208" t="s">
        <v>188</v>
      </c>
      <c r="G261" s="206"/>
      <c r="H261" s="209">
        <v>85.5</v>
      </c>
      <c r="I261" s="210"/>
      <c r="J261" s="206"/>
      <c r="K261" s="206"/>
      <c r="L261" s="211"/>
      <c r="M261" s="212"/>
      <c r="N261" s="213"/>
      <c r="O261" s="213"/>
      <c r="P261" s="213"/>
      <c r="Q261" s="213"/>
      <c r="R261" s="213"/>
      <c r="S261" s="213"/>
      <c r="T261" s="214"/>
      <c r="AT261" s="215" t="s">
        <v>153</v>
      </c>
      <c r="AU261" s="215" t="s">
        <v>82</v>
      </c>
      <c r="AV261" s="14" t="s">
        <v>147</v>
      </c>
      <c r="AW261" s="14" t="s">
        <v>31</v>
      </c>
      <c r="AX261" s="14" t="s">
        <v>80</v>
      </c>
      <c r="AY261" s="215" t="s">
        <v>139</v>
      </c>
    </row>
    <row r="262" spans="1:65" s="2" customFormat="1" ht="14.45" customHeight="1">
      <c r="A262" s="36"/>
      <c r="B262" s="37"/>
      <c r="C262" s="175" t="s">
        <v>294</v>
      </c>
      <c r="D262" s="175" t="s">
        <v>142</v>
      </c>
      <c r="E262" s="176" t="s">
        <v>505</v>
      </c>
      <c r="F262" s="177" t="s">
        <v>506</v>
      </c>
      <c r="G262" s="178" t="s">
        <v>145</v>
      </c>
      <c r="H262" s="179">
        <v>7</v>
      </c>
      <c r="I262" s="180"/>
      <c r="J262" s="181">
        <f>ROUND(I262*H262,2)</f>
        <v>0</v>
      </c>
      <c r="K262" s="177" t="s">
        <v>146</v>
      </c>
      <c r="L262" s="41"/>
      <c r="M262" s="182" t="s">
        <v>19</v>
      </c>
      <c r="N262" s="183" t="s">
        <v>43</v>
      </c>
      <c r="O262" s="66"/>
      <c r="P262" s="184">
        <f>O262*H262</f>
        <v>0</v>
      </c>
      <c r="Q262" s="184">
        <v>1.0800000000000001E-2</v>
      </c>
      <c r="R262" s="184">
        <f>Q262*H262</f>
        <v>7.5600000000000001E-2</v>
      </c>
      <c r="S262" s="184">
        <v>0</v>
      </c>
      <c r="T262" s="185">
        <f>S262*H262</f>
        <v>0</v>
      </c>
      <c r="U262" s="36"/>
      <c r="V262" s="36"/>
      <c r="W262" s="36"/>
      <c r="X262" s="36"/>
      <c r="Y262" s="36"/>
      <c r="Z262" s="36"/>
      <c r="AA262" s="36"/>
      <c r="AB262" s="36"/>
      <c r="AC262" s="36"/>
      <c r="AD262" s="36"/>
      <c r="AE262" s="36"/>
      <c r="AR262" s="186" t="s">
        <v>206</v>
      </c>
      <c r="AT262" s="186" t="s">
        <v>142</v>
      </c>
      <c r="AU262" s="186" t="s">
        <v>82</v>
      </c>
      <c r="AY262" s="19" t="s">
        <v>139</v>
      </c>
      <c r="BE262" s="187">
        <f>IF(N262="základní",J262,0)</f>
        <v>0</v>
      </c>
      <c r="BF262" s="187">
        <f>IF(N262="snížená",J262,0)</f>
        <v>0</v>
      </c>
      <c r="BG262" s="187">
        <f>IF(N262="zákl. přenesená",J262,0)</f>
        <v>0</v>
      </c>
      <c r="BH262" s="187">
        <f>IF(N262="sníž. přenesená",J262,0)</f>
        <v>0</v>
      </c>
      <c r="BI262" s="187">
        <f>IF(N262="nulová",J262,0)</f>
        <v>0</v>
      </c>
      <c r="BJ262" s="19" t="s">
        <v>80</v>
      </c>
      <c r="BK262" s="187">
        <f>ROUND(I262*H262,2)</f>
        <v>0</v>
      </c>
      <c r="BL262" s="19" t="s">
        <v>206</v>
      </c>
      <c r="BM262" s="186" t="s">
        <v>507</v>
      </c>
    </row>
    <row r="263" spans="1:65" s="2" customFormat="1" ht="11.25">
      <c r="A263" s="36"/>
      <c r="B263" s="37"/>
      <c r="C263" s="38"/>
      <c r="D263" s="188" t="s">
        <v>149</v>
      </c>
      <c r="E263" s="38"/>
      <c r="F263" s="189" t="s">
        <v>508</v>
      </c>
      <c r="G263" s="38"/>
      <c r="H263" s="38"/>
      <c r="I263" s="190"/>
      <c r="J263" s="38"/>
      <c r="K263" s="38"/>
      <c r="L263" s="41"/>
      <c r="M263" s="191"/>
      <c r="N263" s="192"/>
      <c r="O263" s="66"/>
      <c r="P263" s="66"/>
      <c r="Q263" s="66"/>
      <c r="R263" s="66"/>
      <c r="S263" s="66"/>
      <c r="T263" s="67"/>
      <c r="U263" s="36"/>
      <c r="V263" s="36"/>
      <c r="W263" s="36"/>
      <c r="X263" s="36"/>
      <c r="Y263" s="36"/>
      <c r="Z263" s="36"/>
      <c r="AA263" s="36"/>
      <c r="AB263" s="36"/>
      <c r="AC263" s="36"/>
      <c r="AD263" s="36"/>
      <c r="AE263" s="36"/>
      <c r="AT263" s="19" t="s">
        <v>149</v>
      </c>
      <c r="AU263" s="19" t="s">
        <v>82</v>
      </c>
    </row>
    <row r="264" spans="1:65" s="2" customFormat="1" ht="39">
      <c r="A264" s="36"/>
      <c r="B264" s="37"/>
      <c r="C264" s="38"/>
      <c r="D264" s="188" t="s">
        <v>151</v>
      </c>
      <c r="E264" s="38"/>
      <c r="F264" s="193" t="s">
        <v>472</v>
      </c>
      <c r="G264" s="38"/>
      <c r="H264" s="38"/>
      <c r="I264" s="190"/>
      <c r="J264" s="38"/>
      <c r="K264" s="38"/>
      <c r="L264" s="41"/>
      <c r="M264" s="191"/>
      <c r="N264" s="192"/>
      <c r="O264" s="66"/>
      <c r="P264" s="66"/>
      <c r="Q264" s="66"/>
      <c r="R264" s="66"/>
      <c r="S264" s="66"/>
      <c r="T264" s="67"/>
      <c r="U264" s="36"/>
      <c r="V264" s="36"/>
      <c r="W264" s="36"/>
      <c r="X264" s="36"/>
      <c r="Y264" s="36"/>
      <c r="Z264" s="36"/>
      <c r="AA264" s="36"/>
      <c r="AB264" s="36"/>
      <c r="AC264" s="36"/>
      <c r="AD264" s="36"/>
      <c r="AE264" s="36"/>
      <c r="AT264" s="19" t="s">
        <v>151</v>
      </c>
      <c r="AU264" s="19" t="s">
        <v>82</v>
      </c>
    </row>
    <row r="265" spans="1:65" s="15" customFormat="1" ht="11.25">
      <c r="B265" s="216"/>
      <c r="C265" s="217"/>
      <c r="D265" s="188" t="s">
        <v>153</v>
      </c>
      <c r="E265" s="218" t="s">
        <v>19</v>
      </c>
      <c r="F265" s="219" t="s">
        <v>509</v>
      </c>
      <c r="G265" s="217"/>
      <c r="H265" s="218" t="s">
        <v>19</v>
      </c>
      <c r="I265" s="220"/>
      <c r="J265" s="217"/>
      <c r="K265" s="217"/>
      <c r="L265" s="221"/>
      <c r="M265" s="222"/>
      <c r="N265" s="223"/>
      <c r="O265" s="223"/>
      <c r="P265" s="223"/>
      <c r="Q265" s="223"/>
      <c r="R265" s="223"/>
      <c r="S265" s="223"/>
      <c r="T265" s="224"/>
      <c r="AT265" s="225" t="s">
        <v>153</v>
      </c>
      <c r="AU265" s="225" t="s">
        <v>82</v>
      </c>
      <c r="AV265" s="15" t="s">
        <v>80</v>
      </c>
      <c r="AW265" s="15" t="s">
        <v>31</v>
      </c>
      <c r="AX265" s="15" t="s">
        <v>72</v>
      </c>
      <c r="AY265" s="225" t="s">
        <v>139</v>
      </c>
    </row>
    <row r="266" spans="1:65" s="13" customFormat="1" ht="11.25">
      <c r="B266" s="194"/>
      <c r="C266" s="195"/>
      <c r="D266" s="188" t="s">
        <v>153</v>
      </c>
      <c r="E266" s="196" t="s">
        <v>19</v>
      </c>
      <c r="F266" s="197" t="s">
        <v>510</v>
      </c>
      <c r="G266" s="195"/>
      <c r="H266" s="198">
        <v>1</v>
      </c>
      <c r="I266" s="199"/>
      <c r="J266" s="195"/>
      <c r="K266" s="195"/>
      <c r="L266" s="200"/>
      <c r="M266" s="201"/>
      <c r="N266" s="202"/>
      <c r="O266" s="202"/>
      <c r="P266" s="202"/>
      <c r="Q266" s="202"/>
      <c r="R266" s="202"/>
      <c r="S266" s="202"/>
      <c r="T266" s="203"/>
      <c r="AT266" s="204" t="s">
        <v>153</v>
      </c>
      <c r="AU266" s="204" t="s">
        <v>82</v>
      </c>
      <c r="AV266" s="13" t="s">
        <v>82</v>
      </c>
      <c r="AW266" s="13" t="s">
        <v>31</v>
      </c>
      <c r="AX266" s="13" t="s">
        <v>72</v>
      </c>
      <c r="AY266" s="204" t="s">
        <v>139</v>
      </c>
    </row>
    <row r="267" spans="1:65" s="15" customFormat="1" ht="11.25">
      <c r="B267" s="216"/>
      <c r="C267" s="217"/>
      <c r="D267" s="188" t="s">
        <v>153</v>
      </c>
      <c r="E267" s="218" t="s">
        <v>19</v>
      </c>
      <c r="F267" s="219" t="s">
        <v>511</v>
      </c>
      <c r="G267" s="217"/>
      <c r="H267" s="218" t="s">
        <v>19</v>
      </c>
      <c r="I267" s="220"/>
      <c r="J267" s="217"/>
      <c r="K267" s="217"/>
      <c r="L267" s="221"/>
      <c r="M267" s="222"/>
      <c r="N267" s="223"/>
      <c r="O267" s="223"/>
      <c r="P267" s="223"/>
      <c r="Q267" s="223"/>
      <c r="R267" s="223"/>
      <c r="S267" s="223"/>
      <c r="T267" s="224"/>
      <c r="AT267" s="225" t="s">
        <v>153</v>
      </c>
      <c r="AU267" s="225" t="s">
        <v>82</v>
      </c>
      <c r="AV267" s="15" t="s">
        <v>80</v>
      </c>
      <c r="AW267" s="15" t="s">
        <v>31</v>
      </c>
      <c r="AX267" s="15" t="s">
        <v>72</v>
      </c>
      <c r="AY267" s="225" t="s">
        <v>139</v>
      </c>
    </row>
    <row r="268" spans="1:65" s="13" customFormat="1" ht="11.25">
      <c r="B268" s="194"/>
      <c r="C268" s="195"/>
      <c r="D268" s="188" t="s">
        <v>153</v>
      </c>
      <c r="E268" s="196" t="s">
        <v>19</v>
      </c>
      <c r="F268" s="197" t="s">
        <v>512</v>
      </c>
      <c r="G268" s="195"/>
      <c r="H268" s="198">
        <v>6</v>
      </c>
      <c r="I268" s="199"/>
      <c r="J268" s="195"/>
      <c r="K268" s="195"/>
      <c r="L268" s="200"/>
      <c r="M268" s="201"/>
      <c r="N268" s="202"/>
      <c r="O268" s="202"/>
      <c r="P268" s="202"/>
      <c r="Q268" s="202"/>
      <c r="R268" s="202"/>
      <c r="S268" s="202"/>
      <c r="T268" s="203"/>
      <c r="AT268" s="204" t="s">
        <v>153</v>
      </c>
      <c r="AU268" s="204" t="s">
        <v>82</v>
      </c>
      <c r="AV268" s="13" t="s">
        <v>82</v>
      </c>
      <c r="AW268" s="13" t="s">
        <v>31</v>
      </c>
      <c r="AX268" s="13" t="s">
        <v>72</v>
      </c>
      <c r="AY268" s="204" t="s">
        <v>139</v>
      </c>
    </row>
    <row r="269" spans="1:65" s="14" customFormat="1" ht="11.25">
      <c r="B269" s="205"/>
      <c r="C269" s="206"/>
      <c r="D269" s="188" t="s">
        <v>153</v>
      </c>
      <c r="E269" s="207" t="s">
        <v>19</v>
      </c>
      <c r="F269" s="208" t="s">
        <v>188</v>
      </c>
      <c r="G269" s="206"/>
      <c r="H269" s="209">
        <v>7</v>
      </c>
      <c r="I269" s="210"/>
      <c r="J269" s="206"/>
      <c r="K269" s="206"/>
      <c r="L269" s="211"/>
      <c r="M269" s="212"/>
      <c r="N269" s="213"/>
      <c r="O269" s="213"/>
      <c r="P269" s="213"/>
      <c r="Q269" s="213"/>
      <c r="R269" s="213"/>
      <c r="S269" s="213"/>
      <c r="T269" s="214"/>
      <c r="AT269" s="215" t="s">
        <v>153</v>
      </c>
      <c r="AU269" s="215" t="s">
        <v>82</v>
      </c>
      <c r="AV269" s="14" t="s">
        <v>147</v>
      </c>
      <c r="AW269" s="14" t="s">
        <v>31</v>
      </c>
      <c r="AX269" s="14" t="s">
        <v>80</v>
      </c>
      <c r="AY269" s="215" t="s">
        <v>139</v>
      </c>
    </row>
    <row r="270" spans="1:65" s="2" customFormat="1" ht="14.45" customHeight="1">
      <c r="A270" s="36"/>
      <c r="B270" s="37"/>
      <c r="C270" s="175" t="s">
        <v>298</v>
      </c>
      <c r="D270" s="175" t="s">
        <v>142</v>
      </c>
      <c r="E270" s="176" t="s">
        <v>513</v>
      </c>
      <c r="F270" s="177" t="s">
        <v>514</v>
      </c>
      <c r="G270" s="178" t="s">
        <v>145</v>
      </c>
      <c r="H270" s="179">
        <v>465.59500000000003</v>
      </c>
      <c r="I270" s="180"/>
      <c r="J270" s="181">
        <f>ROUND(I270*H270,2)</f>
        <v>0</v>
      </c>
      <c r="K270" s="177" t="s">
        <v>146</v>
      </c>
      <c r="L270" s="41"/>
      <c r="M270" s="182" t="s">
        <v>19</v>
      </c>
      <c r="N270" s="183" t="s">
        <v>43</v>
      </c>
      <c r="O270" s="66"/>
      <c r="P270" s="184">
        <f>O270*H270</f>
        <v>0</v>
      </c>
      <c r="Q270" s="184">
        <v>1.3999999999999999E-4</v>
      </c>
      <c r="R270" s="184">
        <f>Q270*H270</f>
        <v>6.51833E-2</v>
      </c>
      <c r="S270" s="184">
        <v>0</v>
      </c>
      <c r="T270" s="185">
        <f>S270*H270</f>
        <v>0</v>
      </c>
      <c r="U270" s="36"/>
      <c r="V270" s="36"/>
      <c r="W270" s="36"/>
      <c r="X270" s="36"/>
      <c r="Y270" s="36"/>
      <c r="Z270" s="36"/>
      <c r="AA270" s="36"/>
      <c r="AB270" s="36"/>
      <c r="AC270" s="36"/>
      <c r="AD270" s="36"/>
      <c r="AE270" s="36"/>
      <c r="AR270" s="186" t="s">
        <v>206</v>
      </c>
      <c r="AT270" s="186" t="s">
        <v>142</v>
      </c>
      <c r="AU270" s="186" t="s">
        <v>82</v>
      </c>
      <c r="AY270" s="19" t="s">
        <v>139</v>
      </c>
      <c r="BE270" s="187">
        <f>IF(N270="základní",J270,0)</f>
        <v>0</v>
      </c>
      <c r="BF270" s="187">
        <f>IF(N270="snížená",J270,0)</f>
        <v>0</v>
      </c>
      <c r="BG270" s="187">
        <f>IF(N270="zákl. přenesená",J270,0)</f>
        <v>0</v>
      </c>
      <c r="BH270" s="187">
        <f>IF(N270="sníž. přenesená",J270,0)</f>
        <v>0</v>
      </c>
      <c r="BI270" s="187">
        <f>IF(N270="nulová",J270,0)</f>
        <v>0</v>
      </c>
      <c r="BJ270" s="19" t="s">
        <v>80</v>
      </c>
      <c r="BK270" s="187">
        <f>ROUND(I270*H270,2)</f>
        <v>0</v>
      </c>
      <c r="BL270" s="19" t="s">
        <v>206</v>
      </c>
      <c r="BM270" s="186" t="s">
        <v>515</v>
      </c>
    </row>
    <row r="271" spans="1:65" s="2" customFormat="1" ht="19.5">
      <c r="A271" s="36"/>
      <c r="B271" s="37"/>
      <c r="C271" s="38"/>
      <c r="D271" s="188" t="s">
        <v>149</v>
      </c>
      <c r="E271" s="38"/>
      <c r="F271" s="189" t="s">
        <v>516</v>
      </c>
      <c r="G271" s="38"/>
      <c r="H271" s="38"/>
      <c r="I271" s="190"/>
      <c r="J271" s="38"/>
      <c r="K271" s="38"/>
      <c r="L271" s="41"/>
      <c r="M271" s="191"/>
      <c r="N271" s="192"/>
      <c r="O271" s="66"/>
      <c r="P271" s="66"/>
      <c r="Q271" s="66"/>
      <c r="R271" s="66"/>
      <c r="S271" s="66"/>
      <c r="T271" s="67"/>
      <c r="U271" s="36"/>
      <c r="V271" s="36"/>
      <c r="W271" s="36"/>
      <c r="X271" s="36"/>
      <c r="Y271" s="36"/>
      <c r="Z271" s="36"/>
      <c r="AA271" s="36"/>
      <c r="AB271" s="36"/>
      <c r="AC271" s="36"/>
      <c r="AD271" s="36"/>
      <c r="AE271" s="36"/>
      <c r="AT271" s="19" t="s">
        <v>149</v>
      </c>
      <c r="AU271" s="19" t="s">
        <v>82</v>
      </c>
    </row>
    <row r="272" spans="1:65" s="2" customFormat="1" ht="68.25">
      <c r="A272" s="36"/>
      <c r="B272" s="37"/>
      <c r="C272" s="38"/>
      <c r="D272" s="188" t="s">
        <v>151</v>
      </c>
      <c r="E272" s="38"/>
      <c r="F272" s="193" t="s">
        <v>517</v>
      </c>
      <c r="G272" s="38"/>
      <c r="H272" s="38"/>
      <c r="I272" s="190"/>
      <c r="J272" s="38"/>
      <c r="K272" s="38"/>
      <c r="L272" s="41"/>
      <c r="M272" s="191"/>
      <c r="N272" s="192"/>
      <c r="O272" s="66"/>
      <c r="P272" s="66"/>
      <c r="Q272" s="66"/>
      <c r="R272" s="66"/>
      <c r="S272" s="66"/>
      <c r="T272" s="67"/>
      <c r="U272" s="36"/>
      <c r="V272" s="36"/>
      <c r="W272" s="36"/>
      <c r="X272" s="36"/>
      <c r="Y272" s="36"/>
      <c r="Z272" s="36"/>
      <c r="AA272" s="36"/>
      <c r="AB272" s="36"/>
      <c r="AC272" s="36"/>
      <c r="AD272" s="36"/>
      <c r="AE272" s="36"/>
      <c r="AT272" s="19" t="s">
        <v>151</v>
      </c>
      <c r="AU272" s="19" t="s">
        <v>82</v>
      </c>
    </row>
    <row r="273" spans="1:65" s="13" customFormat="1" ht="11.25">
      <c r="B273" s="194"/>
      <c r="C273" s="195"/>
      <c r="D273" s="188" t="s">
        <v>153</v>
      </c>
      <c r="E273" s="196" t="s">
        <v>19</v>
      </c>
      <c r="F273" s="197" t="s">
        <v>413</v>
      </c>
      <c r="G273" s="195"/>
      <c r="H273" s="198">
        <v>603.75</v>
      </c>
      <c r="I273" s="199"/>
      <c r="J273" s="195"/>
      <c r="K273" s="195"/>
      <c r="L273" s="200"/>
      <c r="M273" s="201"/>
      <c r="N273" s="202"/>
      <c r="O273" s="202"/>
      <c r="P273" s="202"/>
      <c r="Q273" s="202"/>
      <c r="R273" s="202"/>
      <c r="S273" s="202"/>
      <c r="T273" s="203"/>
      <c r="AT273" s="204" t="s">
        <v>153</v>
      </c>
      <c r="AU273" s="204" t="s">
        <v>82</v>
      </c>
      <c r="AV273" s="13" t="s">
        <v>82</v>
      </c>
      <c r="AW273" s="13" t="s">
        <v>31</v>
      </c>
      <c r="AX273" s="13" t="s">
        <v>72</v>
      </c>
      <c r="AY273" s="204" t="s">
        <v>139</v>
      </c>
    </row>
    <row r="274" spans="1:65" s="13" customFormat="1" ht="11.25">
      <c r="B274" s="194"/>
      <c r="C274" s="195"/>
      <c r="D274" s="188" t="s">
        <v>153</v>
      </c>
      <c r="E274" s="196" t="s">
        <v>19</v>
      </c>
      <c r="F274" s="197" t="s">
        <v>414</v>
      </c>
      <c r="G274" s="195"/>
      <c r="H274" s="198">
        <v>-6.1749999999999998</v>
      </c>
      <c r="I274" s="199"/>
      <c r="J274" s="195"/>
      <c r="K274" s="195"/>
      <c r="L274" s="200"/>
      <c r="M274" s="201"/>
      <c r="N274" s="202"/>
      <c r="O274" s="202"/>
      <c r="P274" s="202"/>
      <c r="Q274" s="202"/>
      <c r="R274" s="202"/>
      <c r="S274" s="202"/>
      <c r="T274" s="203"/>
      <c r="AT274" s="204" t="s">
        <v>153</v>
      </c>
      <c r="AU274" s="204" t="s">
        <v>82</v>
      </c>
      <c r="AV274" s="13" t="s">
        <v>82</v>
      </c>
      <c r="AW274" s="13" t="s">
        <v>31</v>
      </c>
      <c r="AX274" s="13" t="s">
        <v>72</v>
      </c>
      <c r="AY274" s="204" t="s">
        <v>139</v>
      </c>
    </row>
    <row r="275" spans="1:65" s="13" customFormat="1" ht="11.25">
      <c r="B275" s="194"/>
      <c r="C275" s="195"/>
      <c r="D275" s="188" t="s">
        <v>153</v>
      </c>
      <c r="E275" s="196" t="s">
        <v>19</v>
      </c>
      <c r="F275" s="197" t="s">
        <v>518</v>
      </c>
      <c r="G275" s="195"/>
      <c r="H275" s="198">
        <v>-16</v>
      </c>
      <c r="I275" s="199"/>
      <c r="J275" s="195"/>
      <c r="K275" s="195"/>
      <c r="L275" s="200"/>
      <c r="M275" s="201"/>
      <c r="N275" s="202"/>
      <c r="O275" s="202"/>
      <c r="P275" s="202"/>
      <c r="Q275" s="202"/>
      <c r="R275" s="202"/>
      <c r="S275" s="202"/>
      <c r="T275" s="203"/>
      <c r="AT275" s="204" t="s">
        <v>153</v>
      </c>
      <c r="AU275" s="204" t="s">
        <v>82</v>
      </c>
      <c r="AV275" s="13" t="s">
        <v>82</v>
      </c>
      <c r="AW275" s="13" t="s">
        <v>31</v>
      </c>
      <c r="AX275" s="13" t="s">
        <v>72</v>
      </c>
      <c r="AY275" s="204" t="s">
        <v>139</v>
      </c>
    </row>
    <row r="276" spans="1:65" s="13" customFormat="1" ht="11.25">
      <c r="B276" s="194"/>
      <c r="C276" s="195"/>
      <c r="D276" s="188" t="s">
        <v>153</v>
      </c>
      <c r="E276" s="196" t="s">
        <v>19</v>
      </c>
      <c r="F276" s="197" t="s">
        <v>519</v>
      </c>
      <c r="G276" s="195"/>
      <c r="H276" s="198">
        <v>-115.98</v>
      </c>
      <c r="I276" s="199"/>
      <c r="J276" s="195"/>
      <c r="K276" s="195"/>
      <c r="L276" s="200"/>
      <c r="M276" s="201"/>
      <c r="N276" s="202"/>
      <c r="O276" s="202"/>
      <c r="P276" s="202"/>
      <c r="Q276" s="202"/>
      <c r="R276" s="202"/>
      <c r="S276" s="202"/>
      <c r="T276" s="203"/>
      <c r="AT276" s="204" t="s">
        <v>153</v>
      </c>
      <c r="AU276" s="204" t="s">
        <v>82</v>
      </c>
      <c r="AV276" s="13" t="s">
        <v>82</v>
      </c>
      <c r="AW276" s="13" t="s">
        <v>31</v>
      </c>
      <c r="AX276" s="13" t="s">
        <v>72</v>
      </c>
      <c r="AY276" s="204" t="s">
        <v>139</v>
      </c>
    </row>
    <row r="277" spans="1:65" s="14" customFormat="1" ht="11.25">
      <c r="B277" s="205"/>
      <c r="C277" s="206"/>
      <c r="D277" s="188" t="s">
        <v>153</v>
      </c>
      <c r="E277" s="207" t="s">
        <v>19</v>
      </c>
      <c r="F277" s="208" t="s">
        <v>188</v>
      </c>
      <c r="G277" s="206"/>
      <c r="H277" s="209">
        <v>465.59500000000003</v>
      </c>
      <c r="I277" s="210"/>
      <c r="J277" s="206"/>
      <c r="K277" s="206"/>
      <c r="L277" s="211"/>
      <c r="M277" s="212"/>
      <c r="N277" s="213"/>
      <c r="O277" s="213"/>
      <c r="P277" s="213"/>
      <c r="Q277" s="213"/>
      <c r="R277" s="213"/>
      <c r="S277" s="213"/>
      <c r="T277" s="214"/>
      <c r="AT277" s="215" t="s">
        <v>153</v>
      </c>
      <c r="AU277" s="215" t="s">
        <v>82</v>
      </c>
      <c r="AV277" s="14" t="s">
        <v>147</v>
      </c>
      <c r="AW277" s="14" t="s">
        <v>31</v>
      </c>
      <c r="AX277" s="14" t="s">
        <v>80</v>
      </c>
      <c r="AY277" s="215" t="s">
        <v>139</v>
      </c>
    </row>
    <row r="278" spans="1:65" s="2" customFormat="1" ht="14.45" customHeight="1">
      <c r="A278" s="36"/>
      <c r="B278" s="37"/>
      <c r="C278" s="175" t="s">
        <v>305</v>
      </c>
      <c r="D278" s="175" t="s">
        <v>142</v>
      </c>
      <c r="E278" s="176" t="s">
        <v>520</v>
      </c>
      <c r="F278" s="177" t="s">
        <v>521</v>
      </c>
      <c r="G278" s="178" t="s">
        <v>145</v>
      </c>
      <c r="H278" s="179">
        <v>115.98</v>
      </c>
      <c r="I278" s="180"/>
      <c r="J278" s="181">
        <f>ROUND(I278*H278,2)</f>
        <v>0</v>
      </c>
      <c r="K278" s="177" t="s">
        <v>146</v>
      </c>
      <c r="L278" s="41"/>
      <c r="M278" s="182" t="s">
        <v>19</v>
      </c>
      <c r="N278" s="183" t="s">
        <v>43</v>
      </c>
      <c r="O278" s="66"/>
      <c r="P278" s="184">
        <f>O278*H278</f>
        <v>0</v>
      </c>
      <c r="Q278" s="184">
        <v>2.7999999999999998E-4</v>
      </c>
      <c r="R278" s="184">
        <f>Q278*H278</f>
        <v>3.24744E-2</v>
      </c>
      <c r="S278" s="184">
        <v>0</v>
      </c>
      <c r="T278" s="185">
        <f>S278*H278</f>
        <v>0</v>
      </c>
      <c r="U278" s="36"/>
      <c r="V278" s="36"/>
      <c r="W278" s="36"/>
      <c r="X278" s="36"/>
      <c r="Y278" s="36"/>
      <c r="Z278" s="36"/>
      <c r="AA278" s="36"/>
      <c r="AB278" s="36"/>
      <c r="AC278" s="36"/>
      <c r="AD278" s="36"/>
      <c r="AE278" s="36"/>
      <c r="AR278" s="186" t="s">
        <v>206</v>
      </c>
      <c r="AT278" s="186" t="s">
        <v>142</v>
      </c>
      <c r="AU278" s="186" t="s">
        <v>82</v>
      </c>
      <c r="AY278" s="19" t="s">
        <v>139</v>
      </c>
      <c r="BE278" s="187">
        <f>IF(N278="základní",J278,0)</f>
        <v>0</v>
      </c>
      <c r="BF278" s="187">
        <f>IF(N278="snížená",J278,0)</f>
        <v>0</v>
      </c>
      <c r="BG278" s="187">
        <f>IF(N278="zákl. přenesená",J278,0)</f>
        <v>0</v>
      </c>
      <c r="BH278" s="187">
        <f>IF(N278="sníž. přenesená",J278,0)</f>
        <v>0</v>
      </c>
      <c r="BI278" s="187">
        <f>IF(N278="nulová",J278,0)</f>
        <v>0</v>
      </c>
      <c r="BJ278" s="19" t="s">
        <v>80</v>
      </c>
      <c r="BK278" s="187">
        <f>ROUND(I278*H278,2)</f>
        <v>0</v>
      </c>
      <c r="BL278" s="19" t="s">
        <v>206</v>
      </c>
      <c r="BM278" s="186" t="s">
        <v>522</v>
      </c>
    </row>
    <row r="279" spans="1:65" s="2" customFormat="1" ht="19.5">
      <c r="A279" s="36"/>
      <c r="B279" s="37"/>
      <c r="C279" s="38"/>
      <c r="D279" s="188" t="s">
        <v>149</v>
      </c>
      <c r="E279" s="38"/>
      <c r="F279" s="189" t="s">
        <v>523</v>
      </c>
      <c r="G279" s="38"/>
      <c r="H279" s="38"/>
      <c r="I279" s="190"/>
      <c r="J279" s="38"/>
      <c r="K279" s="38"/>
      <c r="L279" s="41"/>
      <c r="M279" s="191"/>
      <c r="N279" s="192"/>
      <c r="O279" s="66"/>
      <c r="P279" s="66"/>
      <c r="Q279" s="66"/>
      <c r="R279" s="66"/>
      <c r="S279" s="66"/>
      <c r="T279" s="67"/>
      <c r="U279" s="36"/>
      <c r="V279" s="36"/>
      <c r="W279" s="36"/>
      <c r="X279" s="36"/>
      <c r="Y279" s="36"/>
      <c r="Z279" s="36"/>
      <c r="AA279" s="36"/>
      <c r="AB279" s="36"/>
      <c r="AC279" s="36"/>
      <c r="AD279" s="36"/>
      <c r="AE279" s="36"/>
      <c r="AT279" s="19" t="s">
        <v>149</v>
      </c>
      <c r="AU279" s="19" t="s">
        <v>82</v>
      </c>
    </row>
    <row r="280" spans="1:65" s="2" customFormat="1" ht="68.25">
      <c r="A280" s="36"/>
      <c r="B280" s="37"/>
      <c r="C280" s="38"/>
      <c r="D280" s="188" t="s">
        <v>151</v>
      </c>
      <c r="E280" s="38"/>
      <c r="F280" s="193" t="s">
        <v>517</v>
      </c>
      <c r="G280" s="38"/>
      <c r="H280" s="38"/>
      <c r="I280" s="190"/>
      <c r="J280" s="38"/>
      <c r="K280" s="38"/>
      <c r="L280" s="41"/>
      <c r="M280" s="191"/>
      <c r="N280" s="192"/>
      <c r="O280" s="66"/>
      <c r="P280" s="66"/>
      <c r="Q280" s="66"/>
      <c r="R280" s="66"/>
      <c r="S280" s="66"/>
      <c r="T280" s="67"/>
      <c r="U280" s="36"/>
      <c r="V280" s="36"/>
      <c r="W280" s="36"/>
      <c r="X280" s="36"/>
      <c r="Y280" s="36"/>
      <c r="Z280" s="36"/>
      <c r="AA280" s="36"/>
      <c r="AB280" s="36"/>
      <c r="AC280" s="36"/>
      <c r="AD280" s="36"/>
      <c r="AE280" s="36"/>
      <c r="AT280" s="19" t="s">
        <v>151</v>
      </c>
      <c r="AU280" s="19" t="s">
        <v>82</v>
      </c>
    </row>
    <row r="281" spans="1:65" s="13" customFormat="1" ht="11.25">
      <c r="B281" s="194"/>
      <c r="C281" s="195"/>
      <c r="D281" s="188" t="s">
        <v>153</v>
      </c>
      <c r="E281" s="196" t="s">
        <v>19</v>
      </c>
      <c r="F281" s="197" t="s">
        <v>524</v>
      </c>
      <c r="G281" s="195"/>
      <c r="H281" s="198">
        <v>30.48</v>
      </c>
      <c r="I281" s="199"/>
      <c r="J281" s="195"/>
      <c r="K281" s="195"/>
      <c r="L281" s="200"/>
      <c r="M281" s="201"/>
      <c r="N281" s="202"/>
      <c r="O281" s="202"/>
      <c r="P281" s="202"/>
      <c r="Q281" s="202"/>
      <c r="R281" s="202"/>
      <c r="S281" s="202"/>
      <c r="T281" s="203"/>
      <c r="AT281" s="204" t="s">
        <v>153</v>
      </c>
      <c r="AU281" s="204" t="s">
        <v>82</v>
      </c>
      <c r="AV281" s="13" t="s">
        <v>82</v>
      </c>
      <c r="AW281" s="13" t="s">
        <v>31</v>
      </c>
      <c r="AX281" s="13" t="s">
        <v>72</v>
      </c>
      <c r="AY281" s="204" t="s">
        <v>139</v>
      </c>
    </row>
    <row r="282" spans="1:65" s="13" customFormat="1" ht="11.25">
      <c r="B282" s="194"/>
      <c r="C282" s="195"/>
      <c r="D282" s="188" t="s">
        <v>153</v>
      </c>
      <c r="E282" s="196" t="s">
        <v>19</v>
      </c>
      <c r="F282" s="197" t="s">
        <v>525</v>
      </c>
      <c r="G282" s="195"/>
      <c r="H282" s="198">
        <v>54.5</v>
      </c>
      <c r="I282" s="199"/>
      <c r="J282" s="195"/>
      <c r="K282" s="195"/>
      <c r="L282" s="200"/>
      <c r="M282" s="201"/>
      <c r="N282" s="202"/>
      <c r="O282" s="202"/>
      <c r="P282" s="202"/>
      <c r="Q282" s="202"/>
      <c r="R282" s="202"/>
      <c r="S282" s="202"/>
      <c r="T282" s="203"/>
      <c r="AT282" s="204" t="s">
        <v>153</v>
      </c>
      <c r="AU282" s="204" t="s">
        <v>82</v>
      </c>
      <c r="AV282" s="13" t="s">
        <v>82</v>
      </c>
      <c r="AW282" s="13" t="s">
        <v>31</v>
      </c>
      <c r="AX282" s="13" t="s">
        <v>72</v>
      </c>
      <c r="AY282" s="204" t="s">
        <v>139</v>
      </c>
    </row>
    <row r="283" spans="1:65" s="13" customFormat="1" ht="11.25">
      <c r="B283" s="194"/>
      <c r="C283" s="195"/>
      <c r="D283" s="188" t="s">
        <v>153</v>
      </c>
      <c r="E283" s="196" t="s">
        <v>19</v>
      </c>
      <c r="F283" s="197" t="s">
        <v>526</v>
      </c>
      <c r="G283" s="195"/>
      <c r="H283" s="198">
        <v>31</v>
      </c>
      <c r="I283" s="199"/>
      <c r="J283" s="195"/>
      <c r="K283" s="195"/>
      <c r="L283" s="200"/>
      <c r="M283" s="201"/>
      <c r="N283" s="202"/>
      <c r="O283" s="202"/>
      <c r="P283" s="202"/>
      <c r="Q283" s="202"/>
      <c r="R283" s="202"/>
      <c r="S283" s="202"/>
      <c r="T283" s="203"/>
      <c r="AT283" s="204" t="s">
        <v>153</v>
      </c>
      <c r="AU283" s="204" t="s">
        <v>82</v>
      </c>
      <c r="AV283" s="13" t="s">
        <v>82</v>
      </c>
      <c r="AW283" s="13" t="s">
        <v>31</v>
      </c>
      <c r="AX283" s="13" t="s">
        <v>72</v>
      </c>
      <c r="AY283" s="204" t="s">
        <v>139</v>
      </c>
    </row>
    <row r="284" spans="1:65" s="14" customFormat="1" ht="11.25">
      <c r="B284" s="205"/>
      <c r="C284" s="206"/>
      <c r="D284" s="188" t="s">
        <v>153</v>
      </c>
      <c r="E284" s="207" t="s">
        <v>19</v>
      </c>
      <c r="F284" s="208" t="s">
        <v>188</v>
      </c>
      <c r="G284" s="206"/>
      <c r="H284" s="209">
        <v>115.98</v>
      </c>
      <c r="I284" s="210"/>
      <c r="J284" s="206"/>
      <c r="K284" s="206"/>
      <c r="L284" s="211"/>
      <c r="M284" s="212"/>
      <c r="N284" s="213"/>
      <c r="O284" s="213"/>
      <c r="P284" s="213"/>
      <c r="Q284" s="213"/>
      <c r="R284" s="213"/>
      <c r="S284" s="213"/>
      <c r="T284" s="214"/>
      <c r="AT284" s="215" t="s">
        <v>153</v>
      </c>
      <c r="AU284" s="215" t="s">
        <v>82</v>
      </c>
      <c r="AV284" s="14" t="s">
        <v>147</v>
      </c>
      <c r="AW284" s="14" t="s">
        <v>31</v>
      </c>
      <c r="AX284" s="14" t="s">
        <v>80</v>
      </c>
      <c r="AY284" s="215" t="s">
        <v>139</v>
      </c>
    </row>
    <row r="285" spans="1:65" s="2" customFormat="1" ht="14.45" customHeight="1">
      <c r="A285" s="36"/>
      <c r="B285" s="37"/>
      <c r="C285" s="175" t="s">
        <v>311</v>
      </c>
      <c r="D285" s="175" t="s">
        <v>142</v>
      </c>
      <c r="E285" s="176" t="s">
        <v>527</v>
      </c>
      <c r="F285" s="177" t="s">
        <v>528</v>
      </c>
      <c r="G285" s="178" t="s">
        <v>145</v>
      </c>
      <c r="H285" s="179">
        <v>16</v>
      </c>
      <c r="I285" s="180"/>
      <c r="J285" s="181">
        <f>ROUND(I285*H285,2)</f>
        <v>0</v>
      </c>
      <c r="K285" s="177" t="s">
        <v>146</v>
      </c>
      <c r="L285" s="41"/>
      <c r="M285" s="182" t="s">
        <v>19</v>
      </c>
      <c r="N285" s="183" t="s">
        <v>43</v>
      </c>
      <c r="O285" s="66"/>
      <c r="P285" s="184">
        <f>O285*H285</f>
        <v>0</v>
      </c>
      <c r="Q285" s="184">
        <v>4.2999999999999999E-4</v>
      </c>
      <c r="R285" s="184">
        <f>Q285*H285</f>
        <v>6.8799999999999998E-3</v>
      </c>
      <c r="S285" s="184">
        <v>0</v>
      </c>
      <c r="T285" s="185">
        <f>S285*H285</f>
        <v>0</v>
      </c>
      <c r="U285" s="36"/>
      <c r="V285" s="36"/>
      <c r="W285" s="36"/>
      <c r="X285" s="36"/>
      <c r="Y285" s="36"/>
      <c r="Z285" s="36"/>
      <c r="AA285" s="36"/>
      <c r="AB285" s="36"/>
      <c r="AC285" s="36"/>
      <c r="AD285" s="36"/>
      <c r="AE285" s="36"/>
      <c r="AR285" s="186" t="s">
        <v>206</v>
      </c>
      <c r="AT285" s="186" t="s">
        <v>142</v>
      </c>
      <c r="AU285" s="186" t="s">
        <v>82</v>
      </c>
      <c r="AY285" s="19" t="s">
        <v>139</v>
      </c>
      <c r="BE285" s="187">
        <f>IF(N285="základní",J285,0)</f>
        <v>0</v>
      </c>
      <c r="BF285" s="187">
        <f>IF(N285="snížená",J285,0)</f>
        <v>0</v>
      </c>
      <c r="BG285" s="187">
        <f>IF(N285="zákl. přenesená",J285,0)</f>
        <v>0</v>
      </c>
      <c r="BH285" s="187">
        <f>IF(N285="sníž. přenesená",J285,0)</f>
        <v>0</v>
      </c>
      <c r="BI285" s="187">
        <f>IF(N285="nulová",J285,0)</f>
        <v>0</v>
      </c>
      <c r="BJ285" s="19" t="s">
        <v>80</v>
      </c>
      <c r="BK285" s="187">
        <f>ROUND(I285*H285,2)</f>
        <v>0</v>
      </c>
      <c r="BL285" s="19" t="s">
        <v>206</v>
      </c>
      <c r="BM285" s="186" t="s">
        <v>529</v>
      </c>
    </row>
    <row r="286" spans="1:65" s="2" customFormat="1" ht="19.5">
      <c r="A286" s="36"/>
      <c r="B286" s="37"/>
      <c r="C286" s="38"/>
      <c r="D286" s="188" t="s">
        <v>149</v>
      </c>
      <c r="E286" s="38"/>
      <c r="F286" s="189" t="s">
        <v>530</v>
      </c>
      <c r="G286" s="38"/>
      <c r="H286" s="38"/>
      <c r="I286" s="190"/>
      <c r="J286" s="38"/>
      <c r="K286" s="38"/>
      <c r="L286" s="41"/>
      <c r="M286" s="191"/>
      <c r="N286" s="192"/>
      <c r="O286" s="66"/>
      <c r="P286" s="66"/>
      <c r="Q286" s="66"/>
      <c r="R286" s="66"/>
      <c r="S286" s="66"/>
      <c r="T286" s="67"/>
      <c r="U286" s="36"/>
      <c r="V286" s="36"/>
      <c r="W286" s="36"/>
      <c r="X286" s="36"/>
      <c r="Y286" s="36"/>
      <c r="Z286" s="36"/>
      <c r="AA286" s="36"/>
      <c r="AB286" s="36"/>
      <c r="AC286" s="36"/>
      <c r="AD286" s="36"/>
      <c r="AE286" s="36"/>
      <c r="AT286" s="19" t="s">
        <v>149</v>
      </c>
      <c r="AU286" s="19" t="s">
        <v>82</v>
      </c>
    </row>
    <row r="287" spans="1:65" s="2" customFormat="1" ht="68.25">
      <c r="A287" s="36"/>
      <c r="B287" s="37"/>
      <c r="C287" s="38"/>
      <c r="D287" s="188" t="s">
        <v>151</v>
      </c>
      <c r="E287" s="38"/>
      <c r="F287" s="193" t="s">
        <v>517</v>
      </c>
      <c r="G287" s="38"/>
      <c r="H287" s="38"/>
      <c r="I287" s="190"/>
      <c r="J287" s="38"/>
      <c r="K287" s="38"/>
      <c r="L287" s="41"/>
      <c r="M287" s="191"/>
      <c r="N287" s="192"/>
      <c r="O287" s="66"/>
      <c r="P287" s="66"/>
      <c r="Q287" s="66"/>
      <c r="R287" s="66"/>
      <c r="S287" s="66"/>
      <c r="T287" s="67"/>
      <c r="U287" s="36"/>
      <c r="V287" s="36"/>
      <c r="W287" s="36"/>
      <c r="X287" s="36"/>
      <c r="Y287" s="36"/>
      <c r="Z287" s="36"/>
      <c r="AA287" s="36"/>
      <c r="AB287" s="36"/>
      <c r="AC287" s="36"/>
      <c r="AD287" s="36"/>
      <c r="AE287" s="36"/>
      <c r="AT287" s="19" t="s">
        <v>151</v>
      </c>
      <c r="AU287" s="19" t="s">
        <v>82</v>
      </c>
    </row>
    <row r="288" spans="1:65" s="13" customFormat="1" ht="11.25">
      <c r="B288" s="194"/>
      <c r="C288" s="195"/>
      <c r="D288" s="188" t="s">
        <v>153</v>
      </c>
      <c r="E288" s="196" t="s">
        <v>19</v>
      </c>
      <c r="F288" s="197" t="s">
        <v>531</v>
      </c>
      <c r="G288" s="195"/>
      <c r="H288" s="198">
        <v>16</v>
      </c>
      <c r="I288" s="199"/>
      <c r="J288" s="195"/>
      <c r="K288" s="195"/>
      <c r="L288" s="200"/>
      <c r="M288" s="201"/>
      <c r="N288" s="202"/>
      <c r="O288" s="202"/>
      <c r="P288" s="202"/>
      <c r="Q288" s="202"/>
      <c r="R288" s="202"/>
      <c r="S288" s="202"/>
      <c r="T288" s="203"/>
      <c r="AT288" s="204" t="s">
        <v>153</v>
      </c>
      <c r="AU288" s="204" t="s">
        <v>82</v>
      </c>
      <c r="AV288" s="13" t="s">
        <v>82</v>
      </c>
      <c r="AW288" s="13" t="s">
        <v>31</v>
      </c>
      <c r="AX288" s="13" t="s">
        <v>72</v>
      </c>
      <c r="AY288" s="204" t="s">
        <v>139</v>
      </c>
    </row>
    <row r="289" spans="1:65" s="14" customFormat="1" ht="11.25">
      <c r="B289" s="205"/>
      <c r="C289" s="206"/>
      <c r="D289" s="188" t="s">
        <v>153</v>
      </c>
      <c r="E289" s="207" t="s">
        <v>19</v>
      </c>
      <c r="F289" s="208" t="s">
        <v>188</v>
      </c>
      <c r="G289" s="206"/>
      <c r="H289" s="209">
        <v>16</v>
      </c>
      <c r="I289" s="210"/>
      <c r="J289" s="206"/>
      <c r="K289" s="206"/>
      <c r="L289" s="211"/>
      <c r="M289" s="212"/>
      <c r="N289" s="213"/>
      <c r="O289" s="213"/>
      <c r="P289" s="213"/>
      <c r="Q289" s="213"/>
      <c r="R289" s="213"/>
      <c r="S289" s="213"/>
      <c r="T289" s="214"/>
      <c r="AT289" s="215" t="s">
        <v>153</v>
      </c>
      <c r="AU289" s="215" t="s">
        <v>82</v>
      </c>
      <c r="AV289" s="14" t="s">
        <v>147</v>
      </c>
      <c r="AW289" s="14" t="s">
        <v>31</v>
      </c>
      <c r="AX289" s="14" t="s">
        <v>80</v>
      </c>
      <c r="AY289" s="215" t="s">
        <v>139</v>
      </c>
    </row>
    <row r="290" spans="1:65" s="2" customFormat="1" ht="14.45" customHeight="1">
      <c r="A290" s="36"/>
      <c r="B290" s="37"/>
      <c r="C290" s="226" t="s">
        <v>316</v>
      </c>
      <c r="D290" s="226" t="s">
        <v>237</v>
      </c>
      <c r="E290" s="227" t="s">
        <v>431</v>
      </c>
      <c r="F290" s="228" t="s">
        <v>432</v>
      </c>
      <c r="G290" s="229" t="s">
        <v>145</v>
      </c>
      <c r="H290" s="230">
        <v>687.21100000000001</v>
      </c>
      <c r="I290" s="231"/>
      <c r="J290" s="232">
        <f>ROUND(I290*H290,2)</f>
        <v>0</v>
      </c>
      <c r="K290" s="228" t="s">
        <v>146</v>
      </c>
      <c r="L290" s="233"/>
      <c r="M290" s="234" t="s">
        <v>19</v>
      </c>
      <c r="N290" s="235" t="s">
        <v>43</v>
      </c>
      <c r="O290" s="66"/>
      <c r="P290" s="184">
        <f>O290*H290</f>
        <v>0</v>
      </c>
      <c r="Q290" s="184">
        <v>1.9E-3</v>
      </c>
      <c r="R290" s="184">
        <f>Q290*H290</f>
        <v>1.3057008999999999</v>
      </c>
      <c r="S290" s="184">
        <v>0</v>
      </c>
      <c r="T290" s="185">
        <f>S290*H290</f>
        <v>0</v>
      </c>
      <c r="U290" s="36"/>
      <c r="V290" s="36"/>
      <c r="W290" s="36"/>
      <c r="X290" s="36"/>
      <c r="Y290" s="36"/>
      <c r="Z290" s="36"/>
      <c r="AA290" s="36"/>
      <c r="AB290" s="36"/>
      <c r="AC290" s="36"/>
      <c r="AD290" s="36"/>
      <c r="AE290" s="36"/>
      <c r="AR290" s="186" t="s">
        <v>240</v>
      </c>
      <c r="AT290" s="186" t="s">
        <v>237</v>
      </c>
      <c r="AU290" s="186" t="s">
        <v>82</v>
      </c>
      <c r="AY290" s="19" t="s">
        <v>139</v>
      </c>
      <c r="BE290" s="187">
        <f>IF(N290="základní",J290,0)</f>
        <v>0</v>
      </c>
      <c r="BF290" s="187">
        <f>IF(N290="snížená",J290,0)</f>
        <v>0</v>
      </c>
      <c r="BG290" s="187">
        <f>IF(N290="zákl. přenesená",J290,0)</f>
        <v>0</v>
      </c>
      <c r="BH290" s="187">
        <f>IF(N290="sníž. přenesená",J290,0)</f>
        <v>0</v>
      </c>
      <c r="BI290" s="187">
        <f>IF(N290="nulová",J290,0)</f>
        <v>0</v>
      </c>
      <c r="BJ290" s="19" t="s">
        <v>80</v>
      </c>
      <c r="BK290" s="187">
        <f>ROUND(I290*H290,2)</f>
        <v>0</v>
      </c>
      <c r="BL290" s="19" t="s">
        <v>206</v>
      </c>
      <c r="BM290" s="186" t="s">
        <v>532</v>
      </c>
    </row>
    <row r="291" spans="1:65" s="2" customFormat="1" ht="11.25">
      <c r="A291" s="36"/>
      <c r="B291" s="37"/>
      <c r="C291" s="38"/>
      <c r="D291" s="188" t="s">
        <v>149</v>
      </c>
      <c r="E291" s="38"/>
      <c r="F291" s="189" t="s">
        <v>432</v>
      </c>
      <c r="G291" s="38"/>
      <c r="H291" s="38"/>
      <c r="I291" s="190"/>
      <c r="J291" s="38"/>
      <c r="K291" s="38"/>
      <c r="L291" s="41"/>
      <c r="M291" s="191"/>
      <c r="N291" s="192"/>
      <c r="O291" s="66"/>
      <c r="P291" s="66"/>
      <c r="Q291" s="66"/>
      <c r="R291" s="66"/>
      <c r="S291" s="66"/>
      <c r="T291" s="67"/>
      <c r="U291" s="36"/>
      <c r="V291" s="36"/>
      <c r="W291" s="36"/>
      <c r="X291" s="36"/>
      <c r="Y291" s="36"/>
      <c r="Z291" s="36"/>
      <c r="AA291" s="36"/>
      <c r="AB291" s="36"/>
      <c r="AC291" s="36"/>
      <c r="AD291" s="36"/>
      <c r="AE291" s="36"/>
      <c r="AT291" s="19" t="s">
        <v>149</v>
      </c>
      <c r="AU291" s="19" t="s">
        <v>82</v>
      </c>
    </row>
    <row r="292" spans="1:65" s="13" customFormat="1" ht="11.25">
      <c r="B292" s="194"/>
      <c r="C292" s="195"/>
      <c r="D292" s="188" t="s">
        <v>153</v>
      </c>
      <c r="E292" s="196" t="s">
        <v>19</v>
      </c>
      <c r="F292" s="197" t="s">
        <v>206</v>
      </c>
      <c r="G292" s="195"/>
      <c r="H292" s="198">
        <v>16</v>
      </c>
      <c r="I292" s="199"/>
      <c r="J292" s="195"/>
      <c r="K292" s="195"/>
      <c r="L292" s="200"/>
      <c r="M292" s="201"/>
      <c r="N292" s="202"/>
      <c r="O292" s="202"/>
      <c r="P292" s="202"/>
      <c r="Q292" s="202"/>
      <c r="R292" s="202"/>
      <c r="S292" s="202"/>
      <c r="T292" s="203"/>
      <c r="AT292" s="204" t="s">
        <v>153</v>
      </c>
      <c r="AU292" s="204" t="s">
        <v>82</v>
      </c>
      <c r="AV292" s="13" t="s">
        <v>82</v>
      </c>
      <c r="AW292" s="13" t="s">
        <v>31</v>
      </c>
      <c r="AX292" s="13" t="s">
        <v>72</v>
      </c>
      <c r="AY292" s="204" t="s">
        <v>139</v>
      </c>
    </row>
    <row r="293" spans="1:65" s="13" customFormat="1" ht="11.25">
      <c r="B293" s="194"/>
      <c r="C293" s="195"/>
      <c r="D293" s="188" t="s">
        <v>153</v>
      </c>
      <c r="E293" s="196" t="s">
        <v>19</v>
      </c>
      <c r="F293" s="197" t="s">
        <v>533</v>
      </c>
      <c r="G293" s="195"/>
      <c r="H293" s="198">
        <v>115.98</v>
      </c>
      <c r="I293" s="199"/>
      <c r="J293" s="195"/>
      <c r="K293" s="195"/>
      <c r="L293" s="200"/>
      <c r="M293" s="201"/>
      <c r="N293" s="202"/>
      <c r="O293" s="202"/>
      <c r="P293" s="202"/>
      <c r="Q293" s="202"/>
      <c r="R293" s="202"/>
      <c r="S293" s="202"/>
      <c r="T293" s="203"/>
      <c r="AT293" s="204" t="s">
        <v>153</v>
      </c>
      <c r="AU293" s="204" t="s">
        <v>82</v>
      </c>
      <c r="AV293" s="13" t="s">
        <v>82</v>
      </c>
      <c r="AW293" s="13" t="s">
        <v>31</v>
      </c>
      <c r="AX293" s="13" t="s">
        <v>72</v>
      </c>
      <c r="AY293" s="204" t="s">
        <v>139</v>
      </c>
    </row>
    <row r="294" spans="1:65" s="13" customFormat="1" ht="11.25">
      <c r="B294" s="194"/>
      <c r="C294" s="195"/>
      <c r="D294" s="188" t="s">
        <v>153</v>
      </c>
      <c r="E294" s="196" t="s">
        <v>19</v>
      </c>
      <c r="F294" s="197" t="s">
        <v>534</v>
      </c>
      <c r="G294" s="195"/>
      <c r="H294" s="198">
        <v>465.59500000000003</v>
      </c>
      <c r="I294" s="199"/>
      <c r="J294" s="195"/>
      <c r="K294" s="195"/>
      <c r="L294" s="200"/>
      <c r="M294" s="201"/>
      <c r="N294" s="202"/>
      <c r="O294" s="202"/>
      <c r="P294" s="202"/>
      <c r="Q294" s="202"/>
      <c r="R294" s="202"/>
      <c r="S294" s="202"/>
      <c r="T294" s="203"/>
      <c r="AT294" s="204" t="s">
        <v>153</v>
      </c>
      <c r="AU294" s="204" t="s">
        <v>82</v>
      </c>
      <c r="AV294" s="13" t="s">
        <v>82</v>
      </c>
      <c r="AW294" s="13" t="s">
        <v>31</v>
      </c>
      <c r="AX294" s="13" t="s">
        <v>72</v>
      </c>
      <c r="AY294" s="204" t="s">
        <v>139</v>
      </c>
    </row>
    <row r="295" spans="1:65" s="14" customFormat="1" ht="11.25">
      <c r="B295" s="205"/>
      <c r="C295" s="206"/>
      <c r="D295" s="188" t="s">
        <v>153</v>
      </c>
      <c r="E295" s="207" t="s">
        <v>19</v>
      </c>
      <c r="F295" s="208" t="s">
        <v>188</v>
      </c>
      <c r="G295" s="206"/>
      <c r="H295" s="209">
        <v>597.57500000000005</v>
      </c>
      <c r="I295" s="210"/>
      <c r="J295" s="206"/>
      <c r="K295" s="206"/>
      <c r="L295" s="211"/>
      <c r="M295" s="212"/>
      <c r="N295" s="213"/>
      <c r="O295" s="213"/>
      <c r="P295" s="213"/>
      <c r="Q295" s="213"/>
      <c r="R295" s="213"/>
      <c r="S295" s="213"/>
      <c r="T295" s="214"/>
      <c r="AT295" s="215" t="s">
        <v>153</v>
      </c>
      <c r="AU295" s="215" t="s">
        <v>82</v>
      </c>
      <c r="AV295" s="14" t="s">
        <v>147</v>
      </c>
      <c r="AW295" s="14" t="s">
        <v>31</v>
      </c>
      <c r="AX295" s="14" t="s">
        <v>80</v>
      </c>
      <c r="AY295" s="215" t="s">
        <v>139</v>
      </c>
    </row>
    <row r="296" spans="1:65" s="13" customFormat="1" ht="11.25">
      <c r="B296" s="194"/>
      <c r="C296" s="195"/>
      <c r="D296" s="188" t="s">
        <v>153</v>
      </c>
      <c r="E296" s="195"/>
      <c r="F296" s="197" t="s">
        <v>535</v>
      </c>
      <c r="G296" s="195"/>
      <c r="H296" s="198">
        <v>687.21100000000001</v>
      </c>
      <c r="I296" s="199"/>
      <c r="J296" s="195"/>
      <c r="K296" s="195"/>
      <c r="L296" s="200"/>
      <c r="M296" s="201"/>
      <c r="N296" s="202"/>
      <c r="O296" s="202"/>
      <c r="P296" s="202"/>
      <c r="Q296" s="202"/>
      <c r="R296" s="202"/>
      <c r="S296" s="202"/>
      <c r="T296" s="203"/>
      <c r="AT296" s="204" t="s">
        <v>153</v>
      </c>
      <c r="AU296" s="204" t="s">
        <v>82</v>
      </c>
      <c r="AV296" s="13" t="s">
        <v>82</v>
      </c>
      <c r="AW296" s="13" t="s">
        <v>4</v>
      </c>
      <c r="AX296" s="13" t="s">
        <v>80</v>
      </c>
      <c r="AY296" s="204" t="s">
        <v>139</v>
      </c>
    </row>
    <row r="297" spans="1:65" s="2" customFormat="1" ht="14.45" customHeight="1">
      <c r="A297" s="36"/>
      <c r="B297" s="37"/>
      <c r="C297" s="175" t="s">
        <v>321</v>
      </c>
      <c r="D297" s="175" t="s">
        <v>142</v>
      </c>
      <c r="E297" s="176" t="s">
        <v>227</v>
      </c>
      <c r="F297" s="177" t="s">
        <v>228</v>
      </c>
      <c r="G297" s="178" t="s">
        <v>145</v>
      </c>
      <c r="H297" s="179">
        <v>802.24300000000005</v>
      </c>
      <c r="I297" s="180"/>
      <c r="J297" s="181">
        <f>ROUND(I297*H297,2)</f>
        <v>0</v>
      </c>
      <c r="K297" s="177" t="s">
        <v>146</v>
      </c>
      <c r="L297" s="41"/>
      <c r="M297" s="182" t="s">
        <v>19</v>
      </c>
      <c r="N297" s="183" t="s">
        <v>43</v>
      </c>
      <c r="O297" s="66"/>
      <c r="P297" s="184">
        <f>O297*H297</f>
        <v>0</v>
      </c>
      <c r="Q297" s="184">
        <v>0</v>
      </c>
      <c r="R297" s="184">
        <f>Q297*H297</f>
        <v>0</v>
      </c>
      <c r="S297" s="184">
        <v>0</v>
      </c>
      <c r="T297" s="185">
        <f>S297*H297</f>
        <v>0</v>
      </c>
      <c r="U297" s="36"/>
      <c r="V297" s="36"/>
      <c r="W297" s="36"/>
      <c r="X297" s="36"/>
      <c r="Y297" s="36"/>
      <c r="Z297" s="36"/>
      <c r="AA297" s="36"/>
      <c r="AB297" s="36"/>
      <c r="AC297" s="36"/>
      <c r="AD297" s="36"/>
      <c r="AE297" s="36"/>
      <c r="AR297" s="186" t="s">
        <v>206</v>
      </c>
      <c r="AT297" s="186" t="s">
        <v>142</v>
      </c>
      <c r="AU297" s="186" t="s">
        <v>82</v>
      </c>
      <c r="AY297" s="19" t="s">
        <v>139</v>
      </c>
      <c r="BE297" s="187">
        <f>IF(N297="základní",J297,0)</f>
        <v>0</v>
      </c>
      <c r="BF297" s="187">
        <f>IF(N297="snížená",J297,0)</f>
        <v>0</v>
      </c>
      <c r="BG297" s="187">
        <f>IF(N297="zákl. přenesená",J297,0)</f>
        <v>0</v>
      </c>
      <c r="BH297" s="187">
        <f>IF(N297="sníž. přenesená",J297,0)</f>
        <v>0</v>
      </c>
      <c r="BI297" s="187">
        <f>IF(N297="nulová",J297,0)</f>
        <v>0</v>
      </c>
      <c r="BJ297" s="19" t="s">
        <v>80</v>
      </c>
      <c r="BK297" s="187">
        <f>ROUND(I297*H297,2)</f>
        <v>0</v>
      </c>
      <c r="BL297" s="19" t="s">
        <v>206</v>
      </c>
      <c r="BM297" s="186" t="s">
        <v>536</v>
      </c>
    </row>
    <row r="298" spans="1:65" s="2" customFormat="1" ht="11.25">
      <c r="A298" s="36"/>
      <c r="B298" s="37"/>
      <c r="C298" s="38"/>
      <c r="D298" s="188" t="s">
        <v>149</v>
      </c>
      <c r="E298" s="38"/>
      <c r="F298" s="189" t="s">
        <v>230</v>
      </c>
      <c r="G298" s="38"/>
      <c r="H298" s="38"/>
      <c r="I298" s="190"/>
      <c r="J298" s="38"/>
      <c r="K298" s="38"/>
      <c r="L298" s="41"/>
      <c r="M298" s="191"/>
      <c r="N298" s="192"/>
      <c r="O298" s="66"/>
      <c r="P298" s="66"/>
      <c r="Q298" s="66"/>
      <c r="R298" s="66"/>
      <c r="S298" s="66"/>
      <c r="T298" s="67"/>
      <c r="U298" s="36"/>
      <c r="V298" s="36"/>
      <c r="W298" s="36"/>
      <c r="X298" s="36"/>
      <c r="Y298" s="36"/>
      <c r="Z298" s="36"/>
      <c r="AA298" s="36"/>
      <c r="AB298" s="36"/>
      <c r="AC298" s="36"/>
      <c r="AD298" s="36"/>
      <c r="AE298" s="36"/>
      <c r="AT298" s="19" t="s">
        <v>149</v>
      </c>
      <c r="AU298" s="19" t="s">
        <v>82</v>
      </c>
    </row>
    <row r="299" spans="1:65" s="2" customFormat="1" ht="39">
      <c r="A299" s="36"/>
      <c r="B299" s="37"/>
      <c r="C299" s="38"/>
      <c r="D299" s="188" t="s">
        <v>151</v>
      </c>
      <c r="E299" s="38"/>
      <c r="F299" s="193" t="s">
        <v>231</v>
      </c>
      <c r="G299" s="38"/>
      <c r="H299" s="38"/>
      <c r="I299" s="190"/>
      <c r="J299" s="38"/>
      <c r="K299" s="38"/>
      <c r="L299" s="41"/>
      <c r="M299" s="191"/>
      <c r="N299" s="192"/>
      <c r="O299" s="66"/>
      <c r="P299" s="66"/>
      <c r="Q299" s="66"/>
      <c r="R299" s="66"/>
      <c r="S299" s="66"/>
      <c r="T299" s="67"/>
      <c r="U299" s="36"/>
      <c r="V299" s="36"/>
      <c r="W299" s="36"/>
      <c r="X299" s="36"/>
      <c r="Y299" s="36"/>
      <c r="Z299" s="36"/>
      <c r="AA299" s="36"/>
      <c r="AB299" s="36"/>
      <c r="AC299" s="36"/>
      <c r="AD299" s="36"/>
      <c r="AE299" s="36"/>
      <c r="AT299" s="19" t="s">
        <v>151</v>
      </c>
      <c r="AU299" s="19" t="s">
        <v>82</v>
      </c>
    </row>
    <row r="300" spans="1:65" s="13" customFormat="1" ht="11.25">
      <c r="B300" s="194"/>
      <c r="C300" s="195"/>
      <c r="D300" s="188" t="s">
        <v>153</v>
      </c>
      <c r="E300" s="196" t="s">
        <v>19</v>
      </c>
      <c r="F300" s="197" t="s">
        <v>413</v>
      </c>
      <c r="G300" s="195"/>
      <c r="H300" s="198">
        <v>603.75</v>
      </c>
      <c r="I300" s="199"/>
      <c r="J300" s="195"/>
      <c r="K300" s="195"/>
      <c r="L300" s="200"/>
      <c r="M300" s="201"/>
      <c r="N300" s="202"/>
      <c r="O300" s="202"/>
      <c r="P300" s="202"/>
      <c r="Q300" s="202"/>
      <c r="R300" s="202"/>
      <c r="S300" s="202"/>
      <c r="T300" s="203"/>
      <c r="AT300" s="204" t="s">
        <v>153</v>
      </c>
      <c r="AU300" s="204" t="s">
        <v>82</v>
      </c>
      <c r="AV300" s="13" t="s">
        <v>82</v>
      </c>
      <c r="AW300" s="13" t="s">
        <v>31</v>
      </c>
      <c r="AX300" s="13" t="s">
        <v>72</v>
      </c>
      <c r="AY300" s="204" t="s">
        <v>139</v>
      </c>
    </row>
    <row r="301" spans="1:65" s="13" customFormat="1" ht="11.25">
      <c r="B301" s="194"/>
      <c r="C301" s="195"/>
      <c r="D301" s="188" t="s">
        <v>153</v>
      </c>
      <c r="E301" s="196" t="s">
        <v>19</v>
      </c>
      <c r="F301" s="197" t="s">
        <v>414</v>
      </c>
      <c r="G301" s="195"/>
      <c r="H301" s="198">
        <v>-6.1749999999999998</v>
      </c>
      <c r="I301" s="199"/>
      <c r="J301" s="195"/>
      <c r="K301" s="195"/>
      <c r="L301" s="200"/>
      <c r="M301" s="201"/>
      <c r="N301" s="202"/>
      <c r="O301" s="202"/>
      <c r="P301" s="202"/>
      <c r="Q301" s="202"/>
      <c r="R301" s="202"/>
      <c r="S301" s="202"/>
      <c r="T301" s="203"/>
      <c r="AT301" s="204" t="s">
        <v>153</v>
      </c>
      <c r="AU301" s="204" t="s">
        <v>82</v>
      </c>
      <c r="AV301" s="13" t="s">
        <v>82</v>
      </c>
      <c r="AW301" s="13" t="s">
        <v>31</v>
      </c>
      <c r="AX301" s="13" t="s">
        <v>72</v>
      </c>
      <c r="AY301" s="204" t="s">
        <v>139</v>
      </c>
    </row>
    <row r="302" spans="1:65" s="13" customFormat="1" ht="11.25">
      <c r="B302" s="194"/>
      <c r="C302" s="195"/>
      <c r="D302" s="188" t="s">
        <v>153</v>
      </c>
      <c r="E302" s="196" t="s">
        <v>19</v>
      </c>
      <c r="F302" s="197" t="s">
        <v>537</v>
      </c>
      <c r="G302" s="195"/>
      <c r="H302" s="198">
        <v>12</v>
      </c>
      <c r="I302" s="199"/>
      <c r="J302" s="195"/>
      <c r="K302" s="195"/>
      <c r="L302" s="200"/>
      <c r="M302" s="201"/>
      <c r="N302" s="202"/>
      <c r="O302" s="202"/>
      <c r="P302" s="202"/>
      <c r="Q302" s="202"/>
      <c r="R302" s="202"/>
      <c r="S302" s="202"/>
      <c r="T302" s="203"/>
      <c r="AT302" s="204" t="s">
        <v>153</v>
      </c>
      <c r="AU302" s="204" t="s">
        <v>82</v>
      </c>
      <c r="AV302" s="13" t="s">
        <v>82</v>
      </c>
      <c r="AW302" s="13" t="s">
        <v>31</v>
      </c>
      <c r="AX302" s="13" t="s">
        <v>72</v>
      </c>
      <c r="AY302" s="204" t="s">
        <v>139</v>
      </c>
    </row>
    <row r="303" spans="1:65" s="16" customFormat="1" ht="11.25">
      <c r="B303" s="239"/>
      <c r="C303" s="240"/>
      <c r="D303" s="188" t="s">
        <v>153</v>
      </c>
      <c r="E303" s="241" t="s">
        <v>19</v>
      </c>
      <c r="F303" s="242" t="s">
        <v>538</v>
      </c>
      <c r="G303" s="240"/>
      <c r="H303" s="243">
        <v>609.57500000000005</v>
      </c>
      <c r="I303" s="244"/>
      <c r="J303" s="240"/>
      <c r="K303" s="240"/>
      <c r="L303" s="245"/>
      <c r="M303" s="246"/>
      <c r="N303" s="247"/>
      <c r="O303" s="247"/>
      <c r="P303" s="247"/>
      <c r="Q303" s="247"/>
      <c r="R303" s="247"/>
      <c r="S303" s="247"/>
      <c r="T303" s="248"/>
      <c r="AT303" s="249" t="s">
        <v>153</v>
      </c>
      <c r="AU303" s="249" t="s">
        <v>82</v>
      </c>
      <c r="AV303" s="16" t="s">
        <v>163</v>
      </c>
      <c r="AW303" s="16" t="s">
        <v>31</v>
      </c>
      <c r="AX303" s="16" t="s">
        <v>72</v>
      </c>
      <c r="AY303" s="249" t="s">
        <v>139</v>
      </c>
    </row>
    <row r="304" spans="1:65" s="15" customFormat="1" ht="11.25">
      <c r="B304" s="216"/>
      <c r="C304" s="217"/>
      <c r="D304" s="188" t="s">
        <v>153</v>
      </c>
      <c r="E304" s="218" t="s">
        <v>19</v>
      </c>
      <c r="F304" s="219" t="s">
        <v>374</v>
      </c>
      <c r="G304" s="217"/>
      <c r="H304" s="218" t="s">
        <v>19</v>
      </c>
      <c r="I304" s="220"/>
      <c r="J304" s="217"/>
      <c r="K304" s="217"/>
      <c r="L304" s="221"/>
      <c r="M304" s="222"/>
      <c r="N304" s="223"/>
      <c r="O304" s="223"/>
      <c r="P304" s="223"/>
      <c r="Q304" s="223"/>
      <c r="R304" s="223"/>
      <c r="S304" s="223"/>
      <c r="T304" s="224"/>
      <c r="AT304" s="225" t="s">
        <v>153</v>
      </c>
      <c r="AU304" s="225" t="s">
        <v>82</v>
      </c>
      <c r="AV304" s="15" t="s">
        <v>80</v>
      </c>
      <c r="AW304" s="15" t="s">
        <v>31</v>
      </c>
      <c r="AX304" s="15" t="s">
        <v>72</v>
      </c>
      <c r="AY304" s="225" t="s">
        <v>139</v>
      </c>
    </row>
    <row r="305" spans="1:65" s="13" customFormat="1" ht="11.25">
      <c r="B305" s="194"/>
      <c r="C305" s="195"/>
      <c r="D305" s="188" t="s">
        <v>153</v>
      </c>
      <c r="E305" s="196" t="s">
        <v>19</v>
      </c>
      <c r="F305" s="197" t="s">
        <v>391</v>
      </c>
      <c r="G305" s="195"/>
      <c r="H305" s="198">
        <v>15.363</v>
      </c>
      <c r="I305" s="199"/>
      <c r="J305" s="195"/>
      <c r="K305" s="195"/>
      <c r="L305" s="200"/>
      <c r="M305" s="201"/>
      <c r="N305" s="202"/>
      <c r="O305" s="202"/>
      <c r="P305" s="202"/>
      <c r="Q305" s="202"/>
      <c r="R305" s="202"/>
      <c r="S305" s="202"/>
      <c r="T305" s="203"/>
      <c r="AT305" s="204" t="s">
        <v>153</v>
      </c>
      <c r="AU305" s="204" t="s">
        <v>82</v>
      </c>
      <c r="AV305" s="13" t="s">
        <v>82</v>
      </c>
      <c r="AW305" s="13" t="s">
        <v>31</v>
      </c>
      <c r="AX305" s="13" t="s">
        <v>72</v>
      </c>
      <c r="AY305" s="204" t="s">
        <v>139</v>
      </c>
    </row>
    <row r="306" spans="1:65" s="13" customFormat="1" ht="11.25">
      <c r="B306" s="194"/>
      <c r="C306" s="195"/>
      <c r="D306" s="188" t="s">
        <v>153</v>
      </c>
      <c r="E306" s="196" t="s">
        <v>19</v>
      </c>
      <c r="F306" s="197" t="s">
        <v>392</v>
      </c>
      <c r="G306" s="195"/>
      <c r="H306" s="198">
        <v>9.157</v>
      </c>
      <c r="I306" s="199"/>
      <c r="J306" s="195"/>
      <c r="K306" s="195"/>
      <c r="L306" s="200"/>
      <c r="M306" s="201"/>
      <c r="N306" s="202"/>
      <c r="O306" s="202"/>
      <c r="P306" s="202"/>
      <c r="Q306" s="202"/>
      <c r="R306" s="202"/>
      <c r="S306" s="202"/>
      <c r="T306" s="203"/>
      <c r="AT306" s="204" t="s">
        <v>153</v>
      </c>
      <c r="AU306" s="204" t="s">
        <v>82</v>
      </c>
      <c r="AV306" s="13" t="s">
        <v>82</v>
      </c>
      <c r="AW306" s="13" t="s">
        <v>31</v>
      </c>
      <c r="AX306" s="13" t="s">
        <v>72</v>
      </c>
      <c r="AY306" s="204" t="s">
        <v>139</v>
      </c>
    </row>
    <row r="307" spans="1:65" s="13" customFormat="1" ht="11.25">
      <c r="B307" s="194"/>
      <c r="C307" s="195"/>
      <c r="D307" s="188" t="s">
        <v>153</v>
      </c>
      <c r="E307" s="196" t="s">
        <v>19</v>
      </c>
      <c r="F307" s="197" t="s">
        <v>393</v>
      </c>
      <c r="G307" s="195"/>
      <c r="H307" s="198">
        <v>12.331</v>
      </c>
      <c r="I307" s="199"/>
      <c r="J307" s="195"/>
      <c r="K307" s="195"/>
      <c r="L307" s="200"/>
      <c r="M307" s="201"/>
      <c r="N307" s="202"/>
      <c r="O307" s="202"/>
      <c r="P307" s="202"/>
      <c r="Q307" s="202"/>
      <c r="R307" s="202"/>
      <c r="S307" s="202"/>
      <c r="T307" s="203"/>
      <c r="AT307" s="204" t="s">
        <v>153</v>
      </c>
      <c r="AU307" s="204" t="s">
        <v>82</v>
      </c>
      <c r="AV307" s="13" t="s">
        <v>82</v>
      </c>
      <c r="AW307" s="13" t="s">
        <v>31</v>
      </c>
      <c r="AX307" s="13" t="s">
        <v>72</v>
      </c>
      <c r="AY307" s="204" t="s">
        <v>139</v>
      </c>
    </row>
    <row r="308" spans="1:65" s="13" customFormat="1" ht="11.25">
      <c r="B308" s="194"/>
      <c r="C308" s="195"/>
      <c r="D308" s="188" t="s">
        <v>153</v>
      </c>
      <c r="E308" s="196" t="s">
        <v>19</v>
      </c>
      <c r="F308" s="197" t="s">
        <v>394</v>
      </c>
      <c r="G308" s="195"/>
      <c r="H308" s="198">
        <v>10.222</v>
      </c>
      <c r="I308" s="199"/>
      <c r="J308" s="195"/>
      <c r="K308" s="195"/>
      <c r="L308" s="200"/>
      <c r="M308" s="201"/>
      <c r="N308" s="202"/>
      <c r="O308" s="202"/>
      <c r="P308" s="202"/>
      <c r="Q308" s="202"/>
      <c r="R308" s="202"/>
      <c r="S308" s="202"/>
      <c r="T308" s="203"/>
      <c r="AT308" s="204" t="s">
        <v>153</v>
      </c>
      <c r="AU308" s="204" t="s">
        <v>82</v>
      </c>
      <c r="AV308" s="13" t="s">
        <v>82</v>
      </c>
      <c r="AW308" s="13" t="s">
        <v>31</v>
      </c>
      <c r="AX308" s="13" t="s">
        <v>72</v>
      </c>
      <c r="AY308" s="204" t="s">
        <v>139</v>
      </c>
    </row>
    <row r="309" spans="1:65" s="13" customFormat="1" ht="11.25">
      <c r="B309" s="194"/>
      <c r="C309" s="195"/>
      <c r="D309" s="188" t="s">
        <v>153</v>
      </c>
      <c r="E309" s="196" t="s">
        <v>19</v>
      </c>
      <c r="F309" s="197" t="s">
        <v>395</v>
      </c>
      <c r="G309" s="195"/>
      <c r="H309" s="198">
        <v>10.53</v>
      </c>
      <c r="I309" s="199"/>
      <c r="J309" s="195"/>
      <c r="K309" s="195"/>
      <c r="L309" s="200"/>
      <c r="M309" s="201"/>
      <c r="N309" s="202"/>
      <c r="O309" s="202"/>
      <c r="P309" s="202"/>
      <c r="Q309" s="202"/>
      <c r="R309" s="202"/>
      <c r="S309" s="202"/>
      <c r="T309" s="203"/>
      <c r="AT309" s="204" t="s">
        <v>153</v>
      </c>
      <c r="AU309" s="204" t="s">
        <v>82</v>
      </c>
      <c r="AV309" s="13" t="s">
        <v>82</v>
      </c>
      <c r="AW309" s="13" t="s">
        <v>31</v>
      </c>
      <c r="AX309" s="13" t="s">
        <v>72</v>
      </c>
      <c r="AY309" s="204" t="s">
        <v>139</v>
      </c>
    </row>
    <row r="310" spans="1:65" s="13" customFormat="1" ht="11.25">
      <c r="B310" s="194"/>
      <c r="C310" s="195"/>
      <c r="D310" s="188" t="s">
        <v>153</v>
      </c>
      <c r="E310" s="196" t="s">
        <v>19</v>
      </c>
      <c r="F310" s="197" t="s">
        <v>375</v>
      </c>
      <c r="G310" s="195"/>
      <c r="H310" s="198">
        <v>78.986999999999995</v>
      </c>
      <c r="I310" s="199"/>
      <c r="J310" s="195"/>
      <c r="K310" s="195"/>
      <c r="L310" s="200"/>
      <c r="M310" s="201"/>
      <c r="N310" s="202"/>
      <c r="O310" s="202"/>
      <c r="P310" s="202"/>
      <c r="Q310" s="202"/>
      <c r="R310" s="202"/>
      <c r="S310" s="202"/>
      <c r="T310" s="203"/>
      <c r="AT310" s="204" t="s">
        <v>153</v>
      </c>
      <c r="AU310" s="204" t="s">
        <v>82</v>
      </c>
      <c r="AV310" s="13" t="s">
        <v>82</v>
      </c>
      <c r="AW310" s="13" t="s">
        <v>31</v>
      </c>
      <c r="AX310" s="13" t="s">
        <v>72</v>
      </c>
      <c r="AY310" s="204" t="s">
        <v>139</v>
      </c>
    </row>
    <row r="311" spans="1:65" s="15" customFormat="1" ht="11.25">
      <c r="B311" s="216"/>
      <c r="C311" s="217"/>
      <c r="D311" s="188" t="s">
        <v>153</v>
      </c>
      <c r="E311" s="218" t="s">
        <v>19</v>
      </c>
      <c r="F311" s="219" t="s">
        <v>376</v>
      </c>
      <c r="G311" s="217"/>
      <c r="H311" s="218" t="s">
        <v>19</v>
      </c>
      <c r="I311" s="220"/>
      <c r="J311" s="217"/>
      <c r="K311" s="217"/>
      <c r="L311" s="221"/>
      <c r="M311" s="222"/>
      <c r="N311" s="223"/>
      <c r="O311" s="223"/>
      <c r="P311" s="223"/>
      <c r="Q311" s="223"/>
      <c r="R311" s="223"/>
      <c r="S311" s="223"/>
      <c r="T311" s="224"/>
      <c r="AT311" s="225" t="s">
        <v>153</v>
      </c>
      <c r="AU311" s="225" t="s">
        <v>82</v>
      </c>
      <c r="AV311" s="15" t="s">
        <v>80</v>
      </c>
      <c r="AW311" s="15" t="s">
        <v>31</v>
      </c>
      <c r="AX311" s="15" t="s">
        <v>72</v>
      </c>
      <c r="AY311" s="225" t="s">
        <v>139</v>
      </c>
    </row>
    <row r="312" spans="1:65" s="13" customFormat="1" ht="11.25">
      <c r="B312" s="194"/>
      <c r="C312" s="195"/>
      <c r="D312" s="188" t="s">
        <v>153</v>
      </c>
      <c r="E312" s="196" t="s">
        <v>19</v>
      </c>
      <c r="F312" s="197" t="s">
        <v>396</v>
      </c>
      <c r="G312" s="195"/>
      <c r="H312" s="198">
        <v>3.194</v>
      </c>
      <c r="I312" s="199"/>
      <c r="J312" s="195"/>
      <c r="K312" s="195"/>
      <c r="L312" s="200"/>
      <c r="M312" s="201"/>
      <c r="N312" s="202"/>
      <c r="O312" s="202"/>
      <c r="P312" s="202"/>
      <c r="Q312" s="202"/>
      <c r="R312" s="202"/>
      <c r="S312" s="202"/>
      <c r="T312" s="203"/>
      <c r="AT312" s="204" t="s">
        <v>153</v>
      </c>
      <c r="AU312" s="204" t="s">
        <v>82</v>
      </c>
      <c r="AV312" s="13" t="s">
        <v>82</v>
      </c>
      <c r="AW312" s="13" t="s">
        <v>31</v>
      </c>
      <c r="AX312" s="13" t="s">
        <v>72</v>
      </c>
      <c r="AY312" s="204" t="s">
        <v>139</v>
      </c>
    </row>
    <row r="313" spans="1:65" s="13" customFormat="1" ht="11.25">
      <c r="B313" s="194"/>
      <c r="C313" s="195"/>
      <c r="D313" s="188" t="s">
        <v>153</v>
      </c>
      <c r="E313" s="196" t="s">
        <v>19</v>
      </c>
      <c r="F313" s="197" t="s">
        <v>397</v>
      </c>
      <c r="G313" s="195"/>
      <c r="H313" s="198">
        <v>3.0459999999999998</v>
      </c>
      <c r="I313" s="199"/>
      <c r="J313" s="195"/>
      <c r="K313" s="195"/>
      <c r="L313" s="200"/>
      <c r="M313" s="201"/>
      <c r="N313" s="202"/>
      <c r="O313" s="202"/>
      <c r="P313" s="202"/>
      <c r="Q313" s="202"/>
      <c r="R313" s="202"/>
      <c r="S313" s="202"/>
      <c r="T313" s="203"/>
      <c r="AT313" s="204" t="s">
        <v>153</v>
      </c>
      <c r="AU313" s="204" t="s">
        <v>82</v>
      </c>
      <c r="AV313" s="13" t="s">
        <v>82</v>
      </c>
      <c r="AW313" s="13" t="s">
        <v>31</v>
      </c>
      <c r="AX313" s="13" t="s">
        <v>72</v>
      </c>
      <c r="AY313" s="204" t="s">
        <v>139</v>
      </c>
    </row>
    <row r="314" spans="1:65" s="13" customFormat="1" ht="11.25">
      <c r="B314" s="194"/>
      <c r="C314" s="195"/>
      <c r="D314" s="188" t="s">
        <v>153</v>
      </c>
      <c r="E314" s="196" t="s">
        <v>19</v>
      </c>
      <c r="F314" s="197" t="s">
        <v>398</v>
      </c>
      <c r="G314" s="195"/>
      <c r="H314" s="198">
        <v>2.2559999999999998</v>
      </c>
      <c r="I314" s="199"/>
      <c r="J314" s="195"/>
      <c r="K314" s="195"/>
      <c r="L314" s="200"/>
      <c r="M314" s="201"/>
      <c r="N314" s="202"/>
      <c r="O314" s="202"/>
      <c r="P314" s="202"/>
      <c r="Q314" s="202"/>
      <c r="R314" s="202"/>
      <c r="S314" s="202"/>
      <c r="T314" s="203"/>
      <c r="AT314" s="204" t="s">
        <v>153</v>
      </c>
      <c r="AU314" s="204" t="s">
        <v>82</v>
      </c>
      <c r="AV314" s="13" t="s">
        <v>82</v>
      </c>
      <c r="AW314" s="13" t="s">
        <v>31</v>
      </c>
      <c r="AX314" s="13" t="s">
        <v>72</v>
      </c>
      <c r="AY314" s="204" t="s">
        <v>139</v>
      </c>
    </row>
    <row r="315" spans="1:65" s="13" customFormat="1" ht="11.25">
      <c r="B315" s="194"/>
      <c r="C315" s="195"/>
      <c r="D315" s="188" t="s">
        <v>153</v>
      </c>
      <c r="E315" s="196" t="s">
        <v>19</v>
      </c>
      <c r="F315" s="197" t="s">
        <v>399</v>
      </c>
      <c r="G315" s="195"/>
      <c r="H315" s="198">
        <v>14.335000000000001</v>
      </c>
      <c r="I315" s="199"/>
      <c r="J315" s="195"/>
      <c r="K315" s="195"/>
      <c r="L315" s="200"/>
      <c r="M315" s="201"/>
      <c r="N315" s="202"/>
      <c r="O315" s="202"/>
      <c r="P315" s="202"/>
      <c r="Q315" s="202"/>
      <c r="R315" s="202"/>
      <c r="S315" s="202"/>
      <c r="T315" s="203"/>
      <c r="AT315" s="204" t="s">
        <v>153</v>
      </c>
      <c r="AU315" s="204" t="s">
        <v>82</v>
      </c>
      <c r="AV315" s="13" t="s">
        <v>82</v>
      </c>
      <c r="AW315" s="13" t="s">
        <v>31</v>
      </c>
      <c r="AX315" s="13" t="s">
        <v>72</v>
      </c>
      <c r="AY315" s="204" t="s">
        <v>139</v>
      </c>
    </row>
    <row r="316" spans="1:65" s="13" customFormat="1" ht="11.25">
      <c r="B316" s="194"/>
      <c r="C316" s="195"/>
      <c r="D316" s="188" t="s">
        <v>153</v>
      </c>
      <c r="E316" s="196" t="s">
        <v>19</v>
      </c>
      <c r="F316" s="197" t="s">
        <v>400</v>
      </c>
      <c r="G316" s="195"/>
      <c r="H316" s="198">
        <v>4.7489999999999997</v>
      </c>
      <c r="I316" s="199"/>
      <c r="J316" s="195"/>
      <c r="K316" s="195"/>
      <c r="L316" s="200"/>
      <c r="M316" s="201"/>
      <c r="N316" s="202"/>
      <c r="O316" s="202"/>
      <c r="P316" s="202"/>
      <c r="Q316" s="202"/>
      <c r="R316" s="202"/>
      <c r="S316" s="202"/>
      <c r="T316" s="203"/>
      <c r="AT316" s="204" t="s">
        <v>153</v>
      </c>
      <c r="AU316" s="204" t="s">
        <v>82</v>
      </c>
      <c r="AV316" s="13" t="s">
        <v>82</v>
      </c>
      <c r="AW316" s="13" t="s">
        <v>31</v>
      </c>
      <c r="AX316" s="13" t="s">
        <v>72</v>
      </c>
      <c r="AY316" s="204" t="s">
        <v>139</v>
      </c>
    </row>
    <row r="317" spans="1:65" s="13" customFormat="1" ht="11.25">
      <c r="B317" s="194"/>
      <c r="C317" s="195"/>
      <c r="D317" s="188" t="s">
        <v>153</v>
      </c>
      <c r="E317" s="196" t="s">
        <v>19</v>
      </c>
      <c r="F317" s="197" t="s">
        <v>377</v>
      </c>
      <c r="G317" s="195"/>
      <c r="H317" s="198">
        <v>28.498000000000001</v>
      </c>
      <c r="I317" s="199"/>
      <c r="J317" s="195"/>
      <c r="K317" s="195"/>
      <c r="L317" s="200"/>
      <c r="M317" s="201"/>
      <c r="N317" s="202"/>
      <c r="O317" s="202"/>
      <c r="P317" s="202"/>
      <c r="Q317" s="202"/>
      <c r="R317" s="202"/>
      <c r="S317" s="202"/>
      <c r="T317" s="203"/>
      <c r="AT317" s="204" t="s">
        <v>153</v>
      </c>
      <c r="AU317" s="204" t="s">
        <v>82</v>
      </c>
      <c r="AV317" s="13" t="s">
        <v>82</v>
      </c>
      <c r="AW317" s="13" t="s">
        <v>31</v>
      </c>
      <c r="AX317" s="13" t="s">
        <v>72</v>
      </c>
      <c r="AY317" s="204" t="s">
        <v>139</v>
      </c>
    </row>
    <row r="318" spans="1:65" s="14" customFormat="1" ht="11.25">
      <c r="B318" s="205"/>
      <c r="C318" s="206"/>
      <c r="D318" s="188" t="s">
        <v>153</v>
      </c>
      <c r="E318" s="207" t="s">
        <v>19</v>
      </c>
      <c r="F318" s="208" t="s">
        <v>188</v>
      </c>
      <c r="G318" s="206"/>
      <c r="H318" s="209">
        <v>802.24300000000017</v>
      </c>
      <c r="I318" s="210"/>
      <c r="J318" s="206"/>
      <c r="K318" s="206"/>
      <c r="L318" s="211"/>
      <c r="M318" s="212"/>
      <c r="N318" s="213"/>
      <c r="O318" s="213"/>
      <c r="P318" s="213"/>
      <c r="Q318" s="213"/>
      <c r="R318" s="213"/>
      <c r="S318" s="213"/>
      <c r="T318" s="214"/>
      <c r="AT318" s="215" t="s">
        <v>153</v>
      </c>
      <c r="AU318" s="215" t="s">
        <v>82</v>
      </c>
      <c r="AV318" s="14" t="s">
        <v>147</v>
      </c>
      <c r="AW318" s="14" t="s">
        <v>31</v>
      </c>
      <c r="AX318" s="14" t="s">
        <v>80</v>
      </c>
      <c r="AY318" s="215" t="s">
        <v>139</v>
      </c>
    </row>
    <row r="319" spans="1:65" s="2" customFormat="1" ht="14.45" customHeight="1">
      <c r="A319" s="36"/>
      <c r="B319" s="37"/>
      <c r="C319" s="226" t="s">
        <v>328</v>
      </c>
      <c r="D319" s="226" t="s">
        <v>237</v>
      </c>
      <c r="E319" s="227" t="s">
        <v>238</v>
      </c>
      <c r="F319" s="228" t="s">
        <v>239</v>
      </c>
      <c r="G319" s="229" t="s">
        <v>145</v>
      </c>
      <c r="H319" s="230">
        <v>922.57899999999995</v>
      </c>
      <c r="I319" s="231"/>
      <c r="J319" s="232">
        <f>ROUND(I319*H319,2)</f>
        <v>0</v>
      </c>
      <c r="K319" s="228" t="s">
        <v>146</v>
      </c>
      <c r="L319" s="233"/>
      <c r="M319" s="234" t="s">
        <v>19</v>
      </c>
      <c r="N319" s="235" t="s">
        <v>43</v>
      </c>
      <c r="O319" s="66"/>
      <c r="P319" s="184">
        <f>O319*H319</f>
        <v>0</v>
      </c>
      <c r="Q319" s="184">
        <v>2.9999999999999997E-4</v>
      </c>
      <c r="R319" s="184">
        <f>Q319*H319</f>
        <v>0.27677369999999996</v>
      </c>
      <c r="S319" s="184">
        <v>0</v>
      </c>
      <c r="T319" s="185">
        <f>S319*H319</f>
        <v>0</v>
      </c>
      <c r="U319" s="36"/>
      <c r="V319" s="36"/>
      <c r="W319" s="36"/>
      <c r="X319" s="36"/>
      <c r="Y319" s="36"/>
      <c r="Z319" s="36"/>
      <c r="AA319" s="36"/>
      <c r="AB319" s="36"/>
      <c r="AC319" s="36"/>
      <c r="AD319" s="36"/>
      <c r="AE319" s="36"/>
      <c r="AR319" s="186" t="s">
        <v>240</v>
      </c>
      <c r="AT319" s="186" t="s">
        <v>237</v>
      </c>
      <c r="AU319" s="186" t="s">
        <v>82</v>
      </c>
      <c r="AY319" s="19" t="s">
        <v>139</v>
      </c>
      <c r="BE319" s="187">
        <f>IF(N319="základní",J319,0)</f>
        <v>0</v>
      </c>
      <c r="BF319" s="187">
        <f>IF(N319="snížená",J319,0)</f>
        <v>0</v>
      </c>
      <c r="BG319" s="187">
        <f>IF(N319="zákl. přenesená",J319,0)</f>
        <v>0</v>
      </c>
      <c r="BH319" s="187">
        <f>IF(N319="sníž. přenesená",J319,0)</f>
        <v>0</v>
      </c>
      <c r="BI319" s="187">
        <f>IF(N319="nulová",J319,0)</f>
        <v>0</v>
      </c>
      <c r="BJ319" s="19" t="s">
        <v>80</v>
      </c>
      <c r="BK319" s="187">
        <f>ROUND(I319*H319,2)</f>
        <v>0</v>
      </c>
      <c r="BL319" s="19" t="s">
        <v>206</v>
      </c>
      <c r="BM319" s="186" t="s">
        <v>539</v>
      </c>
    </row>
    <row r="320" spans="1:65" s="2" customFormat="1" ht="11.25">
      <c r="A320" s="36"/>
      <c r="B320" s="37"/>
      <c r="C320" s="38"/>
      <c r="D320" s="188" t="s">
        <v>149</v>
      </c>
      <c r="E320" s="38"/>
      <c r="F320" s="189" t="s">
        <v>239</v>
      </c>
      <c r="G320" s="38"/>
      <c r="H320" s="38"/>
      <c r="I320" s="190"/>
      <c r="J320" s="38"/>
      <c r="K320" s="38"/>
      <c r="L320" s="41"/>
      <c r="M320" s="191"/>
      <c r="N320" s="192"/>
      <c r="O320" s="66"/>
      <c r="P320" s="66"/>
      <c r="Q320" s="66"/>
      <c r="R320" s="66"/>
      <c r="S320" s="66"/>
      <c r="T320" s="67"/>
      <c r="U320" s="36"/>
      <c r="V320" s="36"/>
      <c r="W320" s="36"/>
      <c r="X320" s="36"/>
      <c r="Y320" s="36"/>
      <c r="Z320" s="36"/>
      <c r="AA320" s="36"/>
      <c r="AB320" s="36"/>
      <c r="AC320" s="36"/>
      <c r="AD320" s="36"/>
      <c r="AE320" s="36"/>
      <c r="AT320" s="19" t="s">
        <v>149</v>
      </c>
      <c r="AU320" s="19" t="s">
        <v>82</v>
      </c>
    </row>
    <row r="321" spans="1:65" s="13" customFormat="1" ht="11.25">
      <c r="B321" s="194"/>
      <c r="C321" s="195"/>
      <c r="D321" s="188" t="s">
        <v>153</v>
      </c>
      <c r="E321" s="195"/>
      <c r="F321" s="197" t="s">
        <v>540</v>
      </c>
      <c r="G321" s="195"/>
      <c r="H321" s="198">
        <v>922.57899999999995</v>
      </c>
      <c r="I321" s="199"/>
      <c r="J321" s="195"/>
      <c r="K321" s="195"/>
      <c r="L321" s="200"/>
      <c r="M321" s="201"/>
      <c r="N321" s="202"/>
      <c r="O321" s="202"/>
      <c r="P321" s="202"/>
      <c r="Q321" s="202"/>
      <c r="R321" s="202"/>
      <c r="S321" s="202"/>
      <c r="T321" s="203"/>
      <c r="AT321" s="204" t="s">
        <v>153</v>
      </c>
      <c r="AU321" s="204" t="s">
        <v>82</v>
      </c>
      <c r="AV321" s="13" t="s">
        <v>82</v>
      </c>
      <c r="AW321" s="13" t="s">
        <v>4</v>
      </c>
      <c r="AX321" s="13" t="s">
        <v>80</v>
      </c>
      <c r="AY321" s="204" t="s">
        <v>139</v>
      </c>
    </row>
    <row r="322" spans="1:65" s="2" customFormat="1" ht="14.45" customHeight="1">
      <c r="A322" s="36"/>
      <c r="B322" s="37"/>
      <c r="C322" s="175" t="s">
        <v>334</v>
      </c>
      <c r="D322" s="175" t="s">
        <v>142</v>
      </c>
      <c r="E322" s="176" t="s">
        <v>248</v>
      </c>
      <c r="F322" s="177" t="s">
        <v>249</v>
      </c>
      <c r="G322" s="178" t="s">
        <v>171</v>
      </c>
      <c r="H322" s="179">
        <v>7.0960000000000001</v>
      </c>
      <c r="I322" s="180"/>
      <c r="J322" s="181">
        <f>ROUND(I322*H322,2)</f>
        <v>0</v>
      </c>
      <c r="K322" s="177" t="s">
        <v>146</v>
      </c>
      <c r="L322" s="41"/>
      <c r="M322" s="182" t="s">
        <v>19</v>
      </c>
      <c r="N322" s="183" t="s">
        <v>43</v>
      </c>
      <c r="O322" s="66"/>
      <c r="P322" s="184">
        <f>O322*H322</f>
        <v>0</v>
      </c>
      <c r="Q322" s="184">
        <v>0</v>
      </c>
      <c r="R322" s="184">
        <f>Q322*H322</f>
        <v>0</v>
      </c>
      <c r="S322" s="184">
        <v>0</v>
      </c>
      <c r="T322" s="185">
        <f>S322*H322</f>
        <v>0</v>
      </c>
      <c r="U322" s="36"/>
      <c r="V322" s="36"/>
      <c r="W322" s="36"/>
      <c r="X322" s="36"/>
      <c r="Y322" s="36"/>
      <c r="Z322" s="36"/>
      <c r="AA322" s="36"/>
      <c r="AB322" s="36"/>
      <c r="AC322" s="36"/>
      <c r="AD322" s="36"/>
      <c r="AE322" s="36"/>
      <c r="AR322" s="186" t="s">
        <v>206</v>
      </c>
      <c r="AT322" s="186" t="s">
        <v>142</v>
      </c>
      <c r="AU322" s="186" t="s">
        <v>82</v>
      </c>
      <c r="AY322" s="19" t="s">
        <v>139</v>
      </c>
      <c r="BE322" s="187">
        <f>IF(N322="základní",J322,0)</f>
        <v>0</v>
      </c>
      <c r="BF322" s="187">
        <f>IF(N322="snížená",J322,0)</f>
        <v>0</v>
      </c>
      <c r="BG322" s="187">
        <f>IF(N322="zákl. přenesená",J322,0)</f>
        <v>0</v>
      </c>
      <c r="BH322" s="187">
        <f>IF(N322="sníž. přenesená",J322,0)</f>
        <v>0</v>
      </c>
      <c r="BI322" s="187">
        <f>IF(N322="nulová",J322,0)</f>
        <v>0</v>
      </c>
      <c r="BJ322" s="19" t="s">
        <v>80</v>
      </c>
      <c r="BK322" s="187">
        <f>ROUND(I322*H322,2)</f>
        <v>0</v>
      </c>
      <c r="BL322" s="19" t="s">
        <v>206</v>
      </c>
      <c r="BM322" s="186" t="s">
        <v>541</v>
      </c>
    </row>
    <row r="323" spans="1:65" s="2" customFormat="1" ht="19.5">
      <c r="A323" s="36"/>
      <c r="B323" s="37"/>
      <c r="C323" s="38"/>
      <c r="D323" s="188" t="s">
        <v>149</v>
      </c>
      <c r="E323" s="38"/>
      <c r="F323" s="189" t="s">
        <v>251</v>
      </c>
      <c r="G323" s="38"/>
      <c r="H323" s="38"/>
      <c r="I323" s="190"/>
      <c r="J323" s="38"/>
      <c r="K323" s="38"/>
      <c r="L323" s="41"/>
      <c r="M323" s="191"/>
      <c r="N323" s="192"/>
      <c r="O323" s="66"/>
      <c r="P323" s="66"/>
      <c r="Q323" s="66"/>
      <c r="R323" s="66"/>
      <c r="S323" s="66"/>
      <c r="T323" s="67"/>
      <c r="U323" s="36"/>
      <c r="V323" s="36"/>
      <c r="W323" s="36"/>
      <c r="X323" s="36"/>
      <c r="Y323" s="36"/>
      <c r="Z323" s="36"/>
      <c r="AA323" s="36"/>
      <c r="AB323" s="36"/>
      <c r="AC323" s="36"/>
      <c r="AD323" s="36"/>
      <c r="AE323" s="36"/>
      <c r="AT323" s="19" t="s">
        <v>149</v>
      </c>
      <c r="AU323" s="19" t="s">
        <v>82</v>
      </c>
    </row>
    <row r="324" spans="1:65" s="2" customFormat="1" ht="78">
      <c r="A324" s="36"/>
      <c r="B324" s="37"/>
      <c r="C324" s="38"/>
      <c r="D324" s="188" t="s">
        <v>151</v>
      </c>
      <c r="E324" s="38"/>
      <c r="F324" s="193" t="s">
        <v>252</v>
      </c>
      <c r="G324" s="38"/>
      <c r="H324" s="38"/>
      <c r="I324" s="190"/>
      <c r="J324" s="38"/>
      <c r="K324" s="38"/>
      <c r="L324" s="41"/>
      <c r="M324" s="191"/>
      <c r="N324" s="192"/>
      <c r="O324" s="66"/>
      <c r="P324" s="66"/>
      <c r="Q324" s="66"/>
      <c r="R324" s="66"/>
      <c r="S324" s="66"/>
      <c r="T324" s="67"/>
      <c r="U324" s="36"/>
      <c r="V324" s="36"/>
      <c r="W324" s="36"/>
      <c r="X324" s="36"/>
      <c r="Y324" s="36"/>
      <c r="Z324" s="36"/>
      <c r="AA324" s="36"/>
      <c r="AB324" s="36"/>
      <c r="AC324" s="36"/>
      <c r="AD324" s="36"/>
      <c r="AE324" s="36"/>
      <c r="AT324" s="19" t="s">
        <v>151</v>
      </c>
      <c r="AU324" s="19" t="s">
        <v>82</v>
      </c>
    </row>
    <row r="325" spans="1:65" s="2" customFormat="1" ht="14.45" customHeight="1">
      <c r="A325" s="36"/>
      <c r="B325" s="37"/>
      <c r="C325" s="175" t="s">
        <v>339</v>
      </c>
      <c r="D325" s="175" t="s">
        <v>142</v>
      </c>
      <c r="E325" s="176" t="s">
        <v>542</v>
      </c>
      <c r="F325" s="177" t="s">
        <v>543</v>
      </c>
      <c r="G325" s="178" t="s">
        <v>171</v>
      </c>
      <c r="H325" s="179">
        <v>7.0960000000000001</v>
      </c>
      <c r="I325" s="180"/>
      <c r="J325" s="181">
        <f>ROUND(I325*H325,2)</f>
        <v>0</v>
      </c>
      <c r="K325" s="177" t="s">
        <v>146</v>
      </c>
      <c r="L325" s="41"/>
      <c r="M325" s="182" t="s">
        <v>19</v>
      </c>
      <c r="N325" s="183" t="s">
        <v>43</v>
      </c>
      <c r="O325" s="66"/>
      <c r="P325" s="184">
        <f>O325*H325</f>
        <v>0</v>
      </c>
      <c r="Q325" s="184">
        <v>0</v>
      </c>
      <c r="R325" s="184">
        <f>Q325*H325</f>
        <v>0</v>
      </c>
      <c r="S325" s="184">
        <v>0</v>
      </c>
      <c r="T325" s="185">
        <f>S325*H325</f>
        <v>0</v>
      </c>
      <c r="U325" s="36"/>
      <c r="V325" s="36"/>
      <c r="W325" s="36"/>
      <c r="X325" s="36"/>
      <c r="Y325" s="36"/>
      <c r="Z325" s="36"/>
      <c r="AA325" s="36"/>
      <c r="AB325" s="36"/>
      <c r="AC325" s="36"/>
      <c r="AD325" s="36"/>
      <c r="AE325" s="36"/>
      <c r="AR325" s="186" t="s">
        <v>206</v>
      </c>
      <c r="AT325" s="186" t="s">
        <v>142</v>
      </c>
      <c r="AU325" s="186" t="s">
        <v>82</v>
      </c>
      <c r="AY325" s="19" t="s">
        <v>139</v>
      </c>
      <c r="BE325" s="187">
        <f>IF(N325="základní",J325,0)</f>
        <v>0</v>
      </c>
      <c r="BF325" s="187">
        <f>IF(N325="snížená",J325,0)</f>
        <v>0</v>
      </c>
      <c r="BG325" s="187">
        <f>IF(N325="zákl. přenesená",J325,0)</f>
        <v>0</v>
      </c>
      <c r="BH325" s="187">
        <f>IF(N325="sníž. přenesená",J325,0)</f>
        <v>0</v>
      </c>
      <c r="BI325" s="187">
        <f>IF(N325="nulová",J325,0)</f>
        <v>0</v>
      </c>
      <c r="BJ325" s="19" t="s">
        <v>80</v>
      </c>
      <c r="BK325" s="187">
        <f>ROUND(I325*H325,2)</f>
        <v>0</v>
      </c>
      <c r="BL325" s="19" t="s">
        <v>206</v>
      </c>
      <c r="BM325" s="186" t="s">
        <v>544</v>
      </c>
    </row>
    <row r="326" spans="1:65" s="2" customFormat="1" ht="19.5">
      <c r="A326" s="36"/>
      <c r="B326" s="37"/>
      <c r="C326" s="38"/>
      <c r="D326" s="188" t="s">
        <v>149</v>
      </c>
      <c r="E326" s="38"/>
      <c r="F326" s="189" t="s">
        <v>545</v>
      </c>
      <c r="G326" s="38"/>
      <c r="H326" s="38"/>
      <c r="I326" s="190"/>
      <c r="J326" s="38"/>
      <c r="K326" s="38"/>
      <c r="L326" s="41"/>
      <c r="M326" s="191"/>
      <c r="N326" s="192"/>
      <c r="O326" s="66"/>
      <c r="P326" s="66"/>
      <c r="Q326" s="66"/>
      <c r="R326" s="66"/>
      <c r="S326" s="66"/>
      <c r="T326" s="67"/>
      <c r="U326" s="36"/>
      <c r="V326" s="36"/>
      <c r="W326" s="36"/>
      <c r="X326" s="36"/>
      <c r="Y326" s="36"/>
      <c r="Z326" s="36"/>
      <c r="AA326" s="36"/>
      <c r="AB326" s="36"/>
      <c r="AC326" s="36"/>
      <c r="AD326" s="36"/>
      <c r="AE326" s="36"/>
      <c r="AT326" s="19" t="s">
        <v>149</v>
      </c>
      <c r="AU326" s="19" t="s">
        <v>82</v>
      </c>
    </row>
    <row r="327" spans="1:65" s="2" customFormat="1" ht="78">
      <c r="A327" s="36"/>
      <c r="B327" s="37"/>
      <c r="C327" s="38"/>
      <c r="D327" s="188" t="s">
        <v>151</v>
      </c>
      <c r="E327" s="38"/>
      <c r="F327" s="193" t="s">
        <v>252</v>
      </c>
      <c r="G327" s="38"/>
      <c r="H327" s="38"/>
      <c r="I327" s="190"/>
      <c r="J327" s="38"/>
      <c r="K327" s="38"/>
      <c r="L327" s="41"/>
      <c r="M327" s="191"/>
      <c r="N327" s="192"/>
      <c r="O327" s="66"/>
      <c r="P327" s="66"/>
      <c r="Q327" s="66"/>
      <c r="R327" s="66"/>
      <c r="S327" s="66"/>
      <c r="T327" s="67"/>
      <c r="U327" s="36"/>
      <c r="V327" s="36"/>
      <c r="W327" s="36"/>
      <c r="X327" s="36"/>
      <c r="Y327" s="36"/>
      <c r="Z327" s="36"/>
      <c r="AA327" s="36"/>
      <c r="AB327" s="36"/>
      <c r="AC327" s="36"/>
      <c r="AD327" s="36"/>
      <c r="AE327" s="36"/>
      <c r="AT327" s="19" t="s">
        <v>151</v>
      </c>
      <c r="AU327" s="19" t="s">
        <v>82</v>
      </c>
    </row>
    <row r="328" spans="1:65" s="12" customFormat="1" ht="22.9" customHeight="1">
      <c r="B328" s="159"/>
      <c r="C328" s="160"/>
      <c r="D328" s="161" t="s">
        <v>71</v>
      </c>
      <c r="E328" s="173" t="s">
        <v>253</v>
      </c>
      <c r="F328" s="173" t="s">
        <v>254</v>
      </c>
      <c r="G328" s="160"/>
      <c r="H328" s="160"/>
      <c r="I328" s="163"/>
      <c r="J328" s="174">
        <f>BK328</f>
        <v>0</v>
      </c>
      <c r="K328" s="160"/>
      <c r="L328" s="165"/>
      <c r="M328" s="166"/>
      <c r="N328" s="167"/>
      <c r="O328" s="167"/>
      <c r="P328" s="168">
        <f>SUM(P329:P365)</f>
        <v>0</v>
      </c>
      <c r="Q328" s="167"/>
      <c r="R328" s="168">
        <f>SUM(R329:R365)</f>
        <v>24.882468500000005</v>
      </c>
      <c r="S328" s="167"/>
      <c r="T328" s="169">
        <f>SUM(T329:T365)</f>
        <v>0</v>
      </c>
      <c r="AR328" s="170" t="s">
        <v>82</v>
      </c>
      <c r="AT328" s="171" t="s">
        <v>71</v>
      </c>
      <c r="AU328" s="171" t="s">
        <v>80</v>
      </c>
      <c r="AY328" s="170" t="s">
        <v>139</v>
      </c>
      <c r="BK328" s="172">
        <f>SUM(BK329:BK365)</f>
        <v>0</v>
      </c>
    </row>
    <row r="329" spans="1:65" s="2" customFormat="1" ht="24.2" customHeight="1">
      <c r="A329" s="36"/>
      <c r="B329" s="37"/>
      <c r="C329" s="175" t="s">
        <v>353</v>
      </c>
      <c r="D329" s="175" t="s">
        <v>142</v>
      </c>
      <c r="E329" s="176" t="s">
        <v>546</v>
      </c>
      <c r="F329" s="177" t="s">
        <v>547</v>
      </c>
      <c r="G329" s="178" t="s">
        <v>145</v>
      </c>
      <c r="H329" s="179">
        <v>78.986999999999995</v>
      </c>
      <c r="I329" s="180"/>
      <c r="J329" s="181">
        <f>ROUND(I329*H329,2)</f>
        <v>0</v>
      </c>
      <c r="K329" s="177" t="s">
        <v>146</v>
      </c>
      <c r="L329" s="41"/>
      <c r="M329" s="182" t="s">
        <v>19</v>
      </c>
      <c r="N329" s="183" t="s">
        <v>43</v>
      </c>
      <c r="O329" s="66"/>
      <c r="P329" s="184">
        <f>O329*H329</f>
        <v>0</v>
      </c>
      <c r="Q329" s="184">
        <v>6.0600000000000003E-3</v>
      </c>
      <c r="R329" s="184">
        <f>Q329*H329</f>
        <v>0.47866122</v>
      </c>
      <c r="S329" s="184">
        <v>0</v>
      </c>
      <c r="T329" s="185">
        <f>S329*H329</f>
        <v>0</v>
      </c>
      <c r="U329" s="36"/>
      <c r="V329" s="36"/>
      <c r="W329" s="36"/>
      <c r="X329" s="36"/>
      <c r="Y329" s="36"/>
      <c r="Z329" s="36"/>
      <c r="AA329" s="36"/>
      <c r="AB329" s="36"/>
      <c r="AC329" s="36"/>
      <c r="AD329" s="36"/>
      <c r="AE329" s="36"/>
      <c r="AR329" s="186" t="s">
        <v>206</v>
      </c>
      <c r="AT329" s="186" t="s">
        <v>142</v>
      </c>
      <c r="AU329" s="186" t="s">
        <v>82</v>
      </c>
      <c r="AY329" s="19" t="s">
        <v>139</v>
      </c>
      <c r="BE329" s="187">
        <f>IF(N329="základní",J329,0)</f>
        <v>0</v>
      </c>
      <c r="BF329" s="187">
        <f>IF(N329="snížená",J329,0)</f>
        <v>0</v>
      </c>
      <c r="BG329" s="187">
        <f>IF(N329="zákl. přenesená",J329,0)</f>
        <v>0</v>
      </c>
      <c r="BH329" s="187">
        <f>IF(N329="sníž. přenesená",J329,0)</f>
        <v>0</v>
      </c>
      <c r="BI329" s="187">
        <f>IF(N329="nulová",J329,0)</f>
        <v>0</v>
      </c>
      <c r="BJ329" s="19" t="s">
        <v>80</v>
      </c>
      <c r="BK329" s="187">
        <f>ROUND(I329*H329,2)</f>
        <v>0</v>
      </c>
      <c r="BL329" s="19" t="s">
        <v>206</v>
      </c>
      <c r="BM329" s="186" t="s">
        <v>548</v>
      </c>
    </row>
    <row r="330" spans="1:65" s="2" customFormat="1" ht="19.5">
      <c r="A330" s="36"/>
      <c r="B330" s="37"/>
      <c r="C330" s="38"/>
      <c r="D330" s="188" t="s">
        <v>149</v>
      </c>
      <c r="E330" s="38"/>
      <c r="F330" s="189" t="s">
        <v>549</v>
      </c>
      <c r="G330" s="38"/>
      <c r="H330" s="38"/>
      <c r="I330" s="190"/>
      <c r="J330" s="38"/>
      <c r="K330" s="38"/>
      <c r="L330" s="41"/>
      <c r="M330" s="191"/>
      <c r="N330" s="192"/>
      <c r="O330" s="66"/>
      <c r="P330" s="66"/>
      <c r="Q330" s="66"/>
      <c r="R330" s="66"/>
      <c r="S330" s="66"/>
      <c r="T330" s="67"/>
      <c r="U330" s="36"/>
      <c r="V330" s="36"/>
      <c r="W330" s="36"/>
      <c r="X330" s="36"/>
      <c r="Y330" s="36"/>
      <c r="Z330" s="36"/>
      <c r="AA330" s="36"/>
      <c r="AB330" s="36"/>
      <c r="AC330" s="36"/>
      <c r="AD330" s="36"/>
      <c r="AE330" s="36"/>
      <c r="AT330" s="19" t="s">
        <v>149</v>
      </c>
      <c r="AU330" s="19" t="s">
        <v>82</v>
      </c>
    </row>
    <row r="331" spans="1:65" s="2" customFormat="1" ht="68.25">
      <c r="A331" s="36"/>
      <c r="B331" s="37"/>
      <c r="C331" s="38"/>
      <c r="D331" s="188" t="s">
        <v>151</v>
      </c>
      <c r="E331" s="38"/>
      <c r="F331" s="193" t="s">
        <v>550</v>
      </c>
      <c r="G331" s="38"/>
      <c r="H331" s="38"/>
      <c r="I331" s="190"/>
      <c r="J331" s="38"/>
      <c r="K331" s="38"/>
      <c r="L331" s="41"/>
      <c r="M331" s="191"/>
      <c r="N331" s="192"/>
      <c r="O331" s="66"/>
      <c r="P331" s="66"/>
      <c r="Q331" s="66"/>
      <c r="R331" s="66"/>
      <c r="S331" s="66"/>
      <c r="T331" s="67"/>
      <c r="U331" s="36"/>
      <c r="V331" s="36"/>
      <c r="W331" s="36"/>
      <c r="X331" s="36"/>
      <c r="Y331" s="36"/>
      <c r="Z331" s="36"/>
      <c r="AA331" s="36"/>
      <c r="AB331" s="36"/>
      <c r="AC331" s="36"/>
      <c r="AD331" s="36"/>
      <c r="AE331" s="36"/>
      <c r="AT331" s="19" t="s">
        <v>151</v>
      </c>
      <c r="AU331" s="19" t="s">
        <v>82</v>
      </c>
    </row>
    <row r="332" spans="1:65" s="15" customFormat="1" ht="11.25">
      <c r="B332" s="216"/>
      <c r="C332" s="217"/>
      <c r="D332" s="188" t="s">
        <v>153</v>
      </c>
      <c r="E332" s="218" t="s">
        <v>19</v>
      </c>
      <c r="F332" s="219" t="s">
        <v>374</v>
      </c>
      <c r="G332" s="217"/>
      <c r="H332" s="218" t="s">
        <v>19</v>
      </c>
      <c r="I332" s="220"/>
      <c r="J332" s="217"/>
      <c r="K332" s="217"/>
      <c r="L332" s="221"/>
      <c r="M332" s="222"/>
      <c r="N332" s="223"/>
      <c r="O332" s="223"/>
      <c r="P332" s="223"/>
      <c r="Q332" s="223"/>
      <c r="R332" s="223"/>
      <c r="S332" s="223"/>
      <c r="T332" s="224"/>
      <c r="AT332" s="225" t="s">
        <v>153</v>
      </c>
      <c r="AU332" s="225" t="s">
        <v>82</v>
      </c>
      <c r="AV332" s="15" t="s">
        <v>80</v>
      </c>
      <c r="AW332" s="15" t="s">
        <v>31</v>
      </c>
      <c r="AX332" s="15" t="s">
        <v>72</v>
      </c>
      <c r="AY332" s="225" t="s">
        <v>139</v>
      </c>
    </row>
    <row r="333" spans="1:65" s="13" customFormat="1" ht="11.25">
      <c r="B333" s="194"/>
      <c r="C333" s="195"/>
      <c r="D333" s="188" t="s">
        <v>153</v>
      </c>
      <c r="E333" s="196" t="s">
        <v>19</v>
      </c>
      <c r="F333" s="197" t="s">
        <v>375</v>
      </c>
      <c r="G333" s="195"/>
      <c r="H333" s="198">
        <v>78.986999999999995</v>
      </c>
      <c r="I333" s="199"/>
      <c r="J333" s="195"/>
      <c r="K333" s="195"/>
      <c r="L333" s="200"/>
      <c r="M333" s="201"/>
      <c r="N333" s="202"/>
      <c r="O333" s="202"/>
      <c r="P333" s="202"/>
      <c r="Q333" s="202"/>
      <c r="R333" s="202"/>
      <c r="S333" s="202"/>
      <c r="T333" s="203"/>
      <c r="AT333" s="204" t="s">
        <v>153</v>
      </c>
      <c r="AU333" s="204" t="s">
        <v>82</v>
      </c>
      <c r="AV333" s="13" t="s">
        <v>82</v>
      </c>
      <c r="AW333" s="13" t="s">
        <v>31</v>
      </c>
      <c r="AX333" s="13" t="s">
        <v>72</v>
      </c>
      <c r="AY333" s="204" t="s">
        <v>139</v>
      </c>
    </row>
    <row r="334" spans="1:65" s="14" customFormat="1" ht="11.25">
      <c r="B334" s="205"/>
      <c r="C334" s="206"/>
      <c r="D334" s="188" t="s">
        <v>153</v>
      </c>
      <c r="E334" s="207" t="s">
        <v>19</v>
      </c>
      <c r="F334" s="208" t="s">
        <v>188</v>
      </c>
      <c r="G334" s="206"/>
      <c r="H334" s="209">
        <v>78.986999999999995</v>
      </c>
      <c r="I334" s="210"/>
      <c r="J334" s="206"/>
      <c r="K334" s="206"/>
      <c r="L334" s="211"/>
      <c r="M334" s="212"/>
      <c r="N334" s="213"/>
      <c r="O334" s="213"/>
      <c r="P334" s="213"/>
      <c r="Q334" s="213"/>
      <c r="R334" s="213"/>
      <c r="S334" s="213"/>
      <c r="T334" s="214"/>
      <c r="AT334" s="215" t="s">
        <v>153</v>
      </c>
      <c r="AU334" s="215" t="s">
        <v>82</v>
      </c>
      <c r="AV334" s="14" t="s">
        <v>147</v>
      </c>
      <c r="AW334" s="14" t="s">
        <v>31</v>
      </c>
      <c r="AX334" s="14" t="s">
        <v>80</v>
      </c>
      <c r="AY334" s="215" t="s">
        <v>139</v>
      </c>
    </row>
    <row r="335" spans="1:65" s="2" customFormat="1" ht="14.45" customHeight="1">
      <c r="A335" s="36"/>
      <c r="B335" s="37"/>
      <c r="C335" s="226" t="s">
        <v>240</v>
      </c>
      <c r="D335" s="226" t="s">
        <v>237</v>
      </c>
      <c r="E335" s="227" t="s">
        <v>551</v>
      </c>
      <c r="F335" s="228" t="s">
        <v>552</v>
      </c>
      <c r="G335" s="229" t="s">
        <v>145</v>
      </c>
      <c r="H335" s="230">
        <v>82.936000000000007</v>
      </c>
      <c r="I335" s="231"/>
      <c r="J335" s="232">
        <f>ROUND(I335*H335,2)</f>
        <v>0</v>
      </c>
      <c r="K335" s="228" t="s">
        <v>146</v>
      </c>
      <c r="L335" s="233"/>
      <c r="M335" s="234" t="s">
        <v>19</v>
      </c>
      <c r="N335" s="235" t="s">
        <v>43</v>
      </c>
      <c r="O335" s="66"/>
      <c r="P335" s="184">
        <f>O335*H335</f>
        <v>0</v>
      </c>
      <c r="Q335" s="184">
        <v>2.3999999999999998E-3</v>
      </c>
      <c r="R335" s="184">
        <f>Q335*H335</f>
        <v>0.19904640000000001</v>
      </c>
      <c r="S335" s="184">
        <v>0</v>
      </c>
      <c r="T335" s="185">
        <f>S335*H335</f>
        <v>0</v>
      </c>
      <c r="U335" s="36"/>
      <c r="V335" s="36"/>
      <c r="W335" s="36"/>
      <c r="X335" s="36"/>
      <c r="Y335" s="36"/>
      <c r="Z335" s="36"/>
      <c r="AA335" s="36"/>
      <c r="AB335" s="36"/>
      <c r="AC335" s="36"/>
      <c r="AD335" s="36"/>
      <c r="AE335" s="36"/>
      <c r="AR335" s="186" t="s">
        <v>240</v>
      </c>
      <c r="AT335" s="186" t="s">
        <v>237</v>
      </c>
      <c r="AU335" s="186" t="s">
        <v>82</v>
      </c>
      <c r="AY335" s="19" t="s">
        <v>139</v>
      </c>
      <c r="BE335" s="187">
        <f>IF(N335="základní",J335,0)</f>
        <v>0</v>
      </c>
      <c r="BF335" s="187">
        <f>IF(N335="snížená",J335,0)</f>
        <v>0</v>
      </c>
      <c r="BG335" s="187">
        <f>IF(N335="zákl. přenesená",J335,0)</f>
        <v>0</v>
      </c>
      <c r="BH335" s="187">
        <f>IF(N335="sníž. přenesená",J335,0)</f>
        <v>0</v>
      </c>
      <c r="BI335" s="187">
        <f>IF(N335="nulová",J335,0)</f>
        <v>0</v>
      </c>
      <c r="BJ335" s="19" t="s">
        <v>80</v>
      </c>
      <c r="BK335" s="187">
        <f>ROUND(I335*H335,2)</f>
        <v>0</v>
      </c>
      <c r="BL335" s="19" t="s">
        <v>206</v>
      </c>
      <c r="BM335" s="186" t="s">
        <v>553</v>
      </c>
    </row>
    <row r="336" spans="1:65" s="2" customFormat="1" ht="11.25">
      <c r="A336" s="36"/>
      <c r="B336" s="37"/>
      <c r="C336" s="38"/>
      <c r="D336" s="188" t="s">
        <v>149</v>
      </c>
      <c r="E336" s="38"/>
      <c r="F336" s="189" t="s">
        <v>552</v>
      </c>
      <c r="G336" s="38"/>
      <c r="H336" s="38"/>
      <c r="I336" s="190"/>
      <c r="J336" s="38"/>
      <c r="K336" s="38"/>
      <c r="L336" s="41"/>
      <c r="M336" s="191"/>
      <c r="N336" s="192"/>
      <c r="O336" s="66"/>
      <c r="P336" s="66"/>
      <c r="Q336" s="66"/>
      <c r="R336" s="66"/>
      <c r="S336" s="66"/>
      <c r="T336" s="67"/>
      <c r="U336" s="36"/>
      <c r="V336" s="36"/>
      <c r="W336" s="36"/>
      <c r="X336" s="36"/>
      <c r="Y336" s="36"/>
      <c r="Z336" s="36"/>
      <c r="AA336" s="36"/>
      <c r="AB336" s="36"/>
      <c r="AC336" s="36"/>
      <c r="AD336" s="36"/>
      <c r="AE336" s="36"/>
      <c r="AT336" s="19" t="s">
        <v>149</v>
      </c>
      <c r="AU336" s="19" t="s">
        <v>82</v>
      </c>
    </row>
    <row r="337" spans="1:65" s="13" customFormat="1" ht="11.25">
      <c r="B337" s="194"/>
      <c r="C337" s="195"/>
      <c r="D337" s="188" t="s">
        <v>153</v>
      </c>
      <c r="E337" s="195"/>
      <c r="F337" s="197" t="s">
        <v>554</v>
      </c>
      <c r="G337" s="195"/>
      <c r="H337" s="198">
        <v>82.936000000000007</v>
      </c>
      <c r="I337" s="199"/>
      <c r="J337" s="195"/>
      <c r="K337" s="195"/>
      <c r="L337" s="200"/>
      <c r="M337" s="201"/>
      <c r="N337" s="202"/>
      <c r="O337" s="202"/>
      <c r="P337" s="202"/>
      <c r="Q337" s="202"/>
      <c r="R337" s="202"/>
      <c r="S337" s="202"/>
      <c r="T337" s="203"/>
      <c r="AT337" s="204" t="s">
        <v>153</v>
      </c>
      <c r="AU337" s="204" t="s">
        <v>82</v>
      </c>
      <c r="AV337" s="13" t="s">
        <v>82</v>
      </c>
      <c r="AW337" s="13" t="s">
        <v>4</v>
      </c>
      <c r="AX337" s="13" t="s">
        <v>80</v>
      </c>
      <c r="AY337" s="204" t="s">
        <v>139</v>
      </c>
    </row>
    <row r="338" spans="1:65" s="2" customFormat="1" ht="14.45" customHeight="1">
      <c r="A338" s="36"/>
      <c r="B338" s="37"/>
      <c r="C338" s="175" t="s">
        <v>555</v>
      </c>
      <c r="D338" s="175" t="s">
        <v>142</v>
      </c>
      <c r="E338" s="176" t="s">
        <v>556</v>
      </c>
      <c r="F338" s="177" t="s">
        <v>557</v>
      </c>
      <c r="G338" s="178" t="s">
        <v>145</v>
      </c>
      <c r="H338" s="179">
        <v>597.57500000000005</v>
      </c>
      <c r="I338" s="180"/>
      <c r="J338" s="181">
        <f>ROUND(I338*H338,2)</f>
        <v>0</v>
      </c>
      <c r="K338" s="177" t="s">
        <v>146</v>
      </c>
      <c r="L338" s="41"/>
      <c r="M338" s="182" t="s">
        <v>19</v>
      </c>
      <c r="N338" s="183" t="s">
        <v>43</v>
      </c>
      <c r="O338" s="66"/>
      <c r="P338" s="184">
        <f>O338*H338</f>
        <v>0</v>
      </c>
      <c r="Q338" s="184">
        <v>1.2E-4</v>
      </c>
      <c r="R338" s="184">
        <f>Q338*H338</f>
        <v>7.1709000000000009E-2</v>
      </c>
      <c r="S338" s="184">
        <v>0</v>
      </c>
      <c r="T338" s="185">
        <f>S338*H338</f>
        <v>0</v>
      </c>
      <c r="U338" s="36"/>
      <c r="V338" s="36"/>
      <c r="W338" s="36"/>
      <c r="X338" s="36"/>
      <c r="Y338" s="36"/>
      <c r="Z338" s="36"/>
      <c r="AA338" s="36"/>
      <c r="AB338" s="36"/>
      <c r="AC338" s="36"/>
      <c r="AD338" s="36"/>
      <c r="AE338" s="36"/>
      <c r="AR338" s="186" t="s">
        <v>206</v>
      </c>
      <c r="AT338" s="186" t="s">
        <v>142</v>
      </c>
      <c r="AU338" s="186" t="s">
        <v>82</v>
      </c>
      <c r="AY338" s="19" t="s">
        <v>139</v>
      </c>
      <c r="BE338" s="187">
        <f>IF(N338="základní",J338,0)</f>
        <v>0</v>
      </c>
      <c r="BF338" s="187">
        <f>IF(N338="snížená",J338,0)</f>
        <v>0</v>
      </c>
      <c r="BG338" s="187">
        <f>IF(N338="zákl. přenesená",J338,0)</f>
        <v>0</v>
      </c>
      <c r="BH338" s="187">
        <f>IF(N338="sníž. přenesená",J338,0)</f>
        <v>0</v>
      </c>
      <c r="BI338" s="187">
        <f>IF(N338="nulová",J338,0)</f>
        <v>0</v>
      </c>
      <c r="BJ338" s="19" t="s">
        <v>80</v>
      </c>
      <c r="BK338" s="187">
        <f>ROUND(I338*H338,2)</f>
        <v>0</v>
      </c>
      <c r="BL338" s="19" t="s">
        <v>206</v>
      </c>
      <c r="BM338" s="186" t="s">
        <v>558</v>
      </c>
    </row>
    <row r="339" spans="1:65" s="2" customFormat="1" ht="19.5">
      <c r="A339" s="36"/>
      <c r="B339" s="37"/>
      <c r="C339" s="38"/>
      <c r="D339" s="188" t="s">
        <v>149</v>
      </c>
      <c r="E339" s="38"/>
      <c r="F339" s="189" t="s">
        <v>559</v>
      </c>
      <c r="G339" s="38"/>
      <c r="H339" s="38"/>
      <c r="I339" s="190"/>
      <c r="J339" s="38"/>
      <c r="K339" s="38"/>
      <c r="L339" s="41"/>
      <c r="M339" s="191"/>
      <c r="N339" s="192"/>
      <c r="O339" s="66"/>
      <c r="P339" s="66"/>
      <c r="Q339" s="66"/>
      <c r="R339" s="66"/>
      <c r="S339" s="66"/>
      <c r="T339" s="67"/>
      <c r="U339" s="36"/>
      <c r="V339" s="36"/>
      <c r="W339" s="36"/>
      <c r="X339" s="36"/>
      <c r="Y339" s="36"/>
      <c r="Z339" s="36"/>
      <c r="AA339" s="36"/>
      <c r="AB339" s="36"/>
      <c r="AC339" s="36"/>
      <c r="AD339" s="36"/>
      <c r="AE339" s="36"/>
      <c r="AT339" s="19" t="s">
        <v>149</v>
      </c>
      <c r="AU339" s="19" t="s">
        <v>82</v>
      </c>
    </row>
    <row r="340" spans="1:65" s="2" customFormat="1" ht="107.25">
      <c r="A340" s="36"/>
      <c r="B340" s="37"/>
      <c r="C340" s="38"/>
      <c r="D340" s="188" t="s">
        <v>151</v>
      </c>
      <c r="E340" s="38"/>
      <c r="F340" s="193" t="s">
        <v>560</v>
      </c>
      <c r="G340" s="38"/>
      <c r="H340" s="38"/>
      <c r="I340" s="190"/>
      <c r="J340" s="38"/>
      <c r="K340" s="38"/>
      <c r="L340" s="41"/>
      <c r="M340" s="191"/>
      <c r="N340" s="192"/>
      <c r="O340" s="66"/>
      <c r="P340" s="66"/>
      <c r="Q340" s="66"/>
      <c r="R340" s="66"/>
      <c r="S340" s="66"/>
      <c r="T340" s="67"/>
      <c r="U340" s="36"/>
      <c r="V340" s="36"/>
      <c r="W340" s="36"/>
      <c r="X340" s="36"/>
      <c r="Y340" s="36"/>
      <c r="Z340" s="36"/>
      <c r="AA340" s="36"/>
      <c r="AB340" s="36"/>
      <c r="AC340" s="36"/>
      <c r="AD340" s="36"/>
      <c r="AE340" s="36"/>
      <c r="AT340" s="19" t="s">
        <v>151</v>
      </c>
      <c r="AU340" s="19" t="s">
        <v>82</v>
      </c>
    </row>
    <row r="341" spans="1:65" s="13" customFormat="1" ht="11.25">
      <c r="B341" s="194"/>
      <c r="C341" s="195"/>
      <c r="D341" s="188" t="s">
        <v>153</v>
      </c>
      <c r="E341" s="196" t="s">
        <v>19</v>
      </c>
      <c r="F341" s="197" t="s">
        <v>413</v>
      </c>
      <c r="G341" s="195"/>
      <c r="H341" s="198">
        <v>603.75</v>
      </c>
      <c r="I341" s="199"/>
      <c r="J341" s="195"/>
      <c r="K341" s="195"/>
      <c r="L341" s="200"/>
      <c r="M341" s="201"/>
      <c r="N341" s="202"/>
      <c r="O341" s="202"/>
      <c r="P341" s="202"/>
      <c r="Q341" s="202"/>
      <c r="R341" s="202"/>
      <c r="S341" s="202"/>
      <c r="T341" s="203"/>
      <c r="AT341" s="204" t="s">
        <v>153</v>
      </c>
      <c r="AU341" s="204" t="s">
        <v>82</v>
      </c>
      <c r="AV341" s="13" t="s">
        <v>82</v>
      </c>
      <c r="AW341" s="13" t="s">
        <v>31</v>
      </c>
      <c r="AX341" s="13" t="s">
        <v>72</v>
      </c>
      <c r="AY341" s="204" t="s">
        <v>139</v>
      </c>
    </row>
    <row r="342" spans="1:65" s="13" customFormat="1" ht="11.25">
      <c r="B342" s="194"/>
      <c r="C342" s="195"/>
      <c r="D342" s="188" t="s">
        <v>153</v>
      </c>
      <c r="E342" s="196" t="s">
        <v>19</v>
      </c>
      <c r="F342" s="197" t="s">
        <v>414</v>
      </c>
      <c r="G342" s="195"/>
      <c r="H342" s="198">
        <v>-6.1749999999999998</v>
      </c>
      <c r="I342" s="199"/>
      <c r="J342" s="195"/>
      <c r="K342" s="195"/>
      <c r="L342" s="200"/>
      <c r="M342" s="201"/>
      <c r="N342" s="202"/>
      <c r="O342" s="202"/>
      <c r="P342" s="202"/>
      <c r="Q342" s="202"/>
      <c r="R342" s="202"/>
      <c r="S342" s="202"/>
      <c r="T342" s="203"/>
      <c r="AT342" s="204" t="s">
        <v>153</v>
      </c>
      <c r="AU342" s="204" t="s">
        <v>82</v>
      </c>
      <c r="AV342" s="13" t="s">
        <v>82</v>
      </c>
      <c r="AW342" s="13" t="s">
        <v>31</v>
      </c>
      <c r="AX342" s="13" t="s">
        <v>72</v>
      </c>
      <c r="AY342" s="204" t="s">
        <v>139</v>
      </c>
    </row>
    <row r="343" spans="1:65" s="14" customFormat="1" ht="11.25">
      <c r="B343" s="205"/>
      <c r="C343" s="206"/>
      <c r="D343" s="188" t="s">
        <v>153</v>
      </c>
      <c r="E343" s="207" t="s">
        <v>19</v>
      </c>
      <c r="F343" s="208" t="s">
        <v>188</v>
      </c>
      <c r="G343" s="206"/>
      <c r="H343" s="209">
        <v>597.57500000000005</v>
      </c>
      <c r="I343" s="210"/>
      <c r="J343" s="206"/>
      <c r="K343" s="206"/>
      <c r="L343" s="211"/>
      <c r="M343" s="212"/>
      <c r="N343" s="213"/>
      <c r="O343" s="213"/>
      <c r="P343" s="213"/>
      <c r="Q343" s="213"/>
      <c r="R343" s="213"/>
      <c r="S343" s="213"/>
      <c r="T343" s="214"/>
      <c r="AT343" s="215" t="s">
        <v>153</v>
      </c>
      <c r="AU343" s="215" t="s">
        <v>82</v>
      </c>
      <c r="AV343" s="14" t="s">
        <v>147</v>
      </c>
      <c r="AW343" s="14" t="s">
        <v>31</v>
      </c>
      <c r="AX343" s="14" t="s">
        <v>80</v>
      </c>
      <c r="AY343" s="215" t="s">
        <v>139</v>
      </c>
    </row>
    <row r="344" spans="1:65" s="2" customFormat="1" ht="14.45" customHeight="1">
      <c r="A344" s="36"/>
      <c r="B344" s="37"/>
      <c r="C344" s="175" t="s">
        <v>561</v>
      </c>
      <c r="D344" s="175" t="s">
        <v>142</v>
      </c>
      <c r="E344" s="176" t="s">
        <v>562</v>
      </c>
      <c r="F344" s="177" t="s">
        <v>563</v>
      </c>
      <c r="G344" s="178" t="s">
        <v>145</v>
      </c>
      <c r="H344" s="179">
        <v>597.57500000000005</v>
      </c>
      <c r="I344" s="180"/>
      <c r="J344" s="181">
        <f>ROUND(I344*H344,2)</f>
        <v>0</v>
      </c>
      <c r="K344" s="177" t="s">
        <v>146</v>
      </c>
      <c r="L344" s="41"/>
      <c r="M344" s="182" t="s">
        <v>19</v>
      </c>
      <c r="N344" s="183" t="s">
        <v>43</v>
      </c>
      <c r="O344" s="66"/>
      <c r="P344" s="184">
        <f>O344*H344</f>
        <v>0</v>
      </c>
      <c r="Q344" s="184">
        <v>0</v>
      </c>
      <c r="R344" s="184">
        <f>Q344*H344</f>
        <v>0</v>
      </c>
      <c r="S344" s="184">
        <v>0</v>
      </c>
      <c r="T344" s="185">
        <f>S344*H344</f>
        <v>0</v>
      </c>
      <c r="U344" s="36"/>
      <c r="V344" s="36"/>
      <c r="W344" s="36"/>
      <c r="X344" s="36"/>
      <c r="Y344" s="36"/>
      <c r="Z344" s="36"/>
      <c r="AA344" s="36"/>
      <c r="AB344" s="36"/>
      <c r="AC344" s="36"/>
      <c r="AD344" s="36"/>
      <c r="AE344" s="36"/>
      <c r="AR344" s="186" t="s">
        <v>206</v>
      </c>
      <c r="AT344" s="186" t="s">
        <v>142</v>
      </c>
      <c r="AU344" s="186" t="s">
        <v>82</v>
      </c>
      <c r="AY344" s="19" t="s">
        <v>139</v>
      </c>
      <c r="BE344" s="187">
        <f>IF(N344="základní",J344,0)</f>
        <v>0</v>
      </c>
      <c r="BF344" s="187">
        <f>IF(N344="snížená",J344,0)</f>
        <v>0</v>
      </c>
      <c r="BG344" s="187">
        <f>IF(N344="zákl. přenesená",J344,0)</f>
        <v>0</v>
      </c>
      <c r="BH344" s="187">
        <f>IF(N344="sníž. přenesená",J344,0)</f>
        <v>0</v>
      </c>
      <c r="BI344" s="187">
        <f>IF(N344="nulová",J344,0)</f>
        <v>0</v>
      </c>
      <c r="BJ344" s="19" t="s">
        <v>80</v>
      </c>
      <c r="BK344" s="187">
        <f>ROUND(I344*H344,2)</f>
        <v>0</v>
      </c>
      <c r="BL344" s="19" t="s">
        <v>206</v>
      </c>
      <c r="BM344" s="186" t="s">
        <v>564</v>
      </c>
    </row>
    <row r="345" spans="1:65" s="2" customFormat="1" ht="19.5">
      <c r="A345" s="36"/>
      <c r="B345" s="37"/>
      <c r="C345" s="38"/>
      <c r="D345" s="188" t="s">
        <v>149</v>
      </c>
      <c r="E345" s="38"/>
      <c r="F345" s="189" t="s">
        <v>565</v>
      </c>
      <c r="G345" s="38"/>
      <c r="H345" s="38"/>
      <c r="I345" s="190"/>
      <c r="J345" s="38"/>
      <c r="K345" s="38"/>
      <c r="L345" s="41"/>
      <c r="M345" s="191"/>
      <c r="N345" s="192"/>
      <c r="O345" s="66"/>
      <c r="P345" s="66"/>
      <c r="Q345" s="66"/>
      <c r="R345" s="66"/>
      <c r="S345" s="66"/>
      <c r="T345" s="67"/>
      <c r="U345" s="36"/>
      <c r="V345" s="36"/>
      <c r="W345" s="36"/>
      <c r="X345" s="36"/>
      <c r="Y345" s="36"/>
      <c r="Z345" s="36"/>
      <c r="AA345" s="36"/>
      <c r="AB345" s="36"/>
      <c r="AC345" s="36"/>
      <c r="AD345" s="36"/>
      <c r="AE345" s="36"/>
      <c r="AT345" s="19" t="s">
        <v>149</v>
      </c>
      <c r="AU345" s="19" t="s">
        <v>82</v>
      </c>
    </row>
    <row r="346" spans="1:65" s="2" customFormat="1" ht="107.25">
      <c r="A346" s="36"/>
      <c r="B346" s="37"/>
      <c r="C346" s="38"/>
      <c r="D346" s="188" t="s">
        <v>151</v>
      </c>
      <c r="E346" s="38"/>
      <c r="F346" s="193" t="s">
        <v>560</v>
      </c>
      <c r="G346" s="38"/>
      <c r="H346" s="38"/>
      <c r="I346" s="190"/>
      <c r="J346" s="38"/>
      <c r="K346" s="38"/>
      <c r="L346" s="41"/>
      <c r="M346" s="191"/>
      <c r="N346" s="192"/>
      <c r="O346" s="66"/>
      <c r="P346" s="66"/>
      <c r="Q346" s="66"/>
      <c r="R346" s="66"/>
      <c r="S346" s="66"/>
      <c r="T346" s="67"/>
      <c r="U346" s="36"/>
      <c r="V346" s="36"/>
      <c r="W346" s="36"/>
      <c r="X346" s="36"/>
      <c r="Y346" s="36"/>
      <c r="Z346" s="36"/>
      <c r="AA346" s="36"/>
      <c r="AB346" s="36"/>
      <c r="AC346" s="36"/>
      <c r="AD346" s="36"/>
      <c r="AE346" s="36"/>
      <c r="AT346" s="19" t="s">
        <v>151</v>
      </c>
      <c r="AU346" s="19" t="s">
        <v>82</v>
      </c>
    </row>
    <row r="347" spans="1:65" s="2" customFormat="1" ht="14.45" customHeight="1">
      <c r="A347" s="36"/>
      <c r="B347" s="37"/>
      <c r="C347" s="226" t="s">
        <v>566</v>
      </c>
      <c r="D347" s="226" t="s">
        <v>237</v>
      </c>
      <c r="E347" s="227" t="s">
        <v>567</v>
      </c>
      <c r="F347" s="228" t="s">
        <v>568</v>
      </c>
      <c r="G347" s="229" t="s">
        <v>145</v>
      </c>
      <c r="H347" s="230">
        <v>1194.5730000000001</v>
      </c>
      <c r="I347" s="231"/>
      <c r="J347" s="232">
        <f>ROUND(I347*H347,2)</f>
        <v>0</v>
      </c>
      <c r="K347" s="228" t="s">
        <v>146</v>
      </c>
      <c r="L347" s="233"/>
      <c r="M347" s="234" t="s">
        <v>19</v>
      </c>
      <c r="N347" s="235" t="s">
        <v>43</v>
      </c>
      <c r="O347" s="66"/>
      <c r="P347" s="184">
        <f>O347*H347</f>
        <v>0</v>
      </c>
      <c r="Q347" s="184">
        <v>2.0060000000000001E-2</v>
      </c>
      <c r="R347" s="184">
        <f>Q347*H347</f>
        <v>23.963134380000003</v>
      </c>
      <c r="S347" s="184">
        <v>0</v>
      </c>
      <c r="T347" s="185">
        <f>S347*H347</f>
        <v>0</v>
      </c>
      <c r="U347" s="36"/>
      <c r="V347" s="36"/>
      <c r="W347" s="36"/>
      <c r="X347" s="36"/>
      <c r="Y347" s="36"/>
      <c r="Z347" s="36"/>
      <c r="AA347" s="36"/>
      <c r="AB347" s="36"/>
      <c r="AC347" s="36"/>
      <c r="AD347" s="36"/>
      <c r="AE347" s="36"/>
      <c r="AR347" s="186" t="s">
        <v>240</v>
      </c>
      <c r="AT347" s="186" t="s">
        <v>237</v>
      </c>
      <c r="AU347" s="186" t="s">
        <v>82</v>
      </c>
      <c r="AY347" s="19" t="s">
        <v>139</v>
      </c>
      <c r="BE347" s="187">
        <f>IF(N347="základní",J347,0)</f>
        <v>0</v>
      </c>
      <c r="BF347" s="187">
        <f>IF(N347="snížená",J347,0)</f>
        <v>0</v>
      </c>
      <c r="BG347" s="187">
        <f>IF(N347="zákl. přenesená",J347,0)</f>
        <v>0</v>
      </c>
      <c r="BH347" s="187">
        <f>IF(N347="sníž. přenesená",J347,0)</f>
        <v>0</v>
      </c>
      <c r="BI347" s="187">
        <f>IF(N347="nulová",J347,0)</f>
        <v>0</v>
      </c>
      <c r="BJ347" s="19" t="s">
        <v>80</v>
      </c>
      <c r="BK347" s="187">
        <f>ROUND(I347*H347,2)</f>
        <v>0</v>
      </c>
      <c r="BL347" s="19" t="s">
        <v>206</v>
      </c>
      <c r="BM347" s="186" t="s">
        <v>569</v>
      </c>
    </row>
    <row r="348" spans="1:65" s="2" customFormat="1" ht="11.25">
      <c r="A348" s="36"/>
      <c r="B348" s="37"/>
      <c r="C348" s="38"/>
      <c r="D348" s="188" t="s">
        <v>149</v>
      </c>
      <c r="E348" s="38"/>
      <c r="F348" s="189" t="s">
        <v>568</v>
      </c>
      <c r="G348" s="38"/>
      <c r="H348" s="38"/>
      <c r="I348" s="190"/>
      <c r="J348" s="38"/>
      <c r="K348" s="38"/>
      <c r="L348" s="41"/>
      <c r="M348" s="191"/>
      <c r="N348" s="192"/>
      <c r="O348" s="66"/>
      <c r="P348" s="66"/>
      <c r="Q348" s="66"/>
      <c r="R348" s="66"/>
      <c r="S348" s="66"/>
      <c r="T348" s="67"/>
      <c r="U348" s="36"/>
      <c r="V348" s="36"/>
      <c r="W348" s="36"/>
      <c r="X348" s="36"/>
      <c r="Y348" s="36"/>
      <c r="Z348" s="36"/>
      <c r="AA348" s="36"/>
      <c r="AB348" s="36"/>
      <c r="AC348" s="36"/>
      <c r="AD348" s="36"/>
      <c r="AE348" s="36"/>
      <c r="AT348" s="19" t="s">
        <v>149</v>
      </c>
      <c r="AU348" s="19" t="s">
        <v>82</v>
      </c>
    </row>
    <row r="349" spans="1:65" s="13" customFormat="1" ht="11.25">
      <c r="B349" s="194"/>
      <c r="C349" s="195"/>
      <c r="D349" s="188" t="s">
        <v>153</v>
      </c>
      <c r="E349" s="196" t="s">
        <v>19</v>
      </c>
      <c r="F349" s="197" t="s">
        <v>570</v>
      </c>
      <c r="G349" s="195"/>
      <c r="H349" s="198">
        <v>1195.1500000000001</v>
      </c>
      <c r="I349" s="199"/>
      <c r="J349" s="195"/>
      <c r="K349" s="195"/>
      <c r="L349" s="200"/>
      <c r="M349" s="201"/>
      <c r="N349" s="202"/>
      <c r="O349" s="202"/>
      <c r="P349" s="202"/>
      <c r="Q349" s="202"/>
      <c r="R349" s="202"/>
      <c r="S349" s="202"/>
      <c r="T349" s="203"/>
      <c r="AT349" s="204" t="s">
        <v>153</v>
      </c>
      <c r="AU349" s="204" t="s">
        <v>82</v>
      </c>
      <c r="AV349" s="13" t="s">
        <v>82</v>
      </c>
      <c r="AW349" s="13" t="s">
        <v>31</v>
      </c>
      <c r="AX349" s="13" t="s">
        <v>72</v>
      </c>
      <c r="AY349" s="204" t="s">
        <v>139</v>
      </c>
    </row>
    <row r="350" spans="1:65" s="13" customFormat="1" ht="11.25">
      <c r="B350" s="194"/>
      <c r="C350" s="195"/>
      <c r="D350" s="188" t="s">
        <v>153</v>
      </c>
      <c r="E350" s="196" t="s">
        <v>19</v>
      </c>
      <c r="F350" s="197" t="s">
        <v>571</v>
      </c>
      <c r="G350" s="195"/>
      <c r="H350" s="198">
        <v>-24</v>
      </c>
      <c r="I350" s="199"/>
      <c r="J350" s="195"/>
      <c r="K350" s="195"/>
      <c r="L350" s="200"/>
      <c r="M350" s="201"/>
      <c r="N350" s="202"/>
      <c r="O350" s="202"/>
      <c r="P350" s="202"/>
      <c r="Q350" s="202"/>
      <c r="R350" s="202"/>
      <c r="S350" s="202"/>
      <c r="T350" s="203"/>
      <c r="AT350" s="204" t="s">
        <v>153</v>
      </c>
      <c r="AU350" s="204" t="s">
        <v>82</v>
      </c>
      <c r="AV350" s="13" t="s">
        <v>82</v>
      </c>
      <c r="AW350" s="13" t="s">
        <v>31</v>
      </c>
      <c r="AX350" s="13" t="s">
        <v>72</v>
      </c>
      <c r="AY350" s="204" t="s">
        <v>139</v>
      </c>
    </row>
    <row r="351" spans="1:65" s="14" customFormat="1" ht="11.25">
      <c r="B351" s="205"/>
      <c r="C351" s="206"/>
      <c r="D351" s="188" t="s">
        <v>153</v>
      </c>
      <c r="E351" s="207" t="s">
        <v>19</v>
      </c>
      <c r="F351" s="208" t="s">
        <v>188</v>
      </c>
      <c r="G351" s="206"/>
      <c r="H351" s="209">
        <v>1171.1500000000001</v>
      </c>
      <c r="I351" s="210"/>
      <c r="J351" s="206"/>
      <c r="K351" s="206"/>
      <c r="L351" s="211"/>
      <c r="M351" s="212"/>
      <c r="N351" s="213"/>
      <c r="O351" s="213"/>
      <c r="P351" s="213"/>
      <c r="Q351" s="213"/>
      <c r="R351" s="213"/>
      <c r="S351" s="213"/>
      <c r="T351" s="214"/>
      <c r="AT351" s="215" t="s">
        <v>153</v>
      </c>
      <c r="AU351" s="215" t="s">
        <v>82</v>
      </c>
      <c r="AV351" s="14" t="s">
        <v>147</v>
      </c>
      <c r="AW351" s="14" t="s">
        <v>31</v>
      </c>
      <c r="AX351" s="14" t="s">
        <v>80</v>
      </c>
      <c r="AY351" s="215" t="s">
        <v>139</v>
      </c>
    </row>
    <row r="352" spans="1:65" s="13" customFormat="1" ht="11.25">
      <c r="B352" s="194"/>
      <c r="C352" s="195"/>
      <c r="D352" s="188" t="s">
        <v>153</v>
      </c>
      <c r="E352" s="195"/>
      <c r="F352" s="197" t="s">
        <v>572</v>
      </c>
      <c r="G352" s="195"/>
      <c r="H352" s="198">
        <v>1194.5730000000001</v>
      </c>
      <c r="I352" s="199"/>
      <c r="J352" s="195"/>
      <c r="K352" s="195"/>
      <c r="L352" s="200"/>
      <c r="M352" s="201"/>
      <c r="N352" s="202"/>
      <c r="O352" s="202"/>
      <c r="P352" s="202"/>
      <c r="Q352" s="202"/>
      <c r="R352" s="202"/>
      <c r="S352" s="202"/>
      <c r="T352" s="203"/>
      <c r="AT352" s="204" t="s">
        <v>153</v>
      </c>
      <c r="AU352" s="204" t="s">
        <v>82</v>
      </c>
      <c r="AV352" s="13" t="s">
        <v>82</v>
      </c>
      <c r="AW352" s="13" t="s">
        <v>4</v>
      </c>
      <c r="AX352" s="13" t="s">
        <v>80</v>
      </c>
      <c r="AY352" s="204" t="s">
        <v>139</v>
      </c>
    </row>
    <row r="353" spans="1:65" s="2" customFormat="1" ht="14.45" customHeight="1">
      <c r="A353" s="36"/>
      <c r="B353" s="37"/>
      <c r="C353" s="226" t="s">
        <v>573</v>
      </c>
      <c r="D353" s="226" t="s">
        <v>237</v>
      </c>
      <c r="E353" s="227" t="s">
        <v>574</v>
      </c>
      <c r="F353" s="228" t="s">
        <v>575</v>
      </c>
      <c r="G353" s="229" t="s">
        <v>145</v>
      </c>
      <c r="H353" s="230">
        <v>24.48</v>
      </c>
      <c r="I353" s="231"/>
      <c r="J353" s="232">
        <f>ROUND(I353*H353,2)</f>
        <v>0</v>
      </c>
      <c r="K353" s="228" t="s">
        <v>146</v>
      </c>
      <c r="L353" s="233"/>
      <c r="M353" s="234" t="s">
        <v>19</v>
      </c>
      <c r="N353" s="235" t="s">
        <v>43</v>
      </c>
      <c r="O353" s="66"/>
      <c r="P353" s="184">
        <f>O353*H353</f>
        <v>0</v>
      </c>
      <c r="Q353" s="184">
        <v>4.4999999999999997E-3</v>
      </c>
      <c r="R353" s="184">
        <f>Q353*H353</f>
        <v>0.11015999999999999</v>
      </c>
      <c r="S353" s="184">
        <v>0</v>
      </c>
      <c r="T353" s="185">
        <f>S353*H353</f>
        <v>0</v>
      </c>
      <c r="U353" s="36"/>
      <c r="V353" s="36"/>
      <c r="W353" s="36"/>
      <c r="X353" s="36"/>
      <c r="Y353" s="36"/>
      <c r="Z353" s="36"/>
      <c r="AA353" s="36"/>
      <c r="AB353" s="36"/>
      <c r="AC353" s="36"/>
      <c r="AD353" s="36"/>
      <c r="AE353" s="36"/>
      <c r="AR353" s="186" t="s">
        <v>240</v>
      </c>
      <c r="AT353" s="186" t="s">
        <v>237</v>
      </c>
      <c r="AU353" s="186" t="s">
        <v>82</v>
      </c>
      <c r="AY353" s="19" t="s">
        <v>139</v>
      </c>
      <c r="BE353" s="187">
        <f>IF(N353="základní",J353,0)</f>
        <v>0</v>
      </c>
      <c r="BF353" s="187">
        <f>IF(N353="snížená",J353,0)</f>
        <v>0</v>
      </c>
      <c r="BG353" s="187">
        <f>IF(N353="zákl. přenesená",J353,0)</f>
        <v>0</v>
      </c>
      <c r="BH353" s="187">
        <f>IF(N353="sníž. přenesená",J353,0)</f>
        <v>0</v>
      </c>
      <c r="BI353" s="187">
        <f>IF(N353="nulová",J353,0)</f>
        <v>0</v>
      </c>
      <c r="BJ353" s="19" t="s">
        <v>80</v>
      </c>
      <c r="BK353" s="187">
        <f>ROUND(I353*H353,2)</f>
        <v>0</v>
      </c>
      <c r="BL353" s="19" t="s">
        <v>206</v>
      </c>
      <c r="BM353" s="186" t="s">
        <v>576</v>
      </c>
    </row>
    <row r="354" spans="1:65" s="2" customFormat="1" ht="11.25">
      <c r="A354" s="36"/>
      <c r="B354" s="37"/>
      <c r="C354" s="38"/>
      <c r="D354" s="188" t="s">
        <v>149</v>
      </c>
      <c r="E354" s="38"/>
      <c r="F354" s="189" t="s">
        <v>575</v>
      </c>
      <c r="G354" s="38"/>
      <c r="H354" s="38"/>
      <c r="I354" s="190"/>
      <c r="J354" s="38"/>
      <c r="K354" s="38"/>
      <c r="L354" s="41"/>
      <c r="M354" s="191"/>
      <c r="N354" s="192"/>
      <c r="O354" s="66"/>
      <c r="P354" s="66"/>
      <c r="Q354" s="66"/>
      <c r="R354" s="66"/>
      <c r="S354" s="66"/>
      <c r="T354" s="67"/>
      <c r="U354" s="36"/>
      <c r="V354" s="36"/>
      <c r="W354" s="36"/>
      <c r="X354" s="36"/>
      <c r="Y354" s="36"/>
      <c r="Z354" s="36"/>
      <c r="AA354" s="36"/>
      <c r="AB354" s="36"/>
      <c r="AC354" s="36"/>
      <c r="AD354" s="36"/>
      <c r="AE354" s="36"/>
      <c r="AT354" s="19" t="s">
        <v>149</v>
      </c>
      <c r="AU354" s="19" t="s">
        <v>82</v>
      </c>
    </row>
    <row r="355" spans="1:65" s="13" customFormat="1" ht="11.25">
      <c r="B355" s="194"/>
      <c r="C355" s="195"/>
      <c r="D355" s="188" t="s">
        <v>153</v>
      </c>
      <c r="E355" s="196" t="s">
        <v>19</v>
      </c>
      <c r="F355" s="197" t="s">
        <v>577</v>
      </c>
      <c r="G355" s="195"/>
      <c r="H355" s="198">
        <v>24</v>
      </c>
      <c r="I355" s="199"/>
      <c r="J355" s="195"/>
      <c r="K355" s="195"/>
      <c r="L355" s="200"/>
      <c r="M355" s="201"/>
      <c r="N355" s="202"/>
      <c r="O355" s="202"/>
      <c r="P355" s="202"/>
      <c r="Q355" s="202"/>
      <c r="R355" s="202"/>
      <c r="S355" s="202"/>
      <c r="T355" s="203"/>
      <c r="AT355" s="204" t="s">
        <v>153</v>
      </c>
      <c r="AU355" s="204" t="s">
        <v>82</v>
      </c>
      <c r="AV355" s="13" t="s">
        <v>82</v>
      </c>
      <c r="AW355" s="13" t="s">
        <v>31</v>
      </c>
      <c r="AX355" s="13" t="s">
        <v>80</v>
      </c>
      <c r="AY355" s="204" t="s">
        <v>139</v>
      </c>
    </row>
    <row r="356" spans="1:65" s="13" customFormat="1" ht="11.25">
      <c r="B356" s="194"/>
      <c r="C356" s="195"/>
      <c r="D356" s="188" t="s">
        <v>153</v>
      </c>
      <c r="E356" s="195"/>
      <c r="F356" s="197" t="s">
        <v>578</v>
      </c>
      <c r="G356" s="195"/>
      <c r="H356" s="198">
        <v>24.48</v>
      </c>
      <c r="I356" s="199"/>
      <c r="J356" s="195"/>
      <c r="K356" s="195"/>
      <c r="L356" s="200"/>
      <c r="M356" s="201"/>
      <c r="N356" s="202"/>
      <c r="O356" s="202"/>
      <c r="P356" s="202"/>
      <c r="Q356" s="202"/>
      <c r="R356" s="202"/>
      <c r="S356" s="202"/>
      <c r="T356" s="203"/>
      <c r="AT356" s="204" t="s">
        <v>153</v>
      </c>
      <c r="AU356" s="204" t="s">
        <v>82</v>
      </c>
      <c r="AV356" s="13" t="s">
        <v>82</v>
      </c>
      <c r="AW356" s="13" t="s">
        <v>4</v>
      </c>
      <c r="AX356" s="13" t="s">
        <v>80</v>
      </c>
      <c r="AY356" s="204" t="s">
        <v>139</v>
      </c>
    </row>
    <row r="357" spans="1:65" s="2" customFormat="1" ht="14.45" customHeight="1">
      <c r="A357" s="36"/>
      <c r="B357" s="37"/>
      <c r="C357" s="175" t="s">
        <v>579</v>
      </c>
      <c r="D357" s="175" t="s">
        <v>142</v>
      </c>
      <c r="E357" s="176" t="s">
        <v>580</v>
      </c>
      <c r="F357" s="177" t="s">
        <v>581</v>
      </c>
      <c r="G357" s="178" t="s">
        <v>145</v>
      </c>
      <c r="H357" s="179">
        <v>597.57500000000005</v>
      </c>
      <c r="I357" s="180"/>
      <c r="J357" s="181">
        <f>ROUND(I357*H357,2)</f>
        <v>0</v>
      </c>
      <c r="K357" s="177" t="s">
        <v>146</v>
      </c>
      <c r="L357" s="41"/>
      <c r="M357" s="182" t="s">
        <v>19</v>
      </c>
      <c r="N357" s="183" t="s">
        <v>43</v>
      </c>
      <c r="O357" s="66"/>
      <c r="P357" s="184">
        <f>O357*H357</f>
        <v>0</v>
      </c>
      <c r="Q357" s="184">
        <v>1E-4</v>
      </c>
      <c r="R357" s="184">
        <f>Q357*H357</f>
        <v>5.9757500000000005E-2</v>
      </c>
      <c r="S357" s="184">
        <v>0</v>
      </c>
      <c r="T357" s="185">
        <f>S357*H357</f>
        <v>0</v>
      </c>
      <c r="U357" s="36"/>
      <c r="V357" s="36"/>
      <c r="W357" s="36"/>
      <c r="X357" s="36"/>
      <c r="Y357" s="36"/>
      <c r="Z357" s="36"/>
      <c r="AA357" s="36"/>
      <c r="AB357" s="36"/>
      <c r="AC357" s="36"/>
      <c r="AD357" s="36"/>
      <c r="AE357" s="36"/>
      <c r="AR357" s="186" t="s">
        <v>206</v>
      </c>
      <c r="AT357" s="186" t="s">
        <v>142</v>
      </c>
      <c r="AU357" s="186" t="s">
        <v>82</v>
      </c>
      <c r="AY357" s="19" t="s">
        <v>139</v>
      </c>
      <c r="BE357" s="187">
        <f>IF(N357="základní",J357,0)</f>
        <v>0</v>
      </c>
      <c r="BF357" s="187">
        <f>IF(N357="snížená",J357,0)</f>
        <v>0</v>
      </c>
      <c r="BG357" s="187">
        <f>IF(N357="zákl. přenesená",J357,0)</f>
        <v>0</v>
      </c>
      <c r="BH357" s="187">
        <f>IF(N357="sníž. přenesená",J357,0)</f>
        <v>0</v>
      </c>
      <c r="BI357" s="187">
        <f>IF(N357="nulová",J357,0)</f>
        <v>0</v>
      </c>
      <c r="BJ357" s="19" t="s">
        <v>80</v>
      </c>
      <c r="BK357" s="187">
        <f>ROUND(I357*H357,2)</f>
        <v>0</v>
      </c>
      <c r="BL357" s="19" t="s">
        <v>206</v>
      </c>
      <c r="BM357" s="186" t="s">
        <v>582</v>
      </c>
    </row>
    <row r="358" spans="1:65" s="2" customFormat="1" ht="19.5">
      <c r="A358" s="36"/>
      <c r="B358" s="37"/>
      <c r="C358" s="38"/>
      <c r="D358" s="188" t="s">
        <v>149</v>
      </c>
      <c r="E358" s="38"/>
      <c r="F358" s="189" t="s">
        <v>583</v>
      </c>
      <c r="G358" s="38"/>
      <c r="H358" s="38"/>
      <c r="I358" s="190"/>
      <c r="J358" s="38"/>
      <c r="K358" s="38"/>
      <c r="L358" s="41"/>
      <c r="M358" s="191"/>
      <c r="N358" s="192"/>
      <c r="O358" s="66"/>
      <c r="P358" s="66"/>
      <c r="Q358" s="66"/>
      <c r="R358" s="66"/>
      <c r="S358" s="66"/>
      <c r="T358" s="67"/>
      <c r="U358" s="36"/>
      <c r="V358" s="36"/>
      <c r="W358" s="36"/>
      <c r="X358" s="36"/>
      <c r="Y358" s="36"/>
      <c r="Z358" s="36"/>
      <c r="AA358" s="36"/>
      <c r="AB358" s="36"/>
      <c r="AC358" s="36"/>
      <c r="AD358" s="36"/>
      <c r="AE358" s="36"/>
      <c r="AT358" s="19" t="s">
        <v>149</v>
      </c>
      <c r="AU358" s="19" t="s">
        <v>82</v>
      </c>
    </row>
    <row r="359" spans="1:65" s="2" customFormat="1" ht="107.25">
      <c r="A359" s="36"/>
      <c r="B359" s="37"/>
      <c r="C359" s="38"/>
      <c r="D359" s="188" t="s">
        <v>151</v>
      </c>
      <c r="E359" s="38"/>
      <c r="F359" s="193" t="s">
        <v>560</v>
      </c>
      <c r="G359" s="38"/>
      <c r="H359" s="38"/>
      <c r="I359" s="190"/>
      <c r="J359" s="38"/>
      <c r="K359" s="38"/>
      <c r="L359" s="41"/>
      <c r="M359" s="191"/>
      <c r="N359" s="192"/>
      <c r="O359" s="66"/>
      <c r="P359" s="66"/>
      <c r="Q359" s="66"/>
      <c r="R359" s="66"/>
      <c r="S359" s="66"/>
      <c r="T359" s="67"/>
      <c r="U359" s="36"/>
      <c r="V359" s="36"/>
      <c r="W359" s="36"/>
      <c r="X359" s="36"/>
      <c r="Y359" s="36"/>
      <c r="Z359" s="36"/>
      <c r="AA359" s="36"/>
      <c r="AB359" s="36"/>
      <c r="AC359" s="36"/>
      <c r="AD359" s="36"/>
      <c r="AE359" s="36"/>
      <c r="AT359" s="19" t="s">
        <v>151</v>
      </c>
      <c r="AU359" s="19" t="s">
        <v>82</v>
      </c>
    </row>
    <row r="360" spans="1:65" s="2" customFormat="1" ht="14.45" customHeight="1">
      <c r="A360" s="36"/>
      <c r="B360" s="37"/>
      <c r="C360" s="175" t="s">
        <v>584</v>
      </c>
      <c r="D360" s="175" t="s">
        <v>142</v>
      </c>
      <c r="E360" s="176" t="s">
        <v>585</v>
      </c>
      <c r="F360" s="177" t="s">
        <v>586</v>
      </c>
      <c r="G360" s="178" t="s">
        <v>171</v>
      </c>
      <c r="H360" s="179">
        <v>24.882000000000001</v>
      </c>
      <c r="I360" s="180"/>
      <c r="J360" s="181">
        <f>ROUND(I360*H360,2)</f>
        <v>0</v>
      </c>
      <c r="K360" s="177" t="s">
        <v>146</v>
      </c>
      <c r="L360" s="41"/>
      <c r="M360" s="182" t="s">
        <v>19</v>
      </c>
      <c r="N360" s="183" t="s">
        <v>43</v>
      </c>
      <c r="O360" s="66"/>
      <c r="P360" s="184">
        <f>O360*H360</f>
        <v>0</v>
      </c>
      <c r="Q360" s="184">
        <v>0</v>
      </c>
      <c r="R360" s="184">
        <f>Q360*H360</f>
        <v>0</v>
      </c>
      <c r="S360" s="184">
        <v>0</v>
      </c>
      <c r="T360" s="185">
        <f>S360*H360</f>
        <v>0</v>
      </c>
      <c r="U360" s="36"/>
      <c r="V360" s="36"/>
      <c r="W360" s="36"/>
      <c r="X360" s="36"/>
      <c r="Y360" s="36"/>
      <c r="Z360" s="36"/>
      <c r="AA360" s="36"/>
      <c r="AB360" s="36"/>
      <c r="AC360" s="36"/>
      <c r="AD360" s="36"/>
      <c r="AE360" s="36"/>
      <c r="AR360" s="186" t="s">
        <v>206</v>
      </c>
      <c r="AT360" s="186" t="s">
        <v>142</v>
      </c>
      <c r="AU360" s="186" t="s">
        <v>82</v>
      </c>
      <c r="AY360" s="19" t="s">
        <v>139</v>
      </c>
      <c r="BE360" s="187">
        <f>IF(N360="základní",J360,0)</f>
        <v>0</v>
      </c>
      <c r="BF360" s="187">
        <f>IF(N360="snížená",J360,0)</f>
        <v>0</v>
      </c>
      <c r="BG360" s="187">
        <f>IF(N360="zákl. přenesená",J360,0)</f>
        <v>0</v>
      </c>
      <c r="BH360" s="187">
        <f>IF(N360="sníž. přenesená",J360,0)</f>
        <v>0</v>
      </c>
      <c r="BI360" s="187">
        <f>IF(N360="nulová",J360,0)</f>
        <v>0</v>
      </c>
      <c r="BJ360" s="19" t="s">
        <v>80</v>
      </c>
      <c r="BK360" s="187">
        <f>ROUND(I360*H360,2)</f>
        <v>0</v>
      </c>
      <c r="BL360" s="19" t="s">
        <v>206</v>
      </c>
      <c r="BM360" s="186" t="s">
        <v>587</v>
      </c>
    </row>
    <row r="361" spans="1:65" s="2" customFormat="1" ht="19.5">
      <c r="A361" s="36"/>
      <c r="B361" s="37"/>
      <c r="C361" s="38"/>
      <c r="D361" s="188" t="s">
        <v>149</v>
      </c>
      <c r="E361" s="38"/>
      <c r="F361" s="189" t="s">
        <v>588</v>
      </c>
      <c r="G361" s="38"/>
      <c r="H361" s="38"/>
      <c r="I361" s="190"/>
      <c r="J361" s="38"/>
      <c r="K361" s="38"/>
      <c r="L361" s="41"/>
      <c r="M361" s="191"/>
      <c r="N361" s="192"/>
      <c r="O361" s="66"/>
      <c r="P361" s="66"/>
      <c r="Q361" s="66"/>
      <c r="R361" s="66"/>
      <c r="S361" s="66"/>
      <c r="T361" s="67"/>
      <c r="U361" s="36"/>
      <c r="V361" s="36"/>
      <c r="W361" s="36"/>
      <c r="X361" s="36"/>
      <c r="Y361" s="36"/>
      <c r="Z361" s="36"/>
      <c r="AA361" s="36"/>
      <c r="AB361" s="36"/>
      <c r="AC361" s="36"/>
      <c r="AD361" s="36"/>
      <c r="AE361" s="36"/>
      <c r="AT361" s="19" t="s">
        <v>149</v>
      </c>
      <c r="AU361" s="19" t="s">
        <v>82</v>
      </c>
    </row>
    <row r="362" spans="1:65" s="2" customFormat="1" ht="78">
      <c r="A362" s="36"/>
      <c r="B362" s="37"/>
      <c r="C362" s="38"/>
      <c r="D362" s="188" t="s">
        <v>151</v>
      </c>
      <c r="E362" s="38"/>
      <c r="F362" s="193" t="s">
        <v>589</v>
      </c>
      <c r="G362" s="38"/>
      <c r="H362" s="38"/>
      <c r="I362" s="190"/>
      <c r="J362" s="38"/>
      <c r="K362" s="38"/>
      <c r="L362" s="41"/>
      <c r="M362" s="191"/>
      <c r="N362" s="192"/>
      <c r="O362" s="66"/>
      <c r="P362" s="66"/>
      <c r="Q362" s="66"/>
      <c r="R362" s="66"/>
      <c r="S362" s="66"/>
      <c r="T362" s="67"/>
      <c r="U362" s="36"/>
      <c r="V362" s="36"/>
      <c r="W362" s="36"/>
      <c r="X362" s="36"/>
      <c r="Y362" s="36"/>
      <c r="Z362" s="36"/>
      <c r="AA362" s="36"/>
      <c r="AB362" s="36"/>
      <c r="AC362" s="36"/>
      <c r="AD362" s="36"/>
      <c r="AE362" s="36"/>
      <c r="AT362" s="19" t="s">
        <v>151</v>
      </c>
      <c r="AU362" s="19" t="s">
        <v>82</v>
      </c>
    </row>
    <row r="363" spans="1:65" s="2" customFormat="1" ht="14.45" customHeight="1">
      <c r="A363" s="36"/>
      <c r="B363" s="37"/>
      <c r="C363" s="175" t="s">
        <v>590</v>
      </c>
      <c r="D363" s="175" t="s">
        <v>142</v>
      </c>
      <c r="E363" s="176" t="s">
        <v>591</v>
      </c>
      <c r="F363" s="177" t="s">
        <v>592</v>
      </c>
      <c r="G363" s="178" t="s">
        <v>171</v>
      </c>
      <c r="H363" s="179">
        <v>24.882000000000001</v>
      </c>
      <c r="I363" s="180"/>
      <c r="J363" s="181">
        <f>ROUND(I363*H363,2)</f>
        <v>0</v>
      </c>
      <c r="K363" s="177" t="s">
        <v>146</v>
      </c>
      <c r="L363" s="41"/>
      <c r="M363" s="182" t="s">
        <v>19</v>
      </c>
      <c r="N363" s="183" t="s">
        <v>43</v>
      </c>
      <c r="O363" s="66"/>
      <c r="P363" s="184">
        <f>O363*H363</f>
        <v>0</v>
      </c>
      <c r="Q363" s="184">
        <v>0</v>
      </c>
      <c r="R363" s="184">
        <f>Q363*H363</f>
        <v>0</v>
      </c>
      <c r="S363" s="184">
        <v>0</v>
      </c>
      <c r="T363" s="185">
        <f>S363*H363</f>
        <v>0</v>
      </c>
      <c r="U363" s="36"/>
      <c r="V363" s="36"/>
      <c r="W363" s="36"/>
      <c r="X363" s="36"/>
      <c r="Y363" s="36"/>
      <c r="Z363" s="36"/>
      <c r="AA363" s="36"/>
      <c r="AB363" s="36"/>
      <c r="AC363" s="36"/>
      <c r="AD363" s="36"/>
      <c r="AE363" s="36"/>
      <c r="AR363" s="186" t="s">
        <v>206</v>
      </c>
      <c r="AT363" s="186" t="s">
        <v>142</v>
      </c>
      <c r="AU363" s="186" t="s">
        <v>82</v>
      </c>
      <c r="AY363" s="19" t="s">
        <v>139</v>
      </c>
      <c r="BE363" s="187">
        <f>IF(N363="základní",J363,0)</f>
        <v>0</v>
      </c>
      <c r="BF363" s="187">
        <f>IF(N363="snížená",J363,0)</f>
        <v>0</v>
      </c>
      <c r="BG363" s="187">
        <f>IF(N363="zákl. přenesená",J363,0)</f>
        <v>0</v>
      </c>
      <c r="BH363" s="187">
        <f>IF(N363="sníž. přenesená",J363,0)</f>
        <v>0</v>
      </c>
      <c r="BI363" s="187">
        <f>IF(N363="nulová",J363,0)</f>
        <v>0</v>
      </c>
      <c r="BJ363" s="19" t="s">
        <v>80</v>
      </c>
      <c r="BK363" s="187">
        <f>ROUND(I363*H363,2)</f>
        <v>0</v>
      </c>
      <c r="BL363" s="19" t="s">
        <v>206</v>
      </c>
      <c r="BM363" s="186" t="s">
        <v>593</v>
      </c>
    </row>
    <row r="364" spans="1:65" s="2" customFormat="1" ht="19.5">
      <c r="A364" s="36"/>
      <c r="B364" s="37"/>
      <c r="C364" s="38"/>
      <c r="D364" s="188" t="s">
        <v>149</v>
      </c>
      <c r="E364" s="38"/>
      <c r="F364" s="189" t="s">
        <v>594</v>
      </c>
      <c r="G364" s="38"/>
      <c r="H364" s="38"/>
      <c r="I364" s="190"/>
      <c r="J364" s="38"/>
      <c r="K364" s="38"/>
      <c r="L364" s="41"/>
      <c r="M364" s="191"/>
      <c r="N364" s="192"/>
      <c r="O364" s="66"/>
      <c r="P364" s="66"/>
      <c r="Q364" s="66"/>
      <c r="R364" s="66"/>
      <c r="S364" s="66"/>
      <c r="T364" s="67"/>
      <c r="U364" s="36"/>
      <c r="V364" s="36"/>
      <c r="W364" s="36"/>
      <c r="X364" s="36"/>
      <c r="Y364" s="36"/>
      <c r="Z364" s="36"/>
      <c r="AA364" s="36"/>
      <c r="AB364" s="36"/>
      <c r="AC364" s="36"/>
      <c r="AD364" s="36"/>
      <c r="AE364" s="36"/>
      <c r="AT364" s="19" t="s">
        <v>149</v>
      </c>
      <c r="AU364" s="19" t="s">
        <v>82</v>
      </c>
    </row>
    <row r="365" spans="1:65" s="2" customFormat="1" ht="78">
      <c r="A365" s="36"/>
      <c r="B365" s="37"/>
      <c r="C365" s="38"/>
      <c r="D365" s="188" t="s">
        <v>151</v>
      </c>
      <c r="E365" s="38"/>
      <c r="F365" s="193" t="s">
        <v>589</v>
      </c>
      <c r="G365" s="38"/>
      <c r="H365" s="38"/>
      <c r="I365" s="190"/>
      <c r="J365" s="38"/>
      <c r="K365" s="38"/>
      <c r="L365" s="41"/>
      <c r="M365" s="191"/>
      <c r="N365" s="192"/>
      <c r="O365" s="66"/>
      <c r="P365" s="66"/>
      <c r="Q365" s="66"/>
      <c r="R365" s="66"/>
      <c r="S365" s="66"/>
      <c r="T365" s="67"/>
      <c r="U365" s="36"/>
      <c r="V365" s="36"/>
      <c r="W365" s="36"/>
      <c r="X365" s="36"/>
      <c r="Y365" s="36"/>
      <c r="Z365" s="36"/>
      <c r="AA365" s="36"/>
      <c r="AB365" s="36"/>
      <c r="AC365" s="36"/>
      <c r="AD365" s="36"/>
      <c r="AE365" s="36"/>
      <c r="AT365" s="19" t="s">
        <v>151</v>
      </c>
      <c r="AU365" s="19" t="s">
        <v>82</v>
      </c>
    </row>
    <row r="366" spans="1:65" s="12" customFormat="1" ht="22.9" customHeight="1">
      <c r="B366" s="159"/>
      <c r="C366" s="160"/>
      <c r="D366" s="161" t="s">
        <v>71</v>
      </c>
      <c r="E366" s="173" t="s">
        <v>260</v>
      </c>
      <c r="F366" s="173" t="s">
        <v>261</v>
      </c>
      <c r="G366" s="160"/>
      <c r="H366" s="160"/>
      <c r="I366" s="163"/>
      <c r="J366" s="174">
        <f>BK366</f>
        <v>0</v>
      </c>
      <c r="K366" s="160"/>
      <c r="L366" s="165"/>
      <c r="M366" s="166"/>
      <c r="N366" s="167"/>
      <c r="O366" s="167"/>
      <c r="P366" s="168">
        <f>SUM(P367:P374)</f>
        <v>0</v>
      </c>
      <c r="Q366" s="167"/>
      <c r="R366" s="168">
        <f>SUM(R367:R374)</f>
        <v>6.3899999999999998E-3</v>
      </c>
      <c r="S366" s="167"/>
      <c r="T366" s="169">
        <f>SUM(T367:T374)</f>
        <v>0</v>
      </c>
      <c r="AR366" s="170" t="s">
        <v>82</v>
      </c>
      <c r="AT366" s="171" t="s">
        <v>71</v>
      </c>
      <c r="AU366" s="171" t="s">
        <v>80</v>
      </c>
      <c r="AY366" s="170" t="s">
        <v>139</v>
      </c>
      <c r="BK366" s="172">
        <f>SUM(BK367:BK374)</f>
        <v>0</v>
      </c>
    </row>
    <row r="367" spans="1:65" s="2" customFormat="1" ht="14.45" customHeight="1">
      <c r="A367" s="36"/>
      <c r="B367" s="37"/>
      <c r="C367" s="175" t="s">
        <v>595</v>
      </c>
      <c r="D367" s="175" t="s">
        <v>142</v>
      </c>
      <c r="E367" s="176" t="s">
        <v>596</v>
      </c>
      <c r="F367" s="177" t="s">
        <v>597</v>
      </c>
      <c r="G367" s="178" t="s">
        <v>265</v>
      </c>
      <c r="H367" s="179">
        <v>3</v>
      </c>
      <c r="I367" s="180"/>
      <c r="J367" s="181">
        <f>ROUND(I367*H367,2)</f>
        <v>0</v>
      </c>
      <c r="K367" s="177" t="s">
        <v>146</v>
      </c>
      <c r="L367" s="41"/>
      <c r="M367" s="182" t="s">
        <v>19</v>
      </c>
      <c r="N367" s="183" t="s">
        <v>43</v>
      </c>
      <c r="O367" s="66"/>
      <c r="P367" s="184">
        <f>O367*H367</f>
        <v>0</v>
      </c>
      <c r="Q367" s="184">
        <v>2.1299999999999999E-3</v>
      </c>
      <c r="R367" s="184">
        <f>Q367*H367</f>
        <v>6.3899999999999998E-3</v>
      </c>
      <c r="S367" s="184">
        <v>0</v>
      </c>
      <c r="T367" s="185">
        <f>S367*H367</f>
        <v>0</v>
      </c>
      <c r="U367" s="36"/>
      <c r="V367" s="36"/>
      <c r="W367" s="36"/>
      <c r="X367" s="36"/>
      <c r="Y367" s="36"/>
      <c r="Z367" s="36"/>
      <c r="AA367" s="36"/>
      <c r="AB367" s="36"/>
      <c r="AC367" s="36"/>
      <c r="AD367" s="36"/>
      <c r="AE367" s="36"/>
      <c r="AR367" s="186" t="s">
        <v>206</v>
      </c>
      <c r="AT367" s="186" t="s">
        <v>142</v>
      </c>
      <c r="AU367" s="186" t="s">
        <v>82</v>
      </c>
      <c r="AY367" s="19" t="s">
        <v>139</v>
      </c>
      <c r="BE367" s="187">
        <f>IF(N367="základní",J367,0)</f>
        <v>0</v>
      </c>
      <c r="BF367" s="187">
        <f>IF(N367="snížená",J367,0)</f>
        <v>0</v>
      </c>
      <c r="BG367" s="187">
        <f>IF(N367="zákl. přenesená",J367,0)</f>
        <v>0</v>
      </c>
      <c r="BH367" s="187">
        <f>IF(N367="sníž. přenesená",J367,0)</f>
        <v>0</v>
      </c>
      <c r="BI367" s="187">
        <f>IF(N367="nulová",J367,0)</f>
        <v>0</v>
      </c>
      <c r="BJ367" s="19" t="s">
        <v>80</v>
      </c>
      <c r="BK367" s="187">
        <f>ROUND(I367*H367,2)</f>
        <v>0</v>
      </c>
      <c r="BL367" s="19" t="s">
        <v>206</v>
      </c>
      <c r="BM367" s="186" t="s">
        <v>598</v>
      </c>
    </row>
    <row r="368" spans="1:65" s="2" customFormat="1" ht="11.25">
      <c r="A368" s="36"/>
      <c r="B368" s="37"/>
      <c r="C368" s="38"/>
      <c r="D368" s="188" t="s">
        <v>149</v>
      </c>
      <c r="E368" s="38"/>
      <c r="F368" s="189" t="s">
        <v>599</v>
      </c>
      <c r="G368" s="38"/>
      <c r="H368" s="38"/>
      <c r="I368" s="190"/>
      <c r="J368" s="38"/>
      <c r="K368" s="38"/>
      <c r="L368" s="41"/>
      <c r="M368" s="191"/>
      <c r="N368" s="192"/>
      <c r="O368" s="66"/>
      <c r="P368" s="66"/>
      <c r="Q368" s="66"/>
      <c r="R368" s="66"/>
      <c r="S368" s="66"/>
      <c r="T368" s="67"/>
      <c r="U368" s="36"/>
      <c r="V368" s="36"/>
      <c r="W368" s="36"/>
      <c r="X368" s="36"/>
      <c r="Y368" s="36"/>
      <c r="Z368" s="36"/>
      <c r="AA368" s="36"/>
      <c r="AB368" s="36"/>
      <c r="AC368" s="36"/>
      <c r="AD368" s="36"/>
      <c r="AE368" s="36"/>
      <c r="AT368" s="19" t="s">
        <v>149</v>
      </c>
      <c r="AU368" s="19" t="s">
        <v>82</v>
      </c>
    </row>
    <row r="369" spans="1:65" s="2" customFormat="1" ht="14.45" customHeight="1">
      <c r="A369" s="36"/>
      <c r="B369" s="37"/>
      <c r="C369" s="175" t="s">
        <v>600</v>
      </c>
      <c r="D369" s="175" t="s">
        <v>142</v>
      </c>
      <c r="E369" s="176" t="s">
        <v>601</v>
      </c>
      <c r="F369" s="177" t="s">
        <v>602</v>
      </c>
      <c r="G369" s="178" t="s">
        <v>171</v>
      </c>
      <c r="H369" s="179">
        <v>6.0000000000000001E-3</v>
      </c>
      <c r="I369" s="180"/>
      <c r="J369" s="181">
        <f>ROUND(I369*H369,2)</f>
        <v>0</v>
      </c>
      <c r="K369" s="177" t="s">
        <v>146</v>
      </c>
      <c r="L369" s="41"/>
      <c r="M369" s="182" t="s">
        <v>19</v>
      </c>
      <c r="N369" s="183" t="s">
        <v>43</v>
      </c>
      <c r="O369" s="66"/>
      <c r="P369" s="184">
        <f>O369*H369</f>
        <v>0</v>
      </c>
      <c r="Q369" s="184">
        <v>0</v>
      </c>
      <c r="R369" s="184">
        <f>Q369*H369</f>
        <v>0</v>
      </c>
      <c r="S369" s="184">
        <v>0</v>
      </c>
      <c r="T369" s="185">
        <f>S369*H369</f>
        <v>0</v>
      </c>
      <c r="U369" s="36"/>
      <c r="V369" s="36"/>
      <c r="W369" s="36"/>
      <c r="X369" s="36"/>
      <c r="Y369" s="36"/>
      <c r="Z369" s="36"/>
      <c r="AA369" s="36"/>
      <c r="AB369" s="36"/>
      <c r="AC369" s="36"/>
      <c r="AD369" s="36"/>
      <c r="AE369" s="36"/>
      <c r="AR369" s="186" t="s">
        <v>206</v>
      </c>
      <c r="AT369" s="186" t="s">
        <v>142</v>
      </c>
      <c r="AU369" s="186" t="s">
        <v>82</v>
      </c>
      <c r="AY369" s="19" t="s">
        <v>139</v>
      </c>
      <c r="BE369" s="187">
        <f>IF(N369="základní",J369,0)</f>
        <v>0</v>
      </c>
      <c r="BF369" s="187">
        <f>IF(N369="snížená",J369,0)</f>
        <v>0</v>
      </c>
      <c r="BG369" s="187">
        <f>IF(N369="zákl. přenesená",J369,0)</f>
        <v>0</v>
      </c>
      <c r="BH369" s="187">
        <f>IF(N369="sníž. přenesená",J369,0)</f>
        <v>0</v>
      </c>
      <c r="BI369" s="187">
        <f>IF(N369="nulová",J369,0)</f>
        <v>0</v>
      </c>
      <c r="BJ369" s="19" t="s">
        <v>80</v>
      </c>
      <c r="BK369" s="187">
        <f>ROUND(I369*H369,2)</f>
        <v>0</v>
      </c>
      <c r="BL369" s="19" t="s">
        <v>206</v>
      </c>
      <c r="BM369" s="186" t="s">
        <v>603</v>
      </c>
    </row>
    <row r="370" spans="1:65" s="2" customFormat="1" ht="19.5">
      <c r="A370" s="36"/>
      <c r="B370" s="37"/>
      <c r="C370" s="38"/>
      <c r="D370" s="188" t="s">
        <v>149</v>
      </c>
      <c r="E370" s="38"/>
      <c r="F370" s="189" t="s">
        <v>604</v>
      </c>
      <c r="G370" s="38"/>
      <c r="H370" s="38"/>
      <c r="I370" s="190"/>
      <c r="J370" s="38"/>
      <c r="K370" s="38"/>
      <c r="L370" s="41"/>
      <c r="M370" s="191"/>
      <c r="N370" s="192"/>
      <c r="O370" s="66"/>
      <c r="P370" s="66"/>
      <c r="Q370" s="66"/>
      <c r="R370" s="66"/>
      <c r="S370" s="66"/>
      <c r="T370" s="67"/>
      <c r="U370" s="36"/>
      <c r="V370" s="36"/>
      <c r="W370" s="36"/>
      <c r="X370" s="36"/>
      <c r="Y370" s="36"/>
      <c r="Z370" s="36"/>
      <c r="AA370" s="36"/>
      <c r="AB370" s="36"/>
      <c r="AC370" s="36"/>
      <c r="AD370" s="36"/>
      <c r="AE370" s="36"/>
      <c r="AT370" s="19" t="s">
        <v>149</v>
      </c>
      <c r="AU370" s="19" t="s">
        <v>82</v>
      </c>
    </row>
    <row r="371" spans="1:65" s="2" customFormat="1" ht="78">
      <c r="A371" s="36"/>
      <c r="B371" s="37"/>
      <c r="C371" s="38"/>
      <c r="D371" s="188" t="s">
        <v>151</v>
      </c>
      <c r="E371" s="38"/>
      <c r="F371" s="193" t="s">
        <v>605</v>
      </c>
      <c r="G371" s="38"/>
      <c r="H371" s="38"/>
      <c r="I371" s="190"/>
      <c r="J371" s="38"/>
      <c r="K371" s="38"/>
      <c r="L371" s="41"/>
      <c r="M371" s="191"/>
      <c r="N371" s="192"/>
      <c r="O371" s="66"/>
      <c r="P371" s="66"/>
      <c r="Q371" s="66"/>
      <c r="R371" s="66"/>
      <c r="S371" s="66"/>
      <c r="T371" s="67"/>
      <c r="U371" s="36"/>
      <c r="V371" s="36"/>
      <c r="W371" s="36"/>
      <c r="X371" s="36"/>
      <c r="Y371" s="36"/>
      <c r="Z371" s="36"/>
      <c r="AA371" s="36"/>
      <c r="AB371" s="36"/>
      <c r="AC371" s="36"/>
      <c r="AD371" s="36"/>
      <c r="AE371" s="36"/>
      <c r="AT371" s="19" t="s">
        <v>151</v>
      </c>
      <c r="AU371" s="19" t="s">
        <v>82</v>
      </c>
    </row>
    <row r="372" spans="1:65" s="2" customFormat="1" ht="14.45" customHeight="1">
      <c r="A372" s="36"/>
      <c r="B372" s="37"/>
      <c r="C372" s="175" t="s">
        <v>606</v>
      </c>
      <c r="D372" s="175" t="s">
        <v>142</v>
      </c>
      <c r="E372" s="176" t="s">
        <v>607</v>
      </c>
      <c r="F372" s="177" t="s">
        <v>608</v>
      </c>
      <c r="G372" s="178" t="s">
        <v>171</v>
      </c>
      <c r="H372" s="179">
        <v>6.0000000000000001E-3</v>
      </c>
      <c r="I372" s="180"/>
      <c r="J372" s="181">
        <f>ROUND(I372*H372,2)</f>
        <v>0</v>
      </c>
      <c r="K372" s="177" t="s">
        <v>146</v>
      </c>
      <c r="L372" s="41"/>
      <c r="M372" s="182" t="s">
        <v>19</v>
      </c>
      <c r="N372" s="183" t="s">
        <v>43</v>
      </c>
      <c r="O372" s="66"/>
      <c r="P372" s="184">
        <f>O372*H372</f>
        <v>0</v>
      </c>
      <c r="Q372" s="184">
        <v>0</v>
      </c>
      <c r="R372" s="184">
        <f>Q372*H372</f>
        <v>0</v>
      </c>
      <c r="S372" s="184">
        <v>0</v>
      </c>
      <c r="T372" s="185">
        <f>S372*H372</f>
        <v>0</v>
      </c>
      <c r="U372" s="36"/>
      <c r="V372" s="36"/>
      <c r="W372" s="36"/>
      <c r="X372" s="36"/>
      <c r="Y372" s="36"/>
      <c r="Z372" s="36"/>
      <c r="AA372" s="36"/>
      <c r="AB372" s="36"/>
      <c r="AC372" s="36"/>
      <c r="AD372" s="36"/>
      <c r="AE372" s="36"/>
      <c r="AR372" s="186" t="s">
        <v>206</v>
      </c>
      <c r="AT372" s="186" t="s">
        <v>142</v>
      </c>
      <c r="AU372" s="186" t="s">
        <v>82</v>
      </c>
      <c r="AY372" s="19" t="s">
        <v>139</v>
      </c>
      <c r="BE372" s="187">
        <f>IF(N372="základní",J372,0)</f>
        <v>0</v>
      </c>
      <c r="BF372" s="187">
        <f>IF(N372="snížená",J372,0)</f>
        <v>0</v>
      </c>
      <c r="BG372" s="187">
        <f>IF(N372="zákl. přenesená",J372,0)</f>
        <v>0</v>
      </c>
      <c r="BH372" s="187">
        <f>IF(N372="sníž. přenesená",J372,0)</f>
        <v>0</v>
      </c>
      <c r="BI372" s="187">
        <f>IF(N372="nulová",J372,0)</f>
        <v>0</v>
      </c>
      <c r="BJ372" s="19" t="s">
        <v>80</v>
      </c>
      <c r="BK372" s="187">
        <f>ROUND(I372*H372,2)</f>
        <v>0</v>
      </c>
      <c r="BL372" s="19" t="s">
        <v>206</v>
      </c>
      <c r="BM372" s="186" t="s">
        <v>609</v>
      </c>
    </row>
    <row r="373" spans="1:65" s="2" customFormat="1" ht="19.5">
      <c r="A373" s="36"/>
      <c r="B373" s="37"/>
      <c r="C373" s="38"/>
      <c r="D373" s="188" t="s">
        <v>149</v>
      </c>
      <c r="E373" s="38"/>
      <c r="F373" s="189" t="s">
        <v>610</v>
      </c>
      <c r="G373" s="38"/>
      <c r="H373" s="38"/>
      <c r="I373" s="190"/>
      <c r="J373" s="38"/>
      <c r="K373" s="38"/>
      <c r="L373" s="41"/>
      <c r="M373" s="191"/>
      <c r="N373" s="192"/>
      <c r="O373" s="66"/>
      <c r="P373" s="66"/>
      <c r="Q373" s="66"/>
      <c r="R373" s="66"/>
      <c r="S373" s="66"/>
      <c r="T373" s="67"/>
      <c r="U373" s="36"/>
      <c r="V373" s="36"/>
      <c r="W373" s="36"/>
      <c r="X373" s="36"/>
      <c r="Y373" s="36"/>
      <c r="Z373" s="36"/>
      <c r="AA373" s="36"/>
      <c r="AB373" s="36"/>
      <c r="AC373" s="36"/>
      <c r="AD373" s="36"/>
      <c r="AE373" s="36"/>
      <c r="AT373" s="19" t="s">
        <v>149</v>
      </c>
      <c r="AU373" s="19" t="s">
        <v>82</v>
      </c>
    </row>
    <row r="374" spans="1:65" s="2" customFormat="1" ht="78">
      <c r="A374" s="36"/>
      <c r="B374" s="37"/>
      <c r="C374" s="38"/>
      <c r="D374" s="188" t="s">
        <v>151</v>
      </c>
      <c r="E374" s="38"/>
      <c r="F374" s="193" t="s">
        <v>605</v>
      </c>
      <c r="G374" s="38"/>
      <c r="H374" s="38"/>
      <c r="I374" s="190"/>
      <c r="J374" s="38"/>
      <c r="K374" s="38"/>
      <c r="L374" s="41"/>
      <c r="M374" s="191"/>
      <c r="N374" s="192"/>
      <c r="O374" s="66"/>
      <c r="P374" s="66"/>
      <c r="Q374" s="66"/>
      <c r="R374" s="66"/>
      <c r="S374" s="66"/>
      <c r="T374" s="67"/>
      <c r="U374" s="36"/>
      <c r="V374" s="36"/>
      <c r="W374" s="36"/>
      <c r="X374" s="36"/>
      <c r="Y374" s="36"/>
      <c r="Z374" s="36"/>
      <c r="AA374" s="36"/>
      <c r="AB374" s="36"/>
      <c r="AC374" s="36"/>
      <c r="AD374" s="36"/>
      <c r="AE374" s="36"/>
      <c r="AT374" s="19" t="s">
        <v>151</v>
      </c>
      <c r="AU374" s="19" t="s">
        <v>82</v>
      </c>
    </row>
    <row r="375" spans="1:65" s="12" customFormat="1" ht="22.9" customHeight="1">
      <c r="B375" s="159"/>
      <c r="C375" s="160"/>
      <c r="D375" s="161" t="s">
        <v>71</v>
      </c>
      <c r="E375" s="173" t="s">
        <v>303</v>
      </c>
      <c r="F375" s="173" t="s">
        <v>304</v>
      </c>
      <c r="G375" s="160"/>
      <c r="H375" s="160"/>
      <c r="I375" s="163"/>
      <c r="J375" s="174">
        <f>BK375</f>
        <v>0</v>
      </c>
      <c r="K375" s="160"/>
      <c r="L375" s="165"/>
      <c r="M375" s="166"/>
      <c r="N375" s="167"/>
      <c r="O375" s="167"/>
      <c r="P375" s="168">
        <f>SUM(P376:P401)</f>
        <v>0</v>
      </c>
      <c r="Q375" s="167"/>
      <c r="R375" s="168">
        <f>SUM(R376:R401)</f>
        <v>1.5230779999999999</v>
      </c>
      <c r="S375" s="167"/>
      <c r="T375" s="169">
        <f>SUM(T376:T401)</f>
        <v>0</v>
      </c>
      <c r="AR375" s="170" t="s">
        <v>82</v>
      </c>
      <c r="AT375" s="171" t="s">
        <v>71</v>
      </c>
      <c r="AU375" s="171" t="s">
        <v>80</v>
      </c>
      <c r="AY375" s="170" t="s">
        <v>139</v>
      </c>
      <c r="BK375" s="172">
        <f>SUM(BK376:BK401)</f>
        <v>0</v>
      </c>
    </row>
    <row r="376" spans="1:65" s="2" customFormat="1" ht="14.45" customHeight="1">
      <c r="A376" s="36"/>
      <c r="B376" s="37"/>
      <c r="C376" s="175" t="s">
        <v>611</v>
      </c>
      <c r="D376" s="175" t="s">
        <v>142</v>
      </c>
      <c r="E376" s="176" t="s">
        <v>612</v>
      </c>
      <c r="F376" s="177" t="s">
        <v>613</v>
      </c>
      <c r="G376" s="178" t="s">
        <v>145</v>
      </c>
      <c r="H376" s="179">
        <v>85.183000000000007</v>
      </c>
      <c r="I376" s="180"/>
      <c r="J376" s="181">
        <f>ROUND(I376*H376,2)</f>
        <v>0</v>
      </c>
      <c r="K376" s="177" t="s">
        <v>146</v>
      </c>
      <c r="L376" s="41"/>
      <c r="M376" s="182" t="s">
        <v>19</v>
      </c>
      <c r="N376" s="183" t="s">
        <v>43</v>
      </c>
      <c r="O376" s="66"/>
      <c r="P376" s="184">
        <f>O376*H376</f>
        <v>0</v>
      </c>
      <c r="Q376" s="184">
        <v>0</v>
      </c>
      <c r="R376" s="184">
        <f>Q376*H376</f>
        <v>0</v>
      </c>
      <c r="S376" s="184">
        <v>0</v>
      </c>
      <c r="T376" s="185">
        <f>S376*H376</f>
        <v>0</v>
      </c>
      <c r="U376" s="36"/>
      <c r="V376" s="36"/>
      <c r="W376" s="36"/>
      <c r="X376" s="36"/>
      <c r="Y376" s="36"/>
      <c r="Z376" s="36"/>
      <c r="AA376" s="36"/>
      <c r="AB376" s="36"/>
      <c r="AC376" s="36"/>
      <c r="AD376" s="36"/>
      <c r="AE376" s="36"/>
      <c r="AR376" s="186" t="s">
        <v>206</v>
      </c>
      <c r="AT376" s="186" t="s">
        <v>142</v>
      </c>
      <c r="AU376" s="186" t="s">
        <v>82</v>
      </c>
      <c r="AY376" s="19" t="s">
        <v>139</v>
      </c>
      <c r="BE376" s="187">
        <f>IF(N376="základní",J376,0)</f>
        <v>0</v>
      </c>
      <c r="BF376" s="187">
        <f>IF(N376="snížená",J376,0)</f>
        <v>0</v>
      </c>
      <c r="BG376" s="187">
        <f>IF(N376="zákl. přenesená",J376,0)</f>
        <v>0</v>
      </c>
      <c r="BH376" s="187">
        <f>IF(N376="sníž. přenesená",J376,0)</f>
        <v>0</v>
      </c>
      <c r="BI376" s="187">
        <f>IF(N376="nulová",J376,0)</f>
        <v>0</v>
      </c>
      <c r="BJ376" s="19" t="s">
        <v>80</v>
      </c>
      <c r="BK376" s="187">
        <f>ROUND(I376*H376,2)</f>
        <v>0</v>
      </c>
      <c r="BL376" s="19" t="s">
        <v>206</v>
      </c>
      <c r="BM376" s="186" t="s">
        <v>614</v>
      </c>
    </row>
    <row r="377" spans="1:65" s="2" customFormat="1" ht="19.5">
      <c r="A377" s="36"/>
      <c r="B377" s="37"/>
      <c r="C377" s="38"/>
      <c r="D377" s="188" t="s">
        <v>149</v>
      </c>
      <c r="E377" s="38"/>
      <c r="F377" s="189" t="s">
        <v>615</v>
      </c>
      <c r="G377" s="38"/>
      <c r="H377" s="38"/>
      <c r="I377" s="190"/>
      <c r="J377" s="38"/>
      <c r="K377" s="38"/>
      <c r="L377" s="41"/>
      <c r="M377" s="191"/>
      <c r="N377" s="192"/>
      <c r="O377" s="66"/>
      <c r="P377" s="66"/>
      <c r="Q377" s="66"/>
      <c r="R377" s="66"/>
      <c r="S377" s="66"/>
      <c r="T377" s="67"/>
      <c r="U377" s="36"/>
      <c r="V377" s="36"/>
      <c r="W377" s="36"/>
      <c r="X377" s="36"/>
      <c r="Y377" s="36"/>
      <c r="Z377" s="36"/>
      <c r="AA377" s="36"/>
      <c r="AB377" s="36"/>
      <c r="AC377" s="36"/>
      <c r="AD377" s="36"/>
      <c r="AE377" s="36"/>
      <c r="AT377" s="19" t="s">
        <v>149</v>
      </c>
      <c r="AU377" s="19" t="s">
        <v>82</v>
      </c>
    </row>
    <row r="378" spans="1:65" s="2" customFormat="1" ht="39">
      <c r="A378" s="36"/>
      <c r="B378" s="37"/>
      <c r="C378" s="38"/>
      <c r="D378" s="188" t="s">
        <v>151</v>
      </c>
      <c r="E378" s="38"/>
      <c r="F378" s="193" t="s">
        <v>616</v>
      </c>
      <c r="G378" s="38"/>
      <c r="H378" s="38"/>
      <c r="I378" s="190"/>
      <c r="J378" s="38"/>
      <c r="K378" s="38"/>
      <c r="L378" s="41"/>
      <c r="M378" s="191"/>
      <c r="N378" s="192"/>
      <c r="O378" s="66"/>
      <c r="P378" s="66"/>
      <c r="Q378" s="66"/>
      <c r="R378" s="66"/>
      <c r="S378" s="66"/>
      <c r="T378" s="67"/>
      <c r="U378" s="36"/>
      <c r="V378" s="36"/>
      <c r="W378" s="36"/>
      <c r="X378" s="36"/>
      <c r="Y378" s="36"/>
      <c r="Z378" s="36"/>
      <c r="AA378" s="36"/>
      <c r="AB378" s="36"/>
      <c r="AC378" s="36"/>
      <c r="AD378" s="36"/>
      <c r="AE378" s="36"/>
      <c r="AT378" s="19" t="s">
        <v>151</v>
      </c>
      <c r="AU378" s="19" t="s">
        <v>82</v>
      </c>
    </row>
    <row r="379" spans="1:65" s="15" customFormat="1" ht="11.25">
      <c r="B379" s="216"/>
      <c r="C379" s="217"/>
      <c r="D379" s="188" t="s">
        <v>153</v>
      </c>
      <c r="E379" s="218" t="s">
        <v>19</v>
      </c>
      <c r="F379" s="219" t="s">
        <v>390</v>
      </c>
      <c r="G379" s="217"/>
      <c r="H379" s="218" t="s">
        <v>19</v>
      </c>
      <c r="I379" s="220"/>
      <c r="J379" s="217"/>
      <c r="K379" s="217"/>
      <c r="L379" s="221"/>
      <c r="M379" s="222"/>
      <c r="N379" s="223"/>
      <c r="O379" s="223"/>
      <c r="P379" s="223"/>
      <c r="Q379" s="223"/>
      <c r="R379" s="223"/>
      <c r="S379" s="223"/>
      <c r="T379" s="224"/>
      <c r="AT379" s="225" t="s">
        <v>153</v>
      </c>
      <c r="AU379" s="225" t="s">
        <v>82</v>
      </c>
      <c r="AV379" s="15" t="s">
        <v>80</v>
      </c>
      <c r="AW379" s="15" t="s">
        <v>31</v>
      </c>
      <c r="AX379" s="15" t="s">
        <v>72</v>
      </c>
      <c r="AY379" s="225" t="s">
        <v>139</v>
      </c>
    </row>
    <row r="380" spans="1:65" s="15" customFormat="1" ht="11.25">
      <c r="B380" s="216"/>
      <c r="C380" s="217"/>
      <c r="D380" s="188" t="s">
        <v>153</v>
      </c>
      <c r="E380" s="218" t="s">
        <v>19</v>
      </c>
      <c r="F380" s="219" t="s">
        <v>374</v>
      </c>
      <c r="G380" s="217"/>
      <c r="H380" s="218" t="s">
        <v>19</v>
      </c>
      <c r="I380" s="220"/>
      <c r="J380" s="217"/>
      <c r="K380" s="217"/>
      <c r="L380" s="221"/>
      <c r="M380" s="222"/>
      <c r="N380" s="223"/>
      <c r="O380" s="223"/>
      <c r="P380" s="223"/>
      <c r="Q380" s="223"/>
      <c r="R380" s="223"/>
      <c r="S380" s="223"/>
      <c r="T380" s="224"/>
      <c r="AT380" s="225" t="s">
        <v>153</v>
      </c>
      <c r="AU380" s="225" t="s">
        <v>82</v>
      </c>
      <c r="AV380" s="15" t="s">
        <v>80</v>
      </c>
      <c r="AW380" s="15" t="s">
        <v>31</v>
      </c>
      <c r="AX380" s="15" t="s">
        <v>72</v>
      </c>
      <c r="AY380" s="225" t="s">
        <v>139</v>
      </c>
    </row>
    <row r="381" spans="1:65" s="13" customFormat="1" ht="11.25">
      <c r="B381" s="194"/>
      <c r="C381" s="195"/>
      <c r="D381" s="188" t="s">
        <v>153</v>
      </c>
      <c r="E381" s="196" t="s">
        <v>19</v>
      </c>
      <c r="F381" s="197" t="s">
        <v>391</v>
      </c>
      <c r="G381" s="195"/>
      <c r="H381" s="198">
        <v>15.363</v>
      </c>
      <c r="I381" s="199"/>
      <c r="J381" s="195"/>
      <c r="K381" s="195"/>
      <c r="L381" s="200"/>
      <c r="M381" s="201"/>
      <c r="N381" s="202"/>
      <c r="O381" s="202"/>
      <c r="P381" s="202"/>
      <c r="Q381" s="202"/>
      <c r="R381" s="202"/>
      <c r="S381" s="202"/>
      <c r="T381" s="203"/>
      <c r="AT381" s="204" t="s">
        <v>153</v>
      </c>
      <c r="AU381" s="204" t="s">
        <v>82</v>
      </c>
      <c r="AV381" s="13" t="s">
        <v>82</v>
      </c>
      <c r="AW381" s="13" t="s">
        <v>31</v>
      </c>
      <c r="AX381" s="13" t="s">
        <v>72</v>
      </c>
      <c r="AY381" s="204" t="s">
        <v>139</v>
      </c>
    </row>
    <row r="382" spans="1:65" s="13" customFormat="1" ht="11.25">
      <c r="B382" s="194"/>
      <c r="C382" s="195"/>
      <c r="D382" s="188" t="s">
        <v>153</v>
      </c>
      <c r="E382" s="196" t="s">
        <v>19</v>
      </c>
      <c r="F382" s="197" t="s">
        <v>392</v>
      </c>
      <c r="G382" s="195"/>
      <c r="H382" s="198">
        <v>9.157</v>
      </c>
      <c r="I382" s="199"/>
      <c r="J382" s="195"/>
      <c r="K382" s="195"/>
      <c r="L382" s="200"/>
      <c r="M382" s="201"/>
      <c r="N382" s="202"/>
      <c r="O382" s="202"/>
      <c r="P382" s="202"/>
      <c r="Q382" s="202"/>
      <c r="R382" s="202"/>
      <c r="S382" s="202"/>
      <c r="T382" s="203"/>
      <c r="AT382" s="204" t="s">
        <v>153</v>
      </c>
      <c r="AU382" s="204" t="s">
        <v>82</v>
      </c>
      <c r="AV382" s="13" t="s">
        <v>82</v>
      </c>
      <c r="AW382" s="13" t="s">
        <v>31</v>
      </c>
      <c r="AX382" s="13" t="s">
        <v>72</v>
      </c>
      <c r="AY382" s="204" t="s">
        <v>139</v>
      </c>
    </row>
    <row r="383" spans="1:65" s="13" customFormat="1" ht="11.25">
      <c r="B383" s="194"/>
      <c r="C383" s="195"/>
      <c r="D383" s="188" t="s">
        <v>153</v>
      </c>
      <c r="E383" s="196" t="s">
        <v>19</v>
      </c>
      <c r="F383" s="197" t="s">
        <v>393</v>
      </c>
      <c r="G383" s="195"/>
      <c r="H383" s="198">
        <v>12.331</v>
      </c>
      <c r="I383" s="199"/>
      <c r="J383" s="195"/>
      <c r="K383" s="195"/>
      <c r="L383" s="200"/>
      <c r="M383" s="201"/>
      <c r="N383" s="202"/>
      <c r="O383" s="202"/>
      <c r="P383" s="202"/>
      <c r="Q383" s="202"/>
      <c r="R383" s="202"/>
      <c r="S383" s="202"/>
      <c r="T383" s="203"/>
      <c r="AT383" s="204" t="s">
        <v>153</v>
      </c>
      <c r="AU383" s="204" t="s">
        <v>82</v>
      </c>
      <c r="AV383" s="13" t="s">
        <v>82</v>
      </c>
      <c r="AW383" s="13" t="s">
        <v>31</v>
      </c>
      <c r="AX383" s="13" t="s">
        <v>72</v>
      </c>
      <c r="AY383" s="204" t="s">
        <v>139</v>
      </c>
    </row>
    <row r="384" spans="1:65" s="13" customFormat="1" ht="11.25">
      <c r="B384" s="194"/>
      <c r="C384" s="195"/>
      <c r="D384" s="188" t="s">
        <v>153</v>
      </c>
      <c r="E384" s="196" t="s">
        <v>19</v>
      </c>
      <c r="F384" s="197" t="s">
        <v>394</v>
      </c>
      <c r="G384" s="195"/>
      <c r="H384" s="198">
        <v>10.222</v>
      </c>
      <c r="I384" s="199"/>
      <c r="J384" s="195"/>
      <c r="K384" s="195"/>
      <c r="L384" s="200"/>
      <c r="M384" s="201"/>
      <c r="N384" s="202"/>
      <c r="O384" s="202"/>
      <c r="P384" s="202"/>
      <c r="Q384" s="202"/>
      <c r="R384" s="202"/>
      <c r="S384" s="202"/>
      <c r="T384" s="203"/>
      <c r="AT384" s="204" t="s">
        <v>153</v>
      </c>
      <c r="AU384" s="204" t="s">
        <v>82</v>
      </c>
      <c r="AV384" s="13" t="s">
        <v>82</v>
      </c>
      <c r="AW384" s="13" t="s">
        <v>31</v>
      </c>
      <c r="AX384" s="13" t="s">
        <v>72</v>
      </c>
      <c r="AY384" s="204" t="s">
        <v>139</v>
      </c>
    </row>
    <row r="385" spans="1:65" s="13" customFormat="1" ht="11.25">
      <c r="B385" s="194"/>
      <c r="C385" s="195"/>
      <c r="D385" s="188" t="s">
        <v>153</v>
      </c>
      <c r="E385" s="196" t="s">
        <v>19</v>
      </c>
      <c r="F385" s="197" t="s">
        <v>395</v>
      </c>
      <c r="G385" s="195"/>
      <c r="H385" s="198">
        <v>10.53</v>
      </c>
      <c r="I385" s="199"/>
      <c r="J385" s="195"/>
      <c r="K385" s="195"/>
      <c r="L385" s="200"/>
      <c r="M385" s="201"/>
      <c r="N385" s="202"/>
      <c r="O385" s="202"/>
      <c r="P385" s="202"/>
      <c r="Q385" s="202"/>
      <c r="R385" s="202"/>
      <c r="S385" s="202"/>
      <c r="T385" s="203"/>
      <c r="AT385" s="204" t="s">
        <v>153</v>
      </c>
      <c r="AU385" s="204" t="s">
        <v>82</v>
      </c>
      <c r="AV385" s="13" t="s">
        <v>82</v>
      </c>
      <c r="AW385" s="13" t="s">
        <v>31</v>
      </c>
      <c r="AX385" s="13" t="s">
        <v>72</v>
      </c>
      <c r="AY385" s="204" t="s">
        <v>139</v>
      </c>
    </row>
    <row r="386" spans="1:65" s="15" customFormat="1" ht="11.25">
      <c r="B386" s="216"/>
      <c r="C386" s="217"/>
      <c r="D386" s="188" t="s">
        <v>153</v>
      </c>
      <c r="E386" s="218" t="s">
        <v>19</v>
      </c>
      <c r="F386" s="219" t="s">
        <v>376</v>
      </c>
      <c r="G386" s="217"/>
      <c r="H386" s="218" t="s">
        <v>19</v>
      </c>
      <c r="I386" s="220"/>
      <c r="J386" s="217"/>
      <c r="K386" s="217"/>
      <c r="L386" s="221"/>
      <c r="M386" s="222"/>
      <c r="N386" s="223"/>
      <c r="O386" s="223"/>
      <c r="P386" s="223"/>
      <c r="Q386" s="223"/>
      <c r="R386" s="223"/>
      <c r="S386" s="223"/>
      <c r="T386" s="224"/>
      <c r="AT386" s="225" t="s">
        <v>153</v>
      </c>
      <c r="AU386" s="225" t="s">
        <v>82</v>
      </c>
      <c r="AV386" s="15" t="s">
        <v>80</v>
      </c>
      <c r="AW386" s="15" t="s">
        <v>31</v>
      </c>
      <c r="AX386" s="15" t="s">
        <v>72</v>
      </c>
      <c r="AY386" s="225" t="s">
        <v>139</v>
      </c>
    </row>
    <row r="387" spans="1:65" s="13" customFormat="1" ht="11.25">
      <c r="B387" s="194"/>
      <c r="C387" s="195"/>
      <c r="D387" s="188" t="s">
        <v>153</v>
      </c>
      <c r="E387" s="196" t="s">
        <v>19</v>
      </c>
      <c r="F387" s="197" t="s">
        <v>396</v>
      </c>
      <c r="G387" s="195"/>
      <c r="H387" s="198">
        <v>3.194</v>
      </c>
      <c r="I387" s="199"/>
      <c r="J387" s="195"/>
      <c r="K387" s="195"/>
      <c r="L387" s="200"/>
      <c r="M387" s="201"/>
      <c r="N387" s="202"/>
      <c r="O387" s="202"/>
      <c r="P387" s="202"/>
      <c r="Q387" s="202"/>
      <c r="R387" s="202"/>
      <c r="S387" s="202"/>
      <c r="T387" s="203"/>
      <c r="AT387" s="204" t="s">
        <v>153</v>
      </c>
      <c r="AU387" s="204" t="s">
        <v>82</v>
      </c>
      <c r="AV387" s="13" t="s">
        <v>82</v>
      </c>
      <c r="AW387" s="13" t="s">
        <v>31</v>
      </c>
      <c r="AX387" s="13" t="s">
        <v>72</v>
      </c>
      <c r="AY387" s="204" t="s">
        <v>139</v>
      </c>
    </row>
    <row r="388" spans="1:65" s="13" customFormat="1" ht="11.25">
      <c r="B388" s="194"/>
      <c r="C388" s="195"/>
      <c r="D388" s="188" t="s">
        <v>153</v>
      </c>
      <c r="E388" s="196" t="s">
        <v>19</v>
      </c>
      <c r="F388" s="197" t="s">
        <v>397</v>
      </c>
      <c r="G388" s="195"/>
      <c r="H388" s="198">
        <v>3.0459999999999998</v>
      </c>
      <c r="I388" s="199"/>
      <c r="J388" s="195"/>
      <c r="K388" s="195"/>
      <c r="L388" s="200"/>
      <c r="M388" s="201"/>
      <c r="N388" s="202"/>
      <c r="O388" s="202"/>
      <c r="P388" s="202"/>
      <c r="Q388" s="202"/>
      <c r="R388" s="202"/>
      <c r="S388" s="202"/>
      <c r="T388" s="203"/>
      <c r="AT388" s="204" t="s">
        <v>153</v>
      </c>
      <c r="AU388" s="204" t="s">
        <v>82</v>
      </c>
      <c r="AV388" s="13" t="s">
        <v>82</v>
      </c>
      <c r="AW388" s="13" t="s">
        <v>31</v>
      </c>
      <c r="AX388" s="13" t="s">
        <v>72</v>
      </c>
      <c r="AY388" s="204" t="s">
        <v>139</v>
      </c>
    </row>
    <row r="389" spans="1:65" s="13" customFormat="1" ht="11.25">
      <c r="B389" s="194"/>
      <c r="C389" s="195"/>
      <c r="D389" s="188" t="s">
        <v>153</v>
      </c>
      <c r="E389" s="196" t="s">
        <v>19</v>
      </c>
      <c r="F389" s="197" t="s">
        <v>398</v>
      </c>
      <c r="G389" s="195"/>
      <c r="H389" s="198">
        <v>2.2559999999999998</v>
      </c>
      <c r="I389" s="199"/>
      <c r="J389" s="195"/>
      <c r="K389" s="195"/>
      <c r="L389" s="200"/>
      <c r="M389" s="201"/>
      <c r="N389" s="202"/>
      <c r="O389" s="202"/>
      <c r="P389" s="202"/>
      <c r="Q389" s="202"/>
      <c r="R389" s="202"/>
      <c r="S389" s="202"/>
      <c r="T389" s="203"/>
      <c r="AT389" s="204" t="s">
        <v>153</v>
      </c>
      <c r="AU389" s="204" t="s">
        <v>82</v>
      </c>
      <c r="AV389" s="13" t="s">
        <v>82</v>
      </c>
      <c r="AW389" s="13" t="s">
        <v>31</v>
      </c>
      <c r="AX389" s="13" t="s">
        <v>72</v>
      </c>
      <c r="AY389" s="204" t="s">
        <v>139</v>
      </c>
    </row>
    <row r="390" spans="1:65" s="13" customFormat="1" ht="11.25">
      <c r="B390" s="194"/>
      <c r="C390" s="195"/>
      <c r="D390" s="188" t="s">
        <v>153</v>
      </c>
      <c r="E390" s="196" t="s">
        <v>19</v>
      </c>
      <c r="F390" s="197" t="s">
        <v>399</v>
      </c>
      <c r="G390" s="195"/>
      <c r="H390" s="198">
        <v>14.335000000000001</v>
      </c>
      <c r="I390" s="199"/>
      <c r="J390" s="195"/>
      <c r="K390" s="195"/>
      <c r="L390" s="200"/>
      <c r="M390" s="201"/>
      <c r="N390" s="202"/>
      <c r="O390" s="202"/>
      <c r="P390" s="202"/>
      <c r="Q390" s="202"/>
      <c r="R390" s="202"/>
      <c r="S390" s="202"/>
      <c r="T390" s="203"/>
      <c r="AT390" s="204" t="s">
        <v>153</v>
      </c>
      <c r="AU390" s="204" t="s">
        <v>82</v>
      </c>
      <c r="AV390" s="13" t="s">
        <v>82</v>
      </c>
      <c r="AW390" s="13" t="s">
        <v>31</v>
      </c>
      <c r="AX390" s="13" t="s">
        <v>72</v>
      </c>
      <c r="AY390" s="204" t="s">
        <v>139</v>
      </c>
    </row>
    <row r="391" spans="1:65" s="13" customFormat="1" ht="11.25">
      <c r="B391" s="194"/>
      <c r="C391" s="195"/>
      <c r="D391" s="188" t="s">
        <v>153</v>
      </c>
      <c r="E391" s="196" t="s">
        <v>19</v>
      </c>
      <c r="F391" s="197" t="s">
        <v>400</v>
      </c>
      <c r="G391" s="195"/>
      <c r="H391" s="198">
        <v>4.7489999999999997</v>
      </c>
      <c r="I391" s="199"/>
      <c r="J391" s="195"/>
      <c r="K391" s="195"/>
      <c r="L391" s="200"/>
      <c r="M391" s="201"/>
      <c r="N391" s="202"/>
      <c r="O391" s="202"/>
      <c r="P391" s="202"/>
      <c r="Q391" s="202"/>
      <c r="R391" s="202"/>
      <c r="S391" s="202"/>
      <c r="T391" s="203"/>
      <c r="AT391" s="204" t="s">
        <v>153</v>
      </c>
      <c r="AU391" s="204" t="s">
        <v>82</v>
      </c>
      <c r="AV391" s="13" t="s">
        <v>82</v>
      </c>
      <c r="AW391" s="13" t="s">
        <v>31</v>
      </c>
      <c r="AX391" s="13" t="s">
        <v>72</v>
      </c>
      <c r="AY391" s="204" t="s">
        <v>139</v>
      </c>
    </row>
    <row r="392" spans="1:65" s="14" customFormat="1" ht="11.25">
      <c r="B392" s="205"/>
      <c r="C392" s="206"/>
      <c r="D392" s="188" t="s">
        <v>153</v>
      </c>
      <c r="E392" s="207" t="s">
        <v>19</v>
      </c>
      <c r="F392" s="208" t="s">
        <v>188</v>
      </c>
      <c r="G392" s="206"/>
      <c r="H392" s="209">
        <v>85.182999999999993</v>
      </c>
      <c r="I392" s="210"/>
      <c r="J392" s="206"/>
      <c r="K392" s="206"/>
      <c r="L392" s="211"/>
      <c r="M392" s="212"/>
      <c r="N392" s="213"/>
      <c r="O392" s="213"/>
      <c r="P392" s="213"/>
      <c r="Q392" s="213"/>
      <c r="R392" s="213"/>
      <c r="S392" s="213"/>
      <c r="T392" s="214"/>
      <c r="AT392" s="215" t="s">
        <v>153</v>
      </c>
      <c r="AU392" s="215" t="s">
        <v>82</v>
      </c>
      <c r="AV392" s="14" t="s">
        <v>147</v>
      </c>
      <c r="AW392" s="14" t="s">
        <v>31</v>
      </c>
      <c r="AX392" s="14" t="s">
        <v>80</v>
      </c>
      <c r="AY392" s="215" t="s">
        <v>139</v>
      </c>
    </row>
    <row r="393" spans="1:65" s="2" customFormat="1" ht="14.45" customHeight="1">
      <c r="A393" s="36"/>
      <c r="B393" s="37"/>
      <c r="C393" s="226" t="s">
        <v>617</v>
      </c>
      <c r="D393" s="226" t="s">
        <v>237</v>
      </c>
      <c r="E393" s="227" t="s">
        <v>618</v>
      </c>
      <c r="F393" s="228" t="s">
        <v>619</v>
      </c>
      <c r="G393" s="229" t="s">
        <v>145</v>
      </c>
      <c r="H393" s="230">
        <v>102.22</v>
      </c>
      <c r="I393" s="231"/>
      <c r="J393" s="232">
        <f>ROUND(I393*H393,2)</f>
        <v>0</v>
      </c>
      <c r="K393" s="228" t="s">
        <v>146</v>
      </c>
      <c r="L393" s="233"/>
      <c r="M393" s="234" t="s">
        <v>19</v>
      </c>
      <c r="N393" s="235" t="s">
        <v>43</v>
      </c>
      <c r="O393" s="66"/>
      <c r="P393" s="184">
        <f>O393*H393</f>
        <v>0</v>
      </c>
      <c r="Q393" s="184">
        <v>1.49E-2</v>
      </c>
      <c r="R393" s="184">
        <f>Q393*H393</f>
        <v>1.5230779999999999</v>
      </c>
      <c r="S393" s="184">
        <v>0</v>
      </c>
      <c r="T393" s="185">
        <f>S393*H393</f>
        <v>0</v>
      </c>
      <c r="U393" s="36"/>
      <c r="V393" s="36"/>
      <c r="W393" s="36"/>
      <c r="X393" s="36"/>
      <c r="Y393" s="36"/>
      <c r="Z393" s="36"/>
      <c r="AA393" s="36"/>
      <c r="AB393" s="36"/>
      <c r="AC393" s="36"/>
      <c r="AD393" s="36"/>
      <c r="AE393" s="36"/>
      <c r="AR393" s="186" t="s">
        <v>240</v>
      </c>
      <c r="AT393" s="186" t="s">
        <v>237</v>
      </c>
      <c r="AU393" s="186" t="s">
        <v>82</v>
      </c>
      <c r="AY393" s="19" t="s">
        <v>139</v>
      </c>
      <c r="BE393" s="187">
        <f>IF(N393="základní",J393,0)</f>
        <v>0</v>
      </c>
      <c r="BF393" s="187">
        <f>IF(N393="snížená",J393,0)</f>
        <v>0</v>
      </c>
      <c r="BG393" s="187">
        <f>IF(N393="zákl. přenesená",J393,0)</f>
        <v>0</v>
      </c>
      <c r="BH393" s="187">
        <f>IF(N393="sníž. přenesená",J393,0)</f>
        <v>0</v>
      </c>
      <c r="BI393" s="187">
        <f>IF(N393="nulová",J393,0)</f>
        <v>0</v>
      </c>
      <c r="BJ393" s="19" t="s">
        <v>80</v>
      </c>
      <c r="BK393" s="187">
        <f>ROUND(I393*H393,2)</f>
        <v>0</v>
      </c>
      <c r="BL393" s="19" t="s">
        <v>206</v>
      </c>
      <c r="BM393" s="186" t="s">
        <v>620</v>
      </c>
    </row>
    <row r="394" spans="1:65" s="2" customFormat="1" ht="11.25">
      <c r="A394" s="36"/>
      <c r="B394" s="37"/>
      <c r="C394" s="38"/>
      <c r="D394" s="188" t="s">
        <v>149</v>
      </c>
      <c r="E394" s="38"/>
      <c r="F394" s="189" t="s">
        <v>619</v>
      </c>
      <c r="G394" s="38"/>
      <c r="H394" s="38"/>
      <c r="I394" s="190"/>
      <c r="J394" s="38"/>
      <c r="K394" s="38"/>
      <c r="L394" s="41"/>
      <c r="M394" s="191"/>
      <c r="N394" s="192"/>
      <c r="O394" s="66"/>
      <c r="P394" s="66"/>
      <c r="Q394" s="66"/>
      <c r="R394" s="66"/>
      <c r="S394" s="66"/>
      <c r="T394" s="67"/>
      <c r="U394" s="36"/>
      <c r="V394" s="36"/>
      <c r="W394" s="36"/>
      <c r="X394" s="36"/>
      <c r="Y394" s="36"/>
      <c r="Z394" s="36"/>
      <c r="AA394" s="36"/>
      <c r="AB394" s="36"/>
      <c r="AC394" s="36"/>
      <c r="AD394" s="36"/>
      <c r="AE394" s="36"/>
      <c r="AT394" s="19" t="s">
        <v>149</v>
      </c>
      <c r="AU394" s="19" t="s">
        <v>82</v>
      </c>
    </row>
    <row r="395" spans="1:65" s="13" customFormat="1" ht="11.25">
      <c r="B395" s="194"/>
      <c r="C395" s="195"/>
      <c r="D395" s="188" t="s">
        <v>153</v>
      </c>
      <c r="E395" s="195"/>
      <c r="F395" s="197" t="s">
        <v>621</v>
      </c>
      <c r="G395" s="195"/>
      <c r="H395" s="198">
        <v>102.22</v>
      </c>
      <c r="I395" s="199"/>
      <c r="J395" s="195"/>
      <c r="K395" s="195"/>
      <c r="L395" s="200"/>
      <c r="M395" s="201"/>
      <c r="N395" s="202"/>
      <c r="O395" s="202"/>
      <c r="P395" s="202"/>
      <c r="Q395" s="202"/>
      <c r="R395" s="202"/>
      <c r="S395" s="202"/>
      <c r="T395" s="203"/>
      <c r="AT395" s="204" t="s">
        <v>153</v>
      </c>
      <c r="AU395" s="204" t="s">
        <v>82</v>
      </c>
      <c r="AV395" s="13" t="s">
        <v>82</v>
      </c>
      <c r="AW395" s="13" t="s">
        <v>4</v>
      </c>
      <c r="AX395" s="13" t="s">
        <v>80</v>
      </c>
      <c r="AY395" s="204" t="s">
        <v>139</v>
      </c>
    </row>
    <row r="396" spans="1:65" s="2" customFormat="1" ht="14.45" customHeight="1">
      <c r="A396" s="36"/>
      <c r="B396" s="37"/>
      <c r="C396" s="175" t="s">
        <v>622</v>
      </c>
      <c r="D396" s="175" t="s">
        <v>142</v>
      </c>
      <c r="E396" s="176" t="s">
        <v>322</v>
      </c>
      <c r="F396" s="177" t="s">
        <v>323</v>
      </c>
      <c r="G396" s="178" t="s">
        <v>171</v>
      </c>
      <c r="H396" s="179">
        <v>1.5229999999999999</v>
      </c>
      <c r="I396" s="180"/>
      <c r="J396" s="181">
        <f>ROUND(I396*H396,2)</f>
        <v>0</v>
      </c>
      <c r="K396" s="177" t="s">
        <v>146</v>
      </c>
      <c r="L396" s="41"/>
      <c r="M396" s="182" t="s">
        <v>19</v>
      </c>
      <c r="N396" s="183" t="s">
        <v>43</v>
      </c>
      <c r="O396" s="66"/>
      <c r="P396" s="184">
        <f>O396*H396</f>
        <v>0</v>
      </c>
      <c r="Q396" s="184">
        <v>0</v>
      </c>
      <c r="R396" s="184">
        <f>Q396*H396</f>
        <v>0</v>
      </c>
      <c r="S396" s="184">
        <v>0</v>
      </c>
      <c r="T396" s="185">
        <f>S396*H396</f>
        <v>0</v>
      </c>
      <c r="U396" s="36"/>
      <c r="V396" s="36"/>
      <c r="W396" s="36"/>
      <c r="X396" s="36"/>
      <c r="Y396" s="36"/>
      <c r="Z396" s="36"/>
      <c r="AA396" s="36"/>
      <c r="AB396" s="36"/>
      <c r="AC396" s="36"/>
      <c r="AD396" s="36"/>
      <c r="AE396" s="36"/>
      <c r="AR396" s="186" t="s">
        <v>206</v>
      </c>
      <c r="AT396" s="186" t="s">
        <v>142</v>
      </c>
      <c r="AU396" s="186" t="s">
        <v>82</v>
      </c>
      <c r="AY396" s="19" t="s">
        <v>139</v>
      </c>
      <c r="BE396" s="187">
        <f>IF(N396="základní",J396,0)</f>
        <v>0</v>
      </c>
      <c r="BF396" s="187">
        <f>IF(N396="snížená",J396,0)</f>
        <v>0</v>
      </c>
      <c r="BG396" s="187">
        <f>IF(N396="zákl. přenesená",J396,0)</f>
        <v>0</v>
      </c>
      <c r="BH396" s="187">
        <f>IF(N396="sníž. přenesená",J396,0)</f>
        <v>0</v>
      </c>
      <c r="BI396" s="187">
        <f>IF(N396="nulová",J396,0)</f>
        <v>0</v>
      </c>
      <c r="BJ396" s="19" t="s">
        <v>80</v>
      </c>
      <c r="BK396" s="187">
        <f>ROUND(I396*H396,2)</f>
        <v>0</v>
      </c>
      <c r="BL396" s="19" t="s">
        <v>206</v>
      </c>
      <c r="BM396" s="186" t="s">
        <v>623</v>
      </c>
    </row>
    <row r="397" spans="1:65" s="2" customFormat="1" ht="19.5">
      <c r="A397" s="36"/>
      <c r="B397" s="37"/>
      <c r="C397" s="38"/>
      <c r="D397" s="188" t="s">
        <v>149</v>
      </c>
      <c r="E397" s="38"/>
      <c r="F397" s="189" t="s">
        <v>325</v>
      </c>
      <c r="G397" s="38"/>
      <c r="H397" s="38"/>
      <c r="I397" s="190"/>
      <c r="J397" s="38"/>
      <c r="K397" s="38"/>
      <c r="L397" s="41"/>
      <c r="M397" s="191"/>
      <c r="N397" s="192"/>
      <c r="O397" s="66"/>
      <c r="P397" s="66"/>
      <c r="Q397" s="66"/>
      <c r="R397" s="66"/>
      <c r="S397" s="66"/>
      <c r="T397" s="67"/>
      <c r="U397" s="36"/>
      <c r="V397" s="36"/>
      <c r="W397" s="36"/>
      <c r="X397" s="36"/>
      <c r="Y397" s="36"/>
      <c r="Z397" s="36"/>
      <c r="AA397" s="36"/>
      <c r="AB397" s="36"/>
      <c r="AC397" s="36"/>
      <c r="AD397" s="36"/>
      <c r="AE397" s="36"/>
      <c r="AT397" s="19" t="s">
        <v>149</v>
      </c>
      <c r="AU397" s="19" t="s">
        <v>82</v>
      </c>
    </row>
    <row r="398" spans="1:65" s="2" customFormat="1" ht="78">
      <c r="A398" s="36"/>
      <c r="B398" s="37"/>
      <c r="C398" s="38"/>
      <c r="D398" s="188" t="s">
        <v>151</v>
      </c>
      <c r="E398" s="38"/>
      <c r="F398" s="193" t="s">
        <v>252</v>
      </c>
      <c r="G398" s="38"/>
      <c r="H398" s="38"/>
      <c r="I398" s="190"/>
      <c r="J398" s="38"/>
      <c r="K398" s="38"/>
      <c r="L398" s="41"/>
      <c r="M398" s="191"/>
      <c r="N398" s="192"/>
      <c r="O398" s="66"/>
      <c r="P398" s="66"/>
      <c r="Q398" s="66"/>
      <c r="R398" s="66"/>
      <c r="S398" s="66"/>
      <c r="T398" s="67"/>
      <c r="U398" s="36"/>
      <c r="V398" s="36"/>
      <c r="W398" s="36"/>
      <c r="X398" s="36"/>
      <c r="Y398" s="36"/>
      <c r="Z398" s="36"/>
      <c r="AA398" s="36"/>
      <c r="AB398" s="36"/>
      <c r="AC398" s="36"/>
      <c r="AD398" s="36"/>
      <c r="AE398" s="36"/>
      <c r="AT398" s="19" t="s">
        <v>151</v>
      </c>
      <c r="AU398" s="19" t="s">
        <v>82</v>
      </c>
    </row>
    <row r="399" spans="1:65" s="2" customFormat="1" ht="14.45" customHeight="1">
      <c r="A399" s="36"/>
      <c r="B399" s="37"/>
      <c r="C399" s="175" t="s">
        <v>624</v>
      </c>
      <c r="D399" s="175" t="s">
        <v>142</v>
      </c>
      <c r="E399" s="176" t="s">
        <v>625</v>
      </c>
      <c r="F399" s="177" t="s">
        <v>626</v>
      </c>
      <c r="G399" s="178" t="s">
        <v>171</v>
      </c>
      <c r="H399" s="179">
        <v>1.5229999999999999</v>
      </c>
      <c r="I399" s="180"/>
      <c r="J399" s="181">
        <f>ROUND(I399*H399,2)</f>
        <v>0</v>
      </c>
      <c r="K399" s="177" t="s">
        <v>146</v>
      </c>
      <c r="L399" s="41"/>
      <c r="M399" s="182" t="s">
        <v>19</v>
      </c>
      <c r="N399" s="183" t="s">
        <v>43</v>
      </c>
      <c r="O399" s="66"/>
      <c r="P399" s="184">
        <f>O399*H399</f>
        <v>0</v>
      </c>
      <c r="Q399" s="184">
        <v>0</v>
      </c>
      <c r="R399" s="184">
        <f>Q399*H399</f>
        <v>0</v>
      </c>
      <c r="S399" s="184">
        <v>0</v>
      </c>
      <c r="T399" s="185">
        <f>S399*H399</f>
        <v>0</v>
      </c>
      <c r="U399" s="36"/>
      <c r="V399" s="36"/>
      <c r="W399" s="36"/>
      <c r="X399" s="36"/>
      <c r="Y399" s="36"/>
      <c r="Z399" s="36"/>
      <c r="AA399" s="36"/>
      <c r="AB399" s="36"/>
      <c r="AC399" s="36"/>
      <c r="AD399" s="36"/>
      <c r="AE399" s="36"/>
      <c r="AR399" s="186" t="s">
        <v>206</v>
      </c>
      <c r="AT399" s="186" t="s">
        <v>142</v>
      </c>
      <c r="AU399" s="186" t="s">
        <v>82</v>
      </c>
      <c r="AY399" s="19" t="s">
        <v>139</v>
      </c>
      <c r="BE399" s="187">
        <f>IF(N399="základní",J399,0)</f>
        <v>0</v>
      </c>
      <c r="BF399" s="187">
        <f>IF(N399="snížená",J399,0)</f>
        <v>0</v>
      </c>
      <c r="BG399" s="187">
        <f>IF(N399="zákl. přenesená",J399,0)</f>
        <v>0</v>
      </c>
      <c r="BH399" s="187">
        <f>IF(N399="sníž. přenesená",J399,0)</f>
        <v>0</v>
      </c>
      <c r="BI399" s="187">
        <f>IF(N399="nulová",J399,0)</f>
        <v>0</v>
      </c>
      <c r="BJ399" s="19" t="s">
        <v>80</v>
      </c>
      <c r="BK399" s="187">
        <f>ROUND(I399*H399,2)</f>
        <v>0</v>
      </c>
      <c r="BL399" s="19" t="s">
        <v>206</v>
      </c>
      <c r="BM399" s="186" t="s">
        <v>627</v>
      </c>
    </row>
    <row r="400" spans="1:65" s="2" customFormat="1" ht="19.5">
      <c r="A400" s="36"/>
      <c r="B400" s="37"/>
      <c r="C400" s="38"/>
      <c r="D400" s="188" t="s">
        <v>149</v>
      </c>
      <c r="E400" s="38"/>
      <c r="F400" s="189" t="s">
        <v>628</v>
      </c>
      <c r="G400" s="38"/>
      <c r="H400" s="38"/>
      <c r="I400" s="190"/>
      <c r="J400" s="38"/>
      <c r="K400" s="38"/>
      <c r="L400" s="41"/>
      <c r="M400" s="191"/>
      <c r="N400" s="192"/>
      <c r="O400" s="66"/>
      <c r="P400" s="66"/>
      <c r="Q400" s="66"/>
      <c r="R400" s="66"/>
      <c r="S400" s="66"/>
      <c r="T400" s="67"/>
      <c r="U400" s="36"/>
      <c r="V400" s="36"/>
      <c r="W400" s="36"/>
      <c r="X400" s="36"/>
      <c r="Y400" s="36"/>
      <c r="Z400" s="36"/>
      <c r="AA400" s="36"/>
      <c r="AB400" s="36"/>
      <c r="AC400" s="36"/>
      <c r="AD400" s="36"/>
      <c r="AE400" s="36"/>
      <c r="AT400" s="19" t="s">
        <v>149</v>
      </c>
      <c r="AU400" s="19" t="s">
        <v>82</v>
      </c>
    </row>
    <row r="401" spans="1:65" s="2" customFormat="1" ht="78">
      <c r="A401" s="36"/>
      <c r="B401" s="37"/>
      <c r="C401" s="38"/>
      <c r="D401" s="188" t="s">
        <v>151</v>
      </c>
      <c r="E401" s="38"/>
      <c r="F401" s="193" t="s">
        <v>252</v>
      </c>
      <c r="G401" s="38"/>
      <c r="H401" s="38"/>
      <c r="I401" s="190"/>
      <c r="J401" s="38"/>
      <c r="K401" s="38"/>
      <c r="L401" s="41"/>
      <c r="M401" s="191"/>
      <c r="N401" s="192"/>
      <c r="O401" s="66"/>
      <c r="P401" s="66"/>
      <c r="Q401" s="66"/>
      <c r="R401" s="66"/>
      <c r="S401" s="66"/>
      <c r="T401" s="67"/>
      <c r="U401" s="36"/>
      <c r="V401" s="36"/>
      <c r="W401" s="36"/>
      <c r="X401" s="36"/>
      <c r="Y401" s="36"/>
      <c r="Z401" s="36"/>
      <c r="AA401" s="36"/>
      <c r="AB401" s="36"/>
      <c r="AC401" s="36"/>
      <c r="AD401" s="36"/>
      <c r="AE401" s="36"/>
      <c r="AT401" s="19" t="s">
        <v>151</v>
      </c>
      <c r="AU401" s="19" t="s">
        <v>82</v>
      </c>
    </row>
    <row r="402" spans="1:65" s="12" customFormat="1" ht="22.9" customHeight="1">
      <c r="B402" s="159"/>
      <c r="C402" s="160"/>
      <c r="D402" s="161" t="s">
        <v>71</v>
      </c>
      <c r="E402" s="173" t="s">
        <v>629</v>
      </c>
      <c r="F402" s="173" t="s">
        <v>630</v>
      </c>
      <c r="G402" s="160"/>
      <c r="H402" s="160"/>
      <c r="I402" s="163"/>
      <c r="J402" s="174">
        <f>BK402</f>
        <v>0</v>
      </c>
      <c r="K402" s="160"/>
      <c r="L402" s="165"/>
      <c r="M402" s="166"/>
      <c r="N402" s="167"/>
      <c r="O402" s="167"/>
      <c r="P402" s="168">
        <f>SUM(P403:P407)</f>
        <v>0</v>
      </c>
      <c r="Q402" s="167"/>
      <c r="R402" s="168">
        <f>SUM(R403:R407)</f>
        <v>0</v>
      </c>
      <c r="S402" s="167"/>
      <c r="T402" s="169">
        <f>SUM(T403:T407)</f>
        <v>0</v>
      </c>
      <c r="AR402" s="170" t="s">
        <v>82</v>
      </c>
      <c r="AT402" s="171" t="s">
        <v>71</v>
      </c>
      <c r="AU402" s="171" t="s">
        <v>80</v>
      </c>
      <c r="AY402" s="170" t="s">
        <v>139</v>
      </c>
      <c r="BK402" s="172">
        <f>SUM(BK403:BK407)</f>
        <v>0</v>
      </c>
    </row>
    <row r="403" spans="1:65" s="2" customFormat="1" ht="24.2" customHeight="1">
      <c r="A403" s="36"/>
      <c r="B403" s="37"/>
      <c r="C403" s="175" t="s">
        <v>631</v>
      </c>
      <c r="D403" s="175" t="s">
        <v>142</v>
      </c>
      <c r="E403" s="176" t="s">
        <v>632</v>
      </c>
      <c r="F403" s="177" t="s">
        <v>633</v>
      </c>
      <c r="G403" s="178" t="s">
        <v>159</v>
      </c>
      <c r="H403" s="179">
        <v>1</v>
      </c>
      <c r="I403" s="180"/>
      <c r="J403" s="181">
        <f>ROUND(I403*H403,2)</f>
        <v>0</v>
      </c>
      <c r="K403" s="177" t="s">
        <v>19</v>
      </c>
      <c r="L403" s="41"/>
      <c r="M403" s="182" t="s">
        <v>19</v>
      </c>
      <c r="N403" s="183" t="s">
        <v>43</v>
      </c>
      <c r="O403" s="66"/>
      <c r="P403" s="184">
        <f>O403*H403</f>
        <v>0</v>
      </c>
      <c r="Q403" s="184">
        <v>0</v>
      </c>
      <c r="R403" s="184">
        <f>Q403*H403</f>
        <v>0</v>
      </c>
      <c r="S403" s="184">
        <v>0</v>
      </c>
      <c r="T403" s="185">
        <f>S403*H403</f>
        <v>0</v>
      </c>
      <c r="U403" s="36"/>
      <c r="V403" s="36"/>
      <c r="W403" s="36"/>
      <c r="X403" s="36"/>
      <c r="Y403" s="36"/>
      <c r="Z403" s="36"/>
      <c r="AA403" s="36"/>
      <c r="AB403" s="36"/>
      <c r="AC403" s="36"/>
      <c r="AD403" s="36"/>
      <c r="AE403" s="36"/>
      <c r="AR403" s="186" t="s">
        <v>206</v>
      </c>
      <c r="AT403" s="186" t="s">
        <v>142</v>
      </c>
      <c r="AU403" s="186" t="s">
        <v>82</v>
      </c>
      <c r="AY403" s="19" t="s">
        <v>139</v>
      </c>
      <c r="BE403" s="187">
        <f>IF(N403="základní",J403,0)</f>
        <v>0</v>
      </c>
      <c r="BF403" s="187">
        <f>IF(N403="snížená",J403,0)</f>
        <v>0</v>
      </c>
      <c r="BG403" s="187">
        <f>IF(N403="zákl. přenesená",J403,0)</f>
        <v>0</v>
      </c>
      <c r="BH403" s="187">
        <f>IF(N403="sníž. přenesená",J403,0)</f>
        <v>0</v>
      </c>
      <c r="BI403" s="187">
        <f>IF(N403="nulová",J403,0)</f>
        <v>0</v>
      </c>
      <c r="BJ403" s="19" t="s">
        <v>80</v>
      </c>
      <c r="BK403" s="187">
        <f>ROUND(I403*H403,2)</f>
        <v>0</v>
      </c>
      <c r="BL403" s="19" t="s">
        <v>206</v>
      </c>
      <c r="BM403" s="186" t="s">
        <v>634</v>
      </c>
    </row>
    <row r="404" spans="1:65" s="2" customFormat="1" ht="11.25">
      <c r="A404" s="36"/>
      <c r="B404" s="37"/>
      <c r="C404" s="38"/>
      <c r="D404" s="188" t="s">
        <v>149</v>
      </c>
      <c r="E404" s="38"/>
      <c r="F404" s="189" t="s">
        <v>633</v>
      </c>
      <c r="G404" s="38"/>
      <c r="H404" s="38"/>
      <c r="I404" s="190"/>
      <c r="J404" s="38"/>
      <c r="K404" s="38"/>
      <c r="L404" s="41"/>
      <c r="M404" s="191"/>
      <c r="N404" s="192"/>
      <c r="O404" s="66"/>
      <c r="P404" s="66"/>
      <c r="Q404" s="66"/>
      <c r="R404" s="66"/>
      <c r="S404" s="66"/>
      <c r="T404" s="67"/>
      <c r="U404" s="36"/>
      <c r="V404" s="36"/>
      <c r="W404" s="36"/>
      <c r="X404" s="36"/>
      <c r="Y404" s="36"/>
      <c r="Z404" s="36"/>
      <c r="AA404" s="36"/>
      <c r="AB404" s="36"/>
      <c r="AC404" s="36"/>
      <c r="AD404" s="36"/>
      <c r="AE404" s="36"/>
      <c r="AT404" s="19" t="s">
        <v>149</v>
      </c>
      <c r="AU404" s="19" t="s">
        <v>82</v>
      </c>
    </row>
    <row r="405" spans="1:65" s="2" customFormat="1" ht="68.25">
      <c r="A405" s="36"/>
      <c r="B405" s="37"/>
      <c r="C405" s="38"/>
      <c r="D405" s="188" t="s">
        <v>151</v>
      </c>
      <c r="E405" s="38"/>
      <c r="F405" s="193" t="s">
        <v>635</v>
      </c>
      <c r="G405" s="38"/>
      <c r="H405" s="38"/>
      <c r="I405" s="190"/>
      <c r="J405" s="38"/>
      <c r="K405" s="38"/>
      <c r="L405" s="41"/>
      <c r="M405" s="191"/>
      <c r="N405" s="192"/>
      <c r="O405" s="66"/>
      <c r="P405" s="66"/>
      <c r="Q405" s="66"/>
      <c r="R405" s="66"/>
      <c r="S405" s="66"/>
      <c r="T405" s="67"/>
      <c r="U405" s="36"/>
      <c r="V405" s="36"/>
      <c r="W405" s="36"/>
      <c r="X405" s="36"/>
      <c r="Y405" s="36"/>
      <c r="Z405" s="36"/>
      <c r="AA405" s="36"/>
      <c r="AB405" s="36"/>
      <c r="AC405" s="36"/>
      <c r="AD405" s="36"/>
      <c r="AE405" s="36"/>
      <c r="AT405" s="19" t="s">
        <v>151</v>
      </c>
      <c r="AU405" s="19" t="s">
        <v>82</v>
      </c>
    </row>
    <row r="406" spans="1:65" s="15" customFormat="1" ht="11.25">
      <c r="B406" s="216"/>
      <c r="C406" s="217"/>
      <c r="D406" s="188" t="s">
        <v>153</v>
      </c>
      <c r="E406" s="218" t="s">
        <v>19</v>
      </c>
      <c r="F406" s="219" t="s">
        <v>636</v>
      </c>
      <c r="G406" s="217"/>
      <c r="H406" s="218" t="s">
        <v>19</v>
      </c>
      <c r="I406" s="220"/>
      <c r="J406" s="217"/>
      <c r="K406" s="217"/>
      <c r="L406" s="221"/>
      <c r="M406" s="222"/>
      <c r="N406" s="223"/>
      <c r="O406" s="223"/>
      <c r="P406" s="223"/>
      <c r="Q406" s="223"/>
      <c r="R406" s="223"/>
      <c r="S406" s="223"/>
      <c r="T406" s="224"/>
      <c r="AT406" s="225" t="s">
        <v>153</v>
      </c>
      <c r="AU406" s="225" t="s">
        <v>82</v>
      </c>
      <c r="AV406" s="15" t="s">
        <v>80</v>
      </c>
      <c r="AW406" s="15" t="s">
        <v>31</v>
      </c>
      <c r="AX406" s="15" t="s">
        <v>72</v>
      </c>
      <c r="AY406" s="225" t="s">
        <v>139</v>
      </c>
    </row>
    <row r="407" spans="1:65" s="13" customFormat="1" ht="11.25">
      <c r="B407" s="194"/>
      <c r="C407" s="195"/>
      <c r="D407" s="188" t="s">
        <v>153</v>
      </c>
      <c r="E407" s="196" t="s">
        <v>19</v>
      </c>
      <c r="F407" s="197" t="s">
        <v>637</v>
      </c>
      <c r="G407" s="195"/>
      <c r="H407" s="198">
        <v>1</v>
      </c>
      <c r="I407" s="199"/>
      <c r="J407" s="195"/>
      <c r="K407" s="195"/>
      <c r="L407" s="200"/>
      <c r="M407" s="201"/>
      <c r="N407" s="202"/>
      <c r="O407" s="202"/>
      <c r="P407" s="202"/>
      <c r="Q407" s="202"/>
      <c r="R407" s="202"/>
      <c r="S407" s="202"/>
      <c r="T407" s="203"/>
      <c r="AT407" s="204" t="s">
        <v>153</v>
      </c>
      <c r="AU407" s="204" t="s">
        <v>82</v>
      </c>
      <c r="AV407" s="13" t="s">
        <v>82</v>
      </c>
      <c r="AW407" s="13" t="s">
        <v>31</v>
      </c>
      <c r="AX407" s="13" t="s">
        <v>80</v>
      </c>
      <c r="AY407" s="204" t="s">
        <v>139</v>
      </c>
    </row>
    <row r="408" spans="1:65" s="12" customFormat="1" ht="22.9" customHeight="1">
      <c r="B408" s="159"/>
      <c r="C408" s="160"/>
      <c r="D408" s="161" t="s">
        <v>71</v>
      </c>
      <c r="E408" s="173" t="s">
        <v>638</v>
      </c>
      <c r="F408" s="173" t="s">
        <v>639</v>
      </c>
      <c r="G408" s="160"/>
      <c r="H408" s="160"/>
      <c r="I408" s="163"/>
      <c r="J408" s="174">
        <f>BK408</f>
        <v>0</v>
      </c>
      <c r="K408" s="160"/>
      <c r="L408" s="165"/>
      <c r="M408" s="166"/>
      <c r="N408" s="167"/>
      <c r="O408" s="167"/>
      <c r="P408" s="168">
        <f>SUM(P409:P419)</f>
        <v>0</v>
      </c>
      <c r="Q408" s="167"/>
      <c r="R408" s="168">
        <f>SUM(R409:R419)</f>
        <v>2.2799999999999999E-3</v>
      </c>
      <c r="S408" s="167"/>
      <c r="T408" s="169">
        <f>SUM(T409:T419)</f>
        <v>0</v>
      </c>
      <c r="AR408" s="170" t="s">
        <v>82</v>
      </c>
      <c r="AT408" s="171" t="s">
        <v>71</v>
      </c>
      <c r="AU408" s="171" t="s">
        <v>80</v>
      </c>
      <c r="AY408" s="170" t="s">
        <v>139</v>
      </c>
      <c r="BK408" s="172">
        <f>SUM(BK409:BK419)</f>
        <v>0</v>
      </c>
    </row>
    <row r="409" spans="1:65" s="2" customFormat="1" ht="14.45" customHeight="1">
      <c r="A409" s="36"/>
      <c r="B409" s="37"/>
      <c r="C409" s="175" t="s">
        <v>640</v>
      </c>
      <c r="D409" s="175" t="s">
        <v>142</v>
      </c>
      <c r="E409" s="176" t="s">
        <v>641</v>
      </c>
      <c r="F409" s="177" t="s">
        <v>642</v>
      </c>
      <c r="G409" s="178" t="s">
        <v>145</v>
      </c>
      <c r="H409" s="179">
        <v>4</v>
      </c>
      <c r="I409" s="180"/>
      <c r="J409" s="181">
        <f>ROUND(I409*H409,2)</f>
        <v>0</v>
      </c>
      <c r="K409" s="177" t="s">
        <v>146</v>
      </c>
      <c r="L409" s="41"/>
      <c r="M409" s="182" t="s">
        <v>19</v>
      </c>
      <c r="N409" s="183" t="s">
        <v>43</v>
      </c>
      <c r="O409" s="66"/>
      <c r="P409" s="184">
        <f>O409*H409</f>
        <v>0</v>
      </c>
      <c r="Q409" s="184">
        <v>6.9999999999999994E-5</v>
      </c>
      <c r="R409" s="184">
        <f>Q409*H409</f>
        <v>2.7999999999999998E-4</v>
      </c>
      <c r="S409" s="184">
        <v>0</v>
      </c>
      <c r="T409" s="185">
        <f>S409*H409</f>
        <v>0</v>
      </c>
      <c r="U409" s="36"/>
      <c r="V409" s="36"/>
      <c r="W409" s="36"/>
      <c r="X409" s="36"/>
      <c r="Y409" s="36"/>
      <c r="Z409" s="36"/>
      <c r="AA409" s="36"/>
      <c r="AB409" s="36"/>
      <c r="AC409" s="36"/>
      <c r="AD409" s="36"/>
      <c r="AE409" s="36"/>
      <c r="AR409" s="186" t="s">
        <v>206</v>
      </c>
      <c r="AT409" s="186" t="s">
        <v>142</v>
      </c>
      <c r="AU409" s="186" t="s">
        <v>82</v>
      </c>
      <c r="AY409" s="19" t="s">
        <v>139</v>
      </c>
      <c r="BE409" s="187">
        <f>IF(N409="základní",J409,0)</f>
        <v>0</v>
      </c>
      <c r="BF409" s="187">
        <f>IF(N409="snížená",J409,0)</f>
        <v>0</v>
      </c>
      <c r="BG409" s="187">
        <f>IF(N409="zákl. přenesená",J409,0)</f>
        <v>0</v>
      </c>
      <c r="BH409" s="187">
        <f>IF(N409="sníž. přenesená",J409,0)</f>
        <v>0</v>
      </c>
      <c r="BI409" s="187">
        <f>IF(N409="nulová",J409,0)</f>
        <v>0</v>
      </c>
      <c r="BJ409" s="19" t="s">
        <v>80</v>
      </c>
      <c r="BK409" s="187">
        <f>ROUND(I409*H409,2)</f>
        <v>0</v>
      </c>
      <c r="BL409" s="19" t="s">
        <v>206</v>
      </c>
      <c r="BM409" s="186" t="s">
        <v>643</v>
      </c>
    </row>
    <row r="410" spans="1:65" s="2" customFormat="1" ht="11.25">
      <c r="A410" s="36"/>
      <c r="B410" s="37"/>
      <c r="C410" s="38"/>
      <c r="D410" s="188" t="s">
        <v>149</v>
      </c>
      <c r="E410" s="38"/>
      <c r="F410" s="189" t="s">
        <v>644</v>
      </c>
      <c r="G410" s="38"/>
      <c r="H410" s="38"/>
      <c r="I410" s="190"/>
      <c r="J410" s="38"/>
      <c r="K410" s="38"/>
      <c r="L410" s="41"/>
      <c r="M410" s="191"/>
      <c r="N410" s="192"/>
      <c r="O410" s="66"/>
      <c r="P410" s="66"/>
      <c r="Q410" s="66"/>
      <c r="R410" s="66"/>
      <c r="S410" s="66"/>
      <c r="T410" s="67"/>
      <c r="U410" s="36"/>
      <c r="V410" s="36"/>
      <c r="W410" s="36"/>
      <c r="X410" s="36"/>
      <c r="Y410" s="36"/>
      <c r="Z410" s="36"/>
      <c r="AA410" s="36"/>
      <c r="AB410" s="36"/>
      <c r="AC410" s="36"/>
      <c r="AD410" s="36"/>
      <c r="AE410" s="36"/>
      <c r="AT410" s="19" t="s">
        <v>149</v>
      </c>
      <c r="AU410" s="19" t="s">
        <v>82</v>
      </c>
    </row>
    <row r="411" spans="1:65" s="15" customFormat="1" ht="11.25">
      <c r="B411" s="216"/>
      <c r="C411" s="217"/>
      <c r="D411" s="188" t="s">
        <v>153</v>
      </c>
      <c r="E411" s="218" t="s">
        <v>19</v>
      </c>
      <c r="F411" s="219" t="s">
        <v>645</v>
      </c>
      <c r="G411" s="217"/>
      <c r="H411" s="218" t="s">
        <v>19</v>
      </c>
      <c r="I411" s="220"/>
      <c r="J411" s="217"/>
      <c r="K411" s="217"/>
      <c r="L411" s="221"/>
      <c r="M411" s="222"/>
      <c r="N411" s="223"/>
      <c r="O411" s="223"/>
      <c r="P411" s="223"/>
      <c r="Q411" s="223"/>
      <c r="R411" s="223"/>
      <c r="S411" s="223"/>
      <c r="T411" s="224"/>
      <c r="AT411" s="225" t="s">
        <v>153</v>
      </c>
      <c r="AU411" s="225" t="s">
        <v>82</v>
      </c>
      <c r="AV411" s="15" t="s">
        <v>80</v>
      </c>
      <c r="AW411" s="15" t="s">
        <v>31</v>
      </c>
      <c r="AX411" s="15" t="s">
        <v>72</v>
      </c>
      <c r="AY411" s="225" t="s">
        <v>139</v>
      </c>
    </row>
    <row r="412" spans="1:65" s="13" customFormat="1" ht="11.25">
      <c r="B412" s="194"/>
      <c r="C412" s="195"/>
      <c r="D412" s="188" t="s">
        <v>153</v>
      </c>
      <c r="E412" s="196" t="s">
        <v>19</v>
      </c>
      <c r="F412" s="197" t="s">
        <v>646</v>
      </c>
      <c r="G412" s="195"/>
      <c r="H412" s="198">
        <v>4</v>
      </c>
      <c r="I412" s="199"/>
      <c r="J412" s="195"/>
      <c r="K412" s="195"/>
      <c r="L412" s="200"/>
      <c r="M412" s="201"/>
      <c r="N412" s="202"/>
      <c r="O412" s="202"/>
      <c r="P412" s="202"/>
      <c r="Q412" s="202"/>
      <c r="R412" s="202"/>
      <c r="S412" s="202"/>
      <c r="T412" s="203"/>
      <c r="AT412" s="204" t="s">
        <v>153</v>
      </c>
      <c r="AU412" s="204" t="s">
        <v>82</v>
      </c>
      <c r="AV412" s="13" t="s">
        <v>82</v>
      </c>
      <c r="AW412" s="13" t="s">
        <v>31</v>
      </c>
      <c r="AX412" s="13" t="s">
        <v>72</v>
      </c>
      <c r="AY412" s="204" t="s">
        <v>139</v>
      </c>
    </row>
    <row r="413" spans="1:65" s="14" customFormat="1" ht="11.25">
      <c r="B413" s="205"/>
      <c r="C413" s="206"/>
      <c r="D413" s="188" t="s">
        <v>153</v>
      </c>
      <c r="E413" s="207" t="s">
        <v>19</v>
      </c>
      <c r="F413" s="208" t="s">
        <v>188</v>
      </c>
      <c r="G413" s="206"/>
      <c r="H413" s="209">
        <v>4</v>
      </c>
      <c r="I413" s="210"/>
      <c r="J413" s="206"/>
      <c r="K413" s="206"/>
      <c r="L413" s="211"/>
      <c r="M413" s="212"/>
      <c r="N413" s="213"/>
      <c r="O413" s="213"/>
      <c r="P413" s="213"/>
      <c r="Q413" s="213"/>
      <c r="R413" s="213"/>
      <c r="S413" s="213"/>
      <c r="T413" s="214"/>
      <c r="AT413" s="215" t="s">
        <v>153</v>
      </c>
      <c r="AU413" s="215" t="s">
        <v>82</v>
      </c>
      <c r="AV413" s="14" t="s">
        <v>147</v>
      </c>
      <c r="AW413" s="14" t="s">
        <v>31</v>
      </c>
      <c r="AX413" s="14" t="s">
        <v>80</v>
      </c>
      <c r="AY413" s="215" t="s">
        <v>139</v>
      </c>
    </row>
    <row r="414" spans="1:65" s="2" customFormat="1" ht="14.45" customHeight="1">
      <c r="A414" s="36"/>
      <c r="B414" s="37"/>
      <c r="C414" s="175" t="s">
        <v>647</v>
      </c>
      <c r="D414" s="175" t="s">
        <v>142</v>
      </c>
      <c r="E414" s="176" t="s">
        <v>648</v>
      </c>
      <c r="F414" s="177" t="s">
        <v>649</v>
      </c>
      <c r="G414" s="178" t="s">
        <v>145</v>
      </c>
      <c r="H414" s="179">
        <v>4</v>
      </c>
      <c r="I414" s="180"/>
      <c r="J414" s="181">
        <f>ROUND(I414*H414,2)</f>
        <v>0</v>
      </c>
      <c r="K414" s="177" t="s">
        <v>146</v>
      </c>
      <c r="L414" s="41"/>
      <c r="M414" s="182" t="s">
        <v>19</v>
      </c>
      <c r="N414" s="183" t="s">
        <v>43</v>
      </c>
      <c r="O414" s="66"/>
      <c r="P414" s="184">
        <f>O414*H414</f>
        <v>0</v>
      </c>
      <c r="Q414" s="184">
        <v>1.6000000000000001E-4</v>
      </c>
      <c r="R414" s="184">
        <f>Q414*H414</f>
        <v>6.4000000000000005E-4</v>
      </c>
      <c r="S414" s="184">
        <v>0</v>
      </c>
      <c r="T414" s="185">
        <f>S414*H414</f>
        <v>0</v>
      </c>
      <c r="U414" s="36"/>
      <c r="V414" s="36"/>
      <c r="W414" s="36"/>
      <c r="X414" s="36"/>
      <c r="Y414" s="36"/>
      <c r="Z414" s="36"/>
      <c r="AA414" s="36"/>
      <c r="AB414" s="36"/>
      <c r="AC414" s="36"/>
      <c r="AD414" s="36"/>
      <c r="AE414" s="36"/>
      <c r="AR414" s="186" t="s">
        <v>206</v>
      </c>
      <c r="AT414" s="186" t="s">
        <v>142</v>
      </c>
      <c r="AU414" s="186" t="s">
        <v>82</v>
      </c>
      <c r="AY414" s="19" t="s">
        <v>139</v>
      </c>
      <c r="BE414" s="187">
        <f>IF(N414="základní",J414,0)</f>
        <v>0</v>
      </c>
      <c r="BF414" s="187">
        <f>IF(N414="snížená",J414,0)</f>
        <v>0</v>
      </c>
      <c r="BG414" s="187">
        <f>IF(N414="zákl. přenesená",J414,0)</f>
        <v>0</v>
      </c>
      <c r="BH414" s="187">
        <f>IF(N414="sníž. přenesená",J414,0)</f>
        <v>0</v>
      </c>
      <c r="BI414" s="187">
        <f>IF(N414="nulová",J414,0)</f>
        <v>0</v>
      </c>
      <c r="BJ414" s="19" t="s">
        <v>80</v>
      </c>
      <c r="BK414" s="187">
        <f>ROUND(I414*H414,2)</f>
        <v>0</v>
      </c>
      <c r="BL414" s="19" t="s">
        <v>206</v>
      </c>
      <c r="BM414" s="186" t="s">
        <v>650</v>
      </c>
    </row>
    <row r="415" spans="1:65" s="2" customFormat="1" ht="11.25">
      <c r="A415" s="36"/>
      <c r="B415" s="37"/>
      <c r="C415" s="38"/>
      <c r="D415" s="188" t="s">
        <v>149</v>
      </c>
      <c r="E415" s="38"/>
      <c r="F415" s="189" t="s">
        <v>651</v>
      </c>
      <c r="G415" s="38"/>
      <c r="H415" s="38"/>
      <c r="I415" s="190"/>
      <c r="J415" s="38"/>
      <c r="K415" s="38"/>
      <c r="L415" s="41"/>
      <c r="M415" s="191"/>
      <c r="N415" s="192"/>
      <c r="O415" s="66"/>
      <c r="P415" s="66"/>
      <c r="Q415" s="66"/>
      <c r="R415" s="66"/>
      <c r="S415" s="66"/>
      <c r="T415" s="67"/>
      <c r="U415" s="36"/>
      <c r="V415" s="36"/>
      <c r="W415" s="36"/>
      <c r="X415" s="36"/>
      <c r="Y415" s="36"/>
      <c r="Z415" s="36"/>
      <c r="AA415" s="36"/>
      <c r="AB415" s="36"/>
      <c r="AC415" s="36"/>
      <c r="AD415" s="36"/>
      <c r="AE415" s="36"/>
      <c r="AT415" s="19" t="s">
        <v>149</v>
      </c>
      <c r="AU415" s="19" t="s">
        <v>82</v>
      </c>
    </row>
    <row r="416" spans="1:65" s="2" customFormat="1" ht="14.45" customHeight="1">
      <c r="A416" s="36"/>
      <c r="B416" s="37"/>
      <c r="C416" s="175" t="s">
        <v>652</v>
      </c>
      <c r="D416" s="175" t="s">
        <v>142</v>
      </c>
      <c r="E416" s="176" t="s">
        <v>653</v>
      </c>
      <c r="F416" s="177" t="s">
        <v>654</v>
      </c>
      <c r="G416" s="178" t="s">
        <v>145</v>
      </c>
      <c r="H416" s="179">
        <v>4</v>
      </c>
      <c r="I416" s="180"/>
      <c r="J416" s="181">
        <f>ROUND(I416*H416,2)</f>
        <v>0</v>
      </c>
      <c r="K416" s="177" t="s">
        <v>146</v>
      </c>
      <c r="L416" s="41"/>
      <c r="M416" s="182" t="s">
        <v>19</v>
      </c>
      <c r="N416" s="183" t="s">
        <v>43</v>
      </c>
      <c r="O416" s="66"/>
      <c r="P416" s="184">
        <f>O416*H416</f>
        <v>0</v>
      </c>
      <c r="Q416" s="184">
        <v>1.7000000000000001E-4</v>
      </c>
      <c r="R416" s="184">
        <f>Q416*H416</f>
        <v>6.8000000000000005E-4</v>
      </c>
      <c r="S416" s="184">
        <v>0</v>
      </c>
      <c r="T416" s="185">
        <f>S416*H416</f>
        <v>0</v>
      </c>
      <c r="U416" s="36"/>
      <c r="V416" s="36"/>
      <c r="W416" s="36"/>
      <c r="X416" s="36"/>
      <c r="Y416" s="36"/>
      <c r="Z416" s="36"/>
      <c r="AA416" s="36"/>
      <c r="AB416" s="36"/>
      <c r="AC416" s="36"/>
      <c r="AD416" s="36"/>
      <c r="AE416" s="36"/>
      <c r="AR416" s="186" t="s">
        <v>206</v>
      </c>
      <c r="AT416" s="186" t="s">
        <v>142</v>
      </c>
      <c r="AU416" s="186" t="s">
        <v>82</v>
      </c>
      <c r="AY416" s="19" t="s">
        <v>139</v>
      </c>
      <c r="BE416" s="187">
        <f>IF(N416="základní",J416,0)</f>
        <v>0</v>
      </c>
      <c r="BF416" s="187">
        <f>IF(N416="snížená",J416,0)</f>
        <v>0</v>
      </c>
      <c r="BG416" s="187">
        <f>IF(N416="zákl. přenesená",J416,0)</f>
        <v>0</v>
      </c>
      <c r="BH416" s="187">
        <f>IF(N416="sníž. přenesená",J416,0)</f>
        <v>0</v>
      </c>
      <c r="BI416" s="187">
        <f>IF(N416="nulová",J416,0)</f>
        <v>0</v>
      </c>
      <c r="BJ416" s="19" t="s">
        <v>80</v>
      </c>
      <c r="BK416" s="187">
        <f>ROUND(I416*H416,2)</f>
        <v>0</v>
      </c>
      <c r="BL416" s="19" t="s">
        <v>206</v>
      </c>
      <c r="BM416" s="186" t="s">
        <v>655</v>
      </c>
    </row>
    <row r="417" spans="1:65" s="2" customFormat="1" ht="11.25">
      <c r="A417" s="36"/>
      <c r="B417" s="37"/>
      <c r="C417" s="38"/>
      <c r="D417" s="188" t="s">
        <v>149</v>
      </c>
      <c r="E417" s="38"/>
      <c r="F417" s="189" t="s">
        <v>656</v>
      </c>
      <c r="G417" s="38"/>
      <c r="H417" s="38"/>
      <c r="I417" s="190"/>
      <c r="J417" s="38"/>
      <c r="K417" s="38"/>
      <c r="L417" s="41"/>
      <c r="M417" s="191"/>
      <c r="N417" s="192"/>
      <c r="O417" s="66"/>
      <c r="P417" s="66"/>
      <c r="Q417" s="66"/>
      <c r="R417" s="66"/>
      <c r="S417" s="66"/>
      <c r="T417" s="67"/>
      <c r="U417" s="36"/>
      <c r="V417" s="36"/>
      <c r="W417" s="36"/>
      <c r="X417" s="36"/>
      <c r="Y417" s="36"/>
      <c r="Z417" s="36"/>
      <c r="AA417" s="36"/>
      <c r="AB417" s="36"/>
      <c r="AC417" s="36"/>
      <c r="AD417" s="36"/>
      <c r="AE417" s="36"/>
      <c r="AT417" s="19" t="s">
        <v>149</v>
      </c>
      <c r="AU417" s="19" t="s">
        <v>82</v>
      </c>
    </row>
    <row r="418" spans="1:65" s="2" customFormat="1" ht="14.45" customHeight="1">
      <c r="A418" s="36"/>
      <c r="B418" s="37"/>
      <c r="C418" s="175" t="s">
        <v>657</v>
      </c>
      <c r="D418" s="175" t="s">
        <v>142</v>
      </c>
      <c r="E418" s="176" t="s">
        <v>658</v>
      </c>
      <c r="F418" s="177" t="s">
        <v>659</v>
      </c>
      <c r="G418" s="178" t="s">
        <v>145</v>
      </c>
      <c r="H418" s="179">
        <v>4</v>
      </c>
      <c r="I418" s="180"/>
      <c r="J418" s="181">
        <f>ROUND(I418*H418,2)</f>
        <v>0</v>
      </c>
      <c r="K418" s="177" t="s">
        <v>146</v>
      </c>
      <c r="L418" s="41"/>
      <c r="M418" s="182" t="s">
        <v>19</v>
      </c>
      <c r="N418" s="183" t="s">
        <v>43</v>
      </c>
      <c r="O418" s="66"/>
      <c r="P418" s="184">
        <f>O418*H418</f>
        <v>0</v>
      </c>
      <c r="Q418" s="184">
        <v>1.7000000000000001E-4</v>
      </c>
      <c r="R418" s="184">
        <f>Q418*H418</f>
        <v>6.8000000000000005E-4</v>
      </c>
      <c r="S418" s="184">
        <v>0</v>
      </c>
      <c r="T418" s="185">
        <f>S418*H418</f>
        <v>0</v>
      </c>
      <c r="U418" s="36"/>
      <c r="V418" s="36"/>
      <c r="W418" s="36"/>
      <c r="X418" s="36"/>
      <c r="Y418" s="36"/>
      <c r="Z418" s="36"/>
      <c r="AA418" s="36"/>
      <c r="AB418" s="36"/>
      <c r="AC418" s="36"/>
      <c r="AD418" s="36"/>
      <c r="AE418" s="36"/>
      <c r="AR418" s="186" t="s">
        <v>206</v>
      </c>
      <c r="AT418" s="186" t="s">
        <v>142</v>
      </c>
      <c r="AU418" s="186" t="s">
        <v>82</v>
      </c>
      <c r="AY418" s="19" t="s">
        <v>139</v>
      </c>
      <c r="BE418" s="187">
        <f>IF(N418="základní",J418,0)</f>
        <v>0</v>
      </c>
      <c r="BF418" s="187">
        <f>IF(N418="snížená",J418,0)</f>
        <v>0</v>
      </c>
      <c r="BG418" s="187">
        <f>IF(N418="zákl. přenesená",J418,0)</f>
        <v>0</v>
      </c>
      <c r="BH418" s="187">
        <f>IF(N418="sníž. přenesená",J418,0)</f>
        <v>0</v>
      </c>
      <c r="BI418" s="187">
        <f>IF(N418="nulová",J418,0)</f>
        <v>0</v>
      </c>
      <c r="BJ418" s="19" t="s">
        <v>80</v>
      </c>
      <c r="BK418" s="187">
        <f>ROUND(I418*H418,2)</f>
        <v>0</v>
      </c>
      <c r="BL418" s="19" t="s">
        <v>206</v>
      </c>
      <c r="BM418" s="186" t="s">
        <v>660</v>
      </c>
    </row>
    <row r="419" spans="1:65" s="2" customFormat="1" ht="11.25">
      <c r="A419" s="36"/>
      <c r="B419" s="37"/>
      <c r="C419" s="38"/>
      <c r="D419" s="188" t="s">
        <v>149</v>
      </c>
      <c r="E419" s="38"/>
      <c r="F419" s="189" t="s">
        <v>661</v>
      </c>
      <c r="G419" s="38"/>
      <c r="H419" s="38"/>
      <c r="I419" s="190"/>
      <c r="J419" s="38"/>
      <c r="K419" s="38"/>
      <c r="L419" s="41"/>
      <c r="M419" s="250"/>
      <c r="N419" s="251"/>
      <c r="O419" s="252"/>
      <c r="P419" s="252"/>
      <c r="Q419" s="252"/>
      <c r="R419" s="252"/>
      <c r="S419" s="252"/>
      <c r="T419" s="253"/>
      <c r="U419" s="36"/>
      <c r="V419" s="36"/>
      <c r="W419" s="36"/>
      <c r="X419" s="36"/>
      <c r="Y419" s="36"/>
      <c r="Z419" s="36"/>
      <c r="AA419" s="36"/>
      <c r="AB419" s="36"/>
      <c r="AC419" s="36"/>
      <c r="AD419" s="36"/>
      <c r="AE419" s="36"/>
      <c r="AT419" s="19" t="s">
        <v>149</v>
      </c>
      <c r="AU419" s="19" t="s">
        <v>82</v>
      </c>
    </row>
    <row r="420" spans="1:65" s="2" customFormat="1" ht="6.95" customHeight="1">
      <c r="A420" s="36"/>
      <c r="B420" s="49"/>
      <c r="C420" s="50"/>
      <c r="D420" s="50"/>
      <c r="E420" s="50"/>
      <c r="F420" s="50"/>
      <c r="G420" s="50"/>
      <c r="H420" s="50"/>
      <c r="I420" s="50"/>
      <c r="J420" s="50"/>
      <c r="K420" s="50"/>
      <c r="L420" s="41"/>
      <c r="M420" s="36"/>
      <c r="O420" s="36"/>
      <c r="P420" s="36"/>
      <c r="Q420" s="36"/>
      <c r="R420" s="36"/>
      <c r="S420" s="36"/>
      <c r="T420" s="36"/>
      <c r="U420" s="36"/>
      <c r="V420" s="36"/>
      <c r="W420" s="36"/>
      <c r="X420" s="36"/>
      <c r="Y420" s="36"/>
      <c r="Z420" s="36"/>
      <c r="AA420" s="36"/>
      <c r="AB420" s="36"/>
      <c r="AC420" s="36"/>
      <c r="AD420" s="36"/>
      <c r="AE420" s="36"/>
    </row>
  </sheetData>
  <sheetProtection algorithmName="SHA-512" hashValue="lgOghNgC5DSM/T7xAcXzQrnD/b46RpscuRQlVXh1Sx8khRag/L0roxKGo8VirO3Ok4sAqDzefP8BCFEc2UJTOQ==" saltValue="Ahs909swbe3PPib4uL1j5ZAnr2EBNqveGC+8IU4LifSkxGJlpQ/i3LzXCw15ycevNyWVErga9o/NNiMfretvag==" spinCount="100000" sheet="1" objects="1" scenarios="1" formatColumns="0" formatRows="0" autoFilter="0"/>
  <autoFilter ref="C88:K419" xr:uid="{00000000-0009-0000-0000-000002000000}"/>
  <mergeCells count="9">
    <mergeCell ref="E50:H50"/>
    <mergeCell ref="E79:H79"/>
    <mergeCell ref="E81:H81"/>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239"/>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88</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662</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ROUND(J91,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ROUND((SUM(BE91:BE238)),  2)</f>
        <v>0</v>
      </c>
      <c r="G33" s="36"/>
      <c r="H33" s="36"/>
      <c r="I33" s="120">
        <v>0.21</v>
      </c>
      <c r="J33" s="119">
        <f>ROUND(((SUM(BE91:BE238))*I33),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ROUND((SUM(BF91:BF238)),  2)</f>
        <v>0</v>
      </c>
      <c r="G34" s="36"/>
      <c r="H34" s="36"/>
      <c r="I34" s="120">
        <v>0.15</v>
      </c>
      <c r="J34" s="119">
        <f>ROUND(((SUM(BF91:BF238))*I34),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ROUND((SUM(BG91:BG238)),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ROUND((SUM(BH91:BH238)),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ROUND((SUM(BI91:BI238)),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 xml:space="preserve">03 - Objekt B demontáž </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J91</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J92</f>
        <v>0</v>
      </c>
      <c r="K60" s="137"/>
      <c r="L60" s="141"/>
    </row>
    <row r="61" spans="1:47" s="10" customFormat="1" ht="19.899999999999999" customHeight="1">
      <c r="B61" s="142"/>
      <c r="C61" s="143"/>
      <c r="D61" s="144" t="s">
        <v>116</v>
      </c>
      <c r="E61" s="145"/>
      <c r="F61" s="145"/>
      <c r="G61" s="145"/>
      <c r="H61" s="145"/>
      <c r="I61" s="145"/>
      <c r="J61" s="146">
        <f>J98</f>
        <v>0</v>
      </c>
      <c r="K61" s="143"/>
      <c r="L61" s="147"/>
    </row>
    <row r="62" spans="1:47" s="9" customFormat="1" ht="24.95" customHeight="1">
      <c r="B62" s="136"/>
      <c r="C62" s="137"/>
      <c r="D62" s="138" t="s">
        <v>117</v>
      </c>
      <c r="E62" s="139"/>
      <c r="F62" s="139"/>
      <c r="G62" s="139"/>
      <c r="H62" s="139"/>
      <c r="I62" s="139"/>
      <c r="J62" s="140">
        <f>J128</f>
        <v>0</v>
      </c>
      <c r="K62" s="137"/>
      <c r="L62" s="141"/>
    </row>
    <row r="63" spans="1:47" s="10" customFormat="1" ht="19.899999999999999" customHeight="1">
      <c r="B63" s="142"/>
      <c r="C63" s="143"/>
      <c r="D63" s="144" t="s">
        <v>118</v>
      </c>
      <c r="E63" s="145"/>
      <c r="F63" s="145"/>
      <c r="G63" s="145"/>
      <c r="H63" s="145"/>
      <c r="I63" s="145"/>
      <c r="J63" s="146">
        <f>J129</f>
        <v>0</v>
      </c>
      <c r="K63" s="143"/>
      <c r="L63" s="147"/>
    </row>
    <row r="64" spans="1:47" s="10" customFormat="1" ht="19.899999999999999" customHeight="1">
      <c r="B64" s="142"/>
      <c r="C64" s="143"/>
      <c r="D64" s="144" t="s">
        <v>119</v>
      </c>
      <c r="E64" s="145"/>
      <c r="F64" s="145"/>
      <c r="G64" s="145"/>
      <c r="H64" s="145"/>
      <c r="I64" s="145"/>
      <c r="J64" s="146">
        <f>J182</f>
        <v>0</v>
      </c>
      <c r="K64" s="143"/>
      <c r="L64" s="147"/>
    </row>
    <row r="65" spans="1:31" s="10" customFormat="1" ht="19.899999999999999" customHeight="1">
      <c r="B65" s="142"/>
      <c r="C65" s="143"/>
      <c r="D65" s="144" t="s">
        <v>120</v>
      </c>
      <c r="E65" s="145"/>
      <c r="F65" s="145"/>
      <c r="G65" s="145"/>
      <c r="H65" s="145"/>
      <c r="I65" s="145"/>
      <c r="J65" s="146">
        <f>J189</f>
        <v>0</v>
      </c>
      <c r="K65" s="143"/>
      <c r="L65" s="147"/>
    </row>
    <row r="66" spans="1:31" s="10" customFormat="1" ht="19.899999999999999" customHeight="1">
      <c r="B66" s="142"/>
      <c r="C66" s="143"/>
      <c r="D66" s="144" t="s">
        <v>121</v>
      </c>
      <c r="E66" s="145"/>
      <c r="F66" s="145"/>
      <c r="G66" s="145"/>
      <c r="H66" s="145"/>
      <c r="I66" s="145"/>
      <c r="J66" s="146">
        <f>J192</f>
        <v>0</v>
      </c>
      <c r="K66" s="143"/>
      <c r="L66" s="147"/>
    </row>
    <row r="67" spans="1:31" s="10" customFormat="1" ht="19.899999999999999" customHeight="1">
      <c r="B67" s="142"/>
      <c r="C67" s="143"/>
      <c r="D67" s="144" t="s">
        <v>122</v>
      </c>
      <c r="E67" s="145"/>
      <c r="F67" s="145"/>
      <c r="G67" s="145"/>
      <c r="H67" s="145"/>
      <c r="I67" s="145"/>
      <c r="J67" s="146">
        <f>J196</f>
        <v>0</v>
      </c>
      <c r="K67" s="143"/>
      <c r="L67" s="147"/>
    </row>
    <row r="68" spans="1:31" s="10" customFormat="1" ht="19.899999999999999" customHeight="1">
      <c r="B68" s="142"/>
      <c r="C68" s="143"/>
      <c r="D68" s="144" t="s">
        <v>123</v>
      </c>
      <c r="E68" s="145"/>
      <c r="F68" s="145"/>
      <c r="G68" s="145"/>
      <c r="H68" s="145"/>
      <c r="I68" s="145"/>
      <c r="J68" s="146">
        <f>J201</f>
        <v>0</v>
      </c>
      <c r="K68" s="143"/>
      <c r="L68" s="147"/>
    </row>
    <row r="69" spans="1:31" s="10" customFormat="1" ht="19.899999999999999" customHeight="1">
      <c r="B69" s="142"/>
      <c r="C69" s="143"/>
      <c r="D69" s="144" t="s">
        <v>124</v>
      </c>
      <c r="E69" s="145"/>
      <c r="F69" s="145"/>
      <c r="G69" s="145"/>
      <c r="H69" s="145"/>
      <c r="I69" s="145"/>
      <c r="J69" s="146">
        <f>J224</f>
        <v>0</v>
      </c>
      <c r="K69" s="143"/>
      <c r="L69" s="147"/>
    </row>
    <row r="70" spans="1:31" s="9" customFormat="1" ht="24.95" customHeight="1">
      <c r="B70" s="136"/>
      <c r="C70" s="137"/>
      <c r="D70" s="138" t="s">
        <v>663</v>
      </c>
      <c r="E70" s="139"/>
      <c r="F70" s="139"/>
      <c r="G70" s="139"/>
      <c r="H70" s="139"/>
      <c r="I70" s="139"/>
      <c r="J70" s="140">
        <f>J235</f>
        <v>0</v>
      </c>
      <c r="K70" s="137"/>
      <c r="L70" s="141"/>
    </row>
    <row r="71" spans="1:31" s="10" customFormat="1" ht="19.899999999999999" customHeight="1">
      <c r="B71" s="142"/>
      <c r="C71" s="143"/>
      <c r="D71" s="144" t="s">
        <v>664</v>
      </c>
      <c r="E71" s="145"/>
      <c r="F71" s="145"/>
      <c r="G71" s="145"/>
      <c r="H71" s="145"/>
      <c r="I71" s="145"/>
      <c r="J71" s="146">
        <f>J236</f>
        <v>0</v>
      </c>
      <c r="K71" s="143"/>
      <c r="L71" s="147"/>
    </row>
    <row r="72" spans="1:31" s="2" customFormat="1" ht="21.75" customHeight="1">
      <c r="A72" s="36"/>
      <c r="B72" s="37"/>
      <c r="C72" s="38"/>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6.95" customHeight="1">
      <c r="A73" s="36"/>
      <c r="B73" s="49"/>
      <c r="C73" s="50"/>
      <c r="D73" s="50"/>
      <c r="E73" s="50"/>
      <c r="F73" s="50"/>
      <c r="G73" s="50"/>
      <c r="H73" s="50"/>
      <c r="I73" s="50"/>
      <c r="J73" s="50"/>
      <c r="K73" s="50"/>
      <c r="L73" s="108"/>
      <c r="S73" s="36"/>
      <c r="T73" s="36"/>
      <c r="U73" s="36"/>
      <c r="V73" s="36"/>
      <c r="W73" s="36"/>
      <c r="X73" s="36"/>
      <c r="Y73" s="36"/>
      <c r="Z73" s="36"/>
      <c r="AA73" s="36"/>
      <c r="AB73" s="36"/>
      <c r="AC73" s="36"/>
      <c r="AD73" s="36"/>
      <c r="AE73" s="36"/>
    </row>
    <row r="77" spans="1:31" s="2" customFormat="1" ht="6.95" customHeight="1">
      <c r="A77" s="36"/>
      <c r="B77" s="51"/>
      <c r="C77" s="52"/>
      <c r="D77" s="52"/>
      <c r="E77" s="52"/>
      <c r="F77" s="52"/>
      <c r="G77" s="52"/>
      <c r="H77" s="52"/>
      <c r="I77" s="52"/>
      <c r="J77" s="52"/>
      <c r="K77" s="52"/>
      <c r="L77" s="108"/>
      <c r="S77" s="36"/>
      <c r="T77" s="36"/>
      <c r="U77" s="36"/>
      <c r="V77" s="36"/>
      <c r="W77" s="36"/>
      <c r="X77" s="36"/>
      <c r="Y77" s="36"/>
      <c r="Z77" s="36"/>
      <c r="AA77" s="36"/>
      <c r="AB77" s="36"/>
      <c r="AC77" s="36"/>
      <c r="AD77" s="36"/>
      <c r="AE77" s="36"/>
    </row>
    <row r="78" spans="1:31" s="2" customFormat="1" ht="24.95" customHeight="1">
      <c r="A78" s="36"/>
      <c r="B78" s="37"/>
      <c r="C78" s="25" t="s">
        <v>125</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16</v>
      </c>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6.5" customHeight="1">
      <c r="A81" s="36"/>
      <c r="B81" s="37"/>
      <c r="C81" s="38"/>
      <c r="D81" s="38"/>
      <c r="E81" s="386" t="str">
        <f>E7</f>
        <v>Aquacentrum střecha</v>
      </c>
      <c r="F81" s="387"/>
      <c r="G81" s="387"/>
      <c r="H81" s="387"/>
      <c r="I81" s="38"/>
      <c r="J81" s="38"/>
      <c r="K81" s="38"/>
      <c r="L81" s="108"/>
      <c r="S81" s="36"/>
      <c r="T81" s="36"/>
      <c r="U81" s="36"/>
      <c r="V81" s="36"/>
      <c r="W81" s="36"/>
      <c r="X81" s="36"/>
      <c r="Y81" s="36"/>
      <c r="Z81" s="36"/>
      <c r="AA81" s="36"/>
      <c r="AB81" s="36"/>
      <c r="AC81" s="36"/>
      <c r="AD81" s="36"/>
      <c r="AE81" s="36"/>
    </row>
    <row r="82" spans="1:65" s="2" customFormat="1" ht="12" customHeight="1">
      <c r="A82" s="36"/>
      <c r="B82" s="37"/>
      <c r="C82" s="31" t="s">
        <v>108</v>
      </c>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6.5" customHeight="1">
      <c r="A83" s="36"/>
      <c r="B83" s="37"/>
      <c r="C83" s="38"/>
      <c r="D83" s="38"/>
      <c r="E83" s="339" t="str">
        <f>E9</f>
        <v xml:space="preserve">03 - Objekt B demontáž </v>
      </c>
      <c r="F83" s="388"/>
      <c r="G83" s="388"/>
      <c r="H83" s="388"/>
      <c r="I83" s="38"/>
      <c r="J83" s="38"/>
      <c r="K83" s="38"/>
      <c r="L83" s="10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2" customFormat="1" ht="12" customHeight="1">
      <c r="A85" s="36"/>
      <c r="B85" s="37"/>
      <c r="C85" s="31" t="s">
        <v>21</v>
      </c>
      <c r="D85" s="38"/>
      <c r="E85" s="38"/>
      <c r="F85" s="29" t="str">
        <f>F12</f>
        <v xml:space="preserve"> </v>
      </c>
      <c r="G85" s="38"/>
      <c r="H85" s="38"/>
      <c r="I85" s="31" t="s">
        <v>23</v>
      </c>
      <c r="J85" s="61" t="str">
        <f>IF(J12="","",J12)</f>
        <v>16. 1. 2021</v>
      </c>
      <c r="K85" s="38"/>
      <c r="L85" s="108"/>
      <c r="S85" s="36"/>
      <c r="T85" s="36"/>
      <c r="U85" s="36"/>
      <c r="V85" s="36"/>
      <c r="W85" s="36"/>
      <c r="X85" s="36"/>
      <c r="Y85" s="36"/>
      <c r="Z85" s="36"/>
      <c r="AA85" s="36"/>
      <c r="AB85" s="36"/>
      <c r="AC85" s="36"/>
      <c r="AD85" s="36"/>
      <c r="AE85" s="36"/>
    </row>
    <row r="86" spans="1:65" s="2" customFormat="1" ht="6.95" customHeight="1">
      <c r="A86" s="36"/>
      <c r="B86" s="37"/>
      <c r="C86" s="38"/>
      <c r="D86" s="38"/>
      <c r="E86" s="38"/>
      <c r="F86" s="38"/>
      <c r="G86" s="38"/>
      <c r="H86" s="38"/>
      <c r="I86" s="38"/>
      <c r="J86" s="38"/>
      <c r="K86" s="38"/>
      <c r="L86" s="108"/>
      <c r="S86" s="36"/>
      <c r="T86" s="36"/>
      <c r="U86" s="36"/>
      <c r="V86" s="36"/>
      <c r="W86" s="36"/>
      <c r="X86" s="36"/>
      <c r="Y86" s="36"/>
      <c r="Z86" s="36"/>
      <c r="AA86" s="36"/>
      <c r="AB86" s="36"/>
      <c r="AC86" s="36"/>
      <c r="AD86" s="36"/>
      <c r="AE86" s="36"/>
    </row>
    <row r="87" spans="1:65" s="2" customFormat="1" ht="15.2" customHeight="1">
      <c r="A87" s="36"/>
      <c r="B87" s="37"/>
      <c r="C87" s="31" t="s">
        <v>25</v>
      </c>
      <c r="D87" s="38"/>
      <c r="E87" s="38"/>
      <c r="F87" s="29" t="str">
        <f>E15</f>
        <v xml:space="preserve"> </v>
      </c>
      <c r="G87" s="38"/>
      <c r="H87" s="38"/>
      <c r="I87" s="31" t="s">
        <v>30</v>
      </c>
      <c r="J87" s="34" t="str">
        <f>E21</f>
        <v xml:space="preserve"> </v>
      </c>
      <c r="K87" s="38"/>
      <c r="L87" s="108"/>
      <c r="S87" s="36"/>
      <c r="T87" s="36"/>
      <c r="U87" s="36"/>
      <c r="V87" s="36"/>
      <c r="W87" s="36"/>
      <c r="X87" s="36"/>
      <c r="Y87" s="36"/>
      <c r="Z87" s="36"/>
      <c r="AA87" s="36"/>
      <c r="AB87" s="36"/>
      <c r="AC87" s="36"/>
      <c r="AD87" s="36"/>
      <c r="AE87" s="36"/>
    </row>
    <row r="88" spans="1:65" s="2" customFormat="1" ht="25.7" customHeight="1">
      <c r="A88" s="36"/>
      <c r="B88" s="37"/>
      <c r="C88" s="31" t="s">
        <v>28</v>
      </c>
      <c r="D88" s="38"/>
      <c r="E88" s="38"/>
      <c r="F88" s="29" t="str">
        <f>IF(E18="","",E18)</f>
        <v>Vyplň údaj</v>
      </c>
      <c r="G88" s="38"/>
      <c r="H88" s="38"/>
      <c r="I88" s="31" t="s">
        <v>32</v>
      </c>
      <c r="J88" s="34" t="str">
        <f>E24</f>
        <v>STAVEBNÍ ROZPOČTY s.r.o.</v>
      </c>
      <c r="K88" s="38"/>
      <c r="L88" s="108"/>
      <c r="S88" s="36"/>
      <c r="T88" s="36"/>
      <c r="U88" s="36"/>
      <c r="V88" s="36"/>
      <c r="W88" s="36"/>
      <c r="X88" s="36"/>
      <c r="Y88" s="36"/>
      <c r="Z88" s="36"/>
      <c r="AA88" s="36"/>
      <c r="AB88" s="36"/>
      <c r="AC88" s="36"/>
      <c r="AD88" s="36"/>
      <c r="AE88" s="36"/>
    </row>
    <row r="89" spans="1:65" s="2" customFormat="1" ht="10.35" customHeight="1">
      <c r="A89" s="36"/>
      <c r="B89" s="37"/>
      <c r="C89" s="38"/>
      <c r="D89" s="38"/>
      <c r="E89" s="38"/>
      <c r="F89" s="38"/>
      <c r="G89" s="38"/>
      <c r="H89" s="38"/>
      <c r="I89" s="38"/>
      <c r="J89" s="38"/>
      <c r="K89" s="38"/>
      <c r="L89" s="108"/>
      <c r="S89" s="36"/>
      <c r="T89" s="36"/>
      <c r="U89" s="36"/>
      <c r="V89" s="36"/>
      <c r="W89" s="36"/>
      <c r="X89" s="36"/>
      <c r="Y89" s="36"/>
      <c r="Z89" s="36"/>
      <c r="AA89" s="36"/>
      <c r="AB89" s="36"/>
      <c r="AC89" s="36"/>
      <c r="AD89" s="36"/>
      <c r="AE89" s="36"/>
    </row>
    <row r="90" spans="1:65" s="11" customFormat="1" ht="29.25" customHeight="1">
      <c r="A90" s="148"/>
      <c r="B90" s="149"/>
      <c r="C90" s="150" t="s">
        <v>126</v>
      </c>
      <c r="D90" s="151" t="s">
        <v>57</v>
      </c>
      <c r="E90" s="151" t="s">
        <v>53</v>
      </c>
      <c r="F90" s="151" t="s">
        <v>54</v>
      </c>
      <c r="G90" s="151" t="s">
        <v>127</v>
      </c>
      <c r="H90" s="151" t="s">
        <v>128</v>
      </c>
      <c r="I90" s="151" t="s">
        <v>129</v>
      </c>
      <c r="J90" s="151" t="s">
        <v>112</v>
      </c>
      <c r="K90" s="152" t="s">
        <v>130</v>
      </c>
      <c r="L90" s="153"/>
      <c r="M90" s="70" t="s">
        <v>19</v>
      </c>
      <c r="N90" s="71" t="s">
        <v>42</v>
      </c>
      <c r="O90" s="71" t="s">
        <v>131</v>
      </c>
      <c r="P90" s="71" t="s">
        <v>132</v>
      </c>
      <c r="Q90" s="71" t="s">
        <v>133</v>
      </c>
      <c r="R90" s="71" t="s">
        <v>134</v>
      </c>
      <c r="S90" s="71" t="s">
        <v>135</v>
      </c>
      <c r="T90" s="72" t="s">
        <v>136</v>
      </c>
      <c r="U90" s="148"/>
      <c r="V90" s="148"/>
      <c r="W90" s="148"/>
      <c r="X90" s="148"/>
      <c r="Y90" s="148"/>
      <c r="Z90" s="148"/>
      <c r="AA90" s="148"/>
      <c r="AB90" s="148"/>
      <c r="AC90" s="148"/>
      <c r="AD90" s="148"/>
      <c r="AE90" s="148"/>
    </row>
    <row r="91" spans="1:65" s="2" customFormat="1" ht="22.9" customHeight="1">
      <c r="A91" s="36"/>
      <c r="B91" s="37"/>
      <c r="C91" s="77" t="s">
        <v>137</v>
      </c>
      <c r="D91" s="38"/>
      <c r="E91" s="38"/>
      <c r="F91" s="38"/>
      <c r="G91" s="38"/>
      <c r="H91" s="38"/>
      <c r="I91" s="38"/>
      <c r="J91" s="154">
        <f>BK91</f>
        <v>0</v>
      </c>
      <c r="K91" s="38"/>
      <c r="L91" s="41"/>
      <c r="M91" s="73"/>
      <c r="N91" s="155"/>
      <c r="O91" s="74"/>
      <c r="P91" s="156">
        <f>P92+P128+P235</f>
        <v>0</v>
      </c>
      <c r="Q91" s="74"/>
      <c r="R91" s="156">
        <f>R92+R128+R235</f>
        <v>0.43799579999999999</v>
      </c>
      <c r="S91" s="74"/>
      <c r="T91" s="157">
        <f>T92+T128+T235</f>
        <v>83.611157550000001</v>
      </c>
      <c r="U91" s="36"/>
      <c r="V91" s="36"/>
      <c r="W91" s="36"/>
      <c r="X91" s="36"/>
      <c r="Y91" s="36"/>
      <c r="Z91" s="36"/>
      <c r="AA91" s="36"/>
      <c r="AB91" s="36"/>
      <c r="AC91" s="36"/>
      <c r="AD91" s="36"/>
      <c r="AE91" s="36"/>
      <c r="AT91" s="19" t="s">
        <v>71</v>
      </c>
      <c r="AU91" s="19" t="s">
        <v>113</v>
      </c>
      <c r="BK91" s="158">
        <f>BK92+BK128+BK235</f>
        <v>0</v>
      </c>
    </row>
    <row r="92" spans="1:65" s="12" customFormat="1" ht="25.9" customHeight="1">
      <c r="B92" s="159"/>
      <c r="C92" s="160"/>
      <c r="D92" s="161" t="s">
        <v>71</v>
      </c>
      <c r="E92" s="162" t="s">
        <v>140</v>
      </c>
      <c r="F92" s="162" t="s">
        <v>141</v>
      </c>
      <c r="G92" s="160"/>
      <c r="H92" s="160"/>
      <c r="I92" s="163"/>
      <c r="J92" s="164">
        <f>BK92</f>
        <v>0</v>
      </c>
      <c r="K92" s="160"/>
      <c r="L92" s="165"/>
      <c r="M92" s="166"/>
      <c r="N92" s="167"/>
      <c r="O92" s="167"/>
      <c r="P92" s="168">
        <f>P93+SUM(P94:P98)</f>
        <v>0</v>
      </c>
      <c r="Q92" s="167"/>
      <c r="R92" s="168">
        <f>R93+SUM(R94:R98)</f>
        <v>0</v>
      </c>
      <c r="S92" s="167"/>
      <c r="T92" s="169">
        <f>T93+SUM(T94:T98)</f>
        <v>0.19125</v>
      </c>
      <c r="AR92" s="170" t="s">
        <v>80</v>
      </c>
      <c r="AT92" s="171" t="s">
        <v>71</v>
      </c>
      <c r="AU92" s="171" t="s">
        <v>72</v>
      </c>
      <c r="AY92" s="170" t="s">
        <v>139</v>
      </c>
      <c r="BK92" s="172">
        <f>BK93+SUM(BK94:BK98)</f>
        <v>0</v>
      </c>
    </row>
    <row r="93" spans="1:65" s="2" customFormat="1" ht="14.45" customHeight="1">
      <c r="A93" s="36"/>
      <c r="B93" s="37"/>
      <c r="C93" s="175" t="s">
        <v>80</v>
      </c>
      <c r="D93" s="175" t="s">
        <v>142</v>
      </c>
      <c r="E93" s="176" t="s">
        <v>143</v>
      </c>
      <c r="F93" s="177" t="s">
        <v>144</v>
      </c>
      <c r="G93" s="178" t="s">
        <v>145</v>
      </c>
      <c r="H93" s="179">
        <v>0.75</v>
      </c>
      <c r="I93" s="180"/>
      <c r="J93" s="181">
        <f>ROUND(I93*H93,2)</f>
        <v>0</v>
      </c>
      <c r="K93" s="177" t="s">
        <v>146</v>
      </c>
      <c r="L93" s="41"/>
      <c r="M93" s="182" t="s">
        <v>19</v>
      </c>
      <c r="N93" s="183" t="s">
        <v>43</v>
      </c>
      <c r="O93" s="66"/>
      <c r="P93" s="184">
        <f>O93*H93</f>
        <v>0</v>
      </c>
      <c r="Q93" s="184">
        <v>0</v>
      </c>
      <c r="R93" s="184">
        <f>Q93*H93</f>
        <v>0</v>
      </c>
      <c r="S93" s="184">
        <v>0.255</v>
      </c>
      <c r="T93" s="185">
        <f>S93*H93</f>
        <v>0.19125</v>
      </c>
      <c r="U93" s="36"/>
      <c r="V93" s="36"/>
      <c r="W93" s="36"/>
      <c r="X93" s="36"/>
      <c r="Y93" s="36"/>
      <c r="Z93" s="36"/>
      <c r="AA93" s="36"/>
      <c r="AB93" s="36"/>
      <c r="AC93" s="36"/>
      <c r="AD93" s="36"/>
      <c r="AE93" s="36"/>
      <c r="AR93" s="186" t="s">
        <v>147</v>
      </c>
      <c r="AT93" s="186" t="s">
        <v>142</v>
      </c>
      <c r="AU93" s="186" t="s">
        <v>80</v>
      </c>
      <c r="AY93" s="19" t="s">
        <v>139</v>
      </c>
      <c r="BE93" s="187">
        <f>IF(N93="základní",J93,0)</f>
        <v>0</v>
      </c>
      <c r="BF93" s="187">
        <f>IF(N93="snížená",J93,0)</f>
        <v>0</v>
      </c>
      <c r="BG93" s="187">
        <f>IF(N93="zákl. přenesená",J93,0)</f>
        <v>0</v>
      </c>
      <c r="BH93" s="187">
        <f>IF(N93="sníž. přenesená",J93,0)</f>
        <v>0</v>
      </c>
      <c r="BI93" s="187">
        <f>IF(N93="nulová",J93,0)</f>
        <v>0</v>
      </c>
      <c r="BJ93" s="19" t="s">
        <v>80</v>
      </c>
      <c r="BK93" s="187">
        <f>ROUND(I93*H93,2)</f>
        <v>0</v>
      </c>
      <c r="BL93" s="19" t="s">
        <v>147</v>
      </c>
      <c r="BM93" s="186" t="s">
        <v>665</v>
      </c>
    </row>
    <row r="94" spans="1:65" s="2" customFormat="1" ht="19.5">
      <c r="A94" s="36"/>
      <c r="B94" s="37"/>
      <c r="C94" s="38"/>
      <c r="D94" s="188" t="s">
        <v>149</v>
      </c>
      <c r="E94" s="38"/>
      <c r="F94" s="189" t="s">
        <v>150</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149</v>
      </c>
      <c r="AU94" s="19" t="s">
        <v>80</v>
      </c>
    </row>
    <row r="95" spans="1:65" s="2" customFormat="1" ht="126.75">
      <c r="A95" s="36"/>
      <c r="B95" s="37"/>
      <c r="C95" s="38"/>
      <c r="D95" s="188" t="s">
        <v>151</v>
      </c>
      <c r="E95" s="38"/>
      <c r="F95" s="193" t="s">
        <v>152</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151</v>
      </c>
      <c r="AU95" s="19" t="s">
        <v>80</v>
      </c>
    </row>
    <row r="96" spans="1:65" s="13" customFormat="1" ht="11.25">
      <c r="B96" s="194"/>
      <c r="C96" s="195"/>
      <c r="D96" s="188" t="s">
        <v>153</v>
      </c>
      <c r="E96" s="196" t="s">
        <v>19</v>
      </c>
      <c r="F96" s="197" t="s">
        <v>154</v>
      </c>
      <c r="G96" s="195"/>
      <c r="H96" s="198">
        <v>0.75</v>
      </c>
      <c r="I96" s="199"/>
      <c r="J96" s="195"/>
      <c r="K96" s="195"/>
      <c r="L96" s="200"/>
      <c r="M96" s="201"/>
      <c r="N96" s="202"/>
      <c r="O96" s="202"/>
      <c r="P96" s="202"/>
      <c r="Q96" s="202"/>
      <c r="R96" s="202"/>
      <c r="S96" s="202"/>
      <c r="T96" s="203"/>
      <c r="AT96" s="204" t="s">
        <v>153</v>
      </c>
      <c r="AU96" s="204" t="s">
        <v>80</v>
      </c>
      <c r="AV96" s="13" t="s">
        <v>82</v>
      </c>
      <c r="AW96" s="13" t="s">
        <v>31</v>
      </c>
      <c r="AX96" s="13" t="s">
        <v>72</v>
      </c>
      <c r="AY96" s="204" t="s">
        <v>139</v>
      </c>
    </row>
    <row r="97" spans="1:65" s="14" customFormat="1" ht="11.25">
      <c r="B97" s="205"/>
      <c r="C97" s="206"/>
      <c r="D97" s="188" t="s">
        <v>153</v>
      </c>
      <c r="E97" s="207" t="s">
        <v>19</v>
      </c>
      <c r="F97" s="208" t="s">
        <v>188</v>
      </c>
      <c r="G97" s="206"/>
      <c r="H97" s="209">
        <v>0.75</v>
      </c>
      <c r="I97" s="210"/>
      <c r="J97" s="206"/>
      <c r="K97" s="206"/>
      <c r="L97" s="211"/>
      <c r="M97" s="212"/>
      <c r="N97" s="213"/>
      <c r="O97" s="213"/>
      <c r="P97" s="213"/>
      <c r="Q97" s="213"/>
      <c r="R97" s="213"/>
      <c r="S97" s="213"/>
      <c r="T97" s="214"/>
      <c r="AT97" s="215" t="s">
        <v>153</v>
      </c>
      <c r="AU97" s="215" t="s">
        <v>80</v>
      </c>
      <c r="AV97" s="14" t="s">
        <v>147</v>
      </c>
      <c r="AW97" s="14" t="s">
        <v>31</v>
      </c>
      <c r="AX97" s="14" t="s">
        <v>80</v>
      </c>
      <c r="AY97" s="215" t="s">
        <v>139</v>
      </c>
    </row>
    <row r="98" spans="1:65" s="12" customFormat="1" ht="22.9" customHeight="1">
      <c r="B98" s="159"/>
      <c r="C98" s="160"/>
      <c r="D98" s="161" t="s">
        <v>71</v>
      </c>
      <c r="E98" s="173" t="s">
        <v>155</v>
      </c>
      <c r="F98" s="173" t="s">
        <v>156</v>
      </c>
      <c r="G98" s="160"/>
      <c r="H98" s="160"/>
      <c r="I98" s="163"/>
      <c r="J98" s="174">
        <f>BK98</f>
        <v>0</v>
      </c>
      <c r="K98" s="160"/>
      <c r="L98" s="165"/>
      <c r="M98" s="166"/>
      <c r="N98" s="167"/>
      <c r="O98" s="167"/>
      <c r="P98" s="168">
        <f>SUM(P99:P127)</f>
        <v>0</v>
      </c>
      <c r="Q98" s="167"/>
      <c r="R98" s="168">
        <f>SUM(R99:R127)</f>
        <v>0</v>
      </c>
      <c r="S98" s="167"/>
      <c r="T98" s="169">
        <f>SUM(T99:T127)</f>
        <v>0</v>
      </c>
      <c r="AR98" s="170" t="s">
        <v>80</v>
      </c>
      <c r="AT98" s="171" t="s">
        <v>71</v>
      </c>
      <c r="AU98" s="171" t="s">
        <v>80</v>
      </c>
      <c r="AY98" s="170" t="s">
        <v>139</v>
      </c>
      <c r="BK98" s="172">
        <f>SUM(BK99:BK127)</f>
        <v>0</v>
      </c>
    </row>
    <row r="99" spans="1:65" s="2" customFormat="1" ht="14.45" customHeight="1">
      <c r="A99" s="36"/>
      <c r="B99" s="37"/>
      <c r="C99" s="175" t="s">
        <v>82</v>
      </c>
      <c r="D99" s="175" t="s">
        <v>142</v>
      </c>
      <c r="E99" s="176" t="s">
        <v>157</v>
      </c>
      <c r="F99" s="177" t="s">
        <v>158</v>
      </c>
      <c r="G99" s="178" t="s">
        <v>159</v>
      </c>
      <c r="H99" s="179">
        <v>7</v>
      </c>
      <c r="I99" s="180"/>
      <c r="J99" s="181">
        <f>ROUND(I99*H99,2)</f>
        <v>0</v>
      </c>
      <c r="K99" s="177" t="s">
        <v>146</v>
      </c>
      <c r="L99" s="41"/>
      <c r="M99" s="182" t="s">
        <v>19</v>
      </c>
      <c r="N99" s="183" t="s">
        <v>43</v>
      </c>
      <c r="O99" s="66"/>
      <c r="P99" s="184">
        <f>O99*H99</f>
        <v>0</v>
      </c>
      <c r="Q99" s="184">
        <v>0</v>
      </c>
      <c r="R99" s="184">
        <f>Q99*H99</f>
        <v>0</v>
      </c>
      <c r="S99" s="184">
        <v>0</v>
      </c>
      <c r="T99" s="185">
        <f>S99*H99</f>
        <v>0</v>
      </c>
      <c r="U99" s="36"/>
      <c r="V99" s="36"/>
      <c r="W99" s="36"/>
      <c r="X99" s="36"/>
      <c r="Y99" s="36"/>
      <c r="Z99" s="36"/>
      <c r="AA99" s="36"/>
      <c r="AB99" s="36"/>
      <c r="AC99" s="36"/>
      <c r="AD99" s="36"/>
      <c r="AE99" s="36"/>
      <c r="AR99" s="186" t="s">
        <v>147</v>
      </c>
      <c r="AT99" s="186" t="s">
        <v>142</v>
      </c>
      <c r="AU99" s="186" t="s">
        <v>82</v>
      </c>
      <c r="AY99" s="19" t="s">
        <v>139</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147</v>
      </c>
      <c r="BM99" s="186" t="s">
        <v>666</v>
      </c>
    </row>
    <row r="100" spans="1:65" s="2" customFormat="1" ht="11.25">
      <c r="A100" s="36"/>
      <c r="B100" s="37"/>
      <c r="C100" s="38"/>
      <c r="D100" s="188" t="s">
        <v>149</v>
      </c>
      <c r="E100" s="38"/>
      <c r="F100" s="189" t="s">
        <v>161</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149</v>
      </c>
      <c r="AU100" s="19" t="s">
        <v>82</v>
      </c>
    </row>
    <row r="101" spans="1:65" s="2" customFormat="1" ht="58.5">
      <c r="A101" s="36"/>
      <c r="B101" s="37"/>
      <c r="C101" s="38"/>
      <c r="D101" s="188" t="s">
        <v>151</v>
      </c>
      <c r="E101" s="38"/>
      <c r="F101" s="193" t="s">
        <v>162</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151</v>
      </c>
      <c r="AU101" s="19" t="s">
        <v>82</v>
      </c>
    </row>
    <row r="102" spans="1:65" s="13" customFormat="1" ht="11.25">
      <c r="B102" s="194"/>
      <c r="C102" s="195"/>
      <c r="D102" s="188" t="s">
        <v>153</v>
      </c>
      <c r="E102" s="196" t="s">
        <v>19</v>
      </c>
      <c r="F102" s="197" t="s">
        <v>189</v>
      </c>
      <c r="G102" s="195"/>
      <c r="H102" s="198">
        <v>7</v>
      </c>
      <c r="I102" s="199"/>
      <c r="J102" s="195"/>
      <c r="K102" s="195"/>
      <c r="L102" s="200"/>
      <c r="M102" s="201"/>
      <c r="N102" s="202"/>
      <c r="O102" s="202"/>
      <c r="P102" s="202"/>
      <c r="Q102" s="202"/>
      <c r="R102" s="202"/>
      <c r="S102" s="202"/>
      <c r="T102" s="203"/>
      <c r="AT102" s="204" t="s">
        <v>153</v>
      </c>
      <c r="AU102" s="204" t="s">
        <v>82</v>
      </c>
      <c r="AV102" s="13" t="s">
        <v>82</v>
      </c>
      <c r="AW102" s="13" t="s">
        <v>31</v>
      </c>
      <c r="AX102" s="13" t="s">
        <v>72</v>
      </c>
      <c r="AY102" s="204" t="s">
        <v>139</v>
      </c>
    </row>
    <row r="103" spans="1:65" s="14" customFormat="1" ht="11.25">
      <c r="B103" s="205"/>
      <c r="C103" s="206"/>
      <c r="D103" s="188" t="s">
        <v>153</v>
      </c>
      <c r="E103" s="207" t="s">
        <v>19</v>
      </c>
      <c r="F103" s="208" t="s">
        <v>188</v>
      </c>
      <c r="G103" s="206"/>
      <c r="H103" s="209">
        <v>7</v>
      </c>
      <c r="I103" s="210"/>
      <c r="J103" s="206"/>
      <c r="K103" s="206"/>
      <c r="L103" s="211"/>
      <c r="M103" s="212"/>
      <c r="N103" s="213"/>
      <c r="O103" s="213"/>
      <c r="P103" s="213"/>
      <c r="Q103" s="213"/>
      <c r="R103" s="213"/>
      <c r="S103" s="213"/>
      <c r="T103" s="214"/>
      <c r="AT103" s="215" t="s">
        <v>153</v>
      </c>
      <c r="AU103" s="215" t="s">
        <v>82</v>
      </c>
      <c r="AV103" s="14" t="s">
        <v>147</v>
      </c>
      <c r="AW103" s="14" t="s">
        <v>31</v>
      </c>
      <c r="AX103" s="14" t="s">
        <v>80</v>
      </c>
      <c r="AY103" s="215" t="s">
        <v>139</v>
      </c>
    </row>
    <row r="104" spans="1:65" s="2" customFormat="1" ht="14.45" customHeight="1">
      <c r="A104" s="36"/>
      <c r="B104" s="37"/>
      <c r="C104" s="175" t="s">
        <v>163</v>
      </c>
      <c r="D104" s="175" t="s">
        <v>142</v>
      </c>
      <c r="E104" s="176" t="s">
        <v>164</v>
      </c>
      <c r="F104" s="177" t="s">
        <v>165</v>
      </c>
      <c r="G104" s="178" t="s">
        <v>159</v>
      </c>
      <c r="H104" s="179">
        <v>280</v>
      </c>
      <c r="I104" s="180"/>
      <c r="J104" s="181">
        <f>ROUND(I104*H104,2)</f>
        <v>0</v>
      </c>
      <c r="K104" s="177" t="s">
        <v>146</v>
      </c>
      <c r="L104" s="41"/>
      <c r="M104" s="182" t="s">
        <v>19</v>
      </c>
      <c r="N104" s="183" t="s">
        <v>43</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147</v>
      </c>
      <c r="AT104" s="186" t="s">
        <v>142</v>
      </c>
      <c r="AU104" s="186" t="s">
        <v>82</v>
      </c>
      <c r="AY104" s="19" t="s">
        <v>139</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147</v>
      </c>
      <c r="BM104" s="186" t="s">
        <v>667</v>
      </c>
    </row>
    <row r="105" spans="1:65" s="2" customFormat="1" ht="11.25">
      <c r="A105" s="36"/>
      <c r="B105" s="37"/>
      <c r="C105" s="38"/>
      <c r="D105" s="188" t="s">
        <v>149</v>
      </c>
      <c r="E105" s="38"/>
      <c r="F105" s="189" t="s">
        <v>167</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149</v>
      </c>
      <c r="AU105" s="19" t="s">
        <v>82</v>
      </c>
    </row>
    <row r="106" spans="1:65" s="2" customFormat="1" ht="58.5">
      <c r="A106" s="36"/>
      <c r="B106" s="37"/>
      <c r="C106" s="38"/>
      <c r="D106" s="188" t="s">
        <v>151</v>
      </c>
      <c r="E106" s="38"/>
      <c r="F106" s="193" t="s">
        <v>162</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151</v>
      </c>
      <c r="AU106" s="19" t="s">
        <v>82</v>
      </c>
    </row>
    <row r="107" spans="1:65" s="13" customFormat="1" ht="11.25">
      <c r="B107" s="194"/>
      <c r="C107" s="195"/>
      <c r="D107" s="188" t="s">
        <v>153</v>
      </c>
      <c r="E107" s="196" t="s">
        <v>19</v>
      </c>
      <c r="F107" s="197" t="s">
        <v>168</v>
      </c>
      <c r="G107" s="195"/>
      <c r="H107" s="198">
        <v>280</v>
      </c>
      <c r="I107" s="199"/>
      <c r="J107" s="195"/>
      <c r="K107" s="195"/>
      <c r="L107" s="200"/>
      <c r="M107" s="201"/>
      <c r="N107" s="202"/>
      <c r="O107" s="202"/>
      <c r="P107" s="202"/>
      <c r="Q107" s="202"/>
      <c r="R107" s="202"/>
      <c r="S107" s="202"/>
      <c r="T107" s="203"/>
      <c r="AT107" s="204" t="s">
        <v>153</v>
      </c>
      <c r="AU107" s="204" t="s">
        <v>82</v>
      </c>
      <c r="AV107" s="13" t="s">
        <v>82</v>
      </c>
      <c r="AW107" s="13" t="s">
        <v>31</v>
      </c>
      <c r="AX107" s="13" t="s">
        <v>72</v>
      </c>
      <c r="AY107" s="204" t="s">
        <v>139</v>
      </c>
    </row>
    <row r="108" spans="1:65" s="14" customFormat="1" ht="11.25">
      <c r="B108" s="205"/>
      <c r="C108" s="206"/>
      <c r="D108" s="188" t="s">
        <v>153</v>
      </c>
      <c r="E108" s="207" t="s">
        <v>19</v>
      </c>
      <c r="F108" s="208" t="s">
        <v>188</v>
      </c>
      <c r="G108" s="206"/>
      <c r="H108" s="209">
        <v>280</v>
      </c>
      <c r="I108" s="210"/>
      <c r="J108" s="206"/>
      <c r="K108" s="206"/>
      <c r="L108" s="211"/>
      <c r="M108" s="212"/>
      <c r="N108" s="213"/>
      <c r="O108" s="213"/>
      <c r="P108" s="213"/>
      <c r="Q108" s="213"/>
      <c r="R108" s="213"/>
      <c r="S108" s="213"/>
      <c r="T108" s="214"/>
      <c r="AT108" s="215" t="s">
        <v>153</v>
      </c>
      <c r="AU108" s="215" t="s">
        <v>82</v>
      </c>
      <c r="AV108" s="14" t="s">
        <v>147</v>
      </c>
      <c r="AW108" s="14" t="s">
        <v>31</v>
      </c>
      <c r="AX108" s="14" t="s">
        <v>80</v>
      </c>
      <c r="AY108" s="215" t="s">
        <v>139</v>
      </c>
    </row>
    <row r="109" spans="1:65" s="2" customFormat="1" ht="14.45" customHeight="1">
      <c r="A109" s="36"/>
      <c r="B109" s="37"/>
      <c r="C109" s="175" t="s">
        <v>147</v>
      </c>
      <c r="D109" s="175" t="s">
        <v>142</v>
      </c>
      <c r="E109" s="176" t="s">
        <v>169</v>
      </c>
      <c r="F109" s="177" t="s">
        <v>170</v>
      </c>
      <c r="G109" s="178" t="s">
        <v>171</v>
      </c>
      <c r="H109" s="179">
        <v>83.611000000000004</v>
      </c>
      <c r="I109" s="180"/>
      <c r="J109" s="181">
        <f>ROUND(I109*H109,2)</f>
        <v>0</v>
      </c>
      <c r="K109" s="177" t="s">
        <v>146</v>
      </c>
      <c r="L109" s="41"/>
      <c r="M109" s="182" t="s">
        <v>19</v>
      </c>
      <c r="N109" s="183" t="s">
        <v>43</v>
      </c>
      <c r="O109" s="66"/>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147</v>
      </c>
      <c r="AT109" s="186" t="s">
        <v>142</v>
      </c>
      <c r="AU109" s="186" t="s">
        <v>82</v>
      </c>
      <c r="AY109" s="19" t="s">
        <v>139</v>
      </c>
      <c r="BE109" s="187">
        <f>IF(N109="základní",J109,0)</f>
        <v>0</v>
      </c>
      <c r="BF109" s="187">
        <f>IF(N109="snížená",J109,0)</f>
        <v>0</v>
      </c>
      <c r="BG109" s="187">
        <f>IF(N109="zákl. přenesená",J109,0)</f>
        <v>0</v>
      </c>
      <c r="BH109" s="187">
        <f>IF(N109="sníž. přenesená",J109,0)</f>
        <v>0</v>
      </c>
      <c r="BI109" s="187">
        <f>IF(N109="nulová",J109,0)</f>
        <v>0</v>
      </c>
      <c r="BJ109" s="19" t="s">
        <v>80</v>
      </c>
      <c r="BK109" s="187">
        <f>ROUND(I109*H109,2)</f>
        <v>0</v>
      </c>
      <c r="BL109" s="19" t="s">
        <v>147</v>
      </c>
      <c r="BM109" s="186" t="s">
        <v>668</v>
      </c>
    </row>
    <row r="110" spans="1:65" s="2" customFormat="1" ht="11.25">
      <c r="A110" s="36"/>
      <c r="B110" s="37"/>
      <c r="C110" s="38"/>
      <c r="D110" s="188" t="s">
        <v>149</v>
      </c>
      <c r="E110" s="38"/>
      <c r="F110" s="189" t="s">
        <v>173</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149</v>
      </c>
      <c r="AU110" s="19" t="s">
        <v>82</v>
      </c>
    </row>
    <row r="111" spans="1:65" s="2" customFormat="1" ht="68.25">
      <c r="A111" s="36"/>
      <c r="B111" s="37"/>
      <c r="C111" s="38"/>
      <c r="D111" s="188" t="s">
        <v>151</v>
      </c>
      <c r="E111" s="38"/>
      <c r="F111" s="193" t="s">
        <v>174</v>
      </c>
      <c r="G111" s="38"/>
      <c r="H111" s="38"/>
      <c r="I111" s="190"/>
      <c r="J111" s="38"/>
      <c r="K111" s="38"/>
      <c r="L111" s="41"/>
      <c r="M111" s="191"/>
      <c r="N111" s="192"/>
      <c r="O111" s="66"/>
      <c r="P111" s="66"/>
      <c r="Q111" s="66"/>
      <c r="R111" s="66"/>
      <c r="S111" s="66"/>
      <c r="T111" s="67"/>
      <c r="U111" s="36"/>
      <c r="V111" s="36"/>
      <c r="W111" s="36"/>
      <c r="X111" s="36"/>
      <c r="Y111" s="36"/>
      <c r="Z111" s="36"/>
      <c r="AA111" s="36"/>
      <c r="AB111" s="36"/>
      <c r="AC111" s="36"/>
      <c r="AD111" s="36"/>
      <c r="AE111" s="36"/>
      <c r="AT111" s="19" t="s">
        <v>151</v>
      </c>
      <c r="AU111" s="19" t="s">
        <v>82</v>
      </c>
    </row>
    <row r="112" spans="1:65" s="2" customFormat="1" ht="14.45" customHeight="1">
      <c r="A112" s="36"/>
      <c r="B112" s="37"/>
      <c r="C112" s="175" t="s">
        <v>175</v>
      </c>
      <c r="D112" s="175" t="s">
        <v>142</v>
      </c>
      <c r="E112" s="176" t="s">
        <v>176</v>
      </c>
      <c r="F112" s="177" t="s">
        <v>177</v>
      </c>
      <c r="G112" s="178" t="s">
        <v>171</v>
      </c>
      <c r="H112" s="179">
        <v>1254.165</v>
      </c>
      <c r="I112" s="180"/>
      <c r="J112" s="181">
        <f>ROUND(I112*H112,2)</f>
        <v>0</v>
      </c>
      <c r="K112" s="177" t="s">
        <v>146</v>
      </c>
      <c r="L112" s="41"/>
      <c r="M112" s="182" t="s">
        <v>19</v>
      </c>
      <c r="N112" s="183" t="s">
        <v>43</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147</v>
      </c>
      <c r="AT112" s="186" t="s">
        <v>142</v>
      </c>
      <c r="AU112" s="186" t="s">
        <v>82</v>
      </c>
      <c r="AY112" s="19" t="s">
        <v>139</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147</v>
      </c>
      <c r="BM112" s="186" t="s">
        <v>669</v>
      </c>
    </row>
    <row r="113" spans="1:65" s="2" customFormat="1" ht="19.5">
      <c r="A113" s="36"/>
      <c r="B113" s="37"/>
      <c r="C113" s="38"/>
      <c r="D113" s="188" t="s">
        <v>149</v>
      </c>
      <c r="E113" s="38"/>
      <c r="F113" s="189" t="s">
        <v>179</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149</v>
      </c>
      <c r="AU113" s="19" t="s">
        <v>82</v>
      </c>
    </row>
    <row r="114" spans="1:65" s="2" customFormat="1" ht="68.25">
      <c r="A114" s="36"/>
      <c r="B114" s="37"/>
      <c r="C114" s="38"/>
      <c r="D114" s="188" t="s">
        <v>151</v>
      </c>
      <c r="E114" s="38"/>
      <c r="F114" s="193" t="s">
        <v>174</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151</v>
      </c>
      <c r="AU114" s="19" t="s">
        <v>82</v>
      </c>
    </row>
    <row r="115" spans="1:65" s="13" customFormat="1" ht="11.25">
      <c r="B115" s="194"/>
      <c r="C115" s="195"/>
      <c r="D115" s="188" t="s">
        <v>153</v>
      </c>
      <c r="E115" s="196" t="s">
        <v>19</v>
      </c>
      <c r="F115" s="197" t="s">
        <v>670</v>
      </c>
      <c r="G115" s="195"/>
      <c r="H115" s="198">
        <v>1254.165</v>
      </c>
      <c r="I115" s="199"/>
      <c r="J115" s="195"/>
      <c r="K115" s="195"/>
      <c r="L115" s="200"/>
      <c r="M115" s="201"/>
      <c r="N115" s="202"/>
      <c r="O115" s="202"/>
      <c r="P115" s="202"/>
      <c r="Q115" s="202"/>
      <c r="R115" s="202"/>
      <c r="S115" s="202"/>
      <c r="T115" s="203"/>
      <c r="AT115" s="204" t="s">
        <v>153</v>
      </c>
      <c r="AU115" s="204" t="s">
        <v>82</v>
      </c>
      <c r="AV115" s="13" t="s">
        <v>82</v>
      </c>
      <c r="AW115" s="13" t="s">
        <v>31</v>
      </c>
      <c r="AX115" s="13" t="s">
        <v>72</v>
      </c>
      <c r="AY115" s="204" t="s">
        <v>139</v>
      </c>
    </row>
    <row r="116" spans="1:65" s="14" customFormat="1" ht="11.25">
      <c r="B116" s="205"/>
      <c r="C116" s="206"/>
      <c r="D116" s="188" t="s">
        <v>153</v>
      </c>
      <c r="E116" s="207" t="s">
        <v>19</v>
      </c>
      <c r="F116" s="208" t="s">
        <v>188</v>
      </c>
      <c r="G116" s="206"/>
      <c r="H116" s="209">
        <v>1254.165</v>
      </c>
      <c r="I116" s="210"/>
      <c r="J116" s="206"/>
      <c r="K116" s="206"/>
      <c r="L116" s="211"/>
      <c r="M116" s="212"/>
      <c r="N116" s="213"/>
      <c r="O116" s="213"/>
      <c r="P116" s="213"/>
      <c r="Q116" s="213"/>
      <c r="R116" s="213"/>
      <c r="S116" s="213"/>
      <c r="T116" s="214"/>
      <c r="AT116" s="215" t="s">
        <v>153</v>
      </c>
      <c r="AU116" s="215" t="s">
        <v>82</v>
      </c>
      <c r="AV116" s="14" t="s">
        <v>147</v>
      </c>
      <c r="AW116" s="14" t="s">
        <v>31</v>
      </c>
      <c r="AX116" s="14" t="s">
        <v>80</v>
      </c>
      <c r="AY116" s="215" t="s">
        <v>139</v>
      </c>
    </row>
    <row r="117" spans="1:65" s="2" customFormat="1" ht="14.45" customHeight="1">
      <c r="A117" s="36"/>
      <c r="B117" s="37"/>
      <c r="C117" s="175" t="s">
        <v>181</v>
      </c>
      <c r="D117" s="175" t="s">
        <v>142</v>
      </c>
      <c r="E117" s="176" t="s">
        <v>182</v>
      </c>
      <c r="F117" s="177" t="s">
        <v>183</v>
      </c>
      <c r="G117" s="178" t="s">
        <v>171</v>
      </c>
      <c r="H117" s="179">
        <v>21.681999999999999</v>
      </c>
      <c r="I117" s="180"/>
      <c r="J117" s="181">
        <f>ROUND(I117*H117,2)</f>
        <v>0</v>
      </c>
      <c r="K117" s="177" t="s">
        <v>146</v>
      </c>
      <c r="L117" s="41"/>
      <c r="M117" s="182" t="s">
        <v>19</v>
      </c>
      <c r="N117" s="183" t="s">
        <v>43</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147</v>
      </c>
      <c r="AT117" s="186" t="s">
        <v>142</v>
      </c>
      <c r="AU117" s="186" t="s">
        <v>82</v>
      </c>
      <c r="AY117" s="19" t="s">
        <v>139</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147</v>
      </c>
      <c r="BM117" s="186" t="s">
        <v>671</v>
      </c>
    </row>
    <row r="118" spans="1:65" s="2" customFormat="1" ht="19.5">
      <c r="A118" s="36"/>
      <c r="B118" s="37"/>
      <c r="C118" s="38"/>
      <c r="D118" s="188" t="s">
        <v>149</v>
      </c>
      <c r="E118" s="38"/>
      <c r="F118" s="189" t="s">
        <v>185</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149</v>
      </c>
      <c r="AU118" s="19" t="s">
        <v>82</v>
      </c>
    </row>
    <row r="119" spans="1:65" s="2" customFormat="1" ht="58.5">
      <c r="A119" s="36"/>
      <c r="B119" s="37"/>
      <c r="C119" s="38"/>
      <c r="D119" s="188" t="s">
        <v>151</v>
      </c>
      <c r="E119" s="38"/>
      <c r="F119" s="193" t="s">
        <v>186</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151</v>
      </c>
      <c r="AU119" s="19" t="s">
        <v>82</v>
      </c>
    </row>
    <row r="120" spans="1:65" s="13" customFormat="1" ht="11.25">
      <c r="B120" s="194"/>
      <c r="C120" s="195"/>
      <c r="D120" s="188" t="s">
        <v>153</v>
      </c>
      <c r="E120" s="196" t="s">
        <v>19</v>
      </c>
      <c r="F120" s="197" t="s">
        <v>672</v>
      </c>
      <c r="G120" s="195"/>
      <c r="H120" s="198">
        <v>21.681999999999999</v>
      </c>
      <c r="I120" s="199"/>
      <c r="J120" s="195"/>
      <c r="K120" s="195"/>
      <c r="L120" s="200"/>
      <c r="M120" s="201"/>
      <c r="N120" s="202"/>
      <c r="O120" s="202"/>
      <c r="P120" s="202"/>
      <c r="Q120" s="202"/>
      <c r="R120" s="202"/>
      <c r="S120" s="202"/>
      <c r="T120" s="203"/>
      <c r="AT120" s="204" t="s">
        <v>153</v>
      </c>
      <c r="AU120" s="204" t="s">
        <v>82</v>
      </c>
      <c r="AV120" s="13" t="s">
        <v>82</v>
      </c>
      <c r="AW120" s="13" t="s">
        <v>31</v>
      </c>
      <c r="AX120" s="13" t="s">
        <v>72</v>
      </c>
      <c r="AY120" s="204" t="s">
        <v>139</v>
      </c>
    </row>
    <row r="121" spans="1:65" s="14" customFormat="1" ht="11.25">
      <c r="B121" s="205"/>
      <c r="C121" s="206"/>
      <c r="D121" s="188" t="s">
        <v>153</v>
      </c>
      <c r="E121" s="207" t="s">
        <v>19</v>
      </c>
      <c r="F121" s="208" t="s">
        <v>188</v>
      </c>
      <c r="G121" s="206"/>
      <c r="H121" s="209">
        <v>21.681999999999999</v>
      </c>
      <c r="I121" s="210"/>
      <c r="J121" s="206"/>
      <c r="K121" s="206"/>
      <c r="L121" s="211"/>
      <c r="M121" s="212"/>
      <c r="N121" s="213"/>
      <c r="O121" s="213"/>
      <c r="P121" s="213"/>
      <c r="Q121" s="213"/>
      <c r="R121" s="213"/>
      <c r="S121" s="213"/>
      <c r="T121" s="214"/>
      <c r="AT121" s="215" t="s">
        <v>153</v>
      </c>
      <c r="AU121" s="215" t="s">
        <v>82</v>
      </c>
      <c r="AV121" s="14" t="s">
        <v>147</v>
      </c>
      <c r="AW121" s="14" t="s">
        <v>31</v>
      </c>
      <c r="AX121" s="14" t="s">
        <v>80</v>
      </c>
      <c r="AY121" s="215" t="s">
        <v>139</v>
      </c>
    </row>
    <row r="122" spans="1:65" s="2" customFormat="1" ht="14.45" customHeight="1">
      <c r="A122" s="36"/>
      <c r="B122" s="37"/>
      <c r="C122" s="175" t="s">
        <v>189</v>
      </c>
      <c r="D122" s="175" t="s">
        <v>142</v>
      </c>
      <c r="E122" s="176" t="s">
        <v>190</v>
      </c>
      <c r="F122" s="177" t="s">
        <v>191</v>
      </c>
      <c r="G122" s="178" t="s">
        <v>171</v>
      </c>
      <c r="H122" s="179">
        <v>60.664999999999999</v>
      </c>
      <c r="I122" s="180"/>
      <c r="J122" s="181">
        <f>ROUND(I122*H122,2)</f>
        <v>0</v>
      </c>
      <c r="K122" s="177" t="s">
        <v>146</v>
      </c>
      <c r="L122" s="41"/>
      <c r="M122" s="182" t="s">
        <v>19</v>
      </c>
      <c r="N122" s="183" t="s">
        <v>43</v>
      </c>
      <c r="O122" s="66"/>
      <c r="P122" s="184">
        <f>O122*H122</f>
        <v>0</v>
      </c>
      <c r="Q122" s="184">
        <v>0</v>
      </c>
      <c r="R122" s="184">
        <f>Q122*H122</f>
        <v>0</v>
      </c>
      <c r="S122" s="184">
        <v>0</v>
      </c>
      <c r="T122" s="185">
        <f>S122*H122</f>
        <v>0</v>
      </c>
      <c r="U122" s="36"/>
      <c r="V122" s="36"/>
      <c r="W122" s="36"/>
      <c r="X122" s="36"/>
      <c r="Y122" s="36"/>
      <c r="Z122" s="36"/>
      <c r="AA122" s="36"/>
      <c r="AB122" s="36"/>
      <c r="AC122" s="36"/>
      <c r="AD122" s="36"/>
      <c r="AE122" s="36"/>
      <c r="AR122" s="186" t="s">
        <v>147</v>
      </c>
      <c r="AT122" s="186" t="s">
        <v>142</v>
      </c>
      <c r="AU122" s="186" t="s">
        <v>82</v>
      </c>
      <c r="AY122" s="19" t="s">
        <v>139</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147</v>
      </c>
      <c r="BM122" s="186" t="s">
        <v>673</v>
      </c>
    </row>
    <row r="123" spans="1:65" s="2" customFormat="1" ht="11.25">
      <c r="A123" s="36"/>
      <c r="B123" s="37"/>
      <c r="C123" s="38"/>
      <c r="D123" s="188" t="s">
        <v>149</v>
      </c>
      <c r="E123" s="38"/>
      <c r="F123" s="189" t="s">
        <v>193</v>
      </c>
      <c r="G123" s="38"/>
      <c r="H123" s="38"/>
      <c r="I123" s="190"/>
      <c r="J123" s="38"/>
      <c r="K123" s="38"/>
      <c r="L123" s="41"/>
      <c r="M123" s="191"/>
      <c r="N123" s="192"/>
      <c r="O123" s="66"/>
      <c r="P123" s="66"/>
      <c r="Q123" s="66"/>
      <c r="R123" s="66"/>
      <c r="S123" s="66"/>
      <c r="T123" s="67"/>
      <c r="U123" s="36"/>
      <c r="V123" s="36"/>
      <c r="W123" s="36"/>
      <c r="X123" s="36"/>
      <c r="Y123" s="36"/>
      <c r="Z123" s="36"/>
      <c r="AA123" s="36"/>
      <c r="AB123" s="36"/>
      <c r="AC123" s="36"/>
      <c r="AD123" s="36"/>
      <c r="AE123" s="36"/>
      <c r="AT123" s="19" t="s">
        <v>149</v>
      </c>
      <c r="AU123" s="19" t="s">
        <v>82</v>
      </c>
    </row>
    <row r="124" spans="1:65" s="2" customFormat="1" ht="58.5">
      <c r="A124" s="36"/>
      <c r="B124" s="37"/>
      <c r="C124" s="38"/>
      <c r="D124" s="188" t="s">
        <v>151</v>
      </c>
      <c r="E124" s="38"/>
      <c r="F124" s="193" t="s">
        <v>186</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151</v>
      </c>
      <c r="AU124" s="19" t="s">
        <v>82</v>
      </c>
    </row>
    <row r="125" spans="1:65" s="2" customFormat="1" ht="14.45" customHeight="1">
      <c r="A125" s="36"/>
      <c r="B125" s="37"/>
      <c r="C125" s="175" t="s">
        <v>194</v>
      </c>
      <c r="D125" s="175" t="s">
        <v>142</v>
      </c>
      <c r="E125" s="176" t="s">
        <v>195</v>
      </c>
      <c r="F125" s="177" t="s">
        <v>196</v>
      </c>
      <c r="G125" s="178" t="s">
        <v>171</v>
      </c>
      <c r="H125" s="179">
        <v>1.264</v>
      </c>
      <c r="I125" s="180"/>
      <c r="J125" s="181">
        <f>ROUND(I125*H125,2)</f>
        <v>0</v>
      </c>
      <c r="K125" s="177" t="s">
        <v>146</v>
      </c>
      <c r="L125" s="41"/>
      <c r="M125" s="182" t="s">
        <v>19</v>
      </c>
      <c r="N125" s="183" t="s">
        <v>43</v>
      </c>
      <c r="O125" s="66"/>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147</v>
      </c>
      <c r="AT125" s="186" t="s">
        <v>142</v>
      </c>
      <c r="AU125" s="186" t="s">
        <v>82</v>
      </c>
      <c r="AY125" s="19" t="s">
        <v>139</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147</v>
      </c>
      <c r="BM125" s="186" t="s">
        <v>674</v>
      </c>
    </row>
    <row r="126" spans="1:65" s="2" customFormat="1" ht="19.5">
      <c r="A126" s="36"/>
      <c r="B126" s="37"/>
      <c r="C126" s="38"/>
      <c r="D126" s="188" t="s">
        <v>149</v>
      </c>
      <c r="E126" s="38"/>
      <c r="F126" s="189" t="s">
        <v>198</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149</v>
      </c>
      <c r="AU126" s="19" t="s">
        <v>82</v>
      </c>
    </row>
    <row r="127" spans="1:65" s="2" customFormat="1" ht="58.5">
      <c r="A127" s="36"/>
      <c r="B127" s="37"/>
      <c r="C127" s="38"/>
      <c r="D127" s="188" t="s">
        <v>151</v>
      </c>
      <c r="E127" s="38"/>
      <c r="F127" s="193" t="s">
        <v>186</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151</v>
      </c>
      <c r="AU127" s="19" t="s">
        <v>82</v>
      </c>
    </row>
    <row r="128" spans="1:65" s="12" customFormat="1" ht="25.9" customHeight="1">
      <c r="B128" s="159"/>
      <c r="C128" s="160"/>
      <c r="D128" s="161" t="s">
        <v>71</v>
      </c>
      <c r="E128" s="162" t="s">
        <v>199</v>
      </c>
      <c r="F128" s="162" t="s">
        <v>200</v>
      </c>
      <c r="G128" s="160"/>
      <c r="H128" s="160"/>
      <c r="I128" s="163"/>
      <c r="J128" s="164">
        <f>BK128</f>
        <v>0</v>
      </c>
      <c r="K128" s="160"/>
      <c r="L128" s="165"/>
      <c r="M128" s="166"/>
      <c r="N128" s="167"/>
      <c r="O128" s="167"/>
      <c r="P128" s="168">
        <f>P129+P182+P189+P192+P196+P201+P224</f>
        <v>0</v>
      </c>
      <c r="Q128" s="167"/>
      <c r="R128" s="168">
        <f>R129+R182+R189+R192+R196+R201+R224</f>
        <v>0.43799579999999999</v>
      </c>
      <c r="S128" s="167"/>
      <c r="T128" s="169">
        <f>T129+T182+T189+T192+T196+T201+T224</f>
        <v>83.419907550000005</v>
      </c>
      <c r="AR128" s="170" t="s">
        <v>82</v>
      </c>
      <c r="AT128" s="171" t="s">
        <v>71</v>
      </c>
      <c r="AU128" s="171" t="s">
        <v>72</v>
      </c>
      <c r="AY128" s="170" t="s">
        <v>139</v>
      </c>
      <c r="BK128" s="172">
        <f>BK129+BK182+BK189+BK192+BK196+BK201+BK224</f>
        <v>0</v>
      </c>
    </row>
    <row r="129" spans="1:65" s="12" customFormat="1" ht="22.9" customHeight="1">
      <c r="B129" s="159"/>
      <c r="C129" s="160"/>
      <c r="D129" s="161" t="s">
        <v>71</v>
      </c>
      <c r="E129" s="173" t="s">
        <v>201</v>
      </c>
      <c r="F129" s="173" t="s">
        <v>202</v>
      </c>
      <c r="G129" s="160"/>
      <c r="H129" s="160"/>
      <c r="I129" s="163"/>
      <c r="J129" s="174">
        <f>BK129</f>
        <v>0</v>
      </c>
      <c r="K129" s="160"/>
      <c r="L129" s="165"/>
      <c r="M129" s="166"/>
      <c r="N129" s="167"/>
      <c r="O129" s="167"/>
      <c r="P129" s="168">
        <f>SUM(P130:P181)</f>
        <v>0</v>
      </c>
      <c r="Q129" s="167"/>
      <c r="R129" s="168">
        <f>SUM(R130:R181)</f>
        <v>1.1384999999999999E-2</v>
      </c>
      <c r="S129" s="167"/>
      <c r="T129" s="169">
        <f>SUM(T130:T181)</f>
        <v>80.683128000000011</v>
      </c>
      <c r="AR129" s="170" t="s">
        <v>82</v>
      </c>
      <c r="AT129" s="171" t="s">
        <v>71</v>
      </c>
      <c r="AU129" s="171" t="s">
        <v>80</v>
      </c>
      <c r="AY129" s="170" t="s">
        <v>139</v>
      </c>
      <c r="BK129" s="172">
        <f>SUM(BK130:BK181)</f>
        <v>0</v>
      </c>
    </row>
    <row r="130" spans="1:65" s="2" customFormat="1" ht="14.45" customHeight="1">
      <c r="A130" s="36"/>
      <c r="B130" s="37"/>
      <c r="C130" s="175" t="s">
        <v>203</v>
      </c>
      <c r="D130" s="175" t="s">
        <v>142</v>
      </c>
      <c r="E130" s="176" t="s">
        <v>204</v>
      </c>
      <c r="F130" s="177" t="s">
        <v>205</v>
      </c>
      <c r="G130" s="178" t="s">
        <v>145</v>
      </c>
      <c r="H130" s="179">
        <v>2888.32</v>
      </c>
      <c r="I130" s="180"/>
      <c r="J130" s="181">
        <f>ROUND(I130*H130,2)</f>
        <v>0</v>
      </c>
      <c r="K130" s="177" t="s">
        <v>146</v>
      </c>
      <c r="L130" s="41"/>
      <c r="M130" s="182" t="s">
        <v>19</v>
      </c>
      <c r="N130" s="183" t="s">
        <v>43</v>
      </c>
      <c r="O130" s="66"/>
      <c r="P130" s="184">
        <f>O130*H130</f>
        <v>0</v>
      </c>
      <c r="Q130" s="184">
        <v>0</v>
      </c>
      <c r="R130" s="184">
        <f>Q130*H130</f>
        <v>0</v>
      </c>
      <c r="S130" s="184">
        <v>6.0000000000000001E-3</v>
      </c>
      <c r="T130" s="185">
        <f>S130*H130</f>
        <v>17.329920000000001</v>
      </c>
      <c r="U130" s="36"/>
      <c r="V130" s="36"/>
      <c r="W130" s="36"/>
      <c r="X130" s="36"/>
      <c r="Y130" s="36"/>
      <c r="Z130" s="36"/>
      <c r="AA130" s="36"/>
      <c r="AB130" s="36"/>
      <c r="AC130" s="36"/>
      <c r="AD130" s="36"/>
      <c r="AE130" s="36"/>
      <c r="AR130" s="186" t="s">
        <v>206</v>
      </c>
      <c r="AT130" s="186" t="s">
        <v>142</v>
      </c>
      <c r="AU130" s="186" t="s">
        <v>82</v>
      </c>
      <c r="AY130" s="19" t="s">
        <v>139</v>
      </c>
      <c r="BE130" s="187">
        <f>IF(N130="základní",J130,0)</f>
        <v>0</v>
      </c>
      <c r="BF130" s="187">
        <f>IF(N130="snížená",J130,0)</f>
        <v>0</v>
      </c>
      <c r="BG130" s="187">
        <f>IF(N130="zákl. přenesená",J130,0)</f>
        <v>0</v>
      </c>
      <c r="BH130" s="187">
        <f>IF(N130="sníž. přenesená",J130,0)</f>
        <v>0</v>
      </c>
      <c r="BI130" s="187">
        <f>IF(N130="nulová",J130,0)</f>
        <v>0</v>
      </c>
      <c r="BJ130" s="19" t="s">
        <v>80</v>
      </c>
      <c r="BK130" s="187">
        <f>ROUND(I130*H130,2)</f>
        <v>0</v>
      </c>
      <c r="BL130" s="19" t="s">
        <v>206</v>
      </c>
      <c r="BM130" s="186" t="s">
        <v>675</v>
      </c>
    </row>
    <row r="131" spans="1:65" s="2" customFormat="1" ht="11.25">
      <c r="A131" s="36"/>
      <c r="B131" s="37"/>
      <c r="C131" s="38"/>
      <c r="D131" s="188" t="s">
        <v>149</v>
      </c>
      <c r="E131" s="38"/>
      <c r="F131" s="189" t="s">
        <v>208</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149</v>
      </c>
      <c r="AU131" s="19" t="s">
        <v>82</v>
      </c>
    </row>
    <row r="132" spans="1:65" s="15" customFormat="1" ht="11.25">
      <c r="B132" s="216"/>
      <c r="C132" s="217"/>
      <c r="D132" s="188" t="s">
        <v>153</v>
      </c>
      <c r="E132" s="218" t="s">
        <v>19</v>
      </c>
      <c r="F132" s="219" t="s">
        <v>676</v>
      </c>
      <c r="G132" s="217"/>
      <c r="H132" s="218" t="s">
        <v>19</v>
      </c>
      <c r="I132" s="220"/>
      <c r="J132" s="217"/>
      <c r="K132" s="217"/>
      <c r="L132" s="221"/>
      <c r="M132" s="222"/>
      <c r="N132" s="223"/>
      <c r="O132" s="223"/>
      <c r="P132" s="223"/>
      <c r="Q132" s="223"/>
      <c r="R132" s="223"/>
      <c r="S132" s="223"/>
      <c r="T132" s="224"/>
      <c r="AT132" s="225" t="s">
        <v>153</v>
      </c>
      <c r="AU132" s="225" t="s">
        <v>82</v>
      </c>
      <c r="AV132" s="15" t="s">
        <v>80</v>
      </c>
      <c r="AW132" s="15" t="s">
        <v>31</v>
      </c>
      <c r="AX132" s="15" t="s">
        <v>72</v>
      </c>
      <c r="AY132" s="225" t="s">
        <v>139</v>
      </c>
    </row>
    <row r="133" spans="1:65" s="15" customFormat="1" ht="11.25">
      <c r="B133" s="216"/>
      <c r="C133" s="217"/>
      <c r="D133" s="188" t="s">
        <v>153</v>
      </c>
      <c r="E133" s="218" t="s">
        <v>19</v>
      </c>
      <c r="F133" s="219" t="s">
        <v>677</v>
      </c>
      <c r="G133" s="217"/>
      <c r="H133" s="218" t="s">
        <v>19</v>
      </c>
      <c r="I133" s="220"/>
      <c r="J133" s="217"/>
      <c r="K133" s="217"/>
      <c r="L133" s="221"/>
      <c r="M133" s="222"/>
      <c r="N133" s="223"/>
      <c r="O133" s="223"/>
      <c r="P133" s="223"/>
      <c r="Q133" s="223"/>
      <c r="R133" s="223"/>
      <c r="S133" s="223"/>
      <c r="T133" s="224"/>
      <c r="AT133" s="225" t="s">
        <v>153</v>
      </c>
      <c r="AU133" s="225" t="s">
        <v>82</v>
      </c>
      <c r="AV133" s="15" t="s">
        <v>80</v>
      </c>
      <c r="AW133" s="15" t="s">
        <v>31</v>
      </c>
      <c r="AX133" s="15" t="s">
        <v>72</v>
      </c>
      <c r="AY133" s="225" t="s">
        <v>139</v>
      </c>
    </row>
    <row r="134" spans="1:65" s="13" customFormat="1" ht="11.25">
      <c r="B134" s="194"/>
      <c r="C134" s="195"/>
      <c r="D134" s="188" t="s">
        <v>153</v>
      </c>
      <c r="E134" s="196" t="s">
        <v>19</v>
      </c>
      <c r="F134" s="197" t="s">
        <v>678</v>
      </c>
      <c r="G134" s="195"/>
      <c r="H134" s="198">
        <v>833.07</v>
      </c>
      <c r="I134" s="199"/>
      <c r="J134" s="195"/>
      <c r="K134" s="195"/>
      <c r="L134" s="200"/>
      <c r="M134" s="201"/>
      <c r="N134" s="202"/>
      <c r="O134" s="202"/>
      <c r="P134" s="202"/>
      <c r="Q134" s="202"/>
      <c r="R134" s="202"/>
      <c r="S134" s="202"/>
      <c r="T134" s="203"/>
      <c r="AT134" s="204" t="s">
        <v>153</v>
      </c>
      <c r="AU134" s="204" t="s">
        <v>82</v>
      </c>
      <c r="AV134" s="13" t="s">
        <v>82</v>
      </c>
      <c r="AW134" s="13" t="s">
        <v>31</v>
      </c>
      <c r="AX134" s="13" t="s">
        <v>72</v>
      </c>
      <c r="AY134" s="204" t="s">
        <v>139</v>
      </c>
    </row>
    <row r="135" spans="1:65" s="15" customFormat="1" ht="11.25">
      <c r="B135" s="216"/>
      <c r="C135" s="217"/>
      <c r="D135" s="188" t="s">
        <v>153</v>
      </c>
      <c r="E135" s="218" t="s">
        <v>19</v>
      </c>
      <c r="F135" s="219" t="s">
        <v>679</v>
      </c>
      <c r="G135" s="217"/>
      <c r="H135" s="218" t="s">
        <v>19</v>
      </c>
      <c r="I135" s="220"/>
      <c r="J135" s="217"/>
      <c r="K135" s="217"/>
      <c r="L135" s="221"/>
      <c r="M135" s="222"/>
      <c r="N135" s="223"/>
      <c r="O135" s="223"/>
      <c r="P135" s="223"/>
      <c r="Q135" s="223"/>
      <c r="R135" s="223"/>
      <c r="S135" s="223"/>
      <c r="T135" s="224"/>
      <c r="AT135" s="225" t="s">
        <v>153</v>
      </c>
      <c r="AU135" s="225" t="s">
        <v>82</v>
      </c>
      <c r="AV135" s="15" t="s">
        <v>80</v>
      </c>
      <c r="AW135" s="15" t="s">
        <v>31</v>
      </c>
      <c r="AX135" s="15" t="s">
        <v>72</v>
      </c>
      <c r="AY135" s="225" t="s">
        <v>139</v>
      </c>
    </row>
    <row r="136" spans="1:65" s="13" customFormat="1" ht="11.25">
      <c r="B136" s="194"/>
      <c r="C136" s="195"/>
      <c r="D136" s="188" t="s">
        <v>153</v>
      </c>
      <c r="E136" s="196" t="s">
        <v>19</v>
      </c>
      <c r="F136" s="197" t="s">
        <v>680</v>
      </c>
      <c r="G136" s="195"/>
      <c r="H136" s="198">
        <v>1333.17</v>
      </c>
      <c r="I136" s="199"/>
      <c r="J136" s="195"/>
      <c r="K136" s="195"/>
      <c r="L136" s="200"/>
      <c r="M136" s="201"/>
      <c r="N136" s="202"/>
      <c r="O136" s="202"/>
      <c r="P136" s="202"/>
      <c r="Q136" s="202"/>
      <c r="R136" s="202"/>
      <c r="S136" s="202"/>
      <c r="T136" s="203"/>
      <c r="AT136" s="204" t="s">
        <v>153</v>
      </c>
      <c r="AU136" s="204" t="s">
        <v>82</v>
      </c>
      <c r="AV136" s="13" t="s">
        <v>82</v>
      </c>
      <c r="AW136" s="13" t="s">
        <v>31</v>
      </c>
      <c r="AX136" s="13" t="s">
        <v>72</v>
      </c>
      <c r="AY136" s="204" t="s">
        <v>139</v>
      </c>
    </row>
    <row r="137" spans="1:65" s="15" customFormat="1" ht="11.25">
      <c r="B137" s="216"/>
      <c r="C137" s="217"/>
      <c r="D137" s="188" t="s">
        <v>153</v>
      </c>
      <c r="E137" s="218" t="s">
        <v>19</v>
      </c>
      <c r="F137" s="219" t="s">
        <v>681</v>
      </c>
      <c r="G137" s="217"/>
      <c r="H137" s="218" t="s">
        <v>19</v>
      </c>
      <c r="I137" s="220"/>
      <c r="J137" s="217"/>
      <c r="K137" s="217"/>
      <c r="L137" s="221"/>
      <c r="M137" s="222"/>
      <c r="N137" s="223"/>
      <c r="O137" s="223"/>
      <c r="P137" s="223"/>
      <c r="Q137" s="223"/>
      <c r="R137" s="223"/>
      <c r="S137" s="223"/>
      <c r="T137" s="224"/>
      <c r="AT137" s="225" t="s">
        <v>153</v>
      </c>
      <c r="AU137" s="225" t="s">
        <v>82</v>
      </c>
      <c r="AV137" s="15" t="s">
        <v>80</v>
      </c>
      <c r="AW137" s="15" t="s">
        <v>31</v>
      </c>
      <c r="AX137" s="15" t="s">
        <v>72</v>
      </c>
      <c r="AY137" s="225" t="s">
        <v>139</v>
      </c>
    </row>
    <row r="138" spans="1:65" s="13" customFormat="1" ht="11.25">
      <c r="B138" s="194"/>
      <c r="C138" s="195"/>
      <c r="D138" s="188" t="s">
        <v>153</v>
      </c>
      <c r="E138" s="196" t="s">
        <v>19</v>
      </c>
      <c r="F138" s="197" t="s">
        <v>682</v>
      </c>
      <c r="G138" s="195"/>
      <c r="H138" s="198">
        <v>722.08</v>
      </c>
      <c r="I138" s="199"/>
      <c r="J138" s="195"/>
      <c r="K138" s="195"/>
      <c r="L138" s="200"/>
      <c r="M138" s="201"/>
      <c r="N138" s="202"/>
      <c r="O138" s="202"/>
      <c r="P138" s="202"/>
      <c r="Q138" s="202"/>
      <c r="R138" s="202"/>
      <c r="S138" s="202"/>
      <c r="T138" s="203"/>
      <c r="AT138" s="204" t="s">
        <v>153</v>
      </c>
      <c r="AU138" s="204" t="s">
        <v>82</v>
      </c>
      <c r="AV138" s="13" t="s">
        <v>82</v>
      </c>
      <c r="AW138" s="13" t="s">
        <v>31</v>
      </c>
      <c r="AX138" s="13" t="s">
        <v>72</v>
      </c>
      <c r="AY138" s="204" t="s">
        <v>139</v>
      </c>
    </row>
    <row r="139" spans="1:65" s="14" customFormat="1" ht="11.25">
      <c r="B139" s="205"/>
      <c r="C139" s="206"/>
      <c r="D139" s="188" t="s">
        <v>153</v>
      </c>
      <c r="E139" s="207" t="s">
        <v>19</v>
      </c>
      <c r="F139" s="208" t="s">
        <v>188</v>
      </c>
      <c r="G139" s="206"/>
      <c r="H139" s="209">
        <v>2888.32</v>
      </c>
      <c r="I139" s="210"/>
      <c r="J139" s="206"/>
      <c r="K139" s="206"/>
      <c r="L139" s="211"/>
      <c r="M139" s="212"/>
      <c r="N139" s="213"/>
      <c r="O139" s="213"/>
      <c r="P139" s="213"/>
      <c r="Q139" s="213"/>
      <c r="R139" s="213"/>
      <c r="S139" s="213"/>
      <c r="T139" s="214"/>
      <c r="AT139" s="215" t="s">
        <v>153</v>
      </c>
      <c r="AU139" s="215" t="s">
        <v>82</v>
      </c>
      <c r="AV139" s="14" t="s">
        <v>147</v>
      </c>
      <c r="AW139" s="14" t="s">
        <v>31</v>
      </c>
      <c r="AX139" s="14" t="s">
        <v>80</v>
      </c>
      <c r="AY139" s="215" t="s">
        <v>139</v>
      </c>
    </row>
    <row r="140" spans="1:65" s="2" customFormat="1" ht="14.45" customHeight="1">
      <c r="A140" s="36"/>
      <c r="B140" s="37"/>
      <c r="C140" s="175" t="s">
        <v>215</v>
      </c>
      <c r="D140" s="175" t="s">
        <v>142</v>
      </c>
      <c r="E140" s="176" t="s">
        <v>683</v>
      </c>
      <c r="F140" s="177" t="s">
        <v>684</v>
      </c>
      <c r="G140" s="178" t="s">
        <v>265</v>
      </c>
      <c r="H140" s="179">
        <v>15</v>
      </c>
      <c r="I140" s="180"/>
      <c r="J140" s="181">
        <f>ROUND(I140*H140,2)</f>
        <v>0</v>
      </c>
      <c r="K140" s="177" t="s">
        <v>146</v>
      </c>
      <c r="L140" s="41"/>
      <c r="M140" s="182" t="s">
        <v>19</v>
      </c>
      <c r="N140" s="183" t="s">
        <v>43</v>
      </c>
      <c r="O140" s="66"/>
      <c r="P140" s="184">
        <f>O140*H140</f>
        <v>0</v>
      </c>
      <c r="Q140" s="184">
        <v>0</v>
      </c>
      <c r="R140" s="184">
        <f>Q140*H140</f>
        <v>0</v>
      </c>
      <c r="S140" s="184">
        <v>2.9999999999999997E-4</v>
      </c>
      <c r="T140" s="185">
        <f>S140*H140</f>
        <v>4.4999999999999997E-3</v>
      </c>
      <c r="U140" s="36"/>
      <c r="V140" s="36"/>
      <c r="W140" s="36"/>
      <c r="X140" s="36"/>
      <c r="Y140" s="36"/>
      <c r="Z140" s="36"/>
      <c r="AA140" s="36"/>
      <c r="AB140" s="36"/>
      <c r="AC140" s="36"/>
      <c r="AD140" s="36"/>
      <c r="AE140" s="36"/>
      <c r="AR140" s="186" t="s">
        <v>206</v>
      </c>
      <c r="AT140" s="186" t="s">
        <v>142</v>
      </c>
      <c r="AU140" s="186" t="s">
        <v>82</v>
      </c>
      <c r="AY140" s="19" t="s">
        <v>139</v>
      </c>
      <c r="BE140" s="187">
        <f>IF(N140="základní",J140,0)</f>
        <v>0</v>
      </c>
      <c r="BF140" s="187">
        <f>IF(N140="snížená",J140,0)</f>
        <v>0</v>
      </c>
      <c r="BG140" s="187">
        <f>IF(N140="zákl. přenesená",J140,0)</f>
        <v>0</v>
      </c>
      <c r="BH140" s="187">
        <f>IF(N140="sníž. přenesená",J140,0)</f>
        <v>0</v>
      </c>
      <c r="BI140" s="187">
        <f>IF(N140="nulová",J140,0)</f>
        <v>0</v>
      </c>
      <c r="BJ140" s="19" t="s">
        <v>80</v>
      </c>
      <c r="BK140" s="187">
        <f>ROUND(I140*H140,2)</f>
        <v>0</v>
      </c>
      <c r="BL140" s="19" t="s">
        <v>206</v>
      </c>
      <c r="BM140" s="186" t="s">
        <v>685</v>
      </c>
    </row>
    <row r="141" spans="1:65" s="2" customFormat="1" ht="11.25">
      <c r="A141" s="36"/>
      <c r="B141" s="37"/>
      <c r="C141" s="38"/>
      <c r="D141" s="188" t="s">
        <v>149</v>
      </c>
      <c r="E141" s="38"/>
      <c r="F141" s="189" t="s">
        <v>686</v>
      </c>
      <c r="G141" s="38"/>
      <c r="H141" s="38"/>
      <c r="I141" s="190"/>
      <c r="J141" s="38"/>
      <c r="K141" s="38"/>
      <c r="L141" s="41"/>
      <c r="M141" s="191"/>
      <c r="N141" s="192"/>
      <c r="O141" s="66"/>
      <c r="P141" s="66"/>
      <c r="Q141" s="66"/>
      <c r="R141" s="66"/>
      <c r="S141" s="66"/>
      <c r="T141" s="67"/>
      <c r="U141" s="36"/>
      <c r="V141" s="36"/>
      <c r="W141" s="36"/>
      <c r="X141" s="36"/>
      <c r="Y141" s="36"/>
      <c r="Z141" s="36"/>
      <c r="AA141" s="36"/>
      <c r="AB141" s="36"/>
      <c r="AC141" s="36"/>
      <c r="AD141" s="36"/>
      <c r="AE141" s="36"/>
      <c r="AT141" s="19" t="s">
        <v>149</v>
      </c>
      <c r="AU141" s="19" t="s">
        <v>82</v>
      </c>
    </row>
    <row r="142" spans="1:65" s="15" customFormat="1" ht="11.25">
      <c r="B142" s="216"/>
      <c r="C142" s="217"/>
      <c r="D142" s="188" t="s">
        <v>153</v>
      </c>
      <c r="E142" s="218" t="s">
        <v>19</v>
      </c>
      <c r="F142" s="219" t="s">
        <v>687</v>
      </c>
      <c r="G142" s="217"/>
      <c r="H142" s="218" t="s">
        <v>19</v>
      </c>
      <c r="I142" s="220"/>
      <c r="J142" s="217"/>
      <c r="K142" s="217"/>
      <c r="L142" s="221"/>
      <c r="M142" s="222"/>
      <c r="N142" s="223"/>
      <c r="O142" s="223"/>
      <c r="P142" s="223"/>
      <c r="Q142" s="223"/>
      <c r="R142" s="223"/>
      <c r="S142" s="223"/>
      <c r="T142" s="224"/>
      <c r="AT142" s="225" t="s">
        <v>153</v>
      </c>
      <c r="AU142" s="225" t="s">
        <v>82</v>
      </c>
      <c r="AV142" s="15" t="s">
        <v>80</v>
      </c>
      <c r="AW142" s="15" t="s">
        <v>31</v>
      </c>
      <c r="AX142" s="15" t="s">
        <v>72</v>
      </c>
      <c r="AY142" s="225" t="s">
        <v>139</v>
      </c>
    </row>
    <row r="143" spans="1:65" s="13" customFormat="1" ht="11.25">
      <c r="B143" s="194"/>
      <c r="C143" s="195"/>
      <c r="D143" s="188" t="s">
        <v>153</v>
      </c>
      <c r="E143" s="196" t="s">
        <v>19</v>
      </c>
      <c r="F143" s="197" t="s">
        <v>203</v>
      </c>
      <c r="G143" s="195"/>
      <c r="H143" s="198">
        <v>9</v>
      </c>
      <c r="I143" s="199"/>
      <c r="J143" s="195"/>
      <c r="K143" s="195"/>
      <c r="L143" s="200"/>
      <c r="M143" s="201"/>
      <c r="N143" s="202"/>
      <c r="O143" s="202"/>
      <c r="P143" s="202"/>
      <c r="Q143" s="202"/>
      <c r="R143" s="202"/>
      <c r="S143" s="202"/>
      <c r="T143" s="203"/>
      <c r="AT143" s="204" t="s">
        <v>153</v>
      </c>
      <c r="AU143" s="204" t="s">
        <v>82</v>
      </c>
      <c r="AV143" s="13" t="s">
        <v>82</v>
      </c>
      <c r="AW143" s="13" t="s">
        <v>31</v>
      </c>
      <c r="AX143" s="13" t="s">
        <v>72</v>
      </c>
      <c r="AY143" s="204" t="s">
        <v>139</v>
      </c>
    </row>
    <row r="144" spans="1:65" s="15" customFormat="1" ht="11.25">
      <c r="B144" s="216"/>
      <c r="C144" s="217"/>
      <c r="D144" s="188" t="s">
        <v>153</v>
      </c>
      <c r="E144" s="218" t="s">
        <v>19</v>
      </c>
      <c r="F144" s="219" t="s">
        <v>679</v>
      </c>
      <c r="G144" s="217"/>
      <c r="H144" s="218" t="s">
        <v>19</v>
      </c>
      <c r="I144" s="220"/>
      <c r="J144" s="217"/>
      <c r="K144" s="217"/>
      <c r="L144" s="221"/>
      <c r="M144" s="222"/>
      <c r="N144" s="223"/>
      <c r="O144" s="223"/>
      <c r="P144" s="223"/>
      <c r="Q144" s="223"/>
      <c r="R144" s="223"/>
      <c r="S144" s="223"/>
      <c r="T144" s="224"/>
      <c r="AT144" s="225" t="s">
        <v>153</v>
      </c>
      <c r="AU144" s="225" t="s">
        <v>82</v>
      </c>
      <c r="AV144" s="15" t="s">
        <v>80</v>
      </c>
      <c r="AW144" s="15" t="s">
        <v>31</v>
      </c>
      <c r="AX144" s="15" t="s">
        <v>72</v>
      </c>
      <c r="AY144" s="225" t="s">
        <v>139</v>
      </c>
    </row>
    <row r="145" spans="1:65" s="13" customFormat="1" ht="11.25">
      <c r="B145" s="194"/>
      <c r="C145" s="195"/>
      <c r="D145" s="188" t="s">
        <v>153</v>
      </c>
      <c r="E145" s="196" t="s">
        <v>19</v>
      </c>
      <c r="F145" s="197" t="s">
        <v>181</v>
      </c>
      <c r="G145" s="195"/>
      <c r="H145" s="198">
        <v>6</v>
      </c>
      <c r="I145" s="199"/>
      <c r="J145" s="195"/>
      <c r="K145" s="195"/>
      <c r="L145" s="200"/>
      <c r="M145" s="201"/>
      <c r="N145" s="202"/>
      <c r="O145" s="202"/>
      <c r="P145" s="202"/>
      <c r="Q145" s="202"/>
      <c r="R145" s="202"/>
      <c r="S145" s="202"/>
      <c r="T145" s="203"/>
      <c r="AT145" s="204" t="s">
        <v>153</v>
      </c>
      <c r="AU145" s="204" t="s">
        <v>82</v>
      </c>
      <c r="AV145" s="13" t="s">
        <v>82</v>
      </c>
      <c r="AW145" s="13" t="s">
        <v>31</v>
      </c>
      <c r="AX145" s="13" t="s">
        <v>72</v>
      </c>
      <c r="AY145" s="204" t="s">
        <v>139</v>
      </c>
    </row>
    <row r="146" spans="1:65" s="14" customFormat="1" ht="11.25">
      <c r="B146" s="205"/>
      <c r="C146" s="206"/>
      <c r="D146" s="188" t="s">
        <v>153</v>
      </c>
      <c r="E146" s="207" t="s">
        <v>19</v>
      </c>
      <c r="F146" s="208" t="s">
        <v>188</v>
      </c>
      <c r="G146" s="206"/>
      <c r="H146" s="209">
        <v>15</v>
      </c>
      <c r="I146" s="210"/>
      <c r="J146" s="206"/>
      <c r="K146" s="206"/>
      <c r="L146" s="211"/>
      <c r="M146" s="212"/>
      <c r="N146" s="213"/>
      <c r="O146" s="213"/>
      <c r="P146" s="213"/>
      <c r="Q146" s="213"/>
      <c r="R146" s="213"/>
      <c r="S146" s="213"/>
      <c r="T146" s="214"/>
      <c r="AT146" s="215" t="s">
        <v>153</v>
      </c>
      <c r="AU146" s="215" t="s">
        <v>82</v>
      </c>
      <c r="AV146" s="14" t="s">
        <v>147</v>
      </c>
      <c r="AW146" s="14" t="s">
        <v>31</v>
      </c>
      <c r="AX146" s="14" t="s">
        <v>80</v>
      </c>
      <c r="AY146" s="215" t="s">
        <v>139</v>
      </c>
    </row>
    <row r="147" spans="1:65" s="2" customFormat="1" ht="14.45" customHeight="1">
      <c r="A147" s="36"/>
      <c r="B147" s="37"/>
      <c r="C147" s="175" t="s">
        <v>220</v>
      </c>
      <c r="D147" s="175" t="s">
        <v>142</v>
      </c>
      <c r="E147" s="176" t="s">
        <v>221</v>
      </c>
      <c r="F147" s="177" t="s">
        <v>222</v>
      </c>
      <c r="G147" s="178" t="s">
        <v>145</v>
      </c>
      <c r="H147" s="179">
        <v>748.33</v>
      </c>
      <c r="I147" s="180"/>
      <c r="J147" s="181">
        <f>ROUND(I147*H147,2)</f>
        <v>0</v>
      </c>
      <c r="K147" s="177" t="s">
        <v>146</v>
      </c>
      <c r="L147" s="41"/>
      <c r="M147" s="182" t="s">
        <v>19</v>
      </c>
      <c r="N147" s="183" t="s">
        <v>43</v>
      </c>
      <c r="O147" s="66"/>
      <c r="P147" s="184">
        <f>O147*H147</f>
        <v>0</v>
      </c>
      <c r="Q147" s="184">
        <v>0</v>
      </c>
      <c r="R147" s="184">
        <f>Q147*H147</f>
        <v>0</v>
      </c>
      <c r="S147" s="184">
        <v>3.5999999999999999E-3</v>
      </c>
      <c r="T147" s="185">
        <f>S147*H147</f>
        <v>2.693988</v>
      </c>
      <c r="U147" s="36"/>
      <c r="V147" s="36"/>
      <c r="W147" s="36"/>
      <c r="X147" s="36"/>
      <c r="Y147" s="36"/>
      <c r="Z147" s="36"/>
      <c r="AA147" s="36"/>
      <c r="AB147" s="36"/>
      <c r="AC147" s="36"/>
      <c r="AD147" s="36"/>
      <c r="AE147" s="36"/>
      <c r="AR147" s="186" t="s">
        <v>206</v>
      </c>
      <c r="AT147" s="186" t="s">
        <v>142</v>
      </c>
      <c r="AU147" s="186" t="s">
        <v>82</v>
      </c>
      <c r="AY147" s="19" t="s">
        <v>139</v>
      </c>
      <c r="BE147" s="187">
        <f>IF(N147="základní",J147,0)</f>
        <v>0</v>
      </c>
      <c r="BF147" s="187">
        <f>IF(N147="snížená",J147,0)</f>
        <v>0</v>
      </c>
      <c r="BG147" s="187">
        <f>IF(N147="zákl. přenesená",J147,0)</f>
        <v>0</v>
      </c>
      <c r="BH147" s="187">
        <f>IF(N147="sníž. přenesená",J147,0)</f>
        <v>0</v>
      </c>
      <c r="BI147" s="187">
        <f>IF(N147="nulová",J147,0)</f>
        <v>0</v>
      </c>
      <c r="BJ147" s="19" t="s">
        <v>80</v>
      </c>
      <c r="BK147" s="187">
        <f>ROUND(I147*H147,2)</f>
        <v>0</v>
      </c>
      <c r="BL147" s="19" t="s">
        <v>206</v>
      </c>
      <c r="BM147" s="186" t="s">
        <v>688</v>
      </c>
    </row>
    <row r="148" spans="1:65" s="2" customFormat="1" ht="19.5">
      <c r="A148" s="36"/>
      <c r="B148" s="37"/>
      <c r="C148" s="38"/>
      <c r="D148" s="188" t="s">
        <v>149</v>
      </c>
      <c r="E148" s="38"/>
      <c r="F148" s="189" t="s">
        <v>224</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149</v>
      </c>
      <c r="AU148" s="19" t="s">
        <v>82</v>
      </c>
    </row>
    <row r="149" spans="1:65" s="15" customFormat="1" ht="11.25">
      <c r="B149" s="216"/>
      <c r="C149" s="217"/>
      <c r="D149" s="188" t="s">
        <v>153</v>
      </c>
      <c r="E149" s="218" t="s">
        <v>19</v>
      </c>
      <c r="F149" s="219" t="s">
        <v>689</v>
      </c>
      <c r="G149" s="217"/>
      <c r="H149" s="218" t="s">
        <v>19</v>
      </c>
      <c r="I149" s="220"/>
      <c r="J149" s="217"/>
      <c r="K149" s="217"/>
      <c r="L149" s="221"/>
      <c r="M149" s="222"/>
      <c r="N149" s="223"/>
      <c r="O149" s="223"/>
      <c r="P149" s="223"/>
      <c r="Q149" s="223"/>
      <c r="R149" s="223"/>
      <c r="S149" s="223"/>
      <c r="T149" s="224"/>
      <c r="AT149" s="225" t="s">
        <v>153</v>
      </c>
      <c r="AU149" s="225" t="s">
        <v>82</v>
      </c>
      <c r="AV149" s="15" t="s">
        <v>80</v>
      </c>
      <c r="AW149" s="15" t="s">
        <v>31</v>
      </c>
      <c r="AX149" s="15" t="s">
        <v>72</v>
      </c>
      <c r="AY149" s="225" t="s">
        <v>139</v>
      </c>
    </row>
    <row r="150" spans="1:65" s="13" customFormat="1" ht="11.25">
      <c r="B150" s="194"/>
      <c r="C150" s="195"/>
      <c r="D150" s="188" t="s">
        <v>153</v>
      </c>
      <c r="E150" s="196" t="s">
        <v>19</v>
      </c>
      <c r="F150" s="197" t="s">
        <v>682</v>
      </c>
      <c r="G150" s="195"/>
      <c r="H150" s="198">
        <v>722.08</v>
      </c>
      <c r="I150" s="199"/>
      <c r="J150" s="195"/>
      <c r="K150" s="195"/>
      <c r="L150" s="200"/>
      <c r="M150" s="201"/>
      <c r="N150" s="202"/>
      <c r="O150" s="202"/>
      <c r="P150" s="202"/>
      <c r="Q150" s="202"/>
      <c r="R150" s="202"/>
      <c r="S150" s="202"/>
      <c r="T150" s="203"/>
      <c r="AT150" s="204" t="s">
        <v>153</v>
      </c>
      <c r="AU150" s="204" t="s">
        <v>82</v>
      </c>
      <c r="AV150" s="13" t="s">
        <v>82</v>
      </c>
      <c r="AW150" s="13" t="s">
        <v>31</v>
      </c>
      <c r="AX150" s="13" t="s">
        <v>72</v>
      </c>
      <c r="AY150" s="204" t="s">
        <v>139</v>
      </c>
    </row>
    <row r="151" spans="1:65" s="15" customFormat="1" ht="11.25">
      <c r="B151" s="216"/>
      <c r="C151" s="217"/>
      <c r="D151" s="188" t="s">
        <v>153</v>
      </c>
      <c r="E151" s="218" t="s">
        <v>19</v>
      </c>
      <c r="F151" s="219" t="s">
        <v>690</v>
      </c>
      <c r="G151" s="217"/>
      <c r="H151" s="218" t="s">
        <v>19</v>
      </c>
      <c r="I151" s="220"/>
      <c r="J151" s="217"/>
      <c r="K151" s="217"/>
      <c r="L151" s="221"/>
      <c r="M151" s="222"/>
      <c r="N151" s="223"/>
      <c r="O151" s="223"/>
      <c r="P151" s="223"/>
      <c r="Q151" s="223"/>
      <c r="R151" s="223"/>
      <c r="S151" s="223"/>
      <c r="T151" s="224"/>
      <c r="AT151" s="225" t="s">
        <v>153</v>
      </c>
      <c r="AU151" s="225" t="s">
        <v>82</v>
      </c>
      <c r="AV151" s="15" t="s">
        <v>80</v>
      </c>
      <c r="AW151" s="15" t="s">
        <v>31</v>
      </c>
      <c r="AX151" s="15" t="s">
        <v>72</v>
      </c>
      <c r="AY151" s="225" t="s">
        <v>139</v>
      </c>
    </row>
    <row r="152" spans="1:65" s="13" customFormat="1" ht="11.25">
      <c r="B152" s="194"/>
      <c r="C152" s="195"/>
      <c r="D152" s="188" t="s">
        <v>153</v>
      </c>
      <c r="E152" s="196" t="s">
        <v>19</v>
      </c>
      <c r="F152" s="197" t="s">
        <v>691</v>
      </c>
      <c r="G152" s="195"/>
      <c r="H152" s="198">
        <v>5.89</v>
      </c>
      <c r="I152" s="199"/>
      <c r="J152" s="195"/>
      <c r="K152" s="195"/>
      <c r="L152" s="200"/>
      <c r="M152" s="201"/>
      <c r="N152" s="202"/>
      <c r="O152" s="202"/>
      <c r="P152" s="202"/>
      <c r="Q152" s="202"/>
      <c r="R152" s="202"/>
      <c r="S152" s="202"/>
      <c r="T152" s="203"/>
      <c r="AT152" s="204" t="s">
        <v>153</v>
      </c>
      <c r="AU152" s="204" t="s">
        <v>82</v>
      </c>
      <c r="AV152" s="13" t="s">
        <v>82</v>
      </c>
      <c r="AW152" s="13" t="s">
        <v>31</v>
      </c>
      <c r="AX152" s="13" t="s">
        <v>72</v>
      </c>
      <c r="AY152" s="204" t="s">
        <v>139</v>
      </c>
    </row>
    <row r="153" spans="1:65" s="13" customFormat="1" ht="11.25">
      <c r="B153" s="194"/>
      <c r="C153" s="195"/>
      <c r="D153" s="188" t="s">
        <v>153</v>
      </c>
      <c r="E153" s="196" t="s">
        <v>19</v>
      </c>
      <c r="F153" s="197" t="s">
        <v>692</v>
      </c>
      <c r="G153" s="195"/>
      <c r="H153" s="198">
        <v>6.09</v>
      </c>
      <c r="I153" s="199"/>
      <c r="J153" s="195"/>
      <c r="K153" s="195"/>
      <c r="L153" s="200"/>
      <c r="M153" s="201"/>
      <c r="N153" s="202"/>
      <c r="O153" s="202"/>
      <c r="P153" s="202"/>
      <c r="Q153" s="202"/>
      <c r="R153" s="202"/>
      <c r="S153" s="202"/>
      <c r="T153" s="203"/>
      <c r="AT153" s="204" t="s">
        <v>153</v>
      </c>
      <c r="AU153" s="204" t="s">
        <v>82</v>
      </c>
      <c r="AV153" s="13" t="s">
        <v>82</v>
      </c>
      <c r="AW153" s="13" t="s">
        <v>31</v>
      </c>
      <c r="AX153" s="13" t="s">
        <v>72</v>
      </c>
      <c r="AY153" s="204" t="s">
        <v>139</v>
      </c>
    </row>
    <row r="154" spans="1:65" s="13" customFormat="1" ht="11.25">
      <c r="B154" s="194"/>
      <c r="C154" s="195"/>
      <c r="D154" s="188" t="s">
        <v>153</v>
      </c>
      <c r="E154" s="196" t="s">
        <v>19</v>
      </c>
      <c r="F154" s="197" t="s">
        <v>692</v>
      </c>
      <c r="G154" s="195"/>
      <c r="H154" s="198">
        <v>6.09</v>
      </c>
      <c r="I154" s="199"/>
      <c r="J154" s="195"/>
      <c r="K154" s="195"/>
      <c r="L154" s="200"/>
      <c r="M154" s="201"/>
      <c r="N154" s="202"/>
      <c r="O154" s="202"/>
      <c r="P154" s="202"/>
      <c r="Q154" s="202"/>
      <c r="R154" s="202"/>
      <c r="S154" s="202"/>
      <c r="T154" s="203"/>
      <c r="AT154" s="204" t="s">
        <v>153</v>
      </c>
      <c r="AU154" s="204" t="s">
        <v>82</v>
      </c>
      <c r="AV154" s="13" t="s">
        <v>82</v>
      </c>
      <c r="AW154" s="13" t="s">
        <v>31</v>
      </c>
      <c r="AX154" s="13" t="s">
        <v>72</v>
      </c>
      <c r="AY154" s="204" t="s">
        <v>139</v>
      </c>
    </row>
    <row r="155" spans="1:65" s="13" customFormat="1" ht="11.25">
      <c r="B155" s="194"/>
      <c r="C155" s="195"/>
      <c r="D155" s="188" t="s">
        <v>153</v>
      </c>
      <c r="E155" s="196" t="s">
        <v>19</v>
      </c>
      <c r="F155" s="197" t="s">
        <v>693</v>
      </c>
      <c r="G155" s="195"/>
      <c r="H155" s="198">
        <v>8.18</v>
      </c>
      <c r="I155" s="199"/>
      <c r="J155" s="195"/>
      <c r="K155" s="195"/>
      <c r="L155" s="200"/>
      <c r="M155" s="201"/>
      <c r="N155" s="202"/>
      <c r="O155" s="202"/>
      <c r="P155" s="202"/>
      <c r="Q155" s="202"/>
      <c r="R155" s="202"/>
      <c r="S155" s="202"/>
      <c r="T155" s="203"/>
      <c r="AT155" s="204" t="s">
        <v>153</v>
      </c>
      <c r="AU155" s="204" t="s">
        <v>82</v>
      </c>
      <c r="AV155" s="13" t="s">
        <v>82</v>
      </c>
      <c r="AW155" s="13" t="s">
        <v>31</v>
      </c>
      <c r="AX155" s="13" t="s">
        <v>72</v>
      </c>
      <c r="AY155" s="204" t="s">
        <v>139</v>
      </c>
    </row>
    <row r="156" spans="1:65" s="14" customFormat="1" ht="11.25">
      <c r="B156" s="205"/>
      <c r="C156" s="206"/>
      <c r="D156" s="188" t="s">
        <v>153</v>
      </c>
      <c r="E156" s="207" t="s">
        <v>19</v>
      </c>
      <c r="F156" s="208" t="s">
        <v>188</v>
      </c>
      <c r="G156" s="206"/>
      <c r="H156" s="209">
        <v>748.33</v>
      </c>
      <c r="I156" s="210"/>
      <c r="J156" s="206"/>
      <c r="K156" s="206"/>
      <c r="L156" s="211"/>
      <c r="M156" s="212"/>
      <c r="N156" s="213"/>
      <c r="O156" s="213"/>
      <c r="P156" s="213"/>
      <c r="Q156" s="213"/>
      <c r="R156" s="213"/>
      <c r="S156" s="213"/>
      <c r="T156" s="214"/>
      <c r="AT156" s="215" t="s">
        <v>153</v>
      </c>
      <c r="AU156" s="215" t="s">
        <v>82</v>
      </c>
      <c r="AV156" s="14" t="s">
        <v>147</v>
      </c>
      <c r="AW156" s="14" t="s">
        <v>31</v>
      </c>
      <c r="AX156" s="14" t="s">
        <v>80</v>
      </c>
      <c r="AY156" s="215" t="s">
        <v>139</v>
      </c>
    </row>
    <row r="157" spans="1:65" s="2" customFormat="1" ht="14.45" customHeight="1">
      <c r="A157" s="36"/>
      <c r="B157" s="37"/>
      <c r="C157" s="175" t="s">
        <v>226</v>
      </c>
      <c r="D157" s="175" t="s">
        <v>142</v>
      </c>
      <c r="E157" s="176" t="s">
        <v>227</v>
      </c>
      <c r="F157" s="177" t="s">
        <v>228</v>
      </c>
      <c r="G157" s="178" t="s">
        <v>145</v>
      </c>
      <c r="H157" s="179">
        <v>33</v>
      </c>
      <c r="I157" s="180"/>
      <c r="J157" s="181">
        <f>ROUND(I157*H157,2)</f>
        <v>0</v>
      </c>
      <c r="K157" s="177" t="s">
        <v>146</v>
      </c>
      <c r="L157" s="41"/>
      <c r="M157" s="182" t="s">
        <v>19</v>
      </c>
      <c r="N157" s="183" t="s">
        <v>43</v>
      </c>
      <c r="O157" s="66"/>
      <c r="P157" s="184">
        <f>O157*H157</f>
        <v>0</v>
      </c>
      <c r="Q157" s="184">
        <v>0</v>
      </c>
      <c r="R157" s="184">
        <f>Q157*H157</f>
        <v>0</v>
      </c>
      <c r="S157" s="184">
        <v>0</v>
      </c>
      <c r="T157" s="185">
        <f>S157*H157</f>
        <v>0</v>
      </c>
      <c r="U157" s="36"/>
      <c r="V157" s="36"/>
      <c r="W157" s="36"/>
      <c r="X157" s="36"/>
      <c r="Y157" s="36"/>
      <c r="Z157" s="36"/>
      <c r="AA157" s="36"/>
      <c r="AB157" s="36"/>
      <c r="AC157" s="36"/>
      <c r="AD157" s="36"/>
      <c r="AE157" s="36"/>
      <c r="AR157" s="186" t="s">
        <v>206</v>
      </c>
      <c r="AT157" s="186" t="s">
        <v>142</v>
      </c>
      <c r="AU157" s="186" t="s">
        <v>82</v>
      </c>
      <c r="AY157" s="19" t="s">
        <v>139</v>
      </c>
      <c r="BE157" s="187">
        <f>IF(N157="základní",J157,0)</f>
        <v>0</v>
      </c>
      <c r="BF157" s="187">
        <f>IF(N157="snížená",J157,0)</f>
        <v>0</v>
      </c>
      <c r="BG157" s="187">
        <f>IF(N157="zákl. přenesená",J157,0)</f>
        <v>0</v>
      </c>
      <c r="BH157" s="187">
        <f>IF(N157="sníž. přenesená",J157,0)</f>
        <v>0</v>
      </c>
      <c r="BI157" s="187">
        <f>IF(N157="nulová",J157,0)</f>
        <v>0</v>
      </c>
      <c r="BJ157" s="19" t="s">
        <v>80</v>
      </c>
      <c r="BK157" s="187">
        <f>ROUND(I157*H157,2)</f>
        <v>0</v>
      </c>
      <c r="BL157" s="19" t="s">
        <v>206</v>
      </c>
      <c r="BM157" s="186" t="s">
        <v>694</v>
      </c>
    </row>
    <row r="158" spans="1:65" s="2" customFormat="1" ht="11.25">
      <c r="A158" s="36"/>
      <c r="B158" s="37"/>
      <c r="C158" s="38"/>
      <c r="D158" s="188" t="s">
        <v>149</v>
      </c>
      <c r="E158" s="38"/>
      <c r="F158" s="189" t="s">
        <v>230</v>
      </c>
      <c r="G158" s="38"/>
      <c r="H158" s="38"/>
      <c r="I158" s="190"/>
      <c r="J158" s="38"/>
      <c r="K158" s="38"/>
      <c r="L158" s="41"/>
      <c r="M158" s="191"/>
      <c r="N158" s="192"/>
      <c r="O158" s="66"/>
      <c r="P158" s="66"/>
      <c r="Q158" s="66"/>
      <c r="R158" s="66"/>
      <c r="S158" s="66"/>
      <c r="T158" s="67"/>
      <c r="U158" s="36"/>
      <c r="V158" s="36"/>
      <c r="W158" s="36"/>
      <c r="X158" s="36"/>
      <c r="Y158" s="36"/>
      <c r="Z158" s="36"/>
      <c r="AA158" s="36"/>
      <c r="AB158" s="36"/>
      <c r="AC158" s="36"/>
      <c r="AD158" s="36"/>
      <c r="AE158" s="36"/>
      <c r="AT158" s="19" t="s">
        <v>149</v>
      </c>
      <c r="AU158" s="19" t="s">
        <v>82</v>
      </c>
    </row>
    <row r="159" spans="1:65" s="2" customFormat="1" ht="39">
      <c r="A159" s="36"/>
      <c r="B159" s="37"/>
      <c r="C159" s="38"/>
      <c r="D159" s="188" t="s">
        <v>151</v>
      </c>
      <c r="E159" s="38"/>
      <c r="F159" s="193" t="s">
        <v>231</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151</v>
      </c>
      <c r="AU159" s="19" t="s">
        <v>82</v>
      </c>
    </row>
    <row r="160" spans="1:65" s="15" customFormat="1" ht="11.25">
      <c r="B160" s="216"/>
      <c r="C160" s="217"/>
      <c r="D160" s="188" t="s">
        <v>153</v>
      </c>
      <c r="E160" s="218" t="s">
        <v>19</v>
      </c>
      <c r="F160" s="219" t="s">
        <v>695</v>
      </c>
      <c r="G160" s="217"/>
      <c r="H160" s="218" t="s">
        <v>19</v>
      </c>
      <c r="I160" s="220"/>
      <c r="J160" s="217"/>
      <c r="K160" s="217"/>
      <c r="L160" s="221"/>
      <c r="M160" s="222"/>
      <c r="N160" s="223"/>
      <c r="O160" s="223"/>
      <c r="P160" s="223"/>
      <c r="Q160" s="223"/>
      <c r="R160" s="223"/>
      <c r="S160" s="223"/>
      <c r="T160" s="224"/>
      <c r="AT160" s="225" t="s">
        <v>153</v>
      </c>
      <c r="AU160" s="225" t="s">
        <v>82</v>
      </c>
      <c r="AV160" s="15" t="s">
        <v>80</v>
      </c>
      <c r="AW160" s="15" t="s">
        <v>31</v>
      </c>
      <c r="AX160" s="15" t="s">
        <v>72</v>
      </c>
      <c r="AY160" s="225" t="s">
        <v>139</v>
      </c>
    </row>
    <row r="161" spans="1:65" s="13" customFormat="1" ht="11.25">
      <c r="B161" s="194"/>
      <c r="C161" s="195"/>
      <c r="D161" s="188" t="s">
        <v>153</v>
      </c>
      <c r="E161" s="196" t="s">
        <v>19</v>
      </c>
      <c r="F161" s="197" t="s">
        <v>215</v>
      </c>
      <c r="G161" s="195"/>
      <c r="H161" s="198">
        <v>10</v>
      </c>
      <c r="I161" s="199"/>
      <c r="J161" s="195"/>
      <c r="K161" s="195"/>
      <c r="L161" s="200"/>
      <c r="M161" s="201"/>
      <c r="N161" s="202"/>
      <c r="O161" s="202"/>
      <c r="P161" s="202"/>
      <c r="Q161" s="202"/>
      <c r="R161" s="202"/>
      <c r="S161" s="202"/>
      <c r="T161" s="203"/>
      <c r="AT161" s="204" t="s">
        <v>153</v>
      </c>
      <c r="AU161" s="204" t="s">
        <v>82</v>
      </c>
      <c r="AV161" s="13" t="s">
        <v>82</v>
      </c>
      <c r="AW161" s="13" t="s">
        <v>31</v>
      </c>
      <c r="AX161" s="13" t="s">
        <v>72</v>
      </c>
      <c r="AY161" s="204" t="s">
        <v>139</v>
      </c>
    </row>
    <row r="162" spans="1:65" s="15" customFormat="1" ht="11.25">
      <c r="B162" s="216"/>
      <c r="C162" s="217"/>
      <c r="D162" s="188" t="s">
        <v>153</v>
      </c>
      <c r="E162" s="218" t="s">
        <v>19</v>
      </c>
      <c r="F162" s="219" t="s">
        <v>696</v>
      </c>
      <c r="G162" s="217"/>
      <c r="H162" s="218" t="s">
        <v>19</v>
      </c>
      <c r="I162" s="220"/>
      <c r="J162" s="217"/>
      <c r="K162" s="217"/>
      <c r="L162" s="221"/>
      <c r="M162" s="222"/>
      <c r="N162" s="223"/>
      <c r="O162" s="223"/>
      <c r="P162" s="223"/>
      <c r="Q162" s="223"/>
      <c r="R162" s="223"/>
      <c r="S162" s="223"/>
      <c r="T162" s="224"/>
      <c r="AT162" s="225" t="s">
        <v>153</v>
      </c>
      <c r="AU162" s="225" t="s">
        <v>82</v>
      </c>
      <c r="AV162" s="15" t="s">
        <v>80</v>
      </c>
      <c r="AW162" s="15" t="s">
        <v>31</v>
      </c>
      <c r="AX162" s="15" t="s">
        <v>72</v>
      </c>
      <c r="AY162" s="225" t="s">
        <v>139</v>
      </c>
    </row>
    <row r="163" spans="1:65" s="13" customFormat="1" ht="11.25">
      <c r="B163" s="194"/>
      <c r="C163" s="195"/>
      <c r="D163" s="188" t="s">
        <v>153</v>
      </c>
      <c r="E163" s="196" t="s">
        <v>19</v>
      </c>
      <c r="F163" s="197" t="s">
        <v>697</v>
      </c>
      <c r="G163" s="195"/>
      <c r="H163" s="198">
        <v>8</v>
      </c>
      <c r="I163" s="199"/>
      <c r="J163" s="195"/>
      <c r="K163" s="195"/>
      <c r="L163" s="200"/>
      <c r="M163" s="201"/>
      <c r="N163" s="202"/>
      <c r="O163" s="202"/>
      <c r="P163" s="202"/>
      <c r="Q163" s="202"/>
      <c r="R163" s="202"/>
      <c r="S163" s="202"/>
      <c r="T163" s="203"/>
      <c r="AT163" s="204" t="s">
        <v>153</v>
      </c>
      <c r="AU163" s="204" t="s">
        <v>82</v>
      </c>
      <c r="AV163" s="13" t="s">
        <v>82</v>
      </c>
      <c r="AW163" s="13" t="s">
        <v>31</v>
      </c>
      <c r="AX163" s="13" t="s">
        <v>72</v>
      </c>
      <c r="AY163" s="204" t="s">
        <v>139</v>
      </c>
    </row>
    <row r="164" spans="1:65" s="15" customFormat="1" ht="11.25">
      <c r="B164" s="216"/>
      <c r="C164" s="217"/>
      <c r="D164" s="188" t="s">
        <v>153</v>
      </c>
      <c r="E164" s="218" t="s">
        <v>19</v>
      </c>
      <c r="F164" s="219" t="s">
        <v>698</v>
      </c>
      <c r="G164" s="217"/>
      <c r="H164" s="218" t="s">
        <v>19</v>
      </c>
      <c r="I164" s="220"/>
      <c r="J164" s="217"/>
      <c r="K164" s="217"/>
      <c r="L164" s="221"/>
      <c r="M164" s="222"/>
      <c r="N164" s="223"/>
      <c r="O164" s="223"/>
      <c r="P164" s="223"/>
      <c r="Q164" s="223"/>
      <c r="R164" s="223"/>
      <c r="S164" s="223"/>
      <c r="T164" s="224"/>
      <c r="AT164" s="225" t="s">
        <v>153</v>
      </c>
      <c r="AU164" s="225" t="s">
        <v>82</v>
      </c>
      <c r="AV164" s="15" t="s">
        <v>80</v>
      </c>
      <c r="AW164" s="15" t="s">
        <v>31</v>
      </c>
      <c r="AX164" s="15" t="s">
        <v>72</v>
      </c>
      <c r="AY164" s="225" t="s">
        <v>139</v>
      </c>
    </row>
    <row r="165" spans="1:65" s="13" customFormat="1" ht="11.25">
      <c r="B165" s="194"/>
      <c r="C165" s="195"/>
      <c r="D165" s="188" t="s">
        <v>153</v>
      </c>
      <c r="E165" s="196" t="s">
        <v>19</v>
      </c>
      <c r="F165" s="197" t="s">
        <v>203</v>
      </c>
      <c r="G165" s="195"/>
      <c r="H165" s="198">
        <v>9</v>
      </c>
      <c r="I165" s="199"/>
      <c r="J165" s="195"/>
      <c r="K165" s="195"/>
      <c r="L165" s="200"/>
      <c r="M165" s="201"/>
      <c r="N165" s="202"/>
      <c r="O165" s="202"/>
      <c r="P165" s="202"/>
      <c r="Q165" s="202"/>
      <c r="R165" s="202"/>
      <c r="S165" s="202"/>
      <c r="T165" s="203"/>
      <c r="AT165" s="204" t="s">
        <v>153</v>
      </c>
      <c r="AU165" s="204" t="s">
        <v>82</v>
      </c>
      <c r="AV165" s="13" t="s">
        <v>82</v>
      </c>
      <c r="AW165" s="13" t="s">
        <v>31</v>
      </c>
      <c r="AX165" s="13" t="s">
        <v>72</v>
      </c>
      <c r="AY165" s="204" t="s">
        <v>139</v>
      </c>
    </row>
    <row r="166" spans="1:65" s="15" customFormat="1" ht="11.25">
      <c r="B166" s="216"/>
      <c r="C166" s="217"/>
      <c r="D166" s="188" t="s">
        <v>153</v>
      </c>
      <c r="E166" s="218" t="s">
        <v>19</v>
      </c>
      <c r="F166" s="219" t="s">
        <v>699</v>
      </c>
      <c r="G166" s="217"/>
      <c r="H166" s="218" t="s">
        <v>19</v>
      </c>
      <c r="I166" s="220"/>
      <c r="J166" s="217"/>
      <c r="K166" s="217"/>
      <c r="L166" s="221"/>
      <c r="M166" s="222"/>
      <c r="N166" s="223"/>
      <c r="O166" s="223"/>
      <c r="P166" s="223"/>
      <c r="Q166" s="223"/>
      <c r="R166" s="223"/>
      <c r="S166" s="223"/>
      <c r="T166" s="224"/>
      <c r="AT166" s="225" t="s">
        <v>153</v>
      </c>
      <c r="AU166" s="225" t="s">
        <v>82</v>
      </c>
      <c r="AV166" s="15" t="s">
        <v>80</v>
      </c>
      <c r="AW166" s="15" t="s">
        <v>31</v>
      </c>
      <c r="AX166" s="15" t="s">
        <v>72</v>
      </c>
      <c r="AY166" s="225" t="s">
        <v>139</v>
      </c>
    </row>
    <row r="167" spans="1:65" s="13" customFormat="1" ht="11.25">
      <c r="B167" s="194"/>
      <c r="C167" s="195"/>
      <c r="D167" s="188" t="s">
        <v>153</v>
      </c>
      <c r="E167" s="196" t="s">
        <v>19</v>
      </c>
      <c r="F167" s="197" t="s">
        <v>181</v>
      </c>
      <c r="G167" s="195"/>
      <c r="H167" s="198">
        <v>6</v>
      </c>
      <c r="I167" s="199"/>
      <c r="J167" s="195"/>
      <c r="K167" s="195"/>
      <c r="L167" s="200"/>
      <c r="M167" s="201"/>
      <c r="N167" s="202"/>
      <c r="O167" s="202"/>
      <c r="P167" s="202"/>
      <c r="Q167" s="202"/>
      <c r="R167" s="202"/>
      <c r="S167" s="202"/>
      <c r="T167" s="203"/>
      <c r="AT167" s="204" t="s">
        <v>153</v>
      </c>
      <c r="AU167" s="204" t="s">
        <v>82</v>
      </c>
      <c r="AV167" s="13" t="s">
        <v>82</v>
      </c>
      <c r="AW167" s="13" t="s">
        <v>31</v>
      </c>
      <c r="AX167" s="13" t="s">
        <v>72</v>
      </c>
      <c r="AY167" s="204" t="s">
        <v>139</v>
      </c>
    </row>
    <row r="168" spans="1:65" s="14" customFormat="1" ht="11.25">
      <c r="B168" s="205"/>
      <c r="C168" s="206"/>
      <c r="D168" s="188" t="s">
        <v>153</v>
      </c>
      <c r="E168" s="207" t="s">
        <v>19</v>
      </c>
      <c r="F168" s="208" t="s">
        <v>188</v>
      </c>
      <c r="G168" s="206"/>
      <c r="H168" s="209">
        <v>33</v>
      </c>
      <c r="I168" s="210"/>
      <c r="J168" s="206"/>
      <c r="K168" s="206"/>
      <c r="L168" s="211"/>
      <c r="M168" s="212"/>
      <c r="N168" s="213"/>
      <c r="O168" s="213"/>
      <c r="P168" s="213"/>
      <c r="Q168" s="213"/>
      <c r="R168" s="213"/>
      <c r="S168" s="213"/>
      <c r="T168" s="214"/>
      <c r="AT168" s="215" t="s">
        <v>153</v>
      </c>
      <c r="AU168" s="215" t="s">
        <v>82</v>
      </c>
      <c r="AV168" s="14" t="s">
        <v>147</v>
      </c>
      <c r="AW168" s="14" t="s">
        <v>31</v>
      </c>
      <c r="AX168" s="14" t="s">
        <v>80</v>
      </c>
      <c r="AY168" s="215" t="s">
        <v>139</v>
      </c>
    </row>
    <row r="169" spans="1:65" s="2" customFormat="1" ht="14.45" customHeight="1">
      <c r="A169" s="36"/>
      <c r="B169" s="37"/>
      <c r="C169" s="226" t="s">
        <v>236</v>
      </c>
      <c r="D169" s="226" t="s">
        <v>237</v>
      </c>
      <c r="E169" s="227" t="s">
        <v>238</v>
      </c>
      <c r="F169" s="228" t="s">
        <v>239</v>
      </c>
      <c r="G169" s="229" t="s">
        <v>145</v>
      </c>
      <c r="H169" s="230">
        <v>37.950000000000003</v>
      </c>
      <c r="I169" s="231"/>
      <c r="J169" s="232">
        <f>ROUND(I169*H169,2)</f>
        <v>0</v>
      </c>
      <c r="K169" s="228" t="s">
        <v>146</v>
      </c>
      <c r="L169" s="233"/>
      <c r="M169" s="234" t="s">
        <v>19</v>
      </c>
      <c r="N169" s="235" t="s">
        <v>43</v>
      </c>
      <c r="O169" s="66"/>
      <c r="P169" s="184">
        <f>O169*H169</f>
        <v>0</v>
      </c>
      <c r="Q169" s="184">
        <v>2.9999999999999997E-4</v>
      </c>
      <c r="R169" s="184">
        <f>Q169*H169</f>
        <v>1.1384999999999999E-2</v>
      </c>
      <c r="S169" s="184">
        <v>0</v>
      </c>
      <c r="T169" s="185">
        <f>S169*H169</f>
        <v>0</v>
      </c>
      <c r="U169" s="36"/>
      <c r="V169" s="36"/>
      <c r="W169" s="36"/>
      <c r="X169" s="36"/>
      <c r="Y169" s="36"/>
      <c r="Z169" s="36"/>
      <c r="AA169" s="36"/>
      <c r="AB169" s="36"/>
      <c r="AC169" s="36"/>
      <c r="AD169" s="36"/>
      <c r="AE169" s="36"/>
      <c r="AR169" s="186" t="s">
        <v>240</v>
      </c>
      <c r="AT169" s="186" t="s">
        <v>237</v>
      </c>
      <c r="AU169" s="186" t="s">
        <v>82</v>
      </c>
      <c r="AY169" s="19" t="s">
        <v>139</v>
      </c>
      <c r="BE169" s="187">
        <f>IF(N169="základní",J169,0)</f>
        <v>0</v>
      </c>
      <c r="BF169" s="187">
        <f>IF(N169="snížená",J169,0)</f>
        <v>0</v>
      </c>
      <c r="BG169" s="187">
        <f>IF(N169="zákl. přenesená",J169,0)</f>
        <v>0</v>
      </c>
      <c r="BH169" s="187">
        <f>IF(N169="sníž. přenesená",J169,0)</f>
        <v>0</v>
      </c>
      <c r="BI169" s="187">
        <f>IF(N169="nulová",J169,0)</f>
        <v>0</v>
      </c>
      <c r="BJ169" s="19" t="s">
        <v>80</v>
      </c>
      <c r="BK169" s="187">
        <f>ROUND(I169*H169,2)</f>
        <v>0</v>
      </c>
      <c r="BL169" s="19" t="s">
        <v>206</v>
      </c>
      <c r="BM169" s="186" t="s">
        <v>700</v>
      </c>
    </row>
    <row r="170" spans="1:65" s="2" customFormat="1" ht="11.25">
      <c r="A170" s="36"/>
      <c r="B170" s="37"/>
      <c r="C170" s="38"/>
      <c r="D170" s="188" t="s">
        <v>149</v>
      </c>
      <c r="E170" s="38"/>
      <c r="F170" s="189" t="s">
        <v>239</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149</v>
      </c>
      <c r="AU170" s="19" t="s">
        <v>82</v>
      </c>
    </row>
    <row r="171" spans="1:65" s="13" customFormat="1" ht="11.25">
      <c r="B171" s="194"/>
      <c r="C171" s="195"/>
      <c r="D171" s="188" t="s">
        <v>153</v>
      </c>
      <c r="E171" s="195"/>
      <c r="F171" s="197" t="s">
        <v>701</v>
      </c>
      <c r="G171" s="195"/>
      <c r="H171" s="198">
        <v>37.950000000000003</v>
      </c>
      <c r="I171" s="199"/>
      <c r="J171" s="195"/>
      <c r="K171" s="195"/>
      <c r="L171" s="200"/>
      <c r="M171" s="201"/>
      <c r="N171" s="202"/>
      <c r="O171" s="202"/>
      <c r="P171" s="202"/>
      <c r="Q171" s="202"/>
      <c r="R171" s="202"/>
      <c r="S171" s="202"/>
      <c r="T171" s="203"/>
      <c r="AT171" s="204" t="s">
        <v>153</v>
      </c>
      <c r="AU171" s="204" t="s">
        <v>82</v>
      </c>
      <c r="AV171" s="13" t="s">
        <v>82</v>
      </c>
      <c r="AW171" s="13" t="s">
        <v>4</v>
      </c>
      <c r="AX171" s="13" t="s">
        <v>80</v>
      </c>
      <c r="AY171" s="204" t="s">
        <v>139</v>
      </c>
    </row>
    <row r="172" spans="1:65" s="2" customFormat="1" ht="14.45" customHeight="1">
      <c r="A172" s="36"/>
      <c r="B172" s="37"/>
      <c r="C172" s="175" t="s">
        <v>243</v>
      </c>
      <c r="D172" s="175" t="s">
        <v>142</v>
      </c>
      <c r="E172" s="176" t="s">
        <v>244</v>
      </c>
      <c r="F172" s="177" t="s">
        <v>245</v>
      </c>
      <c r="G172" s="178" t="s">
        <v>145</v>
      </c>
      <c r="H172" s="179">
        <v>722.08</v>
      </c>
      <c r="I172" s="180"/>
      <c r="J172" s="181">
        <f>ROUND(I172*H172,2)</f>
        <v>0</v>
      </c>
      <c r="K172" s="177" t="s">
        <v>146</v>
      </c>
      <c r="L172" s="41"/>
      <c r="M172" s="182" t="s">
        <v>19</v>
      </c>
      <c r="N172" s="183" t="s">
        <v>43</v>
      </c>
      <c r="O172" s="66"/>
      <c r="P172" s="184">
        <f>O172*H172</f>
        <v>0</v>
      </c>
      <c r="Q172" s="184">
        <v>0</v>
      </c>
      <c r="R172" s="184">
        <f>Q172*H172</f>
        <v>0</v>
      </c>
      <c r="S172" s="184">
        <v>8.4000000000000005E-2</v>
      </c>
      <c r="T172" s="185">
        <f>S172*H172</f>
        <v>60.654720000000005</v>
      </c>
      <c r="U172" s="36"/>
      <c r="V172" s="36"/>
      <c r="W172" s="36"/>
      <c r="X172" s="36"/>
      <c r="Y172" s="36"/>
      <c r="Z172" s="36"/>
      <c r="AA172" s="36"/>
      <c r="AB172" s="36"/>
      <c r="AC172" s="36"/>
      <c r="AD172" s="36"/>
      <c r="AE172" s="36"/>
      <c r="AR172" s="186" t="s">
        <v>206</v>
      </c>
      <c r="AT172" s="186" t="s">
        <v>142</v>
      </c>
      <c r="AU172" s="186" t="s">
        <v>82</v>
      </c>
      <c r="AY172" s="19" t="s">
        <v>139</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206</v>
      </c>
      <c r="BM172" s="186" t="s">
        <v>702</v>
      </c>
    </row>
    <row r="173" spans="1:65" s="2" customFormat="1" ht="11.25">
      <c r="A173" s="36"/>
      <c r="B173" s="37"/>
      <c r="C173" s="38"/>
      <c r="D173" s="188" t="s">
        <v>149</v>
      </c>
      <c r="E173" s="38"/>
      <c r="F173" s="189" t="s">
        <v>247</v>
      </c>
      <c r="G173" s="38"/>
      <c r="H173" s="38"/>
      <c r="I173" s="190"/>
      <c r="J173" s="38"/>
      <c r="K173" s="38"/>
      <c r="L173" s="41"/>
      <c r="M173" s="191"/>
      <c r="N173" s="192"/>
      <c r="O173" s="66"/>
      <c r="P173" s="66"/>
      <c r="Q173" s="66"/>
      <c r="R173" s="66"/>
      <c r="S173" s="66"/>
      <c r="T173" s="67"/>
      <c r="U173" s="36"/>
      <c r="V173" s="36"/>
      <c r="W173" s="36"/>
      <c r="X173" s="36"/>
      <c r="Y173" s="36"/>
      <c r="Z173" s="36"/>
      <c r="AA173" s="36"/>
      <c r="AB173" s="36"/>
      <c r="AC173" s="36"/>
      <c r="AD173" s="36"/>
      <c r="AE173" s="36"/>
      <c r="AT173" s="19" t="s">
        <v>149</v>
      </c>
      <c r="AU173" s="19" t="s">
        <v>82</v>
      </c>
    </row>
    <row r="174" spans="1:65" s="15" customFormat="1" ht="11.25">
      <c r="B174" s="216"/>
      <c r="C174" s="217"/>
      <c r="D174" s="188" t="s">
        <v>153</v>
      </c>
      <c r="E174" s="218" t="s">
        <v>19</v>
      </c>
      <c r="F174" s="219" t="s">
        <v>677</v>
      </c>
      <c r="G174" s="217"/>
      <c r="H174" s="218" t="s">
        <v>19</v>
      </c>
      <c r="I174" s="220"/>
      <c r="J174" s="217"/>
      <c r="K174" s="217"/>
      <c r="L174" s="221"/>
      <c r="M174" s="222"/>
      <c r="N174" s="223"/>
      <c r="O174" s="223"/>
      <c r="P174" s="223"/>
      <c r="Q174" s="223"/>
      <c r="R174" s="223"/>
      <c r="S174" s="223"/>
      <c r="T174" s="224"/>
      <c r="AT174" s="225" t="s">
        <v>153</v>
      </c>
      <c r="AU174" s="225" t="s">
        <v>82</v>
      </c>
      <c r="AV174" s="15" t="s">
        <v>80</v>
      </c>
      <c r="AW174" s="15" t="s">
        <v>31</v>
      </c>
      <c r="AX174" s="15" t="s">
        <v>72</v>
      </c>
      <c r="AY174" s="225" t="s">
        <v>139</v>
      </c>
    </row>
    <row r="175" spans="1:65" s="13" customFormat="1" ht="11.25">
      <c r="B175" s="194"/>
      <c r="C175" s="195"/>
      <c r="D175" s="188" t="s">
        <v>153</v>
      </c>
      <c r="E175" s="196" t="s">
        <v>19</v>
      </c>
      <c r="F175" s="197" t="s">
        <v>703</v>
      </c>
      <c r="G175" s="195"/>
      <c r="H175" s="198">
        <v>277.69</v>
      </c>
      <c r="I175" s="199"/>
      <c r="J175" s="195"/>
      <c r="K175" s="195"/>
      <c r="L175" s="200"/>
      <c r="M175" s="201"/>
      <c r="N175" s="202"/>
      <c r="O175" s="202"/>
      <c r="P175" s="202"/>
      <c r="Q175" s="202"/>
      <c r="R175" s="202"/>
      <c r="S175" s="202"/>
      <c r="T175" s="203"/>
      <c r="AT175" s="204" t="s">
        <v>153</v>
      </c>
      <c r="AU175" s="204" t="s">
        <v>82</v>
      </c>
      <c r="AV175" s="13" t="s">
        <v>82</v>
      </c>
      <c r="AW175" s="13" t="s">
        <v>31</v>
      </c>
      <c r="AX175" s="13" t="s">
        <v>72</v>
      </c>
      <c r="AY175" s="204" t="s">
        <v>139</v>
      </c>
    </row>
    <row r="176" spans="1:65" s="15" customFormat="1" ht="11.25">
      <c r="B176" s="216"/>
      <c r="C176" s="217"/>
      <c r="D176" s="188" t="s">
        <v>153</v>
      </c>
      <c r="E176" s="218" t="s">
        <v>19</v>
      </c>
      <c r="F176" s="219" t="s">
        <v>679</v>
      </c>
      <c r="G176" s="217"/>
      <c r="H176" s="218" t="s">
        <v>19</v>
      </c>
      <c r="I176" s="220"/>
      <c r="J176" s="217"/>
      <c r="K176" s="217"/>
      <c r="L176" s="221"/>
      <c r="M176" s="222"/>
      <c r="N176" s="223"/>
      <c r="O176" s="223"/>
      <c r="P176" s="223"/>
      <c r="Q176" s="223"/>
      <c r="R176" s="223"/>
      <c r="S176" s="223"/>
      <c r="T176" s="224"/>
      <c r="AT176" s="225" t="s">
        <v>153</v>
      </c>
      <c r="AU176" s="225" t="s">
        <v>82</v>
      </c>
      <c r="AV176" s="15" t="s">
        <v>80</v>
      </c>
      <c r="AW176" s="15" t="s">
        <v>31</v>
      </c>
      <c r="AX176" s="15" t="s">
        <v>72</v>
      </c>
      <c r="AY176" s="225" t="s">
        <v>139</v>
      </c>
    </row>
    <row r="177" spans="1:65" s="13" customFormat="1" ht="11.25">
      <c r="B177" s="194"/>
      <c r="C177" s="195"/>
      <c r="D177" s="188" t="s">
        <v>153</v>
      </c>
      <c r="E177" s="196" t="s">
        <v>19</v>
      </c>
      <c r="F177" s="197" t="s">
        <v>704</v>
      </c>
      <c r="G177" s="195"/>
      <c r="H177" s="198">
        <v>444.39</v>
      </c>
      <c r="I177" s="199"/>
      <c r="J177" s="195"/>
      <c r="K177" s="195"/>
      <c r="L177" s="200"/>
      <c r="M177" s="201"/>
      <c r="N177" s="202"/>
      <c r="O177" s="202"/>
      <c r="P177" s="202"/>
      <c r="Q177" s="202"/>
      <c r="R177" s="202"/>
      <c r="S177" s="202"/>
      <c r="T177" s="203"/>
      <c r="AT177" s="204" t="s">
        <v>153</v>
      </c>
      <c r="AU177" s="204" t="s">
        <v>82</v>
      </c>
      <c r="AV177" s="13" t="s">
        <v>82</v>
      </c>
      <c r="AW177" s="13" t="s">
        <v>31</v>
      </c>
      <c r="AX177" s="13" t="s">
        <v>72</v>
      </c>
      <c r="AY177" s="204" t="s">
        <v>139</v>
      </c>
    </row>
    <row r="178" spans="1:65" s="14" customFormat="1" ht="11.25">
      <c r="B178" s="205"/>
      <c r="C178" s="206"/>
      <c r="D178" s="188" t="s">
        <v>153</v>
      </c>
      <c r="E178" s="207" t="s">
        <v>19</v>
      </c>
      <c r="F178" s="208" t="s">
        <v>188</v>
      </c>
      <c r="G178" s="206"/>
      <c r="H178" s="209">
        <v>722.07999999999993</v>
      </c>
      <c r="I178" s="210"/>
      <c r="J178" s="206"/>
      <c r="K178" s="206"/>
      <c r="L178" s="211"/>
      <c r="M178" s="212"/>
      <c r="N178" s="213"/>
      <c r="O178" s="213"/>
      <c r="P178" s="213"/>
      <c r="Q178" s="213"/>
      <c r="R178" s="213"/>
      <c r="S178" s="213"/>
      <c r="T178" s="214"/>
      <c r="AT178" s="215" t="s">
        <v>153</v>
      </c>
      <c r="AU178" s="215" t="s">
        <v>82</v>
      </c>
      <c r="AV178" s="14" t="s">
        <v>147</v>
      </c>
      <c r="AW178" s="14" t="s">
        <v>31</v>
      </c>
      <c r="AX178" s="14" t="s">
        <v>80</v>
      </c>
      <c r="AY178" s="215" t="s">
        <v>139</v>
      </c>
    </row>
    <row r="179" spans="1:65" s="2" customFormat="1" ht="14.45" customHeight="1">
      <c r="A179" s="36"/>
      <c r="B179" s="37"/>
      <c r="C179" s="175" t="s">
        <v>8</v>
      </c>
      <c r="D179" s="175" t="s">
        <v>142</v>
      </c>
      <c r="E179" s="176" t="s">
        <v>248</v>
      </c>
      <c r="F179" s="177" t="s">
        <v>249</v>
      </c>
      <c r="G179" s="178" t="s">
        <v>171</v>
      </c>
      <c r="H179" s="179">
        <v>1.0999999999999999E-2</v>
      </c>
      <c r="I179" s="180"/>
      <c r="J179" s="181">
        <f>ROUND(I179*H179,2)</f>
        <v>0</v>
      </c>
      <c r="K179" s="177" t="s">
        <v>146</v>
      </c>
      <c r="L179" s="41"/>
      <c r="M179" s="182" t="s">
        <v>19</v>
      </c>
      <c r="N179" s="183" t="s">
        <v>43</v>
      </c>
      <c r="O179" s="66"/>
      <c r="P179" s="184">
        <f>O179*H179</f>
        <v>0</v>
      </c>
      <c r="Q179" s="184">
        <v>0</v>
      </c>
      <c r="R179" s="184">
        <f>Q179*H179</f>
        <v>0</v>
      </c>
      <c r="S179" s="184">
        <v>0</v>
      </c>
      <c r="T179" s="185">
        <f>S179*H179</f>
        <v>0</v>
      </c>
      <c r="U179" s="36"/>
      <c r="V179" s="36"/>
      <c r="W179" s="36"/>
      <c r="X179" s="36"/>
      <c r="Y179" s="36"/>
      <c r="Z179" s="36"/>
      <c r="AA179" s="36"/>
      <c r="AB179" s="36"/>
      <c r="AC179" s="36"/>
      <c r="AD179" s="36"/>
      <c r="AE179" s="36"/>
      <c r="AR179" s="186" t="s">
        <v>206</v>
      </c>
      <c r="AT179" s="186" t="s">
        <v>142</v>
      </c>
      <c r="AU179" s="186" t="s">
        <v>82</v>
      </c>
      <c r="AY179" s="19" t="s">
        <v>139</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206</v>
      </c>
      <c r="BM179" s="186" t="s">
        <v>705</v>
      </c>
    </row>
    <row r="180" spans="1:65" s="2" customFormat="1" ht="19.5">
      <c r="A180" s="36"/>
      <c r="B180" s="37"/>
      <c r="C180" s="38"/>
      <c r="D180" s="188" t="s">
        <v>149</v>
      </c>
      <c r="E180" s="38"/>
      <c r="F180" s="189" t="s">
        <v>251</v>
      </c>
      <c r="G180" s="38"/>
      <c r="H180" s="38"/>
      <c r="I180" s="190"/>
      <c r="J180" s="38"/>
      <c r="K180" s="38"/>
      <c r="L180" s="41"/>
      <c r="M180" s="191"/>
      <c r="N180" s="192"/>
      <c r="O180" s="66"/>
      <c r="P180" s="66"/>
      <c r="Q180" s="66"/>
      <c r="R180" s="66"/>
      <c r="S180" s="66"/>
      <c r="T180" s="67"/>
      <c r="U180" s="36"/>
      <c r="V180" s="36"/>
      <c r="W180" s="36"/>
      <c r="X180" s="36"/>
      <c r="Y180" s="36"/>
      <c r="Z180" s="36"/>
      <c r="AA180" s="36"/>
      <c r="AB180" s="36"/>
      <c r="AC180" s="36"/>
      <c r="AD180" s="36"/>
      <c r="AE180" s="36"/>
      <c r="AT180" s="19" t="s">
        <v>149</v>
      </c>
      <c r="AU180" s="19" t="s">
        <v>82</v>
      </c>
    </row>
    <row r="181" spans="1:65" s="2" customFormat="1" ht="78">
      <c r="A181" s="36"/>
      <c r="B181" s="37"/>
      <c r="C181" s="38"/>
      <c r="D181" s="188" t="s">
        <v>151</v>
      </c>
      <c r="E181" s="38"/>
      <c r="F181" s="193" t="s">
        <v>252</v>
      </c>
      <c r="G181" s="38"/>
      <c r="H181" s="38"/>
      <c r="I181" s="190"/>
      <c r="J181" s="38"/>
      <c r="K181" s="38"/>
      <c r="L181" s="41"/>
      <c r="M181" s="191"/>
      <c r="N181" s="192"/>
      <c r="O181" s="66"/>
      <c r="P181" s="66"/>
      <c r="Q181" s="66"/>
      <c r="R181" s="66"/>
      <c r="S181" s="66"/>
      <c r="T181" s="67"/>
      <c r="U181" s="36"/>
      <c r="V181" s="36"/>
      <c r="W181" s="36"/>
      <c r="X181" s="36"/>
      <c r="Y181" s="36"/>
      <c r="Z181" s="36"/>
      <c r="AA181" s="36"/>
      <c r="AB181" s="36"/>
      <c r="AC181" s="36"/>
      <c r="AD181" s="36"/>
      <c r="AE181" s="36"/>
      <c r="AT181" s="19" t="s">
        <v>151</v>
      </c>
      <c r="AU181" s="19" t="s">
        <v>82</v>
      </c>
    </row>
    <row r="182" spans="1:65" s="12" customFormat="1" ht="22.9" customHeight="1">
      <c r="B182" s="159"/>
      <c r="C182" s="160"/>
      <c r="D182" s="161" t="s">
        <v>71</v>
      </c>
      <c r="E182" s="173" t="s">
        <v>253</v>
      </c>
      <c r="F182" s="173" t="s">
        <v>254</v>
      </c>
      <c r="G182" s="160"/>
      <c r="H182" s="160"/>
      <c r="I182" s="163"/>
      <c r="J182" s="174">
        <f>BK182</f>
        <v>0</v>
      </c>
      <c r="K182" s="160"/>
      <c r="L182" s="165"/>
      <c r="M182" s="166"/>
      <c r="N182" s="167"/>
      <c r="O182" s="167"/>
      <c r="P182" s="168">
        <f>SUM(P183:P188)</f>
        <v>0</v>
      </c>
      <c r="Q182" s="167"/>
      <c r="R182" s="168">
        <f>SUM(R183:R188)</f>
        <v>0</v>
      </c>
      <c r="S182" s="167"/>
      <c r="T182" s="169">
        <f>SUM(T183:T188)</f>
        <v>1.2636400000000001</v>
      </c>
      <c r="AR182" s="170" t="s">
        <v>82</v>
      </c>
      <c r="AT182" s="171" t="s">
        <v>71</v>
      </c>
      <c r="AU182" s="171" t="s">
        <v>80</v>
      </c>
      <c r="AY182" s="170" t="s">
        <v>139</v>
      </c>
      <c r="BK182" s="172">
        <f>SUM(BK183:BK188)</f>
        <v>0</v>
      </c>
    </row>
    <row r="183" spans="1:65" s="2" customFormat="1" ht="14.45" customHeight="1">
      <c r="A183" s="36"/>
      <c r="B183" s="37"/>
      <c r="C183" s="175" t="s">
        <v>206</v>
      </c>
      <c r="D183" s="175" t="s">
        <v>142</v>
      </c>
      <c r="E183" s="176" t="s">
        <v>255</v>
      </c>
      <c r="F183" s="177" t="s">
        <v>256</v>
      </c>
      <c r="G183" s="178" t="s">
        <v>145</v>
      </c>
      <c r="H183" s="179">
        <v>722.08</v>
      </c>
      <c r="I183" s="180"/>
      <c r="J183" s="181">
        <f>ROUND(I183*H183,2)</f>
        <v>0</v>
      </c>
      <c r="K183" s="177" t="s">
        <v>146</v>
      </c>
      <c r="L183" s="41"/>
      <c r="M183" s="182" t="s">
        <v>19</v>
      </c>
      <c r="N183" s="183" t="s">
        <v>43</v>
      </c>
      <c r="O183" s="66"/>
      <c r="P183" s="184">
        <f>O183*H183</f>
        <v>0</v>
      </c>
      <c r="Q183" s="184">
        <v>0</v>
      </c>
      <c r="R183" s="184">
        <f>Q183*H183</f>
        <v>0</v>
      </c>
      <c r="S183" s="184">
        <v>1.75E-3</v>
      </c>
      <c r="T183" s="185">
        <f>S183*H183</f>
        <v>1.2636400000000001</v>
      </c>
      <c r="U183" s="36"/>
      <c r="V183" s="36"/>
      <c r="W183" s="36"/>
      <c r="X183" s="36"/>
      <c r="Y183" s="36"/>
      <c r="Z183" s="36"/>
      <c r="AA183" s="36"/>
      <c r="AB183" s="36"/>
      <c r="AC183" s="36"/>
      <c r="AD183" s="36"/>
      <c r="AE183" s="36"/>
      <c r="AR183" s="186" t="s">
        <v>206</v>
      </c>
      <c r="AT183" s="186" t="s">
        <v>142</v>
      </c>
      <c r="AU183" s="186" t="s">
        <v>82</v>
      </c>
      <c r="AY183" s="19" t="s">
        <v>139</v>
      </c>
      <c r="BE183" s="187">
        <f>IF(N183="základní",J183,0)</f>
        <v>0</v>
      </c>
      <c r="BF183" s="187">
        <f>IF(N183="snížená",J183,0)</f>
        <v>0</v>
      </c>
      <c r="BG183" s="187">
        <f>IF(N183="zákl. přenesená",J183,0)</f>
        <v>0</v>
      </c>
      <c r="BH183" s="187">
        <f>IF(N183="sníž. přenesená",J183,0)</f>
        <v>0</v>
      </c>
      <c r="BI183" s="187">
        <f>IF(N183="nulová",J183,0)</f>
        <v>0</v>
      </c>
      <c r="BJ183" s="19" t="s">
        <v>80</v>
      </c>
      <c r="BK183" s="187">
        <f>ROUND(I183*H183,2)</f>
        <v>0</v>
      </c>
      <c r="BL183" s="19" t="s">
        <v>206</v>
      </c>
      <c r="BM183" s="186" t="s">
        <v>706</v>
      </c>
    </row>
    <row r="184" spans="1:65" s="2" customFormat="1" ht="19.5">
      <c r="A184" s="36"/>
      <c r="B184" s="37"/>
      <c r="C184" s="38"/>
      <c r="D184" s="188" t="s">
        <v>149</v>
      </c>
      <c r="E184" s="38"/>
      <c r="F184" s="189" t="s">
        <v>258</v>
      </c>
      <c r="G184" s="38"/>
      <c r="H184" s="38"/>
      <c r="I184" s="190"/>
      <c r="J184" s="38"/>
      <c r="K184" s="38"/>
      <c r="L184" s="41"/>
      <c r="M184" s="191"/>
      <c r="N184" s="192"/>
      <c r="O184" s="66"/>
      <c r="P184" s="66"/>
      <c r="Q184" s="66"/>
      <c r="R184" s="66"/>
      <c r="S184" s="66"/>
      <c r="T184" s="67"/>
      <c r="U184" s="36"/>
      <c r="V184" s="36"/>
      <c r="W184" s="36"/>
      <c r="X184" s="36"/>
      <c r="Y184" s="36"/>
      <c r="Z184" s="36"/>
      <c r="AA184" s="36"/>
      <c r="AB184" s="36"/>
      <c r="AC184" s="36"/>
      <c r="AD184" s="36"/>
      <c r="AE184" s="36"/>
      <c r="AT184" s="19" t="s">
        <v>149</v>
      </c>
      <c r="AU184" s="19" t="s">
        <v>82</v>
      </c>
    </row>
    <row r="185" spans="1:65" s="2" customFormat="1" ht="58.5">
      <c r="A185" s="36"/>
      <c r="B185" s="37"/>
      <c r="C185" s="38"/>
      <c r="D185" s="188" t="s">
        <v>151</v>
      </c>
      <c r="E185" s="38"/>
      <c r="F185" s="193" t="s">
        <v>259</v>
      </c>
      <c r="G185" s="38"/>
      <c r="H185" s="38"/>
      <c r="I185" s="190"/>
      <c r="J185" s="38"/>
      <c r="K185" s="38"/>
      <c r="L185" s="41"/>
      <c r="M185" s="191"/>
      <c r="N185" s="192"/>
      <c r="O185" s="66"/>
      <c r="P185" s="66"/>
      <c r="Q185" s="66"/>
      <c r="R185" s="66"/>
      <c r="S185" s="66"/>
      <c r="T185" s="67"/>
      <c r="U185" s="36"/>
      <c r="V185" s="36"/>
      <c r="W185" s="36"/>
      <c r="X185" s="36"/>
      <c r="Y185" s="36"/>
      <c r="Z185" s="36"/>
      <c r="AA185" s="36"/>
      <c r="AB185" s="36"/>
      <c r="AC185" s="36"/>
      <c r="AD185" s="36"/>
      <c r="AE185" s="36"/>
      <c r="AT185" s="19" t="s">
        <v>151</v>
      </c>
      <c r="AU185" s="19" t="s">
        <v>82</v>
      </c>
    </row>
    <row r="186" spans="1:65" s="15" customFormat="1" ht="11.25">
      <c r="B186" s="216"/>
      <c r="C186" s="217"/>
      <c r="D186" s="188" t="s">
        <v>153</v>
      </c>
      <c r="E186" s="218" t="s">
        <v>19</v>
      </c>
      <c r="F186" s="219" t="s">
        <v>707</v>
      </c>
      <c r="G186" s="217"/>
      <c r="H186" s="218" t="s">
        <v>19</v>
      </c>
      <c r="I186" s="220"/>
      <c r="J186" s="217"/>
      <c r="K186" s="217"/>
      <c r="L186" s="221"/>
      <c r="M186" s="222"/>
      <c r="N186" s="223"/>
      <c r="O186" s="223"/>
      <c r="P186" s="223"/>
      <c r="Q186" s="223"/>
      <c r="R186" s="223"/>
      <c r="S186" s="223"/>
      <c r="T186" s="224"/>
      <c r="AT186" s="225" t="s">
        <v>153</v>
      </c>
      <c r="AU186" s="225" t="s">
        <v>82</v>
      </c>
      <c r="AV186" s="15" t="s">
        <v>80</v>
      </c>
      <c r="AW186" s="15" t="s">
        <v>31</v>
      </c>
      <c r="AX186" s="15" t="s">
        <v>72</v>
      </c>
      <c r="AY186" s="225" t="s">
        <v>139</v>
      </c>
    </row>
    <row r="187" spans="1:65" s="13" customFormat="1" ht="11.25">
      <c r="B187" s="194"/>
      <c r="C187" s="195"/>
      <c r="D187" s="188" t="s">
        <v>153</v>
      </c>
      <c r="E187" s="196" t="s">
        <v>19</v>
      </c>
      <c r="F187" s="197" t="s">
        <v>682</v>
      </c>
      <c r="G187" s="195"/>
      <c r="H187" s="198">
        <v>722.08</v>
      </c>
      <c r="I187" s="199"/>
      <c r="J187" s="195"/>
      <c r="K187" s="195"/>
      <c r="L187" s="200"/>
      <c r="M187" s="201"/>
      <c r="N187" s="202"/>
      <c r="O187" s="202"/>
      <c r="P187" s="202"/>
      <c r="Q187" s="202"/>
      <c r="R187" s="202"/>
      <c r="S187" s="202"/>
      <c r="T187" s="203"/>
      <c r="AT187" s="204" t="s">
        <v>153</v>
      </c>
      <c r="AU187" s="204" t="s">
        <v>82</v>
      </c>
      <c r="AV187" s="13" t="s">
        <v>82</v>
      </c>
      <c r="AW187" s="13" t="s">
        <v>31</v>
      </c>
      <c r="AX187" s="13" t="s">
        <v>72</v>
      </c>
      <c r="AY187" s="204" t="s">
        <v>139</v>
      </c>
    </row>
    <row r="188" spans="1:65" s="14" customFormat="1" ht="11.25">
      <c r="B188" s="205"/>
      <c r="C188" s="206"/>
      <c r="D188" s="188" t="s">
        <v>153</v>
      </c>
      <c r="E188" s="207" t="s">
        <v>19</v>
      </c>
      <c r="F188" s="208" t="s">
        <v>188</v>
      </c>
      <c r="G188" s="206"/>
      <c r="H188" s="209">
        <v>722.08</v>
      </c>
      <c r="I188" s="210"/>
      <c r="J188" s="206"/>
      <c r="K188" s="206"/>
      <c r="L188" s="211"/>
      <c r="M188" s="212"/>
      <c r="N188" s="213"/>
      <c r="O188" s="213"/>
      <c r="P188" s="213"/>
      <c r="Q188" s="213"/>
      <c r="R188" s="213"/>
      <c r="S188" s="213"/>
      <c r="T188" s="214"/>
      <c r="AT188" s="215" t="s">
        <v>153</v>
      </c>
      <c r="AU188" s="215" t="s">
        <v>82</v>
      </c>
      <c r="AV188" s="14" t="s">
        <v>147</v>
      </c>
      <c r="AW188" s="14" t="s">
        <v>31</v>
      </c>
      <c r="AX188" s="14" t="s">
        <v>80</v>
      </c>
      <c r="AY188" s="215" t="s">
        <v>139</v>
      </c>
    </row>
    <row r="189" spans="1:65" s="12" customFormat="1" ht="22.9" customHeight="1">
      <c r="B189" s="159"/>
      <c r="C189" s="160"/>
      <c r="D189" s="161" t="s">
        <v>71</v>
      </c>
      <c r="E189" s="173" t="s">
        <v>260</v>
      </c>
      <c r="F189" s="173" t="s">
        <v>261</v>
      </c>
      <c r="G189" s="160"/>
      <c r="H189" s="160"/>
      <c r="I189" s="163"/>
      <c r="J189" s="174">
        <f>BK189</f>
        <v>0</v>
      </c>
      <c r="K189" s="160"/>
      <c r="L189" s="165"/>
      <c r="M189" s="166"/>
      <c r="N189" s="167"/>
      <c r="O189" s="167"/>
      <c r="P189" s="168">
        <f>SUM(P190:P191)</f>
        <v>0</v>
      </c>
      <c r="Q189" s="167"/>
      <c r="R189" s="168">
        <f>SUM(R190:R191)</f>
        <v>0</v>
      </c>
      <c r="S189" s="167"/>
      <c r="T189" s="169">
        <f>SUM(T190:T191)</f>
        <v>0.18456</v>
      </c>
      <c r="AR189" s="170" t="s">
        <v>82</v>
      </c>
      <c r="AT189" s="171" t="s">
        <v>71</v>
      </c>
      <c r="AU189" s="171" t="s">
        <v>80</v>
      </c>
      <c r="AY189" s="170" t="s">
        <v>139</v>
      </c>
      <c r="BK189" s="172">
        <f>SUM(BK190:BK191)</f>
        <v>0</v>
      </c>
    </row>
    <row r="190" spans="1:65" s="2" customFormat="1" ht="14.45" customHeight="1">
      <c r="A190" s="36"/>
      <c r="B190" s="37"/>
      <c r="C190" s="175" t="s">
        <v>262</v>
      </c>
      <c r="D190" s="175" t="s">
        <v>142</v>
      </c>
      <c r="E190" s="176" t="s">
        <v>263</v>
      </c>
      <c r="F190" s="177" t="s">
        <v>264</v>
      </c>
      <c r="G190" s="178" t="s">
        <v>265</v>
      </c>
      <c r="H190" s="179">
        <v>8</v>
      </c>
      <c r="I190" s="180"/>
      <c r="J190" s="181">
        <f>ROUND(I190*H190,2)</f>
        <v>0</v>
      </c>
      <c r="K190" s="177" t="s">
        <v>146</v>
      </c>
      <c r="L190" s="41"/>
      <c r="M190" s="182" t="s">
        <v>19</v>
      </c>
      <c r="N190" s="183" t="s">
        <v>43</v>
      </c>
      <c r="O190" s="66"/>
      <c r="P190" s="184">
        <f>O190*H190</f>
        <v>0</v>
      </c>
      <c r="Q190" s="184">
        <v>0</v>
      </c>
      <c r="R190" s="184">
        <f>Q190*H190</f>
        <v>0</v>
      </c>
      <c r="S190" s="184">
        <v>2.307E-2</v>
      </c>
      <c r="T190" s="185">
        <f>S190*H190</f>
        <v>0.18456</v>
      </c>
      <c r="U190" s="36"/>
      <c r="V190" s="36"/>
      <c r="W190" s="36"/>
      <c r="X190" s="36"/>
      <c r="Y190" s="36"/>
      <c r="Z190" s="36"/>
      <c r="AA190" s="36"/>
      <c r="AB190" s="36"/>
      <c r="AC190" s="36"/>
      <c r="AD190" s="36"/>
      <c r="AE190" s="36"/>
      <c r="AR190" s="186" t="s">
        <v>206</v>
      </c>
      <c r="AT190" s="186" t="s">
        <v>142</v>
      </c>
      <c r="AU190" s="186" t="s">
        <v>82</v>
      </c>
      <c r="AY190" s="19" t="s">
        <v>139</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206</v>
      </c>
      <c r="BM190" s="186" t="s">
        <v>708</v>
      </c>
    </row>
    <row r="191" spans="1:65" s="2" customFormat="1" ht="11.25">
      <c r="A191" s="36"/>
      <c r="B191" s="37"/>
      <c r="C191" s="38"/>
      <c r="D191" s="188" t="s">
        <v>149</v>
      </c>
      <c r="E191" s="38"/>
      <c r="F191" s="189" t="s">
        <v>267</v>
      </c>
      <c r="G191" s="38"/>
      <c r="H191" s="38"/>
      <c r="I191" s="190"/>
      <c r="J191" s="38"/>
      <c r="K191" s="38"/>
      <c r="L191" s="41"/>
      <c r="M191" s="191"/>
      <c r="N191" s="192"/>
      <c r="O191" s="66"/>
      <c r="P191" s="66"/>
      <c r="Q191" s="66"/>
      <c r="R191" s="66"/>
      <c r="S191" s="66"/>
      <c r="T191" s="67"/>
      <c r="U191" s="36"/>
      <c r="V191" s="36"/>
      <c r="W191" s="36"/>
      <c r="X191" s="36"/>
      <c r="Y191" s="36"/>
      <c r="Z191" s="36"/>
      <c r="AA191" s="36"/>
      <c r="AB191" s="36"/>
      <c r="AC191" s="36"/>
      <c r="AD191" s="36"/>
      <c r="AE191" s="36"/>
      <c r="AT191" s="19" t="s">
        <v>149</v>
      </c>
      <c r="AU191" s="19" t="s">
        <v>82</v>
      </c>
    </row>
    <row r="192" spans="1:65" s="12" customFormat="1" ht="22.9" customHeight="1">
      <c r="B192" s="159"/>
      <c r="C192" s="160"/>
      <c r="D192" s="161" t="s">
        <v>71</v>
      </c>
      <c r="E192" s="173" t="s">
        <v>268</v>
      </c>
      <c r="F192" s="173" t="s">
        <v>269</v>
      </c>
      <c r="G192" s="160"/>
      <c r="H192" s="160"/>
      <c r="I192" s="163"/>
      <c r="J192" s="174">
        <f>BK192</f>
        <v>0</v>
      </c>
      <c r="K192" s="160"/>
      <c r="L192" s="165"/>
      <c r="M192" s="166"/>
      <c r="N192" s="167"/>
      <c r="O192" s="167"/>
      <c r="P192" s="168">
        <f>SUM(P193:P195)</f>
        <v>0</v>
      </c>
      <c r="Q192" s="167"/>
      <c r="R192" s="168">
        <f>SUM(R193:R195)</f>
        <v>0</v>
      </c>
      <c r="S192" s="167"/>
      <c r="T192" s="169">
        <f>SUM(T193:T195)</f>
        <v>0</v>
      </c>
      <c r="AR192" s="170" t="s">
        <v>82</v>
      </c>
      <c r="AT192" s="171" t="s">
        <v>71</v>
      </c>
      <c r="AU192" s="171" t="s">
        <v>80</v>
      </c>
      <c r="AY192" s="170" t="s">
        <v>139</v>
      </c>
      <c r="BK192" s="172">
        <f>SUM(BK193:BK195)</f>
        <v>0</v>
      </c>
    </row>
    <row r="193" spans="1:65" s="2" customFormat="1" ht="14.45" customHeight="1">
      <c r="A193" s="36"/>
      <c r="B193" s="37"/>
      <c r="C193" s="175" t="s">
        <v>270</v>
      </c>
      <c r="D193" s="175" t="s">
        <v>142</v>
      </c>
      <c r="E193" s="176" t="s">
        <v>709</v>
      </c>
      <c r="F193" s="177" t="s">
        <v>710</v>
      </c>
      <c r="G193" s="178" t="s">
        <v>273</v>
      </c>
      <c r="H193" s="179">
        <v>1</v>
      </c>
      <c r="I193" s="180"/>
      <c r="J193" s="181">
        <f>ROUND(I193*H193,2)</f>
        <v>0</v>
      </c>
      <c r="K193" s="177" t="s">
        <v>19</v>
      </c>
      <c r="L193" s="41"/>
      <c r="M193" s="182" t="s">
        <v>19</v>
      </c>
      <c r="N193" s="183" t="s">
        <v>43</v>
      </c>
      <c r="O193" s="66"/>
      <c r="P193" s="184">
        <f>O193*H193</f>
        <v>0</v>
      </c>
      <c r="Q193" s="184">
        <v>0</v>
      </c>
      <c r="R193" s="184">
        <f>Q193*H193</f>
        <v>0</v>
      </c>
      <c r="S193" s="184">
        <v>0</v>
      </c>
      <c r="T193" s="185">
        <f>S193*H193</f>
        <v>0</v>
      </c>
      <c r="U193" s="36"/>
      <c r="V193" s="36"/>
      <c r="W193" s="36"/>
      <c r="X193" s="36"/>
      <c r="Y193" s="36"/>
      <c r="Z193" s="36"/>
      <c r="AA193" s="36"/>
      <c r="AB193" s="36"/>
      <c r="AC193" s="36"/>
      <c r="AD193" s="36"/>
      <c r="AE193" s="36"/>
      <c r="AR193" s="186" t="s">
        <v>206</v>
      </c>
      <c r="AT193" s="186" t="s">
        <v>142</v>
      </c>
      <c r="AU193" s="186" t="s">
        <v>82</v>
      </c>
      <c r="AY193" s="19" t="s">
        <v>139</v>
      </c>
      <c r="BE193" s="187">
        <f>IF(N193="základní",J193,0)</f>
        <v>0</v>
      </c>
      <c r="BF193" s="187">
        <f>IF(N193="snížená",J193,0)</f>
        <v>0</v>
      </c>
      <c r="BG193" s="187">
        <f>IF(N193="zákl. přenesená",J193,0)</f>
        <v>0</v>
      </c>
      <c r="BH193" s="187">
        <f>IF(N193="sníž. přenesená",J193,0)</f>
        <v>0</v>
      </c>
      <c r="BI193" s="187">
        <f>IF(N193="nulová",J193,0)</f>
        <v>0</v>
      </c>
      <c r="BJ193" s="19" t="s">
        <v>80</v>
      </c>
      <c r="BK193" s="187">
        <f>ROUND(I193*H193,2)</f>
        <v>0</v>
      </c>
      <c r="BL193" s="19" t="s">
        <v>206</v>
      </c>
      <c r="BM193" s="186" t="s">
        <v>711</v>
      </c>
    </row>
    <row r="194" spans="1:65" s="2" customFormat="1" ht="11.25">
      <c r="A194" s="36"/>
      <c r="B194" s="37"/>
      <c r="C194" s="38"/>
      <c r="D194" s="188" t="s">
        <v>149</v>
      </c>
      <c r="E194" s="38"/>
      <c r="F194" s="189" t="s">
        <v>710</v>
      </c>
      <c r="G194" s="38"/>
      <c r="H194" s="38"/>
      <c r="I194" s="190"/>
      <c r="J194" s="38"/>
      <c r="K194" s="38"/>
      <c r="L194" s="41"/>
      <c r="M194" s="191"/>
      <c r="N194" s="192"/>
      <c r="O194" s="66"/>
      <c r="P194" s="66"/>
      <c r="Q194" s="66"/>
      <c r="R194" s="66"/>
      <c r="S194" s="66"/>
      <c r="T194" s="67"/>
      <c r="U194" s="36"/>
      <c r="V194" s="36"/>
      <c r="W194" s="36"/>
      <c r="X194" s="36"/>
      <c r="Y194" s="36"/>
      <c r="Z194" s="36"/>
      <c r="AA194" s="36"/>
      <c r="AB194" s="36"/>
      <c r="AC194" s="36"/>
      <c r="AD194" s="36"/>
      <c r="AE194" s="36"/>
      <c r="AT194" s="19" t="s">
        <v>149</v>
      </c>
      <c r="AU194" s="19" t="s">
        <v>82</v>
      </c>
    </row>
    <row r="195" spans="1:65" s="2" customFormat="1" ht="29.25">
      <c r="A195" s="36"/>
      <c r="B195" s="37"/>
      <c r="C195" s="38"/>
      <c r="D195" s="188" t="s">
        <v>151</v>
      </c>
      <c r="E195" s="38"/>
      <c r="F195" s="193" t="s">
        <v>276</v>
      </c>
      <c r="G195" s="38"/>
      <c r="H195" s="38"/>
      <c r="I195" s="190"/>
      <c r="J195" s="38"/>
      <c r="K195" s="38"/>
      <c r="L195" s="41"/>
      <c r="M195" s="191"/>
      <c r="N195" s="192"/>
      <c r="O195" s="66"/>
      <c r="P195" s="66"/>
      <c r="Q195" s="66"/>
      <c r="R195" s="66"/>
      <c r="S195" s="66"/>
      <c r="T195" s="67"/>
      <c r="U195" s="36"/>
      <c r="V195" s="36"/>
      <c r="W195" s="36"/>
      <c r="X195" s="36"/>
      <c r="Y195" s="36"/>
      <c r="Z195" s="36"/>
      <c r="AA195" s="36"/>
      <c r="AB195" s="36"/>
      <c r="AC195" s="36"/>
      <c r="AD195" s="36"/>
      <c r="AE195" s="36"/>
      <c r="AT195" s="19" t="s">
        <v>151</v>
      </c>
      <c r="AU195" s="19" t="s">
        <v>82</v>
      </c>
    </row>
    <row r="196" spans="1:65" s="12" customFormat="1" ht="22.9" customHeight="1">
      <c r="B196" s="159"/>
      <c r="C196" s="160"/>
      <c r="D196" s="161" t="s">
        <v>71</v>
      </c>
      <c r="E196" s="173" t="s">
        <v>292</v>
      </c>
      <c r="F196" s="173" t="s">
        <v>293</v>
      </c>
      <c r="G196" s="160"/>
      <c r="H196" s="160"/>
      <c r="I196" s="163"/>
      <c r="J196" s="174">
        <f>BK196</f>
        <v>0</v>
      </c>
      <c r="K196" s="160"/>
      <c r="L196" s="165"/>
      <c r="M196" s="166"/>
      <c r="N196" s="167"/>
      <c r="O196" s="167"/>
      <c r="P196" s="168">
        <f>SUM(P197:P200)</f>
        <v>0</v>
      </c>
      <c r="Q196" s="167"/>
      <c r="R196" s="168">
        <f>SUM(R197:R200)</f>
        <v>0</v>
      </c>
      <c r="S196" s="167"/>
      <c r="T196" s="169">
        <f>SUM(T197:T200)</f>
        <v>0</v>
      </c>
      <c r="AR196" s="170" t="s">
        <v>82</v>
      </c>
      <c r="AT196" s="171" t="s">
        <v>71</v>
      </c>
      <c r="AU196" s="171" t="s">
        <v>80</v>
      </c>
      <c r="AY196" s="170" t="s">
        <v>139</v>
      </c>
      <c r="BK196" s="172">
        <f>SUM(BK197:BK200)</f>
        <v>0</v>
      </c>
    </row>
    <row r="197" spans="1:65" s="2" customFormat="1" ht="14.45" customHeight="1">
      <c r="A197" s="36"/>
      <c r="B197" s="37"/>
      <c r="C197" s="175" t="s">
        <v>278</v>
      </c>
      <c r="D197" s="175" t="s">
        <v>142</v>
      </c>
      <c r="E197" s="176" t="s">
        <v>712</v>
      </c>
      <c r="F197" s="177" t="s">
        <v>713</v>
      </c>
      <c r="G197" s="178" t="s">
        <v>273</v>
      </c>
      <c r="H197" s="179">
        <v>1</v>
      </c>
      <c r="I197" s="180"/>
      <c r="J197" s="181">
        <f>ROUND(I197*H197,2)</f>
        <v>0</v>
      </c>
      <c r="K197" s="177" t="s">
        <v>19</v>
      </c>
      <c r="L197" s="41"/>
      <c r="M197" s="182" t="s">
        <v>19</v>
      </c>
      <c r="N197" s="183" t="s">
        <v>43</v>
      </c>
      <c r="O197" s="66"/>
      <c r="P197" s="184">
        <f>O197*H197</f>
        <v>0</v>
      </c>
      <c r="Q197" s="184">
        <v>0</v>
      </c>
      <c r="R197" s="184">
        <f>Q197*H197</f>
        <v>0</v>
      </c>
      <c r="S197" s="184">
        <v>0</v>
      </c>
      <c r="T197" s="185">
        <f>S197*H197</f>
        <v>0</v>
      </c>
      <c r="U197" s="36"/>
      <c r="V197" s="36"/>
      <c r="W197" s="36"/>
      <c r="X197" s="36"/>
      <c r="Y197" s="36"/>
      <c r="Z197" s="36"/>
      <c r="AA197" s="36"/>
      <c r="AB197" s="36"/>
      <c r="AC197" s="36"/>
      <c r="AD197" s="36"/>
      <c r="AE197" s="36"/>
      <c r="AR197" s="186" t="s">
        <v>206</v>
      </c>
      <c r="AT197" s="186" t="s">
        <v>142</v>
      </c>
      <c r="AU197" s="186" t="s">
        <v>82</v>
      </c>
      <c r="AY197" s="19" t="s">
        <v>139</v>
      </c>
      <c r="BE197" s="187">
        <f>IF(N197="základní",J197,0)</f>
        <v>0</v>
      </c>
      <c r="BF197" s="187">
        <f>IF(N197="snížená",J197,0)</f>
        <v>0</v>
      </c>
      <c r="BG197" s="187">
        <f>IF(N197="zákl. přenesená",J197,0)</f>
        <v>0</v>
      </c>
      <c r="BH197" s="187">
        <f>IF(N197="sníž. přenesená",J197,0)</f>
        <v>0</v>
      </c>
      <c r="BI197" s="187">
        <f>IF(N197="nulová",J197,0)</f>
        <v>0</v>
      </c>
      <c r="BJ197" s="19" t="s">
        <v>80</v>
      </c>
      <c r="BK197" s="187">
        <f>ROUND(I197*H197,2)</f>
        <v>0</v>
      </c>
      <c r="BL197" s="19" t="s">
        <v>206</v>
      </c>
      <c r="BM197" s="186" t="s">
        <v>714</v>
      </c>
    </row>
    <row r="198" spans="1:65" s="2" customFormat="1" ht="11.25">
      <c r="A198" s="36"/>
      <c r="B198" s="37"/>
      <c r="C198" s="38"/>
      <c r="D198" s="188" t="s">
        <v>149</v>
      </c>
      <c r="E198" s="38"/>
      <c r="F198" s="189" t="s">
        <v>713</v>
      </c>
      <c r="G198" s="38"/>
      <c r="H198" s="38"/>
      <c r="I198" s="190"/>
      <c r="J198" s="38"/>
      <c r="K198" s="38"/>
      <c r="L198" s="41"/>
      <c r="M198" s="191"/>
      <c r="N198" s="192"/>
      <c r="O198" s="66"/>
      <c r="P198" s="66"/>
      <c r="Q198" s="66"/>
      <c r="R198" s="66"/>
      <c r="S198" s="66"/>
      <c r="T198" s="67"/>
      <c r="U198" s="36"/>
      <c r="V198" s="36"/>
      <c r="W198" s="36"/>
      <c r="X198" s="36"/>
      <c r="Y198" s="36"/>
      <c r="Z198" s="36"/>
      <c r="AA198" s="36"/>
      <c r="AB198" s="36"/>
      <c r="AC198" s="36"/>
      <c r="AD198" s="36"/>
      <c r="AE198" s="36"/>
      <c r="AT198" s="19" t="s">
        <v>149</v>
      </c>
      <c r="AU198" s="19" t="s">
        <v>82</v>
      </c>
    </row>
    <row r="199" spans="1:65" s="2" customFormat="1" ht="24.2" customHeight="1">
      <c r="A199" s="36"/>
      <c r="B199" s="37"/>
      <c r="C199" s="175" t="s">
        <v>283</v>
      </c>
      <c r="D199" s="175" t="s">
        <v>142</v>
      </c>
      <c r="E199" s="176" t="s">
        <v>715</v>
      </c>
      <c r="F199" s="177" t="s">
        <v>716</v>
      </c>
      <c r="G199" s="178" t="s">
        <v>273</v>
      </c>
      <c r="H199" s="179">
        <v>1</v>
      </c>
      <c r="I199" s="180"/>
      <c r="J199" s="181">
        <f>ROUND(I199*H199,2)</f>
        <v>0</v>
      </c>
      <c r="K199" s="177" t="s">
        <v>19</v>
      </c>
      <c r="L199" s="41"/>
      <c r="M199" s="182" t="s">
        <v>19</v>
      </c>
      <c r="N199" s="183" t="s">
        <v>43</v>
      </c>
      <c r="O199" s="66"/>
      <c r="P199" s="184">
        <f>O199*H199</f>
        <v>0</v>
      </c>
      <c r="Q199" s="184">
        <v>0</v>
      </c>
      <c r="R199" s="184">
        <f>Q199*H199</f>
        <v>0</v>
      </c>
      <c r="S199" s="184">
        <v>0</v>
      </c>
      <c r="T199" s="185">
        <f>S199*H199</f>
        <v>0</v>
      </c>
      <c r="U199" s="36"/>
      <c r="V199" s="36"/>
      <c r="W199" s="36"/>
      <c r="X199" s="36"/>
      <c r="Y199" s="36"/>
      <c r="Z199" s="36"/>
      <c r="AA199" s="36"/>
      <c r="AB199" s="36"/>
      <c r="AC199" s="36"/>
      <c r="AD199" s="36"/>
      <c r="AE199" s="36"/>
      <c r="AR199" s="186" t="s">
        <v>206</v>
      </c>
      <c r="AT199" s="186" t="s">
        <v>142</v>
      </c>
      <c r="AU199" s="186" t="s">
        <v>82</v>
      </c>
      <c r="AY199" s="19" t="s">
        <v>139</v>
      </c>
      <c r="BE199" s="187">
        <f>IF(N199="základní",J199,0)</f>
        <v>0</v>
      </c>
      <c r="BF199" s="187">
        <f>IF(N199="snížená",J199,0)</f>
        <v>0</v>
      </c>
      <c r="BG199" s="187">
        <f>IF(N199="zákl. přenesená",J199,0)</f>
        <v>0</v>
      </c>
      <c r="BH199" s="187">
        <f>IF(N199="sníž. přenesená",J199,0)</f>
        <v>0</v>
      </c>
      <c r="BI199" s="187">
        <f>IF(N199="nulová",J199,0)</f>
        <v>0</v>
      </c>
      <c r="BJ199" s="19" t="s">
        <v>80</v>
      </c>
      <c r="BK199" s="187">
        <f>ROUND(I199*H199,2)</f>
        <v>0</v>
      </c>
      <c r="BL199" s="19" t="s">
        <v>206</v>
      </c>
      <c r="BM199" s="186" t="s">
        <v>717</v>
      </c>
    </row>
    <row r="200" spans="1:65" s="2" customFormat="1" ht="19.5">
      <c r="A200" s="36"/>
      <c r="B200" s="37"/>
      <c r="C200" s="38"/>
      <c r="D200" s="188" t="s">
        <v>149</v>
      </c>
      <c r="E200" s="38"/>
      <c r="F200" s="189" t="s">
        <v>716</v>
      </c>
      <c r="G200" s="38"/>
      <c r="H200" s="38"/>
      <c r="I200" s="190"/>
      <c r="J200" s="38"/>
      <c r="K200" s="38"/>
      <c r="L200" s="41"/>
      <c r="M200" s="191"/>
      <c r="N200" s="192"/>
      <c r="O200" s="66"/>
      <c r="P200" s="66"/>
      <c r="Q200" s="66"/>
      <c r="R200" s="66"/>
      <c r="S200" s="66"/>
      <c r="T200" s="67"/>
      <c r="U200" s="36"/>
      <c r="V200" s="36"/>
      <c r="W200" s="36"/>
      <c r="X200" s="36"/>
      <c r="Y200" s="36"/>
      <c r="Z200" s="36"/>
      <c r="AA200" s="36"/>
      <c r="AB200" s="36"/>
      <c r="AC200" s="36"/>
      <c r="AD200" s="36"/>
      <c r="AE200" s="36"/>
      <c r="AT200" s="19" t="s">
        <v>149</v>
      </c>
      <c r="AU200" s="19" t="s">
        <v>82</v>
      </c>
    </row>
    <row r="201" spans="1:65" s="12" customFormat="1" ht="22.9" customHeight="1">
      <c r="B201" s="159"/>
      <c r="C201" s="160"/>
      <c r="D201" s="161" t="s">
        <v>71</v>
      </c>
      <c r="E201" s="173" t="s">
        <v>303</v>
      </c>
      <c r="F201" s="173" t="s">
        <v>304</v>
      </c>
      <c r="G201" s="160"/>
      <c r="H201" s="160"/>
      <c r="I201" s="163"/>
      <c r="J201" s="174">
        <f>BK201</f>
        <v>0</v>
      </c>
      <c r="K201" s="160"/>
      <c r="L201" s="165"/>
      <c r="M201" s="166"/>
      <c r="N201" s="167"/>
      <c r="O201" s="167"/>
      <c r="P201" s="168">
        <f>SUM(P202:P223)</f>
        <v>0</v>
      </c>
      <c r="Q201" s="167"/>
      <c r="R201" s="168">
        <f>SUM(R202:R223)</f>
        <v>0.42661080000000001</v>
      </c>
      <c r="S201" s="167"/>
      <c r="T201" s="169">
        <f>SUM(T202:T223)</f>
        <v>1.0229999999999999</v>
      </c>
      <c r="AR201" s="170" t="s">
        <v>82</v>
      </c>
      <c r="AT201" s="171" t="s">
        <v>71</v>
      </c>
      <c r="AU201" s="171" t="s">
        <v>80</v>
      </c>
      <c r="AY201" s="170" t="s">
        <v>139</v>
      </c>
      <c r="BK201" s="172">
        <f>SUM(BK202:BK223)</f>
        <v>0</v>
      </c>
    </row>
    <row r="202" spans="1:65" s="2" customFormat="1" ht="14.45" customHeight="1">
      <c r="A202" s="36"/>
      <c r="B202" s="37"/>
      <c r="C202" s="175" t="s">
        <v>7</v>
      </c>
      <c r="D202" s="175" t="s">
        <v>142</v>
      </c>
      <c r="E202" s="176" t="s">
        <v>306</v>
      </c>
      <c r="F202" s="177" t="s">
        <v>307</v>
      </c>
      <c r="G202" s="178" t="s">
        <v>145</v>
      </c>
      <c r="H202" s="179">
        <v>33</v>
      </c>
      <c r="I202" s="180"/>
      <c r="J202" s="181">
        <f>ROUND(I202*H202,2)</f>
        <v>0</v>
      </c>
      <c r="K202" s="177" t="s">
        <v>146</v>
      </c>
      <c r="L202" s="41"/>
      <c r="M202" s="182" t="s">
        <v>19</v>
      </c>
      <c r="N202" s="183" t="s">
        <v>43</v>
      </c>
      <c r="O202" s="66"/>
      <c r="P202" s="184">
        <f>O202*H202</f>
        <v>0</v>
      </c>
      <c r="Q202" s="184">
        <v>0</v>
      </c>
      <c r="R202" s="184">
        <f>Q202*H202</f>
        <v>0</v>
      </c>
      <c r="S202" s="184">
        <v>0</v>
      </c>
      <c r="T202" s="185">
        <f>S202*H202</f>
        <v>0</v>
      </c>
      <c r="U202" s="36"/>
      <c r="V202" s="36"/>
      <c r="W202" s="36"/>
      <c r="X202" s="36"/>
      <c r="Y202" s="36"/>
      <c r="Z202" s="36"/>
      <c r="AA202" s="36"/>
      <c r="AB202" s="36"/>
      <c r="AC202" s="36"/>
      <c r="AD202" s="36"/>
      <c r="AE202" s="36"/>
      <c r="AR202" s="186" t="s">
        <v>206</v>
      </c>
      <c r="AT202" s="186" t="s">
        <v>142</v>
      </c>
      <c r="AU202" s="186" t="s">
        <v>82</v>
      </c>
      <c r="AY202" s="19" t="s">
        <v>139</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206</v>
      </c>
      <c r="BM202" s="186" t="s">
        <v>718</v>
      </c>
    </row>
    <row r="203" spans="1:65" s="2" customFormat="1" ht="11.25">
      <c r="A203" s="36"/>
      <c r="B203" s="37"/>
      <c r="C203" s="38"/>
      <c r="D203" s="188" t="s">
        <v>149</v>
      </c>
      <c r="E203" s="38"/>
      <c r="F203" s="189" t="s">
        <v>309</v>
      </c>
      <c r="G203" s="38"/>
      <c r="H203" s="38"/>
      <c r="I203" s="190"/>
      <c r="J203" s="38"/>
      <c r="K203" s="38"/>
      <c r="L203" s="41"/>
      <c r="M203" s="191"/>
      <c r="N203" s="192"/>
      <c r="O203" s="66"/>
      <c r="P203" s="66"/>
      <c r="Q203" s="66"/>
      <c r="R203" s="66"/>
      <c r="S203" s="66"/>
      <c r="T203" s="67"/>
      <c r="U203" s="36"/>
      <c r="V203" s="36"/>
      <c r="W203" s="36"/>
      <c r="X203" s="36"/>
      <c r="Y203" s="36"/>
      <c r="Z203" s="36"/>
      <c r="AA203" s="36"/>
      <c r="AB203" s="36"/>
      <c r="AC203" s="36"/>
      <c r="AD203" s="36"/>
      <c r="AE203" s="36"/>
      <c r="AT203" s="19" t="s">
        <v>149</v>
      </c>
      <c r="AU203" s="19" t="s">
        <v>82</v>
      </c>
    </row>
    <row r="204" spans="1:65" s="15" customFormat="1" ht="11.25">
      <c r="B204" s="216"/>
      <c r="C204" s="217"/>
      <c r="D204" s="188" t="s">
        <v>153</v>
      </c>
      <c r="E204" s="218" t="s">
        <v>19</v>
      </c>
      <c r="F204" s="219" t="s">
        <v>719</v>
      </c>
      <c r="G204" s="217"/>
      <c r="H204" s="218" t="s">
        <v>19</v>
      </c>
      <c r="I204" s="220"/>
      <c r="J204" s="217"/>
      <c r="K204" s="217"/>
      <c r="L204" s="221"/>
      <c r="M204" s="222"/>
      <c r="N204" s="223"/>
      <c r="O204" s="223"/>
      <c r="P204" s="223"/>
      <c r="Q204" s="223"/>
      <c r="R204" s="223"/>
      <c r="S204" s="223"/>
      <c r="T204" s="224"/>
      <c r="AT204" s="225" t="s">
        <v>153</v>
      </c>
      <c r="AU204" s="225" t="s">
        <v>82</v>
      </c>
      <c r="AV204" s="15" t="s">
        <v>80</v>
      </c>
      <c r="AW204" s="15" t="s">
        <v>31</v>
      </c>
      <c r="AX204" s="15" t="s">
        <v>72</v>
      </c>
      <c r="AY204" s="225" t="s">
        <v>139</v>
      </c>
    </row>
    <row r="205" spans="1:65" s="15" customFormat="1" ht="11.25">
      <c r="B205" s="216"/>
      <c r="C205" s="217"/>
      <c r="D205" s="188" t="s">
        <v>153</v>
      </c>
      <c r="E205" s="218" t="s">
        <v>19</v>
      </c>
      <c r="F205" s="219" t="s">
        <v>695</v>
      </c>
      <c r="G205" s="217"/>
      <c r="H205" s="218" t="s">
        <v>19</v>
      </c>
      <c r="I205" s="220"/>
      <c r="J205" s="217"/>
      <c r="K205" s="217"/>
      <c r="L205" s="221"/>
      <c r="M205" s="222"/>
      <c r="N205" s="223"/>
      <c r="O205" s="223"/>
      <c r="P205" s="223"/>
      <c r="Q205" s="223"/>
      <c r="R205" s="223"/>
      <c r="S205" s="223"/>
      <c r="T205" s="224"/>
      <c r="AT205" s="225" t="s">
        <v>153</v>
      </c>
      <c r="AU205" s="225" t="s">
        <v>82</v>
      </c>
      <c r="AV205" s="15" t="s">
        <v>80</v>
      </c>
      <c r="AW205" s="15" t="s">
        <v>31</v>
      </c>
      <c r="AX205" s="15" t="s">
        <v>72</v>
      </c>
      <c r="AY205" s="225" t="s">
        <v>139</v>
      </c>
    </row>
    <row r="206" spans="1:65" s="13" customFormat="1" ht="11.25">
      <c r="B206" s="194"/>
      <c r="C206" s="195"/>
      <c r="D206" s="188" t="s">
        <v>153</v>
      </c>
      <c r="E206" s="196" t="s">
        <v>19</v>
      </c>
      <c r="F206" s="197" t="s">
        <v>215</v>
      </c>
      <c r="G206" s="195"/>
      <c r="H206" s="198">
        <v>10</v>
      </c>
      <c r="I206" s="199"/>
      <c r="J206" s="195"/>
      <c r="K206" s="195"/>
      <c r="L206" s="200"/>
      <c r="M206" s="201"/>
      <c r="N206" s="202"/>
      <c r="O206" s="202"/>
      <c r="P206" s="202"/>
      <c r="Q206" s="202"/>
      <c r="R206" s="202"/>
      <c r="S206" s="202"/>
      <c r="T206" s="203"/>
      <c r="AT206" s="204" t="s">
        <v>153</v>
      </c>
      <c r="AU206" s="204" t="s">
        <v>82</v>
      </c>
      <c r="AV206" s="13" t="s">
        <v>82</v>
      </c>
      <c r="AW206" s="13" t="s">
        <v>31</v>
      </c>
      <c r="AX206" s="13" t="s">
        <v>72</v>
      </c>
      <c r="AY206" s="204" t="s">
        <v>139</v>
      </c>
    </row>
    <row r="207" spans="1:65" s="15" customFormat="1" ht="11.25">
      <c r="B207" s="216"/>
      <c r="C207" s="217"/>
      <c r="D207" s="188" t="s">
        <v>153</v>
      </c>
      <c r="E207" s="218" t="s">
        <v>19</v>
      </c>
      <c r="F207" s="219" t="s">
        <v>696</v>
      </c>
      <c r="G207" s="217"/>
      <c r="H207" s="218" t="s">
        <v>19</v>
      </c>
      <c r="I207" s="220"/>
      <c r="J207" s="217"/>
      <c r="K207" s="217"/>
      <c r="L207" s="221"/>
      <c r="M207" s="222"/>
      <c r="N207" s="223"/>
      <c r="O207" s="223"/>
      <c r="P207" s="223"/>
      <c r="Q207" s="223"/>
      <c r="R207" s="223"/>
      <c r="S207" s="223"/>
      <c r="T207" s="224"/>
      <c r="AT207" s="225" t="s">
        <v>153</v>
      </c>
      <c r="AU207" s="225" t="s">
        <v>82</v>
      </c>
      <c r="AV207" s="15" t="s">
        <v>80</v>
      </c>
      <c r="AW207" s="15" t="s">
        <v>31</v>
      </c>
      <c r="AX207" s="15" t="s">
        <v>72</v>
      </c>
      <c r="AY207" s="225" t="s">
        <v>139</v>
      </c>
    </row>
    <row r="208" spans="1:65" s="13" customFormat="1" ht="11.25">
      <c r="B208" s="194"/>
      <c r="C208" s="195"/>
      <c r="D208" s="188" t="s">
        <v>153</v>
      </c>
      <c r="E208" s="196" t="s">
        <v>19</v>
      </c>
      <c r="F208" s="197" t="s">
        <v>697</v>
      </c>
      <c r="G208" s="195"/>
      <c r="H208" s="198">
        <v>8</v>
      </c>
      <c r="I208" s="199"/>
      <c r="J208" s="195"/>
      <c r="K208" s="195"/>
      <c r="L208" s="200"/>
      <c r="M208" s="201"/>
      <c r="N208" s="202"/>
      <c r="O208" s="202"/>
      <c r="P208" s="202"/>
      <c r="Q208" s="202"/>
      <c r="R208" s="202"/>
      <c r="S208" s="202"/>
      <c r="T208" s="203"/>
      <c r="AT208" s="204" t="s">
        <v>153</v>
      </c>
      <c r="AU208" s="204" t="s">
        <v>82</v>
      </c>
      <c r="AV208" s="13" t="s">
        <v>82</v>
      </c>
      <c r="AW208" s="13" t="s">
        <v>31</v>
      </c>
      <c r="AX208" s="13" t="s">
        <v>72</v>
      </c>
      <c r="AY208" s="204" t="s">
        <v>139</v>
      </c>
    </row>
    <row r="209" spans="1:65" s="15" customFormat="1" ht="11.25">
      <c r="B209" s="216"/>
      <c r="C209" s="217"/>
      <c r="D209" s="188" t="s">
        <v>153</v>
      </c>
      <c r="E209" s="218" t="s">
        <v>19</v>
      </c>
      <c r="F209" s="219" t="s">
        <v>698</v>
      </c>
      <c r="G209" s="217"/>
      <c r="H209" s="218" t="s">
        <v>19</v>
      </c>
      <c r="I209" s="220"/>
      <c r="J209" s="217"/>
      <c r="K209" s="217"/>
      <c r="L209" s="221"/>
      <c r="M209" s="222"/>
      <c r="N209" s="223"/>
      <c r="O209" s="223"/>
      <c r="P209" s="223"/>
      <c r="Q209" s="223"/>
      <c r="R209" s="223"/>
      <c r="S209" s="223"/>
      <c r="T209" s="224"/>
      <c r="AT209" s="225" t="s">
        <v>153</v>
      </c>
      <c r="AU209" s="225" t="s">
        <v>82</v>
      </c>
      <c r="AV209" s="15" t="s">
        <v>80</v>
      </c>
      <c r="AW209" s="15" t="s">
        <v>31</v>
      </c>
      <c r="AX209" s="15" t="s">
        <v>72</v>
      </c>
      <c r="AY209" s="225" t="s">
        <v>139</v>
      </c>
    </row>
    <row r="210" spans="1:65" s="13" customFormat="1" ht="11.25">
      <c r="B210" s="194"/>
      <c r="C210" s="195"/>
      <c r="D210" s="188" t="s">
        <v>153</v>
      </c>
      <c r="E210" s="196" t="s">
        <v>19</v>
      </c>
      <c r="F210" s="197" t="s">
        <v>203</v>
      </c>
      <c r="G210" s="195"/>
      <c r="H210" s="198">
        <v>9</v>
      </c>
      <c r="I210" s="199"/>
      <c r="J210" s="195"/>
      <c r="K210" s="195"/>
      <c r="L210" s="200"/>
      <c r="M210" s="201"/>
      <c r="N210" s="202"/>
      <c r="O210" s="202"/>
      <c r="P210" s="202"/>
      <c r="Q210" s="202"/>
      <c r="R210" s="202"/>
      <c r="S210" s="202"/>
      <c r="T210" s="203"/>
      <c r="AT210" s="204" t="s">
        <v>153</v>
      </c>
      <c r="AU210" s="204" t="s">
        <v>82</v>
      </c>
      <c r="AV210" s="13" t="s">
        <v>82</v>
      </c>
      <c r="AW210" s="13" t="s">
        <v>31</v>
      </c>
      <c r="AX210" s="13" t="s">
        <v>72</v>
      </c>
      <c r="AY210" s="204" t="s">
        <v>139</v>
      </c>
    </row>
    <row r="211" spans="1:65" s="15" customFormat="1" ht="11.25">
      <c r="B211" s="216"/>
      <c r="C211" s="217"/>
      <c r="D211" s="188" t="s">
        <v>153</v>
      </c>
      <c r="E211" s="218" t="s">
        <v>19</v>
      </c>
      <c r="F211" s="219" t="s">
        <v>699</v>
      </c>
      <c r="G211" s="217"/>
      <c r="H211" s="218" t="s">
        <v>19</v>
      </c>
      <c r="I211" s="220"/>
      <c r="J211" s="217"/>
      <c r="K211" s="217"/>
      <c r="L211" s="221"/>
      <c r="M211" s="222"/>
      <c r="N211" s="223"/>
      <c r="O211" s="223"/>
      <c r="P211" s="223"/>
      <c r="Q211" s="223"/>
      <c r="R211" s="223"/>
      <c r="S211" s="223"/>
      <c r="T211" s="224"/>
      <c r="AT211" s="225" t="s">
        <v>153</v>
      </c>
      <c r="AU211" s="225" t="s">
        <v>82</v>
      </c>
      <c r="AV211" s="15" t="s">
        <v>80</v>
      </c>
      <c r="AW211" s="15" t="s">
        <v>31</v>
      </c>
      <c r="AX211" s="15" t="s">
        <v>72</v>
      </c>
      <c r="AY211" s="225" t="s">
        <v>139</v>
      </c>
    </row>
    <row r="212" spans="1:65" s="13" customFormat="1" ht="11.25">
      <c r="B212" s="194"/>
      <c r="C212" s="195"/>
      <c r="D212" s="188" t="s">
        <v>153</v>
      </c>
      <c r="E212" s="196" t="s">
        <v>19</v>
      </c>
      <c r="F212" s="197" t="s">
        <v>181</v>
      </c>
      <c r="G212" s="195"/>
      <c r="H212" s="198">
        <v>6</v>
      </c>
      <c r="I212" s="199"/>
      <c r="J212" s="195"/>
      <c r="K212" s="195"/>
      <c r="L212" s="200"/>
      <c r="M212" s="201"/>
      <c r="N212" s="202"/>
      <c r="O212" s="202"/>
      <c r="P212" s="202"/>
      <c r="Q212" s="202"/>
      <c r="R212" s="202"/>
      <c r="S212" s="202"/>
      <c r="T212" s="203"/>
      <c r="AT212" s="204" t="s">
        <v>153</v>
      </c>
      <c r="AU212" s="204" t="s">
        <v>82</v>
      </c>
      <c r="AV212" s="13" t="s">
        <v>82</v>
      </c>
      <c r="AW212" s="13" t="s">
        <v>31</v>
      </c>
      <c r="AX212" s="13" t="s">
        <v>72</v>
      </c>
      <c r="AY212" s="204" t="s">
        <v>139</v>
      </c>
    </row>
    <row r="213" spans="1:65" s="14" customFormat="1" ht="11.25">
      <c r="B213" s="205"/>
      <c r="C213" s="206"/>
      <c r="D213" s="188" t="s">
        <v>153</v>
      </c>
      <c r="E213" s="207" t="s">
        <v>19</v>
      </c>
      <c r="F213" s="208" t="s">
        <v>188</v>
      </c>
      <c r="G213" s="206"/>
      <c r="H213" s="209">
        <v>33</v>
      </c>
      <c r="I213" s="210"/>
      <c r="J213" s="206"/>
      <c r="K213" s="206"/>
      <c r="L213" s="211"/>
      <c r="M213" s="212"/>
      <c r="N213" s="213"/>
      <c r="O213" s="213"/>
      <c r="P213" s="213"/>
      <c r="Q213" s="213"/>
      <c r="R213" s="213"/>
      <c r="S213" s="213"/>
      <c r="T213" s="214"/>
      <c r="AT213" s="215" t="s">
        <v>153</v>
      </c>
      <c r="AU213" s="215" t="s">
        <v>82</v>
      </c>
      <c r="AV213" s="14" t="s">
        <v>147</v>
      </c>
      <c r="AW213" s="14" t="s">
        <v>31</v>
      </c>
      <c r="AX213" s="14" t="s">
        <v>80</v>
      </c>
      <c r="AY213" s="215" t="s">
        <v>139</v>
      </c>
    </row>
    <row r="214" spans="1:65" s="2" customFormat="1" ht="14.45" customHeight="1">
      <c r="A214" s="36"/>
      <c r="B214" s="37"/>
      <c r="C214" s="226" t="s">
        <v>294</v>
      </c>
      <c r="D214" s="226" t="s">
        <v>237</v>
      </c>
      <c r="E214" s="227" t="s">
        <v>312</v>
      </c>
      <c r="F214" s="228" t="s">
        <v>313</v>
      </c>
      <c r="G214" s="229" t="s">
        <v>145</v>
      </c>
      <c r="H214" s="230">
        <v>35.64</v>
      </c>
      <c r="I214" s="231"/>
      <c r="J214" s="232">
        <f>ROUND(I214*H214,2)</f>
        <v>0</v>
      </c>
      <c r="K214" s="228" t="s">
        <v>146</v>
      </c>
      <c r="L214" s="233"/>
      <c r="M214" s="234" t="s">
        <v>19</v>
      </c>
      <c r="N214" s="235" t="s">
        <v>43</v>
      </c>
      <c r="O214" s="66"/>
      <c r="P214" s="184">
        <f>O214*H214</f>
        <v>0</v>
      </c>
      <c r="Q214" s="184">
        <v>1.197E-2</v>
      </c>
      <c r="R214" s="184">
        <f>Q214*H214</f>
        <v>0.42661080000000001</v>
      </c>
      <c r="S214" s="184">
        <v>0</v>
      </c>
      <c r="T214" s="185">
        <f>S214*H214</f>
        <v>0</v>
      </c>
      <c r="U214" s="36"/>
      <c r="V214" s="36"/>
      <c r="W214" s="36"/>
      <c r="X214" s="36"/>
      <c r="Y214" s="36"/>
      <c r="Z214" s="36"/>
      <c r="AA214" s="36"/>
      <c r="AB214" s="36"/>
      <c r="AC214" s="36"/>
      <c r="AD214" s="36"/>
      <c r="AE214" s="36"/>
      <c r="AR214" s="186" t="s">
        <v>240</v>
      </c>
      <c r="AT214" s="186" t="s">
        <v>237</v>
      </c>
      <c r="AU214" s="186" t="s">
        <v>82</v>
      </c>
      <c r="AY214" s="19" t="s">
        <v>139</v>
      </c>
      <c r="BE214" s="187">
        <f>IF(N214="základní",J214,0)</f>
        <v>0</v>
      </c>
      <c r="BF214" s="187">
        <f>IF(N214="snížená",J214,0)</f>
        <v>0</v>
      </c>
      <c r="BG214" s="187">
        <f>IF(N214="zákl. přenesená",J214,0)</f>
        <v>0</v>
      </c>
      <c r="BH214" s="187">
        <f>IF(N214="sníž. přenesená",J214,0)</f>
        <v>0</v>
      </c>
      <c r="BI214" s="187">
        <f>IF(N214="nulová",J214,0)</f>
        <v>0</v>
      </c>
      <c r="BJ214" s="19" t="s">
        <v>80</v>
      </c>
      <c r="BK214" s="187">
        <f>ROUND(I214*H214,2)</f>
        <v>0</v>
      </c>
      <c r="BL214" s="19" t="s">
        <v>206</v>
      </c>
      <c r="BM214" s="186" t="s">
        <v>720</v>
      </c>
    </row>
    <row r="215" spans="1:65" s="2" customFormat="1" ht="11.25">
      <c r="A215" s="36"/>
      <c r="B215" s="37"/>
      <c r="C215" s="38"/>
      <c r="D215" s="188" t="s">
        <v>149</v>
      </c>
      <c r="E215" s="38"/>
      <c r="F215" s="189" t="s">
        <v>313</v>
      </c>
      <c r="G215" s="38"/>
      <c r="H215" s="38"/>
      <c r="I215" s="190"/>
      <c r="J215" s="38"/>
      <c r="K215" s="38"/>
      <c r="L215" s="41"/>
      <c r="M215" s="191"/>
      <c r="N215" s="192"/>
      <c r="O215" s="66"/>
      <c r="P215" s="66"/>
      <c r="Q215" s="66"/>
      <c r="R215" s="66"/>
      <c r="S215" s="66"/>
      <c r="T215" s="67"/>
      <c r="U215" s="36"/>
      <c r="V215" s="36"/>
      <c r="W215" s="36"/>
      <c r="X215" s="36"/>
      <c r="Y215" s="36"/>
      <c r="Z215" s="36"/>
      <c r="AA215" s="36"/>
      <c r="AB215" s="36"/>
      <c r="AC215" s="36"/>
      <c r="AD215" s="36"/>
      <c r="AE215" s="36"/>
      <c r="AT215" s="19" t="s">
        <v>149</v>
      </c>
      <c r="AU215" s="19" t="s">
        <v>82</v>
      </c>
    </row>
    <row r="216" spans="1:65" s="13" customFormat="1" ht="11.25">
      <c r="B216" s="194"/>
      <c r="C216" s="195"/>
      <c r="D216" s="188" t="s">
        <v>153</v>
      </c>
      <c r="E216" s="195"/>
      <c r="F216" s="197" t="s">
        <v>721</v>
      </c>
      <c r="G216" s="195"/>
      <c r="H216" s="198">
        <v>35.64</v>
      </c>
      <c r="I216" s="199"/>
      <c r="J216" s="195"/>
      <c r="K216" s="195"/>
      <c r="L216" s="200"/>
      <c r="M216" s="201"/>
      <c r="N216" s="202"/>
      <c r="O216" s="202"/>
      <c r="P216" s="202"/>
      <c r="Q216" s="202"/>
      <c r="R216" s="202"/>
      <c r="S216" s="202"/>
      <c r="T216" s="203"/>
      <c r="AT216" s="204" t="s">
        <v>153</v>
      </c>
      <c r="AU216" s="204" t="s">
        <v>82</v>
      </c>
      <c r="AV216" s="13" t="s">
        <v>82</v>
      </c>
      <c r="AW216" s="13" t="s">
        <v>4</v>
      </c>
      <c r="AX216" s="13" t="s">
        <v>80</v>
      </c>
      <c r="AY216" s="204" t="s">
        <v>139</v>
      </c>
    </row>
    <row r="217" spans="1:65" s="2" customFormat="1" ht="14.45" customHeight="1">
      <c r="A217" s="36"/>
      <c r="B217" s="37"/>
      <c r="C217" s="175" t="s">
        <v>298</v>
      </c>
      <c r="D217" s="175" t="s">
        <v>142</v>
      </c>
      <c r="E217" s="176" t="s">
        <v>317</v>
      </c>
      <c r="F217" s="177" t="s">
        <v>318</v>
      </c>
      <c r="G217" s="178" t="s">
        <v>145</v>
      </c>
      <c r="H217" s="179">
        <v>33</v>
      </c>
      <c r="I217" s="180"/>
      <c r="J217" s="181">
        <f>ROUND(I217*H217,2)</f>
        <v>0</v>
      </c>
      <c r="K217" s="177" t="s">
        <v>146</v>
      </c>
      <c r="L217" s="41"/>
      <c r="M217" s="182" t="s">
        <v>19</v>
      </c>
      <c r="N217" s="183" t="s">
        <v>43</v>
      </c>
      <c r="O217" s="66"/>
      <c r="P217" s="184">
        <f>O217*H217</f>
        <v>0</v>
      </c>
      <c r="Q217" s="184">
        <v>0</v>
      </c>
      <c r="R217" s="184">
        <f>Q217*H217</f>
        <v>0</v>
      </c>
      <c r="S217" s="184">
        <v>3.1E-2</v>
      </c>
      <c r="T217" s="185">
        <f>S217*H217</f>
        <v>1.0229999999999999</v>
      </c>
      <c r="U217" s="36"/>
      <c r="V217" s="36"/>
      <c r="W217" s="36"/>
      <c r="X217" s="36"/>
      <c r="Y217" s="36"/>
      <c r="Z217" s="36"/>
      <c r="AA217" s="36"/>
      <c r="AB217" s="36"/>
      <c r="AC217" s="36"/>
      <c r="AD217" s="36"/>
      <c r="AE217" s="36"/>
      <c r="AR217" s="186" t="s">
        <v>206</v>
      </c>
      <c r="AT217" s="186" t="s">
        <v>142</v>
      </c>
      <c r="AU217" s="186" t="s">
        <v>82</v>
      </c>
      <c r="AY217" s="19" t="s">
        <v>139</v>
      </c>
      <c r="BE217" s="187">
        <f>IF(N217="základní",J217,0)</f>
        <v>0</v>
      </c>
      <c r="BF217" s="187">
        <f>IF(N217="snížená",J217,0)</f>
        <v>0</v>
      </c>
      <c r="BG217" s="187">
        <f>IF(N217="zákl. přenesená",J217,0)</f>
        <v>0</v>
      </c>
      <c r="BH217" s="187">
        <f>IF(N217="sníž. přenesená",J217,0)</f>
        <v>0</v>
      </c>
      <c r="BI217" s="187">
        <f>IF(N217="nulová",J217,0)</f>
        <v>0</v>
      </c>
      <c r="BJ217" s="19" t="s">
        <v>80</v>
      </c>
      <c r="BK217" s="187">
        <f>ROUND(I217*H217,2)</f>
        <v>0</v>
      </c>
      <c r="BL217" s="19" t="s">
        <v>206</v>
      </c>
      <c r="BM217" s="186" t="s">
        <v>722</v>
      </c>
    </row>
    <row r="218" spans="1:65" s="2" customFormat="1" ht="11.25">
      <c r="A218" s="36"/>
      <c r="B218" s="37"/>
      <c r="C218" s="38"/>
      <c r="D218" s="188" t="s">
        <v>149</v>
      </c>
      <c r="E218" s="38"/>
      <c r="F218" s="189" t="s">
        <v>320</v>
      </c>
      <c r="G218" s="38"/>
      <c r="H218" s="38"/>
      <c r="I218" s="190"/>
      <c r="J218" s="38"/>
      <c r="K218" s="38"/>
      <c r="L218" s="41"/>
      <c r="M218" s="191"/>
      <c r="N218" s="192"/>
      <c r="O218" s="66"/>
      <c r="P218" s="66"/>
      <c r="Q218" s="66"/>
      <c r="R218" s="66"/>
      <c r="S218" s="66"/>
      <c r="T218" s="67"/>
      <c r="U218" s="36"/>
      <c r="V218" s="36"/>
      <c r="W218" s="36"/>
      <c r="X218" s="36"/>
      <c r="Y218" s="36"/>
      <c r="Z218" s="36"/>
      <c r="AA218" s="36"/>
      <c r="AB218" s="36"/>
      <c r="AC218" s="36"/>
      <c r="AD218" s="36"/>
      <c r="AE218" s="36"/>
      <c r="AT218" s="19" t="s">
        <v>149</v>
      </c>
      <c r="AU218" s="19" t="s">
        <v>82</v>
      </c>
    </row>
    <row r="219" spans="1:65" s="13" customFormat="1" ht="11.25">
      <c r="B219" s="194"/>
      <c r="C219" s="195"/>
      <c r="D219" s="188" t="s">
        <v>153</v>
      </c>
      <c r="E219" s="196" t="s">
        <v>19</v>
      </c>
      <c r="F219" s="197" t="s">
        <v>555</v>
      </c>
      <c r="G219" s="195"/>
      <c r="H219" s="198">
        <v>33</v>
      </c>
      <c r="I219" s="199"/>
      <c r="J219" s="195"/>
      <c r="K219" s="195"/>
      <c r="L219" s="200"/>
      <c r="M219" s="201"/>
      <c r="N219" s="202"/>
      <c r="O219" s="202"/>
      <c r="P219" s="202"/>
      <c r="Q219" s="202"/>
      <c r="R219" s="202"/>
      <c r="S219" s="202"/>
      <c r="T219" s="203"/>
      <c r="AT219" s="204" t="s">
        <v>153</v>
      </c>
      <c r="AU219" s="204" t="s">
        <v>82</v>
      </c>
      <c r="AV219" s="13" t="s">
        <v>82</v>
      </c>
      <c r="AW219" s="13" t="s">
        <v>31</v>
      </c>
      <c r="AX219" s="13" t="s">
        <v>72</v>
      </c>
      <c r="AY219" s="204" t="s">
        <v>139</v>
      </c>
    </row>
    <row r="220" spans="1:65" s="14" customFormat="1" ht="11.25">
      <c r="B220" s="205"/>
      <c r="C220" s="206"/>
      <c r="D220" s="188" t="s">
        <v>153</v>
      </c>
      <c r="E220" s="207" t="s">
        <v>19</v>
      </c>
      <c r="F220" s="208" t="s">
        <v>188</v>
      </c>
      <c r="G220" s="206"/>
      <c r="H220" s="209">
        <v>33</v>
      </c>
      <c r="I220" s="210"/>
      <c r="J220" s="206"/>
      <c r="K220" s="206"/>
      <c r="L220" s="211"/>
      <c r="M220" s="212"/>
      <c r="N220" s="213"/>
      <c r="O220" s="213"/>
      <c r="P220" s="213"/>
      <c r="Q220" s="213"/>
      <c r="R220" s="213"/>
      <c r="S220" s="213"/>
      <c r="T220" s="214"/>
      <c r="AT220" s="215" t="s">
        <v>153</v>
      </c>
      <c r="AU220" s="215" t="s">
        <v>82</v>
      </c>
      <c r="AV220" s="14" t="s">
        <v>147</v>
      </c>
      <c r="AW220" s="14" t="s">
        <v>31</v>
      </c>
      <c r="AX220" s="14" t="s">
        <v>80</v>
      </c>
      <c r="AY220" s="215" t="s">
        <v>139</v>
      </c>
    </row>
    <row r="221" spans="1:65" s="2" customFormat="1" ht="14.45" customHeight="1">
      <c r="A221" s="36"/>
      <c r="B221" s="37"/>
      <c r="C221" s="175" t="s">
        <v>305</v>
      </c>
      <c r="D221" s="175" t="s">
        <v>142</v>
      </c>
      <c r="E221" s="176" t="s">
        <v>322</v>
      </c>
      <c r="F221" s="177" t="s">
        <v>323</v>
      </c>
      <c r="G221" s="178" t="s">
        <v>171</v>
      </c>
      <c r="H221" s="179">
        <v>0.42699999999999999</v>
      </c>
      <c r="I221" s="180"/>
      <c r="J221" s="181">
        <f>ROUND(I221*H221,2)</f>
        <v>0</v>
      </c>
      <c r="K221" s="177" t="s">
        <v>146</v>
      </c>
      <c r="L221" s="41"/>
      <c r="M221" s="182" t="s">
        <v>19</v>
      </c>
      <c r="N221" s="183" t="s">
        <v>43</v>
      </c>
      <c r="O221" s="66"/>
      <c r="P221" s="184">
        <f>O221*H221</f>
        <v>0</v>
      </c>
      <c r="Q221" s="184">
        <v>0</v>
      </c>
      <c r="R221" s="184">
        <f>Q221*H221</f>
        <v>0</v>
      </c>
      <c r="S221" s="184">
        <v>0</v>
      </c>
      <c r="T221" s="185">
        <f>S221*H221</f>
        <v>0</v>
      </c>
      <c r="U221" s="36"/>
      <c r="V221" s="36"/>
      <c r="W221" s="36"/>
      <c r="X221" s="36"/>
      <c r="Y221" s="36"/>
      <c r="Z221" s="36"/>
      <c r="AA221" s="36"/>
      <c r="AB221" s="36"/>
      <c r="AC221" s="36"/>
      <c r="AD221" s="36"/>
      <c r="AE221" s="36"/>
      <c r="AR221" s="186" t="s">
        <v>206</v>
      </c>
      <c r="AT221" s="186" t="s">
        <v>142</v>
      </c>
      <c r="AU221" s="186" t="s">
        <v>82</v>
      </c>
      <c r="AY221" s="19" t="s">
        <v>139</v>
      </c>
      <c r="BE221" s="187">
        <f>IF(N221="základní",J221,0)</f>
        <v>0</v>
      </c>
      <c r="BF221" s="187">
        <f>IF(N221="snížená",J221,0)</f>
        <v>0</v>
      </c>
      <c r="BG221" s="187">
        <f>IF(N221="zákl. přenesená",J221,0)</f>
        <v>0</v>
      </c>
      <c r="BH221" s="187">
        <f>IF(N221="sníž. přenesená",J221,0)</f>
        <v>0</v>
      </c>
      <c r="BI221" s="187">
        <f>IF(N221="nulová",J221,0)</f>
        <v>0</v>
      </c>
      <c r="BJ221" s="19" t="s">
        <v>80</v>
      </c>
      <c r="BK221" s="187">
        <f>ROUND(I221*H221,2)</f>
        <v>0</v>
      </c>
      <c r="BL221" s="19" t="s">
        <v>206</v>
      </c>
      <c r="BM221" s="186" t="s">
        <v>723</v>
      </c>
    </row>
    <row r="222" spans="1:65" s="2" customFormat="1" ht="19.5">
      <c r="A222" s="36"/>
      <c r="B222" s="37"/>
      <c r="C222" s="38"/>
      <c r="D222" s="188" t="s">
        <v>149</v>
      </c>
      <c r="E222" s="38"/>
      <c r="F222" s="189" t="s">
        <v>325</v>
      </c>
      <c r="G222" s="38"/>
      <c r="H222" s="38"/>
      <c r="I222" s="190"/>
      <c r="J222" s="38"/>
      <c r="K222" s="38"/>
      <c r="L222" s="41"/>
      <c r="M222" s="191"/>
      <c r="N222" s="192"/>
      <c r="O222" s="66"/>
      <c r="P222" s="66"/>
      <c r="Q222" s="66"/>
      <c r="R222" s="66"/>
      <c r="S222" s="66"/>
      <c r="T222" s="67"/>
      <c r="U222" s="36"/>
      <c r="V222" s="36"/>
      <c r="W222" s="36"/>
      <c r="X222" s="36"/>
      <c r="Y222" s="36"/>
      <c r="Z222" s="36"/>
      <c r="AA222" s="36"/>
      <c r="AB222" s="36"/>
      <c r="AC222" s="36"/>
      <c r="AD222" s="36"/>
      <c r="AE222" s="36"/>
      <c r="AT222" s="19" t="s">
        <v>149</v>
      </c>
      <c r="AU222" s="19" t="s">
        <v>82</v>
      </c>
    </row>
    <row r="223" spans="1:65" s="2" customFormat="1" ht="78">
      <c r="A223" s="36"/>
      <c r="B223" s="37"/>
      <c r="C223" s="38"/>
      <c r="D223" s="188" t="s">
        <v>151</v>
      </c>
      <c r="E223" s="38"/>
      <c r="F223" s="193" t="s">
        <v>252</v>
      </c>
      <c r="G223" s="38"/>
      <c r="H223" s="38"/>
      <c r="I223" s="190"/>
      <c r="J223" s="38"/>
      <c r="K223" s="38"/>
      <c r="L223" s="41"/>
      <c r="M223" s="191"/>
      <c r="N223" s="192"/>
      <c r="O223" s="66"/>
      <c r="P223" s="66"/>
      <c r="Q223" s="66"/>
      <c r="R223" s="66"/>
      <c r="S223" s="66"/>
      <c r="T223" s="67"/>
      <c r="U223" s="36"/>
      <c r="V223" s="36"/>
      <c r="W223" s="36"/>
      <c r="X223" s="36"/>
      <c r="Y223" s="36"/>
      <c r="Z223" s="36"/>
      <c r="AA223" s="36"/>
      <c r="AB223" s="36"/>
      <c r="AC223" s="36"/>
      <c r="AD223" s="36"/>
      <c r="AE223" s="36"/>
      <c r="AT223" s="19" t="s">
        <v>151</v>
      </c>
      <c r="AU223" s="19" t="s">
        <v>82</v>
      </c>
    </row>
    <row r="224" spans="1:65" s="12" customFormat="1" ht="22.9" customHeight="1">
      <c r="B224" s="159"/>
      <c r="C224" s="160"/>
      <c r="D224" s="161" t="s">
        <v>71</v>
      </c>
      <c r="E224" s="173" t="s">
        <v>326</v>
      </c>
      <c r="F224" s="173" t="s">
        <v>327</v>
      </c>
      <c r="G224" s="160"/>
      <c r="H224" s="160"/>
      <c r="I224" s="163"/>
      <c r="J224" s="174">
        <f>BK224</f>
        <v>0</v>
      </c>
      <c r="K224" s="160"/>
      <c r="L224" s="165"/>
      <c r="M224" s="166"/>
      <c r="N224" s="167"/>
      <c r="O224" s="167"/>
      <c r="P224" s="168">
        <f>SUM(P225:P234)</f>
        <v>0</v>
      </c>
      <c r="Q224" s="167"/>
      <c r="R224" s="168">
        <f>SUM(R225:R234)</f>
        <v>0</v>
      </c>
      <c r="S224" s="167"/>
      <c r="T224" s="169">
        <f>SUM(T225:T234)</f>
        <v>0.26557955</v>
      </c>
      <c r="AR224" s="170" t="s">
        <v>82</v>
      </c>
      <c r="AT224" s="171" t="s">
        <v>71</v>
      </c>
      <c r="AU224" s="171" t="s">
        <v>80</v>
      </c>
      <c r="AY224" s="170" t="s">
        <v>139</v>
      </c>
      <c r="BK224" s="172">
        <f>SUM(BK225:BK234)</f>
        <v>0</v>
      </c>
    </row>
    <row r="225" spans="1:65" s="2" customFormat="1" ht="14.45" customHeight="1">
      <c r="A225" s="36"/>
      <c r="B225" s="37"/>
      <c r="C225" s="175" t="s">
        <v>311</v>
      </c>
      <c r="D225" s="175" t="s">
        <v>142</v>
      </c>
      <c r="E225" s="176" t="s">
        <v>329</v>
      </c>
      <c r="F225" s="177" t="s">
        <v>330</v>
      </c>
      <c r="G225" s="178" t="s">
        <v>159</v>
      </c>
      <c r="H225" s="179">
        <v>72.364999999999995</v>
      </c>
      <c r="I225" s="180"/>
      <c r="J225" s="181">
        <f>ROUND(I225*H225,2)</f>
        <v>0</v>
      </c>
      <c r="K225" s="177" t="s">
        <v>146</v>
      </c>
      <c r="L225" s="41"/>
      <c r="M225" s="182" t="s">
        <v>19</v>
      </c>
      <c r="N225" s="183" t="s">
        <v>43</v>
      </c>
      <c r="O225" s="66"/>
      <c r="P225" s="184">
        <f>O225*H225</f>
        <v>0</v>
      </c>
      <c r="Q225" s="184">
        <v>0</v>
      </c>
      <c r="R225" s="184">
        <f>Q225*H225</f>
        <v>0</v>
      </c>
      <c r="S225" s="184">
        <v>1.7600000000000001E-3</v>
      </c>
      <c r="T225" s="185">
        <f>S225*H225</f>
        <v>0.12736239999999999</v>
      </c>
      <c r="U225" s="36"/>
      <c r="V225" s="36"/>
      <c r="W225" s="36"/>
      <c r="X225" s="36"/>
      <c r="Y225" s="36"/>
      <c r="Z225" s="36"/>
      <c r="AA225" s="36"/>
      <c r="AB225" s="36"/>
      <c r="AC225" s="36"/>
      <c r="AD225" s="36"/>
      <c r="AE225" s="36"/>
      <c r="AR225" s="186" t="s">
        <v>206</v>
      </c>
      <c r="AT225" s="186" t="s">
        <v>142</v>
      </c>
      <c r="AU225" s="186" t="s">
        <v>82</v>
      </c>
      <c r="AY225" s="19" t="s">
        <v>139</v>
      </c>
      <c r="BE225" s="187">
        <f>IF(N225="základní",J225,0)</f>
        <v>0</v>
      </c>
      <c r="BF225" s="187">
        <f>IF(N225="snížená",J225,0)</f>
        <v>0</v>
      </c>
      <c r="BG225" s="187">
        <f>IF(N225="zákl. přenesená",J225,0)</f>
        <v>0</v>
      </c>
      <c r="BH225" s="187">
        <f>IF(N225="sníž. přenesená",J225,0)</f>
        <v>0</v>
      </c>
      <c r="BI225" s="187">
        <f>IF(N225="nulová",J225,0)</f>
        <v>0</v>
      </c>
      <c r="BJ225" s="19" t="s">
        <v>80</v>
      </c>
      <c r="BK225" s="187">
        <f>ROUND(I225*H225,2)</f>
        <v>0</v>
      </c>
      <c r="BL225" s="19" t="s">
        <v>206</v>
      </c>
      <c r="BM225" s="186" t="s">
        <v>724</v>
      </c>
    </row>
    <row r="226" spans="1:65" s="2" customFormat="1" ht="11.25">
      <c r="A226" s="36"/>
      <c r="B226" s="37"/>
      <c r="C226" s="38"/>
      <c r="D226" s="188" t="s">
        <v>149</v>
      </c>
      <c r="E226" s="38"/>
      <c r="F226" s="189" t="s">
        <v>332</v>
      </c>
      <c r="G226" s="38"/>
      <c r="H226" s="38"/>
      <c r="I226" s="190"/>
      <c r="J226" s="38"/>
      <c r="K226" s="38"/>
      <c r="L226" s="41"/>
      <c r="M226" s="191"/>
      <c r="N226" s="192"/>
      <c r="O226" s="66"/>
      <c r="P226" s="66"/>
      <c r="Q226" s="66"/>
      <c r="R226" s="66"/>
      <c r="S226" s="66"/>
      <c r="T226" s="67"/>
      <c r="U226" s="36"/>
      <c r="V226" s="36"/>
      <c r="W226" s="36"/>
      <c r="X226" s="36"/>
      <c r="Y226" s="36"/>
      <c r="Z226" s="36"/>
      <c r="AA226" s="36"/>
      <c r="AB226" s="36"/>
      <c r="AC226" s="36"/>
      <c r="AD226" s="36"/>
      <c r="AE226" s="36"/>
      <c r="AT226" s="19" t="s">
        <v>149</v>
      </c>
      <c r="AU226" s="19" t="s">
        <v>82</v>
      </c>
    </row>
    <row r="227" spans="1:65" s="13" customFormat="1" ht="11.25">
      <c r="B227" s="194"/>
      <c r="C227" s="195"/>
      <c r="D227" s="188" t="s">
        <v>153</v>
      </c>
      <c r="E227" s="196" t="s">
        <v>19</v>
      </c>
      <c r="F227" s="197" t="s">
        <v>725</v>
      </c>
      <c r="G227" s="195"/>
      <c r="H227" s="198">
        <v>69.78</v>
      </c>
      <c r="I227" s="199"/>
      <c r="J227" s="195"/>
      <c r="K227" s="195"/>
      <c r="L227" s="200"/>
      <c r="M227" s="201"/>
      <c r="N227" s="202"/>
      <c r="O227" s="202"/>
      <c r="P227" s="202"/>
      <c r="Q227" s="202"/>
      <c r="R227" s="202"/>
      <c r="S227" s="202"/>
      <c r="T227" s="203"/>
      <c r="AT227" s="204" t="s">
        <v>153</v>
      </c>
      <c r="AU227" s="204" t="s">
        <v>82</v>
      </c>
      <c r="AV227" s="13" t="s">
        <v>82</v>
      </c>
      <c r="AW227" s="13" t="s">
        <v>31</v>
      </c>
      <c r="AX227" s="13" t="s">
        <v>72</v>
      </c>
      <c r="AY227" s="204" t="s">
        <v>139</v>
      </c>
    </row>
    <row r="228" spans="1:65" s="13" customFormat="1" ht="11.25">
      <c r="B228" s="194"/>
      <c r="C228" s="195"/>
      <c r="D228" s="188" t="s">
        <v>153</v>
      </c>
      <c r="E228" s="196" t="s">
        <v>19</v>
      </c>
      <c r="F228" s="197" t="s">
        <v>726</v>
      </c>
      <c r="G228" s="195"/>
      <c r="H228" s="198">
        <v>2.585</v>
      </c>
      <c r="I228" s="199"/>
      <c r="J228" s="195"/>
      <c r="K228" s="195"/>
      <c r="L228" s="200"/>
      <c r="M228" s="201"/>
      <c r="N228" s="202"/>
      <c r="O228" s="202"/>
      <c r="P228" s="202"/>
      <c r="Q228" s="202"/>
      <c r="R228" s="202"/>
      <c r="S228" s="202"/>
      <c r="T228" s="203"/>
      <c r="AT228" s="204" t="s">
        <v>153</v>
      </c>
      <c r="AU228" s="204" t="s">
        <v>82</v>
      </c>
      <c r="AV228" s="13" t="s">
        <v>82</v>
      </c>
      <c r="AW228" s="13" t="s">
        <v>31</v>
      </c>
      <c r="AX228" s="13" t="s">
        <v>72</v>
      </c>
      <c r="AY228" s="204" t="s">
        <v>139</v>
      </c>
    </row>
    <row r="229" spans="1:65" s="14" customFormat="1" ht="11.25">
      <c r="B229" s="205"/>
      <c r="C229" s="206"/>
      <c r="D229" s="188" t="s">
        <v>153</v>
      </c>
      <c r="E229" s="207" t="s">
        <v>19</v>
      </c>
      <c r="F229" s="208" t="s">
        <v>188</v>
      </c>
      <c r="G229" s="206"/>
      <c r="H229" s="209">
        <v>72.364999999999995</v>
      </c>
      <c r="I229" s="210"/>
      <c r="J229" s="206"/>
      <c r="K229" s="206"/>
      <c r="L229" s="211"/>
      <c r="M229" s="212"/>
      <c r="N229" s="213"/>
      <c r="O229" s="213"/>
      <c r="P229" s="213"/>
      <c r="Q229" s="213"/>
      <c r="R229" s="213"/>
      <c r="S229" s="213"/>
      <c r="T229" s="214"/>
      <c r="AT229" s="215" t="s">
        <v>153</v>
      </c>
      <c r="AU229" s="215" t="s">
        <v>82</v>
      </c>
      <c r="AV229" s="14" t="s">
        <v>147</v>
      </c>
      <c r="AW229" s="14" t="s">
        <v>31</v>
      </c>
      <c r="AX229" s="14" t="s">
        <v>80</v>
      </c>
      <c r="AY229" s="215" t="s">
        <v>139</v>
      </c>
    </row>
    <row r="230" spans="1:65" s="2" customFormat="1" ht="14.45" customHeight="1">
      <c r="A230" s="36"/>
      <c r="B230" s="37"/>
      <c r="C230" s="175" t="s">
        <v>316</v>
      </c>
      <c r="D230" s="175" t="s">
        <v>142</v>
      </c>
      <c r="E230" s="176" t="s">
        <v>340</v>
      </c>
      <c r="F230" s="177" t="s">
        <v>341</v>
      </c>
      <c r="G230" s="178" t="s">
        <v>159</v>
      </c>
      <c r="H230" s="179">
        <v>72.364999999999995</v>
      </c>
      <c r="I230" s="180"/>
      <c r="J230" s="181">
        <f>ROUND(I230*H230,2)</f>
        <v>0</v>
      </c>
      <c r="K230" s="177" t="s">
        <v>146</v>
      </c>
      <c r="L230" s="41"/>
      <c r="M230" s="182" t="s">
        <v>19</v>
      </c>
      <c r="N230" s="183" t="s">
        <v>43</v>
      </c>
      <c r="O230" s="66"/>
      <c r="P230" s="184">
        <f>O230*H230</f>
        <v>0</v>
      </c>
      <c r="Q230" s="184">
        <v>0</v>
      </c>
      <c r="R230" s="184">
        <f>Q230*H230</f>
        <v>0</v>
      </c>
      <c r="S230" s="184">
        <v>1.91E-3</v>
      </c>
      <c r="T230" s="185">
        <f>S230*H230</f>
        <v>0.13821714999999998</v>
      </c>
      <c r="U230" s="36"/>
      <c r="V230" s="36"/>
      <c r="W230" s="36"/>
      <c r="X230" s="36"/>
      <c r="Y230" s="36"/>
      <c r="Z230" s="36"/>
      <c r="AA230" s="36"/>
      <c r="AB230" s="36"/>
      <c r="AC230" s="36"/>
      <c r="AD230" s="36"/>
      <c r="AE230" s="36"/>
      <c r="AR230" s="186" t="s">
        <v>206</v>
      </c>
      <c r="AT230" s="186" t="s">
        <v>142</v>
      </c>
      <c r="AU230" s="186" t="s">
        <v>82</v>
      </c>
      <c r="AY230" s="19" t="s">
        <v>139</v>
      </c>
      <c r="BE230" s="187">
        <f>IF(N230="základní",J230,0)</f>
        <v>0</v>
      </c>
      <c r="BF230" s="187">
        <f>IF(N230="snížená",J230,0)</f>
        <v>0</v>
      </c>
      <c r="BG230" s="187">
        <f>IF(N230="zákl. přenesená",J230,0)</f>
        <v>0</v>
      </c>
      <c r="BH230" s="187">
        <f>IF(N230="sníž. přenesená",J230,0)</f>
        <v>0</v>
      </c>
      <c r="BI230" s="187">
        <f>IF(N230="nulová",J230,0)</f>
        <v>0</v>
      </c>
      <c r="BJ230" s="19" t="s">
        <v>80</v>
      </c>
      <c r="BK230" s="187">
        <f>ROUND(I230*H230,2)</f>
        <v>0</v>
      </c>
      <c r="BL230" s="19" t="s">
        <v>206</v>
      </c>
      <c r="BM230" s="186" t="s">
        <v>727</v>
      </c>
    </row>
    <row r="231" spans="1:65" s="2" customFormat="1" ht="11.25">
      <c r="A231" s="36"/>
      <c r="B231" s="37"/>
      <c r="C231" s="38"/>
      <c r="D231" s="188" t="s">
        <v>149</v>
      </c>
      <c r="E231" s="38"/>
      <c r="F231" s="189" t="s">
        <v>343</v>
      </c>
      <c r="G231" s="38"/>
      <c r="H231" s="38"/>
      <c r="I231" s="190"/>
      <c r="J231" s="38"/>
      <c r="K231" s="38"/>
      <c r="L231" s="41"/>
      <c r="M231" s="191"/>
      <c r="N231" s="192"/>
      <c r="O231" s="66"/>
      <c r="P231" s="66"/>
      <c r="Q231" s="66"/>
      <c r="R231" s="66"/>
      <c r="S231" s="66"/>
      <c r="T231" s="67"/>
      <c r="U231" s="36"/>
      <c r="V231" s="36"/>
      <c r="W231" s="36"/>
      <c r="X231" s="36"/>
      <c r="Y231" s="36"/>
      <c r="Z231" s="36"/>
      <c r="AA231" s="36"/>
      <c r="AB231" s="36"/>
      <c r="AC231" s="36"/>
      <c r="AD231" s="36"/>
      <c r="AE231" s="36"/>
      <c r="AT231" s="19" t="s">
        <v>149</v>
      </c>
      <c r="AU231" s="19" t="s">
        <v>82</v>
      </c>
    </row>
    <row r="232" spans="1:65" s="13" customFormat="1" ht="11.25">
      <c r="B232" s="194"/>
      <c r="C232" s="195"/>
      <c r="D232" s="188" t="s">
        <v>153</v>
      </c>
      <c r="E232" s="196" t="s">
        <v>19</v>
      </c>
      <c r="F232" s="197" t="s">
        <v>725</v>
      </c>
      <c r="G232" s="195"/>
      <c r="H232" s="198">
        <v>69.78</v>
      </c>
      <c r="I232" s="199"/>
      <c r="J232" s="195"/>
      <c r="K232" s="195"/>
      <c r="L232" s="200"/>
      <c r="M232" s="201"/>
      <c r="N232" s="202"/>
      <c r="O232" s="202"/>
      <c r="P232" s="202"/>
      <c r="Q232" s="202"/>
      <c r="R232" s="202"/>
      <c r="S232" s="202"/>
      <c r="T232" s="203"/>
      <c r="AT232" s="204" t="s">
        <v>153</v>
      </c>
      <c r="AU232" s="204" t="s">
        <v>82</v>
      </c>
      <c r="AV232" s="13" t="s">
        <v>82</v>
      </c>
      <c r="AW232" s="13" t="s">
        <v>31</v>
      </c>
      <c r="AX232" s="13" t="s">
        <v>72</v>
      </c>
      <c r="AY232" s="204" t="s">
        <v>139</v>
      </c>
    </row>
    <row r="233" spans="1:65" s="13" customFormat="1" ht="11.25">
      <c r="B233" s="194"/>
      <c r="C233" s="195"/>
      <c r="D233" s="188" t="s">
        <v>153</v>
      </c>
      <c r="E233" s="196" t="s">
        <v>19</v>
      </c>
      <c r="F233" s="197" t="s">
        <v>726</v>
      </c>
      <c r="G233" s="195"/>
      <c r="H233" s="198">
        <v>2.585</v>
      </c>
      <c r="I233" s="199"/>
      <c r="J233" s="195"/>
      <c r="K233" s="195"/>
      <c r="L233" s="200"/>
      <c r="M233" s="201"/>
      <c r="N233" s="202"/>
      <c r="O233" s="202"/>
      <c r="P233" s="202"/>
      <c r="Q233" s="202"/>
      <c r="R233" s="202"/>
      <c r="S233" s="202"/>
      <c r="T233" s="203"/>
      <c r="AT233" s="204" t="s">
        <v>153</v>
      </c>
      <c r="AU233" s="204" t="s">
        <v>82</v>
      </c>
      <c r="AV233" s="13" t="s">
        <v>82</v>
      </c>
      <c r="AW233" s="13" t="s">
        <v>31</v>
      </c>
      <c r="AX233" s="13" t="s">
        <v>72</v>
      </c>
      <c r="AY233" s="204" t="s">
        <v>139</v>
      </c>
    </row>
    <row r="234" spans="1:65" s="14" customFormat="1" ht="11.25">
      <c r="B234" s="205"/>
      <c r="C234" s="206"/>
      <c r="D234" s="188" t="s">
        <v>153</v>
      </c>
      <c r="E234" s="207" t="s">
        <v>19</v>
      </c>
      <c r="F234" s="208" t="s">
        <v>188</v>
      </c>
      <c r="G234" s="206"/>
      <c r="H234" s="209">
        <v>72.364999999999995</v>
      </c>
      <c r="I234" s="210"/>
      <c r="J234" s="206"/>
      <c r="K234" s="206"/>
      <c r="L234" s="211"/>
      <c r="M234" s="212"/>
      <c r="N234" s="213"/>
      <c r="O234" s="213"/>
      <c r="P234" s="213"/>
      <c r="Q234" s="213"/>
      <c r="R234" s="213"/>
      <c r="S234" s="213"/>
      <c r="T234" s="214"/>
      <c r="AT234" s="215" t="s">
        <v>153</v>
      </c>
      <c r="AU234" s="215" t="s">
        <v>82</v>
      </c>
      <c r="AV234" s="14" t="s">
        <v>147</v>
      </c>
      <c r="AW234" s="14" t="s">
        <v>31</v>
      </c>
      <c r="AX234" s="14" t="s">
        <v>80</v>
      </c>
      <c r="AY234" s="215" t="s">
        <v>139</v>
      </c>
    </row>
    <row r="235" spans="1:65" s="12" customFormat="1" ht="25.9" customHeight="1">
      <c r="B235" s="159"/>
      <c r="C235" s="160"/>
      <c r="D235" s="161" t="s">
        <v>71</v>
      </c>
      <c r="E235" s="162" t="s">
        <v>237</v>
      </c>
      <c r="F235" s="162" t="s">
        <v>728</v>
      </c>
      <c r="G235" s="160"/>
      <c r="H235" s="160"/>
      <c r="I235" s="163"/>
      <c r="J235" s="164">
        <f>BK235</f>
        <v>0</v>
      </c>
      <c r="K235" s="160"/>
      <c r="L235" s="165"/>
      <c r="M235" s="166"/>
      <c r="N235" s="167"/>
      <c r="O235" s="167"/>
      <c r="P235" s="168">
        <f>P236</f>
        <v>0</v>
      </c>
      <c r="Q235" s="167"/>
      <c r="R235" s="168">
        <f>R236</f>
        <v>0</v>
      </c>
      <c r="S235" s="167"/>
      <c r="T235" s="169">
        <f>T236</f>
        <v>0</v>
      </c>
      <c r="AR235" s="170" t="s">
        <v>163</v>
      </c>
      <c r="AT235" s="171" t="s">
        <v>71</v>
      </c>
      <c r="AU235" s="171" t="s">
        <v>72</v>
      </c>
      <c r="AY235" s="170" t="s">
        <v>139</v>
      </c>
      <c r="BK235" s="172">
        <f>BK236</f>
        <v>0</v>
      </c>
    </row>
    <row r="236" spans="1:65" s="12" customFormat="1" ht="22.9" customHeight="1">
      <c r="B236" s="159"/>
      <c r="C236" s="160"/>
      <c r="D236" s="161" t="s">
        <v>71</v>
      </c>
      <c r="E236" s="173" t="s">
        <v>729</v>
      </c>
      <c r="F236" s="173" t="s">
        <v>730</v>
      </c>
      <c r="G236" s="160"/>
      <c r="H236" s="160"/>
      <c r="I236" s="163"/>
      <c r="J236" s="174">
        <f>BK236</f>
        <v>0</v>
      </c>
      <c r="K236" s="160"/>
      <c r="L236" s="165"/>
      <c r="M236" s="166"/>
      <c r="N236" s="167"/>
      <c r="O236" s="167"/>
      <c r="P236" s="168">
        <f>SUM(P237:P238)</f>
        <v>0</v>
      </c>
      <c r="Q236" s="167"/>
      <c r="R236" s="168">
        <f>SUM(R237:R238)</f>
        <v>0</v>
      </c>
      <c r="S236" s="167"/>
      <c r="T236" s="169">
        <f>SUM(T237:T238)</f>
        <v>0</v>
      </c>
      <c r="AR236" s="170" t="s">
        <v>163</v>
      </c>
      <c r="AT236" s="171" t="s">
        <v>71</v>
      </c>
      <c r="AU236" s="171" t="s">
        <v>80</v>
      </c>
      <c r="AY236" s="170" t="s">
        <v>139</v>
      </c>
      <c r="BK236" s="172">
        <f>SUM(BK237:BK238)</f>
        <v>0</v>
      </c>
    </row>
    <row r="237" spans="1:65" s="2" customFormat="1" ht="14.45" customHeight="1">
      <c r="A237" s="36"/>
      <c r="B237" s="37"/>
      <c r="C237" s="175" t="s">
        <v>321</v>
      </c>
      <c r="D237" s="175" t="s">
        <v>142</v>
      </c>
      <c r="E237" s="176" t="s">
        <v>731</v>
      </c>
      <c r="F237" s="177" t="s">
        <v>732</v>
      </c>
      <c r="G237" s="178" t="s">
        <v>265</v>
      </c>
      <c r="H237" s="179">
        <v>2</v>
      </c>
      <c r="I237" s="180"/>
      <c r="J237" s="181">
        <f>ROUND(I237*H237,2)</f>
        <v>0</v>
      </c>
      <c r="K237" s="177" t="s">
        <v>146</v>
      </c>
      <c r="L237" s="41"/>
      <c r="M237" s="182" t="s">
        <v>19</v>
      </c>
      <c r="N237" s="183" t="s">
        <v>43</v>
      </c>
      <c r="O237" s="66"/>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733</v>
      </c>
      <c r="AT237" s="186" t="s">
        <v>142</v>
      </c>
      <c r="AU237" s="186" t="s">
        <v>82</v>
      </c>
      <c r="AY237" s="19" t="s">
        <v>139</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733</v>
      </c>
      <c r="BM237" s="186" t="s">
        <v>734</v>
      </c>
    </row>
    <row r="238" spans="1:65" s="2" customFormat="1" ht="19.5">
      <c r="A238" s="36"/>
      <c r="B238" s="37"/>
      <c r="C238" s="38"/>
      <c r="D238" s="188" t="s">
        <v>149</v>
      </c>
      <c r="E238" s="38"/>
      <c r="F238" s="189" t="s">
        <v>735</v>
      </c>
      <c r="G238" s="38"/>
      <c r="H238" s="38"/>
      <c r="I238" s="190"/>
      <c r="J238" s="38"/>
      <c r="K238" s="38"/>
      <c r="L238" s="41"/>
      <c r="M238" s="250"/>
      <c r="N238" s="251"/>
      <c r="O238" s="252"/>
      <c r="P238" s="252"/>
      <c r="Q238" s="252"/>
      <c r="R238" s="252"/>
      <c r="S238" s="252"/>
      <c r="T238" s="253"/>
      <c r="U238" s="36"/>
      <c r="V238" s="36"/>
      <c r="W238" s="36"/>
      <c r="X238" s="36"/>
      <c r="Y238" s="36"/>
      <c r="Z238" s="36"/>
      <c r="AA238" s="36"/>
      <c r="AB238" s="36"/>
      <c r="AC238" s="36"/>
      <c r="AD238" s="36"/>
      <c r="AE238" s="36"/>
      <c r="AT238" s="19" t="s">
        <v>149</v>
      </c>
      <c r="AU238" s="19" t="s">
        <v>82</v>
      </c>
    </row>
    <row r="239" spans="1:65" s="2" customFormat="1" ht="6.95" customHeight="1">
      <c r="A239" s="36"/>
      <c r="B239" s="49"/>
      <c r="C239" s="50"/>
      <c r="D239" s="50"/>
      <c r="E239" s="50"/>
      <c r="F239" s="50"/>
      <c r="G239" s="50"/>
      <c r="H239" s="50"/>
      <c r="I239" s="50"/>
      <c r="J239" s="50"/>
      <c r="K239" s="50"/>
      <c r="L239" s="41"/>
      <c r="M239" s="36"/>
      <c r="O239" s="36"/>
      <c r="P239" s="36"/>
      <c r="Q239" s="36"/>
      <c r="R239" s="36"/>
      <c r="S239" s="36"/>
      <c r="T239" s="36"/>
      <c r="U239" s="36"/>
      <c r="V239" s="36"/>
      <c r="W239" s="36"/>
      <c r="X239" s="36"/>
      <c r="Y239" s="36"/>
      <c r="Z239" s="36"/>
      <c r="AA239" s="36"/>
      <c r="AB239" s="36"/>
      <c r="AC239" s="36"/>
      <c r="AD239" s="36"/>
      <c r="AE239" s="36"/>
    </row>
  </sheetData>
  <sheetProtection algorithmName="SHA-512" hashValue="afX54YXftZLhIEu+gf7WqtHixHXTph/Ie5rWOAGe0YZPYy19NKMtfBc8SRbaKCfxwivirtqaymOGQBU+T1pb2w==" saltValue="jUYYMVxWqybiv0KffoquH4So8XUm57kiU/RCT6URolsQyLuUxMuIGLIIl7B/I7VXxHNEVQh3HC7zjncQOoDEJw==" spinCount="100000" sheet="1" objects="1" scenarios="1" formatColumns="0" formatRows="0" autoFilter="0"/>
  <autoFilter ref="C90:K238" xr:uid="{00000000-0009-0000-0000-000003000000}"/>
  <mergeCells count="9">
    <mergeCell ref="E50:H50"/>
    <mergeCell ref="E81:H81"/>
    <mergeCell ref="E83:H83"/>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442"/>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91</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736</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ROUND(J89,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ROUND((SUM(BE89:BE441)),  2)</f>
        <v>0</v>
      </c>
      <c r="G33" s="36"/>
      <c r="H33" s="36"/>
      <c r="I33" s="120">
        <v>0.21</v>
      </c>
      <c r="J33" s="119">
        <f>ROUND(((SUM(BE89:BE441))*I33),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ROUND((SUM(BF89:BF441)),  2)</f>
        <v>0</v>
      </c>
      <c r="G34" s="36"/>
      <c r="H34" s="36"/>
      <c r="I34" s="120">
        <v>0.15</v>
      </c>
      <c r="J34" s="119">
        <f>ROUND(((SUM(BF89:BF441))*I34),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ROUND((SUM(BG89:BG441)),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ROUND((SUM(BH89:BH441)),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ROUND((SUM(BI89:BI441)),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04 - Objekt B rekonstrukce</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J89</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J90</f>
        <v>0</v>
      </c>
      <c r="K60" s="137"/>
      <c r="L60" s="141"/>
    </row>
    <row r="61" spans="1:47" s="10" customFormat="1" ht="19.899999999999999" customHeight="1">
      <c r="B61" s="142"/>
      <c r="C61" s="143"/>
      <c r="D61" s="144" t="s">
        <v>365</v>
      </c>
      <c r="E61" s="145"/>
      <c r="F61" s="145"/>
      <c r="G61" s="145"/>
      <c r="H61" s="145"/>
      <c r="I61" s="145"/>
      <c r="J61" s="146">
        <f>J91</f>
        <v>0</v>
      </c>
      <c r="K61" s="143"/>
      <c r="L61" s="147"/>
    </row>
    <row r="62" spans="1:47" s="10" customFormat="1" ht="19.899999999999999" customHeight="1">
      <c r="B62" s="142"/>
      <c r="C62" s="143"/>
      <c r="D62" s="144" t="s">
        <v>366</v>
      </c>
      <c r="E62" s="145"/>
      <c r="F62" s="145"/>
      <c r="G62" s="145"/>
      <c r="H62" s="145"/>
      <c r="I62" s="145"/>
      <c r="J62" s="146">
        <f>J113</f>
        <v>0</v>
      </c>
      <c r="K62" s="143"/>
      <c r="L62" s="147"/>
    </row>
    <row r="63" spans="1:47" s="9" customFormat="1" ht="24.95" customHeight="1">
      <c r="B63" s="136"/>
      <c r="C63" s="137"/>
      <c r="D63" s="138" t="s">
        <v>117</v>
      </c>
      <c r="E63" s="139"/>
      <c r="F63" s="139"/>
      <c r="G63" s="139"/>
      <c r="H63" s="139"/>
      <c r="I63" s="139"/>
      <c r="J63" s="140">
        <f>J117</f>
        <v>0</v>
      </c>
      <c r="K63" s="137"/>
      <c r="L63" s="141"/>
    </row>
    <row r="64" spans="1:47" s="10" customFormat="1" ht="19.899999999999999" customHeight="1">
      <c r="B64" s="142"/>
      <c r="C64" s="143"/>
      <c r="D64" s="144" t="s">
        <v>118</v>
      </c>
      <c r="E64" s="145"/>
      <c r="F64" s="145"/>
      <c r="G64" s="145"/>
      <c r="H64" s="145"/>
      <c r="I64" s="145"/>
      <c r="J64" s="146">
        <f>J118</f>
        <v>0</v>
      </c>
      <c r="K64" s="143"/>
      <c r="L64" s="147"/>
    </row>
    <row r="65" spans="1:31" s="10" customFormat="1" ht="19.899999999999999" customHeight="1">
      <c r="B65" s="142"/>
      <c r="C65" s="143"/>
      <c r="D65" s="144" t="s">
        <v>119</v>
      </c>
      <c r="E65" s="145"/>
      <c r="F65" s="145"/>
      <c r="G65" s="145"/>
      <c r="H65" s="145"/>
      <c r="I65" s="145"/>
      <c r="J65" s="146">
        <f>J317</f>
        <v>0</v>
      </c>
      <c r="K65" s="143"/>
      <c r="L65" s="147"/>
    </row>
    <row r="66" spans="1:31" s="10" customFormat="1" ht="19.899999999999999" customHeight="1">
      <c r="B66" s="142"/>
      <c r="C66" s="143"/>
      <c r="D66" s="144" t="s">
        <v>120</v>
      </c>
      <c r="E66" s="145"/>
      <c r="F66" s="145"/>
      <c r="G66" s="145"/>
      <c r="H66" s="145"/>
      <c r="I66" s="145"/>
      <c r="J66" s="146">
        <f>J365</f>
        <v>0</v>
      </c>
      <c r="K66" s="143"/>
      <c r="L66" s="147"/>
    </row>
    <row r="67" spans="1:31" s="10" customFormat="1" ht="19.899999999999999" customHeight="1">
      <c r="B67" s="142"/>
      <c r="C67" s="143"/>
      <c r="D67" s="144" t="s">
        <v>737</v>
      </c>
      <c r="E67" s="145"/>
      <c r="F67" s="145"/>
      <c r="G67" s="145"/>
      <c r="H67" s="145"/>
      <c r="I67" s="145"/>
      <c r="J67" s="146">
        <f>J384</f>
        <v>0</v>
      </c>
      <c r="K67" s="143"/>
      <c r="L67" s="147"/>
    </row>
    <row r="68" spans="1:31" s="10" customFormat="1" ht="19.899999999999999" customHeight="1">
      <c r="B68" s="142"/>
      <c r="C68" s="143"/>
      <c r="D68" s="144" t="s">
        <v>123</v>
      </c>
      <c r="E68" s="145"/>
      <c r="F68" s="145"/>
      <c r="G68" s="145"/>
      <c r="H68" s="145"/>
      <c r="I68" s="145"/>
      <c r="J68" s="146">
        <f>J397</f>
        <v>0</v>
      </c>
      <c r="K68" s="143"/>
      <c r="L68" s="147"/>
    </row>
    <row r="69" spans="1:31" s="10" customFormat="1" ht="19.899999999999999" customHeight="1">
      <c r="B69" s="142"/>
      <c r="C69" s="143"/>
      <c r="D69" s="144" t="s">
        <v>367</v>
      </c>
      <c r="E69" s="145"/>
      <c r="F69" s="145"/>
      <c r="G69" s="145"/>
      <c r="H69" s="145"/>
      <c r="I69" s="145"/>
      <c r="J69" s="146">
        <f>J414</f>
        <v>0</v>
      </c>
      <c r="K69" s="143"/>
      <c r="L69" s="147"/>
    </row>
    <row r="70" spans="1:31" s="2" customFormat="1" ht="21.75" customHeight="1">
      <c r="A70" s="36"/>
      <c r="B70" s="37"/>
      <c r="C70" s="38"/>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c r="A71" s="36"/>
      <c r="B71" s="49"/>
      <c r="C71" s="50"/>
      <c r="D71" s="50"/>
      <c r="E71" s="50"/>
      <c r="F71" s="50"/>
      <c r="G71" s="50"/>
      <c r="H71" s="50"/>
      <c r="I71" s="50"/>
      <c r="J71" s="50"/>
      <c r="K71" s="50"/>
      <c r="L71" s="108"/>
      <c r="S71" s="36"/>
      <c r="T71" s="36"/>
      <c r="U71" s="36"/>
      <c r="V71" s="36"/>
      <c r="W71" s="36"/>
      <c r="X71" s="36"/>
      <c r="Y71" s="36"/>
      <c r="Z71" s="36"/>
      <c r="AA71" s="36"/>
      <c r="AB71" s="36"/>
      <c r="AC71" s="36"/>
      <c r="AD71" s="36"/>
      <c r="AE71" s="36"/>
    </row>
    <row r="75" spans="1:31" s="2" customFormat="1" ht="6.95" customHeight="1">
      <c r="A75" s="36"/>
      <c r="B75" s="51"/>
      <c r="C75" s="52"/>
      <c r="D75" s="52"/>
      <c r="E75" s="52"/>
      <c r="F75" s="52"/>
      <c r="G75" s="52"/>
      <c r="H75" s="52"/>
      <c r="I75" s="52"/>
      <c r="J75" s="52"/>
      <c r="K75" s="52"/>
      <c r="L75" s="108"/>
      <c r="S75" s="36"/>
      <c r="T75" s="36"/>
      <c r="U75" s="36"/>
      <c r="V75" s="36"/>
      <c r="W75" s="36"/>
      <c r="X75" s="36"/>
      <c r="Y75" s="36"/>
      <c r="Z75" s="36"/>
      <c r="AA75" s="36"/>
      <c r="AB75" s="36"/>
      <c r="AC75" s="36"/>
      <c r="AD75" s="36"/>
      <c r="AE75" s="36"/>
    </row>
    <row r="76" spans="1:31" s="2" customFormat="1" ht="24.95" customHeight="1">
      <c r="A76" s="36"/>
      <c r="B76" s="37"/>
      <c r="C76" s="25" t="s">
        <v>125</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6.95" customHeight="1">
      <c r="A77" s="36"/>
      <c r="B77" s="37"/>
      <c r="C77" s="38"/>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16</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6.5" customHeight="1">
      <c r="A79" s="36"/>
      <c r="B79" s="37"/>
      <c r="C79" s="38"/>
      <c r="D79" s="38"/>
      <c r="E79" s="386" t="str">
        <f>E7</f>
        <v>Aquacentrum střecha</v>
      </c>
      <c r="F79" s="387"/>
      <c r="G79" s="387"/>
      <c r="H79" s="387"/>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108</v>
      </c>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6.5" customHeight="1">
      <c r="A81" s="36"/>
      <c r="B81" s="37"/>
      <c r="C81" s="38"/>
      <c r="D81" s="38"/>
      <c r="E81" s="339" t="str">
        <f>E9</f>
        <v>04 - Objekt B rekonstrukce</v>
      </c>
      <c r="F81" s="388"/>
      <c r="G81" s="388"/>
      <c r="H81" s="388"/>
      <c r="I81" s="38"/>
      <c r="J81" s="38"/>
      <c r="K81" s="38"/>
      <c r="L81" s="10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2" customHeight="1">
      <c r="A83" s="36"/>
      <c r="B83" s="37"/>
      <c r="C83" s="31" t="s">
        <v>21</v>
      </c>
      <c r="D83" s="38"/>
      <c r="E83" s="38"/>
      <c r="F83" s="29" t="str">
        <f>F12</f>
        <v xml:space="preserve"> </v>
      </c>
      <c r="G83" s="38"/>
      <c r="H83" s="38"/>
      <c r="I83" s="31" t="s">
        <v>23</v>
      </c>
      <c r="J83" s="61" t="str">
        <f>IF(J12="","",J12)</f>
        <v>16. 1. 2021</v>
      </c>
      <c r="K83" s="38"/>
      <c r="L83" s="108"/>
      <c r="S83" s="36"/>
      <c r="T83" s="36"/>
      <c r="U83" s="36"/>
      <c r="V83" s="36"/>
      <c r="W83" s="36"/>
      <c r="X83" s="36"/>
      <c r="Y83" s="36"/>
      <c r="Z83" s="36"/>
      <c r="AA83" s="36"/>
      <c r="AB83" s="36"/>
      <c r="AC83" s="36"/>
      <c r="AD83" s="36"/>
      <c r="AE83" s="36"/>
    </row>
    <row r="84" spans="1:65" s="2" customFormat="1" ht="6.9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2" customFormat="1" ht="15.2" customHeight="1">
      <c r="A85" s="36"/>
      <c r="B85" s="37"/>
      <c r="C85" s="31" t="s">
        <v>25</v>
      </c>
      <c r="D85" s="38"/>
      <c r="E85" s="38"/>
      <c r="F85" s="29" t="str">
        <f>E15</f>
        <v xml:space="preserve"> </v>
      </c>
      <c r="G85" s="38"/>
      <c r="H85" s="38"/>
      <c r="I85" s="31" t="s">
        <v>30</v>
      </c>
      <c r="J85" s="34" t="str">
        <f>E21</f>
        <v xml:space="preserve"> </v>
      </c>
      <c r="K85" s="38"/>
      <c r="L85" s="108"/>
      <c r="S85" s="36"/>
      <c r="T85" s="36"/>
      <c r="U85" s="36"/>
      <c r="V85" s="36"/>
      <c r="W85" s="36"/>
      <c r="X85" s="36"/>
      <c r="Y85" s="36"/>
      <c r="Z85" s="36"/>
      <c r="AA85" s="36"/>
      <c r="AB85" s="36"/>
      <c r="AC85" s="36"/>
      <c r="AD85" s="36"/>
      <c r="AE85" s="36"/>
    </row>
    <row r="86" spans="1:65" s="2" customFormat="1" ht="25.7" customHeight="1">
      <c r="A86" s="36"/>
      <c r="B86" s="37"/>
      <c r="C86" s="31" t="s">
        <v>28</v>
      </c>
      <c r="D86" s="38"/>
      <c r="E86" s="38"/>
      <c r="F86" s="29" t="str">
        <f>IF(E18="","",E18)</f>
        <v>Vyplň údaj</v>
      </c>
      <c r="G86" s="38"/>
      <c r="H86" s="38"/>
      <c r="I86" s="31" t="s">
        <v>32</v>
      </c>
      <c r="J86" s="34" t="str">
        <f>E24</f>
        <v>STAVEBNÍ ROZPOČTY s.r.o.</v>
      </c>
      <c r="K86" s="38"/>
      <c r="L86" s="108"/>
      <c r="S86" s="36"/>
      <c r="T86" s="36"/>
      <c r="U86" s="36"/>
      <c r="V86" s="36"/>
      <c r="W86" s="36"/>
      <c r="X86" s="36"/>
      <c r="Y86" s="36"/>
      <c r="Z86" s="36"/>
      <c r="AA86" s="36"/>
      <c r="AB86" s="36"/>
      <c r="AC86" s="36"/>
      <c r="AD86" s="36"/>
      <c r="AE86" s="36"/>
    </row>
    <row r="87" spans="1:65" s="2" customFormat="1" ht="10.35" customHeight="1">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5" s="11" customFormat="1" ht="29.25" customHeight="1">
      <c r="A88" s="148"/>
      <c r="B88" s="149"/>
      <c r="C88" s="150" t="s">
        <v>126</v>
      </c>
      <c r="D88" s="151" t="s">
        <v>57</v>
      </c>
      <c r="E88" s="151" t="s">
        <v>53</v>
      </c>
      <c r="F88" s="151" t="s">
        <v>54</v>
      </c>
      <c r="G88" s="151" t="s">
        <v>127</v>
      </c>
      <c r="H88" s="151" t="s">
        <v>128</v>
      </c>
      <c r="I88" s="151" t="s">
        <v>129</v>
      </c>
      <c r="J88" s="151" t="s">
        <v>112</v>
      </c>
      <c r="K88" s="152" t="s">
        <v>130</v>
      </c>
      <c r="L88" s="153"/>
      <c r="M88" s="70" t="s">
        <v>19</v>
      </c>
      <c r="N88" s="71" t="s">
        <v>42</v>
      </c>
      <c r="O88" s="71" t="s">
        <v>131</v>
      </c>
      <c r="P88" s="71" t="s">
        <v>132</v>
      </c>
      <c r="Q88" s="71" t="s">
        <v>133</v>
      </c>
      <c r="R88" s="71" t="s">
        <v>134</v>
      </c>
      <c r="S88" s="71" t="s">
        <v>135</v>
      </c>
      <c r="T88" s="72" t="s">
        <v>136</v>
      </c>
      <c r="U88" s="148"/>
      <c r="V88" s="148"/>
      <c r="W88" s="148"/>
      <c r="X88" s="148"/>
      <c r="Y88" s="148"/>
      <c r="Z88" s="148"/>
      <c r="AA88" s="148"/>
      <c r="AB88" s="148"/>
      <c r="AC88" s="148"/>
      <c r="AD88" s="148"/>
      <c r="AE88" s="148"/>
    </row>
    <row r="89" spans="1:65" s="2" customFormat="1" ht="22.9" customHeight="1">
      <c r="A89" s="36"/>
      <c r="B89" s="37"/>
      <c r="C89" s="77" t="s">
        <v>137</v>
      </c>
      <c r="D89" s="38"/>
      <c r="E89" s="38"/>
      <c r="F89" s="38"/>
      <c r="G89" s="38"/>
      <c r="H89" s="38"/>
      <c r="I89" s="38"/>
      <c r="J89" s="154">
        <f>BK89</f>
        <v>0</v>
      </c>
      <c r="K89" s="38"/>
      <c r="L89" s="41"/>
      <c r="M89" s="73"/>
      <c r="N89" s="155"/>
      <c r="O89" s="74"/>
      <c r="P89" s="156">
        <f>P90+P117</f>
        <v>0</v>
      </c>
      <c r="Q89" s="74"/>
      <c r="R89" s="156">
        <f>R90+R117</f>
        <v>42.653590940000008</v>
      </c>
      <c r="S89" s="74"/>
      <c r="T89" s="157">
        <f>T90+T117</f>
        <v>0</v>
      </c>
      <c r="U89" s="36"/>
      <c r="V89" s="36"/>
      <c r="W89" s="36"/>
      <c r="X89" s="36"/>
      <c r="Y89" s="36"/>
      <c r="Z89" s="36"/>
      <c r="AA89" s="36"/>
      <c r="AB89" s="36"/>
      <c r="AC89" s="36"/>
      <c r="AD89" s="36"/>
      <c r="AE89" s="36"/>
      <c r="AT89" s="19" t="s">
        <v>71</v>
      </c>
      <c r="AU89" s="19" t="s">
        <v>113</v>
      </c>
      <c r="BK89" s="158">
        <f>BK90+BK117</f>
        <v>0</v>
      </c>
    </row>
    <row r="90" spans="1:65" s="12" customFormat="1" ht="25.9" customHeight="1">
      <c r="B90" s="159"/>
      <c r="C90" s="160"/>
      <c r="D90" s="161" t="s">
        <v>71</v>
      </c>
      <c r="E90" s="162" t="s">
        <v>140</v>
      </c>
      <c r="F90" s="162" t="s">
        <v>141</v>
      </c>
      <c r="G90" s="160"/>
      <c r="H90" s="160"/>
      <c r="I90" s="163"/>
      <c r="J90" s="164">
        <f>BK90</f>
        <v>0</v>
      </c>
      <c r="K90" s="160"/>
      <c r="L90" s="165"/>
      <c r="M90" s="166"/>
      <c r="N90" s="167"/>
      <c r="O90" s="167"/>
      <c r="P90" s="168">
        <f>P91+P113</f>
        <v>0</v>
      </c>
      <c r="Q90" s="167"/>
      <c r="R90" s="168">
        <f>R91+R113</f>
        <v>2.4720564600000001</v>
      </c>
      <c r="S90" s="167"/>
      <c r="T90" s="169">
        <f>T91+T113</f>
        <v>0</v>
      </c>
      <c r="AR90" s="170" t="s">
        <v>80</v>
      </c>
      <c r="AT90" s="171" t="s">
        <v>71</v>
      </c>
      <c r="AU90" s="171" t="s">
        <v>72</v>
      </c>
      <c r="AY90" s="170" t="s">
        <v>139</v>
      </c>
      <c r="BK90" s="172">
        <f>BK91+BK113</f>
        <v>0</v>
      </c>
    </row>
    <row r="91" spans="1:65" s="12" customFormat="1" ht="22.9" customHeight="1">
      <c r="B91" s="159"/>
      <c r="C91" s="160"/>
      <c r="D91" s="161" t="s">
        <v>71</v>
      </c>
      <c r="E91" s="173" t="s">
        <v>181</v>
      </c>
      <c r="F91" s="173" t="s">
        <v>369</v>
      </c>
      <c r="G91" s="160"/>
      <c r="H91" s="160"/>
      <c r="I91" s="163"/>
      <c r="J91" s="174">
        <f>BK91</f>
        <v>0</v>
      </c>
      <c r="K91" s="160"/>
      <c r="L91" s="165"/>
      <c r="M91" s="166"/>
      <c r="N91" s="167"/>
      <c r="O91" s="167"/>
      <c r="P91" s="168">
        <f>SUM(P92:P112)</f>
        <v>0</v>
      </c>
      <c r="Q91" s="167"/>
      <c r="R91" s="168">
        <f>SUM(R92:R112)</f>
        <v>2.4720564600000001</v>
      </c>
      <c r="S91" s="167"/>
      <c r="T91" s="169">
        <f>SUM(T92:T112)</f>
        <v>0</v>
      </c>
      <c r="AR91" s="170" t="s">
        <v>80</v>
      </c>
      <c r="AT91" s="171" t="s">
        <v>71</v>
      </c>
      <c r="AU91" s="171" t="s">
        <v>80</v>
      </c>
      <c r="AY91" s="170" t="s">
        <v>139</v>
      </c>
      <c r="BK91" s="172">
        <f>SUM(BK92:BK112)</f>
        <v>0</v>
      </c>
    </row>
    <row r="92" spans="1:65" s="2" customFormat="1" ht="14.45" customHeight="1">
      <c r="A92" s="36"/>
      <c r="B92" s="37"/>
      <c r="C92" s="175" t="s">
        <v>80</v>
      </c>
      <c r="D92" s="175" t="s">
        <v>142</v>
      </c>
      <c r="E92" s="176" t="s">
        <v>370</v>
      </c>
      <c r="F92" s="177" t="s">
        <v>371</v>
      </c>
      <c r="G92" s="178" t="s">
        <v>145</v>
      </c>
      <c r="H92" s="179">
        <v>57.201000000000001</v>
      </c>
      <c r="I92" s="180"/>
      <c r="J92" s="181">
        <f>ROUND(I92*H92,2)</f>
        <v>0</v>
      </c>
      <c r="K92" s="177" t="s">
        <v>146</v>
      </c>
      <c r="L92" s="41"/>
      <c r="M92" s="182" t="s">
        <v>19</v>
      </c>
      <c r="N92" s="183" t="s">
        <v>43</v>
      </c>
      <c r="O92" s="66"/>
      <c r="P92" s="184">
        <f>O92*H92</f>
        <v>0</v>
      </c>
      <c r="Q92" s="184">
        <v>1.146E-2</v>
      </c>
      <c r="R92" s="184">
        <f>Q92*H92</f>
        <v>0.65552345999999995</v>
      </c>
      <c r="S92" s="184">
        <v>0</v>
      </c>
      <c r="T92" s="185">
        <f>S92*H92</f>
        <v>0</v>
      </c>
      <c r="U92" s="36"/>
      <c r="V92" s="36"/>
      <c r="W92" s="36"/>
      <c r="X92" s="36"/>
      <c r="Y92" s="36"/>
      <c r="Z92" s="36"/>
      <c r="AA92" s="36"/>
      <c r="AB92" s="36"/>
      <c r="AC92" s="36"/>
      <c r="AD92" s="36"/>
      <c r="AE92" s="36"/>
      <c r="AR92" s="186" t="s">
        <v>147</v>
      </c>
      <c r="AT92" s="186" t="s">
        <v>142</v>
      </c>
      <c r="AU92" s="186" t="s">
        <v>82</v>
      </c>
      <c r="AY92" s="19" t="s">
        <v>139</v>
      </c>
      <c r="BE92" s="187">
        <f>IF(N92="základní",J92,0)</f>
        <v>0</v>
      </c>
      <c r="BF92" s="187">
        <f>IF(N92="snížená",J92,0)</f>
        <v>0</v>
      </c>
      <c r="BG92" s="187">
        <f>IF(N92="zákl. přenesená",J92,0)</f>
        <v>0</v>
      </c>
      <c r="BH92" s="187">
        <f>IF(N92="sníž. přenesená",J92,0)</f>
        <v>0</v>
      </c>
      <c r="BI92" s="187">
        <f>IF(N92="nulová",J92,0)</f>
        <v>0</v>
      </c>
      <c r="BJ92" s="19" t="s">
        <v>80</v>
      </c>
      <c r="BK92" s="187">
        <f>ROUND(I92*H92,2)</f>
        <v>0</v>
      </c>
      <c r="BL92" s="19" t="s">
        <v>147</v>
      </c>
      <c r="BM92" s="186" t="s">
        <v>738</v>
      </c>
    </row>
    <row r="93" spans="1:65" s="2" customFormat="1" ht="11.25">
      <c r="A93" s="36"/>
      <c r="B93" s="37"/>
      <c r="C93" s="38"/>
      <c r="D93" s="188" t="s">
        <v>149</v>
      </c>
      <c r="E93" s="38"/>
      <c r="F93" s="189" t="s">
        <v>373</v>
      </c>
      <c r="G93" s="38"/>
      <c r="H93" s="38"/>
      <c r="I93" s="190"/>
      <c r="J93" s="38"/>
      <c r="K93" s="38"/>
      <c r="L93" s="41"/>
      <c r="M93" s="191"/>
      <c r="N93" s="192"/>
      <c r="O93" s="66"/>
      <c r="P93" s="66"/>
      <c r="Q93" s="66"/>
      <c r="R93" s="66"/>
      <c r="S93" s="66"/>
      <c r="T93" s="67"/>
      <c r="U93" s="36"/>
      <c r="V93" s="36"/>
      <c r="W93" s="36"/>
      <c r="X93" s="36"/>
      <c r="Y93" s="36"/>
      <c r="Z93" s="36"/>
      <c r="AA93" s="36"/>
      <c r="AB93" s="36"/>
      <c r="AC93" s="36"/>
      <c r="AD93" s="36"/>
      <c r="AE93" s="36"/>
      <c r="AT93" s="19" t="s">
        <v>149</v>
      </c>
      <c r="AU93" s="19" t="s">
        <v>82</v>
      </c>
    </row>
    <row r="94" spans="1:65" s="15" customFormat="1" ht="11.25">
      <c r="B94" s="216"/>
      <c r="C94" s="217"/>
      <c r="D94" s="188" t="s">
        <v>153</v>
      </c>
      <c r="E94" s="218" t="s">
        <v>19</v>
      </c>
      <c r="F94" s="219" t="s">
        <v>739</v>
      </c>
      <c r="G94" s="217"/>
      <c r="H94" s="218" t="s">
        <v>19</v>
      </c>
      <c r="I94" s="220"/>
      <c r="J94" s="217"/>
      <c r="K94" s="217"/>
      <c r="L94" s="221"/>
      <c r="M94" s="222"/>
      <c r="N94" s="223"/>
      <c r="O94" s="223"/>
      <c r="P94" s="223"/>
      <c r="Q94" s="223"/>
      <c r="R94" s="223"/>
      <c r="S94" s="223"/>
      <c r="T94" s="224"/>
      <c r="AT94" s="225" t="s">
        <v>153</v>
      </c>
      <c r="AU94" s="225" t="s">
        <v>82</v>
      </c>
      <c r="AV94" s="15" t="s">
        <v>80</v>
      </c>
      <c r="AW94" s="15" t="s">
        <v>31</v>
      </c>
      <c r="AX94" s="15" t="s">
        <v>72</v>
      </c>
      <c r="AY94" s="225" t="s">
        <v>139</v>
      </c>
    </row>
    <row r="95" spans="1:65" s="13" customFormat="1" ht="11.25">
      <c r="B95" s="194"/>
      <c r="C95" s="195"/>
      <c r="D95" s="188" t="s">
        <v>153</v>
      </c>
      <c r="E95" s="196" t="s">
        <v>19</v>
      </c>
      <c r="F95" s="197" t="s">
        <v>740</v>
      </c>
      <c r="G95" s="195"/>
      <c r="H95" s="198">
        <v>43.353000000000002</v>
      </c>
      <c r="I95" s="199"/>
      <c r="J95" s="195"/>
      <c r="K95" s="195"/>
      <c r="L95" s="200"/>
      <c r="M95" s="201"/>
      <c r="N95" s="202"/>
      <c r="O95" s="202"/>
      <c r="P95" s="202"/>
      <c r="Q95" s="202"/>
      <c r="R95" s="202"/>
      <c r="S95" s="202"/>
      <c r="T95" s="203"/>
      <c r="AT95" s="204" t="s">
        <v>153</v>
      </c>
      <c r="AU95" s="204" t="s">
        <v>82</v>
      </c>
      <c r="AV95" s="13" t="s">
        <v>82</v>
      </c>
      <c r="AW95" s="13" t="s">
        <v>31</v>
      </c>
      <c r="AX95" s="13" t="s">
        <v>72</v>
      </c>
      <c r="AY95" s="204" t="s">
        <v>139</v>
      </c>
    </row>
    <row r="96" spans="1:65" s="15" customFormat="1" ht="11.25">
      <c r="B96" s="216"/>
      <c r="C96" s="217"/>
      <c r="D96" s="188" t="s">
        <v>153</v>
      </c>
      <c r="E96" s="218" t="s">
        <v>19</v>
      </c>
      <c r="F96" s="219" t="s">
        <v>741</v>
      </c>
      <c r="G96" s="217"/>
      <c r="H96" s="218" t="s">
        <v>19</v>
      </c>
      <c r="I96" s="220"/>
      <c r="J96" s="217"/>
      <c r="K96" s="217"/>
      <c r="L96" s="221"/>
      <c r="M96" s="222"/>
      <c r="N96" s="223"/>
      <c r="O96" s="223"/>
      <c r="P96" s="223"/>
      <c r="Q96" s="223"/>
      <c r="R96" s="223"/>
      <c r="S96" s="223"/>
      <c r="T96" s="224"/>
      <c r="AT96" s="225" t="s">
        <v>153</v>
      </c>
      <c r="AU96" s="225" t="s">
        <v>82</v>
      </c>
      <c r="AV96" s="15" t="s">
        <v>80</v>
      </c>
      <c r="AW96" s="15" t="s">
        <v>31</v>
      </c>
      <c r="AX96" s="15" t="s">
        <v>72</v>
      </c>
      <c r="AY96" s="225" t="s">
        <v>139</v>
      </c>
    </row>
    <row r="97" spans="1:65" s="13" customFormat="1" ht="11.25">
      <c r="B97" s="194"/>
      <c r="C97" s="195"/>
      <c r="D97" s="188" t="s">
        <v>153</v>
      </c>
      <c r="E97" s="196" t="s">
        <v>19</v>
      </c>
      <c r="F97" s="197" t="s">
        <v>742</v>
      </c>
      <c r="G97" s="195"/>
      <c r="H97" s="198">
        <v>13.848000000000001</v>
      </c>
      <c r="I97" s="199"/>
      <c r="J97" s="195"/>
      <c r="K97" s="195"/>
      <c r="L97" s="200"/>
      <c r="M97" s="201"/>
      <c r="N97" s="202"/>
      <c r="O97" s="202"/>
      <c r="P97" s="202"/>
      <c r="Q97" s="202"/>
      <c r="R97" s="202"/>
      <c r="S97" s="202"/>
      <c r="T97" s="203"/>
      <c r="AT97" s="204" t="s">
        <v>153</v>
      </c>
      <c r="AU97" s="204" t="s">
        <v>82</v>
      </c>
      <c r="AV97" s="13" t="s">
        <v>82</v>
      </c>
      <c r="AW97" s="13" t="s">
        <v>31</v>
      </c>
      <c r="AX97" s="13" t="s">
        <v>72</v>
      </c>
      <c r="AY97" s="204" t="s">
        <v>139</v>
      </c>
    </row>
    <row r="98" spans="1:65" s="14" customFormat="1" ht="11.25">
      <c r="B98" s="205"/>
      <c r="C98" s="206"/>
      <c r="D98" s="188" t="s">
        <v>153</v>
      </c>
      <c r="E98" s="207" t="s">
        <v>19</v>
      </c>
      <c r="F98" s="208" t="s">
        <v>188</v>
      </c>
      <c r="G98" s="206"/>
      <c r="H98" s="209">
        <v>57.201000000000001</v>
      </c>
      <c r="I98" s="210"/>
      <c r="J98" s="206"/>
      <c r="K98" s="206"/>
      <c r="L98" s="211"/>
      <c r="M98" s="212"/>
      <c r="N98" s="213"/>
      <c r="O98" s="213"/>
      <c r="P98" s="213"/>
      <c r="Q98" s="213"/>
      <c r="R98" s="213"/>
      <c r="S98" s="213"/>
      <c r="T98" s="214"/>
      <c r="AT98" s="215" t="s">
        <v>153</v>
      </c>
      <c r="AU98" s="215" t="s">
        <v>82</v>
      </c>
      <c r="AV98" s="14" t="s">
        <v>147</v>
      </c>
      <c r="AW98" s="14" t="s">
        <v>31</v>
      </c>
      <c r="AX98" s="14" t="s">
        <v>80</v>
      </c>
      <c r="AY98" s="215" t="s">
        <v>139</v>
      </c>
    </row>
    <row r="99" spans="1:65" s="2" customFormat="1" ht="14.45" customHeight="1">
      <c r="A99" s="36"/>
      <c r="B99" s="37"/>
      <c r="C99" s="175" t="s">
        <v>82</v>
      </c>
      <c r="D99" s="175" t="s">
        <v>142</v>
      </c>
      <c r="E99" s="176" t="s">
        <v>743</v>
      </c>
      <c r="F99" s="177" t="s">
        <v>744</v>
      </c>
      <c r="G99" s="178" t="s">
        <v>145</v>
      </c>
      <c r="H99" s="179">
        <v>15</v>
      </c>
      <c r="I99" s="180"/>
      <c r="J99" s="181">
        <f>ROUND(I99*H99,2)</f>
        <v>0</v>
      </c>
      <c r="K99" s="177" t="s">
        <v>146</v>
      </c>
      <c r="L99" s="41"/>
      <c r="M99" s="182" t="s">
        <v>19</v>
      </c>
      <c r="N99" s="183" t="s">
        <v>43</v>
      </c>
      <c r="O99" s="66"/>
      <c r="P99" s="184">
        <f>O99*H99</f>
        <v>0</v>
      </c>
      <c r="Q99" s="184">
        <v>3.798E-2</v>
      </c>
      <c r="R99" s="184">
        <f>Q99*H99</f>
        <v>0.56969999999999998</v>
      </c>
      <c r="S99" s="184">
        <v>0</v>
      </c>
      <c r="T99" s="185">
        <f>S99*H99</f>
        <v>0</v>
      </c>
      <c r="U99" s="36"/>
      <c r="V99" s="36"/>
      <c r="W99" s="36"/>
      <c r="X99" s="36"/>
      <c r="Y99" s="36"/>
      <c r="Z99" s="36"/>
      <c r="AA99" s="36"/>
      <c r="AB99" s="36"/>
      <c r="AC99" s="36"/>
      <c r="AD99" s="36"/>
      <c r="AE99" s="36"/>
      <c r="AR99" s="186" t="s">
        <v>147</v>
      </c>
      <c r="AT99" s="186" t="s">
        <v>142</v>
      </c>
      <c r="AU99" s="186" t="s">
        <v>82</v>
      </c>
      <c r="AY99" s="19" t="s">
        <v>139</v>
      </c>
      <c r="BE99" s="187">
        <f>IF(N99="základní",J99,0)</f>
        <v>0</v>
      </c>
      <c r="BF99" s="187">
        <f>IF(N99="snížená",J99,0)</f>
        <v>0</v>
      </c>
      <c r="BG99" s="187">
        <f>IF(N99="zákl. přenesená",J99,0)</f>
        <v>0</v>
      </c>
      <c r="BH99" s="187">
        <f>IF(N99="sníž. přenesená",J99,0)</f>
        <v>0</v>
      </c>
      <c r="BI99" s="187">
        <f>IF(N99="nulová",J99,0)</f>
        <v>0</v>
      </c>
      <c r="BJ99" s="19" t="s">
        <v>80</v>
      </c>
      <c r="BK99" s="187">
        <f>ROUND(I99*H99,2)</f>
        <v>0</v>
      </c>
      <c r="BL99" s="19" t="s">
        <v>147</v>
      </c>
      <c r="BM99" s="186" t="s">
        <v>745</v>
      </c>
    </row>
    <row r="100" spans="1:65" s="2" customFormat="1" ht="11.25">
      <c r="A100" s="36"/>
      <c r="B100" s="37"/>
      <c r="C100" s="38"/>
      <c r="D100" s="188" t="s">
        <v>149</v>
      </c>
      <c r="E100" s="38"/>
      <c r="F100" s="189" t="s">
        <v>746</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149</v>
      </c>
      <c r="AU100" s="19" t="s">
        <v>82</v>
      </c>
    </row>
    <row r="101" spans="1:65" s="2" customFormat="1" ht="14.45" customHeight="1">
      <c r="A101" s="36"/>
      <c r="B101" s="37"/>
      <c r="C101" s="175" t="s">
        <v>163</v>
      </c>
      <c r="D101" s="175" t="s">
        <v>142</v>
      </c>
      <c r="E101" s="176" t="s">
        <v>378</v>
      </c>
      <c r="F101" s="177" t="s">
        <v>379</v>
      </c>
      <c r="G101" s="178" t="s">
        <v>380</v>
      </c>
      <c r="H101" s="179">
        <v>0.44</v>
      </c>
      <c r="I101" s="180"/>
      <c r="J101" s="181">
        <f>ROUND(I101*H101,2)</f>
        <v>0</v>
      </c>
      <c r="K101" s="177" t="s">
        <v>19</v>
      </c>
      <c r="L101" s="41"/>
      <c r="M101" s="182" t="s">
        <v>19</v>
      </c>
      <c r="N101" s="183" t="s">
        <v>43</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147</v>
      </c>
      <c r="AT101" s="186" t="s">
        <v>142</v>
      </c>
      <c r="AU101" s="186" t="s">
        <v>82</v>
      </c>
      <c r="AY101" s="19" t="s">
        <v>139</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147</v>
      </c>
      <c r="BM101" s="186" t="s">
        <v>747</v>
      </c>
    </row>
    <row r="102" spans="1:65" s="2" customFormat="1" ht="11.25">
      <c r="A102" s="36"/>
      <c r="B102" s="37"/>
      <c r="C102" s="38"/>
      <c r="D102" s="188" t="s">
        <v>149</v>
      </c>
      <c r="E102" s="38"/>
      <c r="F102" s="189" t="s">
        <v>382</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149</v>
      </c>
      <c r="AU102" s="19" t="s">
        <v>82</v>
      </c>
    </row>
    <row r="103" spans="1:65" s="2" customFormat="1" ht="58.5">
      <c r="A103" s="36"/>
      <c r="B103" s="37"/>
      <c r="C103" s="38"/>
      <c r="D103" s="188" t="s">
        <v>151</v>
      </c>
      <c r="E103" s="38"/>
      <c r="F103" s="193" t="s">
        <v>383</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151</v>
      </c>
      <c r="AU103" s="19" t="s">
        <v>82</v>
      </c>
    </row>
    <row r="104" spans="1:65" s="13" customFormat="1" ht="11.25">
      <c r="B104" s="194"/>
      <c r="C104" s="195"/>
      <c r="D104" s="188" t="s">
        <v>153</v>
      </c>
      <c r="E104" s="196" t="s">
        <v>19</v>
      </c>
      <c r="F104" s="197" t="s">
        <v>748</v>
      </c>
      <c r="G104" s="195"/>
      <c r="H104" s="198">
        <v>0.44</v>
      </c>
      <c r="I104" s="199"/>
      <c r="J104" s="195"/>
      <c r="K104" s="195"/>
      <c r="L104" s="200"/>
      <c r="M104" s="201"/>
      <c r="N104" s="202"/>
      <c r="O104" s="202"/>
      <c r="P104" s="202"/>
      <c r="Q104" s="202"/>
      <c r="R104" s="202"/>
      <c r="S104" s="202"/>
      <c r="T104" s="203"/>
      <c r="AT104" s="204" t="s">
        <v>153</v>
      </c>
      <c r="AU104" s="204" t="s">
        <v>82</v>
      </c>
      <c r="AV104" s="13" t="s">
        <v>82</v>
      </c>
      <c r="AW104" s="13" t="s">
        <v>31</v>
      </c>
      <c r="AX104" s="13" t="s">
        <v>72</v>
      </c>
      <c r="AY104" s="204" t="s">
        <v>139</v>
      </c>
    </row>
    <row r="105" spans="1:65" s="14" customFormat="1" ht="11.25">
      <c r="B105" s="205"/>
      <c r="C105" s="206"/>
      <c r="D105" s="188" t="s">
        <v>153</v>
      </c>
      <c r="E105" s="207" t="s">
        <v>19</v>
      </c>
      <c r="F105" s="208" t="s">
        <v>188</v>
      </c>
      <c r="G105" s="206"/>
      <c r="H105" s="209">
        <v>0.44</v>
      </c>
      <c r="I105" s="210"/>
      <c r="J105" s="206"/>
      <c r="K105" s="206"/>
      <c r="L105" s="211"/>
      <c r="M105" s="212"/>
      <c r="N105" s="213"/>
      <c r="O105" s="213"/>
      <c r="P105" s="213"/>
      <c r="Q105" s="213"/>
      <c r="R105" s="213"/>
      <c r="S105" s="213"/>
      <c r="T105" s="214"/>
      <c r="AT105" s="215" t="s">
        <v>153</v>
      </c>
      <c r="AU105" s="215" t="s">
        <v>82</v>
      </c>
      <c r="AV105" s="14" t="s">
        <v>147</v>
      </c>
      <c r="AW105" s="14" t="s">
        <v>31</v>
      </c>
      <c r="AX105" s="14" t="s">
        <v>80</v>
      </c>
      <c r="AY105" s="215" t="s">
        <v>139</v>
      </c>
    </row>
    <row r="106" spans="1:65" s="2" customFormat="1" ht="14.45" customHeight="1">
      <c r="A106" s="36"/>
      <c r="B106" s="37"/>
      <c r="C106" s="175" t="s">
        <v>147</v>
      </c>
      <c r="D106" s="175" t="s">
        <v>142</v>
      </c>
      <c r="E106" s="176" t="s">
        <v>385</v>
      </c>
      <c r="F106" s="177" t="s">
        <v>386</v>
      </c>
      <c r="G106" s="178" t="s">
        <v>145</v>
      </c>
      <c r="H106" s="179">
        <v>21.99</v>
      </c>
      <c r="I106" s="180"/>
      <c r="J106" s="181">
        <f>ROUND(I106*H106,2)</f>
        <v>0</v>
      </c>
      <c r="K106" s="177" t="s">
        <v>146</v>
      </c>
      <c r="L106" s="41"/>
      <c r="M106" s="182" t="s">
        <v>19</v>
      </c>
      <c r="N106" s="183" t="s">
        <v>43</v>
      </c>
      <c r="O106" s="66"/>
      <c r="P106" s="184">
        <f>O106*H106</f>
        <v>0</v>
      </c>
      <c r="Q106" s="184">
        <v>5.67E-2</v>
      </c>
      <c r="R106" s="184">
        <f>Q106*H106</f>
        <v>1.2468329999999999</v>
      </c>
      <c r="S106" s="184">
        <v>0</v>
      </c>
      <c r="T106" s="185">
        <f>S106*H106</f>
        <v>0</v>
      </c>
      <c r="U106" s="36"/>
      <c r="V106" s="36"/>
      <c r="W106" s="36"/>
      <c r="X106" s="36"/>
      <c r="Y106" s="36"/>
      <c r="Z106" s="36"/>
      <c r="AA106" s="36"/>
      <c r="AB106" s="36"/>
      <c r="AC106" s="36"/>
      <c r="AD106" s="36"/>
      <c r="AE106" s="36"/>
      <c r="AR106" s="186" t="s">
        <v>147</v>
      </c>
      <c r="AT106" s="186" t="s">
        <v>142</v>
      </c>
      <c r="AU106" s="186" t="s">
        <v>82</v>
      </c>
      <c r="AY106" s="19" t="s">
        <v>139</v>
      </c>
      <c r="BE106" s="187">
        <f>IF(N106="základní",J106,0)</f>
        <v>0</v>
      </c>
      <c r="BF106" s="187">
        <f>IF(N106="snížená",J106,0)</f>
        <v>0</v>
      </c>
      <c r="BG106" s="187">
        <f>IF(N106="zákl. přenesená",J106,0)</f>
        <v>0</v>
      </c>
      <c r="BH106" s="187">
        <f>IF(N106="sníž. přenesená",J106,0)</f>
        <v>0</v>
      </c>
      <c r="BI106" s="187">
        <f>IF(N106="nulová",J106,0)</f>
        <v>0</v>
      </c>
      <c r="BJ106" s="19" t="s">
        <v>80</v>
      </c>
      <c r="BK106" s="187">
        <f>ROUND(I106*H106,2)</f>
        <v>0</v>
      </c>
      <c r="BL106" s="19" t="s">
        <v>147</v>
      </c>
      <c r="BM106" s="186" t="s">
        <v>749</v>
      </c>
    </row>
    <row r="107" spans="1:65" s="2" customFormat="1" ht="11.25">
      <c r="A107" s="36"/>
      <c r="B107" s="37"/>
      <c r="C107" s="38"/>
      <c r="D107" s="188" t="s">
        <v>149</v>
      </c>
      <c r="E107" s="38"/>
      <c r="F107" s="189" t="s">
        <v>388</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149</v>
      </c>
      <c r="AU107" s="19" t="s">
        <v>82</v>
      </c>
    </row>
    <row r="108" spans="1:65" s="2" customFormat="1" ht="39">
      <c r="A108" s="36"/>
      <c r="B108" s="37"/>
      <c r="C108" s="38"/>
      <c r="D108" s="188" t="s">
        <v>151</v>
      </c>
      <c r="E108" s="38"/>
      <c r="F108" s="193" t="s">
        <v>389</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151</v>
      </c>
      <c r="AU108" s="19" t="s">
        <v>82</v>
      </c>
    </row>
    <row r="109" spans="1:65" s="15" customFormat="1" ht="11.25">
      <c r="B109" s="216"/>
      <c r="C109" s="217"/>
      <c r="D109" s="188" t="s">
        <v>153</v>
      </c>
      <c r="E109" s="218" t="s">
        <v>19</v>
      </c>
      <c r="F109" s="219" t="s">
        <v>750</v>
      </c>
      <c r="G109" s="217"/>
      <c r="H109" s="218" t="s">
        <v>19</v>
      </c>
      <c r="I109" s="220"/>
      <c r="J109" s="217"/>
      <c r="K109" s="217"/>
      <c r="L109" s="221"/>
      <c r="M109" s="222"/>
      <c r="N109" s="223"/>
      <c r="O109" s="223"/>
      <c r="P109" s="223"/>
      <c r="Q109" s="223"/>
      <c r="R109" s="223"/>
      <c r="S109" s="223"/>
      <c r="T109" s="224"/>
      <c r="AT109" s="225" t="s">
        <v>153</v>
      </c>
      <c r="AU109" s="225" t="s">
        <v>82</v>
      </c>
      <c r="AV109" s="15" t="s">
        <v>80</v>
      </c>
      <c r="AW109" s="15" t="s">
        <v>31</v>
      </c>
      <c r="AX109" s="15" t="s">
        <v>72</v>
      </c>
      <c r="AY109" s="225" t="s">
        <v>139</v>
      </c>
    </row>
    <row r="110" spans="1:65" s="13" customFormat="1" ht="11.25">
      <c r="B110" s="194"/>
      <c r="C110" s="195"/>
      <c r="D110" s="188" t="s">
        <v>153</v>
      </c>
      <c r="E110" s="196" t="s">
        <v>19</v>
      </c>
      <c r="F110" s="197" t="s">
        <v>751</v>
      </c>
      <c r="G110" s="195"/>
      <c r="H110" s="198">
        <v>17.899999999999999</v>
      </c>
      <c r="I110" s="199"/>
      <c r="J110" s="195"/>
      <c r="K110" s="195"/>
      <c r="L110" s="200"/>
      <c r="M110" s="201"/>
      <c r="N110" s="202"/>
      <c r="O110" s="202"/>
      <c r="P110" s="202"/>
      <c r="Q110" s="202"/>
      <c r="R110" s="202"/>
      <c r="S110" s="202"/>
      <c r="T110" s="203"/>
      <c r="AT110" s="204" t="s">
        <v>153</v>
      </c>
      <c r="AU110" s="204" t="s">
        <v>82</v>
      </c>
      <c r="AV110" s="13" t="s">
        <v>82</v>
      </c>
      <c r="AW110" s="13" t="s">
        <v>31</v>
      </c>
      <c r="AX110" s="13" t="s">
        <v>72</v>
      </c>
      <c r="AY110" s="204" t="s">
        <v>139</v>
      </c>
    </row>
    <row r="111" spans="1:65" s="13" customFormat="1" ht="11.25">
      <c r="B111" s="194"/>
      <c r="C111" s="195"/>
      <c r="D111" s="188" t="s">
        <v>153</v>
      </c>
      <c r="E111" s="196" t="s">
        <v>19</v>
      </c>
      <c r="F111" s="197" t="s">
        <v>752</v>
      </c>
      <c r="G111" s="195"/>
      <c r="H111" s="198">
        <v>4.09</v>
      </c>
      <c r="I111" s="199"/>
      <c r="J111" s="195"/>
      <c r="K111" s="195"/>
      <c r="L111" s="200"/>
      <c r="M111" s="201"/>
      <c r="N111" s="202"/>
      <c r="O111" s="202"/>
      <c r="P111" s="202"/>
      <c r="Q111" s="202"/>
      <c r="R111" s="202"/>
      <c r="S111" s="202"/>
      <c r="T111" s="203"/>
      <c r="AT111" s="204" t="s">
        <v>153</v>
      </c>
      <c r="AU111" s="204" t="s">
        <v>82</v>
      </c>
      <c r="AV111" s="13" t="s">
        <v>82</v>
      </c>
      <c r="AW111" s="13" t="s">
        <v>31</v>
      </c>
      <c r="AX111" s="13" t="s">
        <v>72</v>
      </c>
      <c r="AY111" s="204" t="s">
        <v>139</v>
      </c>
    </row>
    <row r="112" spans="1:65" s="14" customFormat="1" ht="11.25">
      <c r="B112" s="205"/>
      <c r="C112" s="206"/>
      <c r="D112" s="188" t="s">
        <v>153</v>
      </c>
      <c r="E112" s="207" t="s">
        <v>19</v>
      </c>
      <c r="F112" s="208" t="s">
        <v>188</v>
      </c>
      <c r="G112" s="206"/>
      <c r="H112" s="209">
        <v>21.99</v>
      </c>
      <c r="I112" s="210"/>
      <c r="J112" s="206"/>
      <c r="K112" s="206"/>
      <c r="L112" s="211"/>
      <c r="M112" s="212"/>
      <c r="N112" s="213"/>
      <c r="O112" s="213"/>
      <c r="P112" s="213"/>
      <c r="Q112" s="213"/>
      <c r="R112" s="213"/>
      <c r="S112" s="213"/>
      <c r="T112" s="214"/>
      <c r="AT112" s="215" t="s">
        <v>153</v>
      </c>
      <c r="AU112" s="215" t="s">
        <v>82</v>
      </c>
      <c r="AV112" s="14" t="s">
        <v>147</v>
      </c>
      <c r="AW112" s="14" t="s">
        <v>31</v>
      </c>
      <c r="AX112" s="14" t="s">
        <v>80</v>
      </c>
      <c r="AY112" s="215" t="s">
        <v>139</v>
      </c>
    </row>
    <row r="113" spans="1:65" s="12" customFormat="1" ht="22.9" customHeight="1">
      <c r="B113" s="159"/>
      <c r="C113" s="160"/>
      <c r="D113" s="161" t="s">
        <v>71</v>
      </c>
      <c r="E113" s="173" t="s">
        <v>401</v>
      </c>
      <c r="F113" s="173" t="s">
        <v>402</v>
      </c>
      <c r="G113" s="160"/>
      <c r="H113" s="160"/>
      <c r="I113" s="163"/>
      <c r="J113" s="174">
        <f>BK113</f>
        <v>0</v>
      </c>
      <c r="K113" s="160"/>
      <c r="L113" s="165"/>
      <c r="M113" s="166"/>
      <c r="N113" s="167"/>
      <c r="O113" s="167"/>
      <c r="P113" s="168">
        <f>SUM(P114:P116)</f>
        <v>0</v>
      </c>
      <c r="Q113" s="167"/>
      <c r="R113" s="168">
        <f>SUM(R114:R116)</f>
        <v>0</v>
      </c>
      <c r="S113" s="167"/>
      <c r="T113" s="169">
        <f>SUM(T114:T116)</f>
        <v>0</v>
      </c>
      <c r="AR113" s="170" t="s">
        <v>80</v>
      </c>
      <c r="AT113" s="171" t="s">
        <v>71</v>
      </c>
      <c r="AU113" s="171" t="s">
        <v>80</v>
      </c>
      <c r="AY113" s="170" t="s">
        <v>139</v>
      </c>
      <c r="BK113" s="172">
        <f>SUM(BK114:BK116)</f>
        <v>0</v>
      </c>
    </row>
    <row r="114" spans="1:65" s="2" customFormat="1" ht="14.45" customHeight="1">
      <c r="A114" s="36"/>
      <c r="B114" s="37"/>
      <c r="C114" s="175" t="s">
        <v>175</v>
      </c>
      <c r="D114" s="175" t="s">
        <v>142</v>
      </c>
      <c r="E114" s="176" t="s">
        <v>403</v>
      </c>
      <c r="F114" s="177" t="s">
        <v>404</v>
      </c>
      <c r="G114" s="178" t="s">
        <v>171</v>
      </c>
      <c r="H114" s="179">
        <v>1.2250000000000001</v>
      </c>
      <c r="I114" s="180"/>
      <c r="J114" s="181">
        <f>ROUND(I114*H114,2)</f>
        <v>0</v>
      </c>
      <c r="K114" s="177" t="s">
        <v>146</v>
      </c>
      <c r="L114" s="41"/>
      <c r="M114" s="182" t="s">
        <v>19</v>
      </c>
      <c r="N114" s="183" t="s">
        <v>43</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147</v>
      </c>
      <c r="AT114" s="186" t="s">
        <v>142</v>
      </c>
      <c r="AU114" s="186" t="s">
        <v>82</v>
      </c>
      <c r="AY114" s="19" t="s">
        <v>139</v>
      </c>
      <c r="BE114" s="187">
        <f>IF(N114="základní",J114,0)</f>
        <v>0</v>
      </c>
      <c r="BF114" s="187">
        <f>IF(N114="snížená",J114,0)</f>
        <v>0</v>
      </c>
      <c r="BG114" s="187">
        <f>IF(N114="zákl. přenesená",J114,0)</f>
        <v>0</v>
      </c>
      <c r="BH114" s="187">
        <f>IF(N114="sníž. přenesená",J114,0)</f>
        <v>0</v>
      </c>
      <c r="BI114" s="187">
        <f>IF(N114="nulová",J114,0)</f>
        <v>0</v>
      </c>
      <c r="BJ114" s="19" t="s">
        <v>80</v>
      </c>
      <c r="BK114" s="187">
        <f>ROUND(I114*H114,2)</f>
        <v>0</v>
      </c>
      <c r="BL114" s="19" t="s">
        <v>147</v>
      </c>
      <c r="BM114" s="186" t="s">
        <v>753</v>
      </c>
    </row>
    <row r="115" spans="1:65" s="2" customFormat="1" ht="19.5">
      <c r="A115" s="36"/>
      <c r="B115" s="37"/>
      <c r="C115" s="38"/>
      <c r="D115" s="188" t="s">
        <v>149</v>
      </c>
      <c r="E115" s="38"/>
      <c r="F115" s="189" t="s">
        <v>406</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149</v>
      </c>
      <c r="AU115" s="19" t="s">
        <v>82</v>
      </c>
    </row>
    <row r="116" spans="1:65" s="2" customFormat="1" ht="58.5">
      <c r="A116" s="36"/>
      <c r="B116" s="37"/>
      <c r="C116" s="38"/>
      <c r="D116" s="188" t="s">
        <v>151</v>
      </c>
      <c r="E116" s="38"/>
      <c r="F116" s="193" t="s">
        <v>407</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151</v>
      </c>
      <c r="AU116" s="19" t="s">
        <v>82</v>
      </c>
    </row>
    <row r="117" spans="1:65" s="12" customFormat="1" ht="25.9" customHeight="1">
      <c r="B117" s="159"/>
      <c r="C117" s="160"/>
      <c r="D117" s="161" t="s">
        <v>71</v>
      </c>
      <c r="E117" s="162" t="s">
        <v>199</v>
      </c>
      <c r="F117" s="162" t="s">
        <v>200</v>
      </c>
      <c r="G117" s="160"/>
      <c r="H117" s="160"/>
      <c r="I117" s="163"/>
      <c r="J117" s="164">
        <f>BK117</f>
        <v>0</v>
      </c>
      <c r="K117" s="160"/>
      <c r="L117" s="165"/>
      <c r="M117" s="166"/>
      <c r="N117" s="167"/>
      <c r="O117" s="167"/>
      <c r="P117" s="168">
        <f>P118+P317+P365+P384+P397+P414</f>
        <v>0</v>
      </c>
      <c r="Q117" s="167"/>
      <c r="R117" s="168">
        <f>R118+R317+R365+R384+R397+R414</f>
        <v>40.18153448000001</v>
      </c>
      <c r="S117" s="167"/>
      <c r="T117" s="169">
        <f>T118+T317+T365+T384+T397+T414</f>
        <v>0</v>
      </c>
      <c r="AR117" s="170" t="s">
        <v>82</v>
      </c>
      <c r="AT117" s="171" t="s">
        <v>71</v>
      </c>
      <c r="AU117" s="171" t="s">
        <v>72</v>
      </c>
      <c r="AY117" s="170" t="s">
        <v>139</v>
      </c>
      <c r="BK117" s="172">
        <f>BK118+BK317+BK365+BK384+BK397+BK414</f>
        <v>0</v>
      </c>
    </row>
    <row r="118" spans="1:65" s="12" customFormat="1" ht="22.9" customHeight="1">
      <c r="B118" s="159"/>
      <c r="C118" s="160"/>
      <c r="D118" s="161" t="s">
        <v>71</v>
      </c>
      <c r="E118" s="173" t="s">
        <v>201</v>
      </c>
      <c r="F118" s="173" t="s">
        <v>202</v>
      </c>
      <c r="G118" s="160"/>
      <c r="H118" s="160"/>
      <c r="I118" s="163"/>
      <c r="J118" s="174">
        <f>BK118</f>
        <v>0</v>
      </c>
      <c r="K118" s="160"/>
      <c r="L118" s="165"/>
      <c r="M118" s="166"/>
      <c r="N118" s="167"/>
      <c r="O118" s="167"/>
      <c r="P118" s="168">
        <f>SUM(P119:P316)</f>
        <v>0</v>
      </c>
      <c r="Q118" s="167"/>
      <c r="R118" s="168">
        <f>SUM(R119:R316)</f>
        <v>9.3083367599999995</v>
      </c>
      <c r="S118" s="167"/>
      <c r="T118" s="169">
        <f>SUM(T119:T316)</f>
        <v>0</v>
      </c>
      <c r="AR118" s="170" t="s">
        <v>82</v>
      </c>
      <c r="AT118" s="171" t="s">
        <v>71</v>
      </c>
      <c r="AU118" s="171" t="s">
        <v>80</v>
      </c>
      <c r="AY118" s="170" t="s">
        <v>139</v>
      </c>
      <c r="BK118" s="172">
        <f>SUM(BK119:BK316)</f>
        <v>0</v>
      </c>
    </row>
    <row r="119" spans="1:65" s="2" customFormat="1" ht="14.45" customHeight="1">
      <c r="A119" s="36"/>
      <c r="B119" s="37"/>
      <c r="C119" s="175" t="s">
        <v>181</v>
      </c>
      <c r="D119" s="175" t="s">
        <v>142</v>
      </c>
      <c r="E119" s="176" t="s">
        <v>408</v>
      </c>
      <c r="F119" s="177" t="s">
        <v>409</v>
      </c>
      <c r="G119" s="178" t="s">
        <v>145</v>
      </c>
      <c r="H119" s="179">
        <v>766.06</v>
      </c>
      <c r="I119" s="180"/>
      <c r="J119" s="181">
        <f>ROUND(I119*H119,2)</f>
        <v>0</v>
      </c>
      <c r="K119" s="177" t="s">
        <v>146</v>
      </c>
      <c r="L119" s="41"/>
      <c r="M119" s="182" t="s">
        <v>19</v>
      </c>
      <c r="N119" s="183" t="s">
        <v>43</v>
      </c>
      <c r="O119" s="66"/>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206</v>
      </c>
      <c r="AT119" s="186" t="s">
        <v>142</v>
      </c>
      <c r="AU119" s="186" t="s">
        <v>82</v>
      </c>
      <c r="AY119" s="19" t="s">
        <v>139</v>
      </c>
      <c r="BE119" s="187">
        <f>IF(N119="základní",J119,0)</f>
        <v>0</v>
      </c>
      <c r="BF119" s="187">
        <f>IF(N119="snížená",J119,0)</f>
        <v>0</v>
      </c>
      <c r="BG119" s="187">
        <f>IF(N119="zákl. přenesená",J119,0)</f>
        <v>0</v>
      </c>
      <c r="BH119" s="187">
        <f>IF(N119="sníž. přenesená",J119,0)</f>
        <v>0</v>
      </c>
      <c r="BI119" s="187">
        <f>IF(N119="nulová",J119,0)</f>
        <v>0</v>
      </c>
      <c r="BJ119" s="19" t="s">
        <v>80</v>
      </c>
      <c r="BK119" s="187">
        <f>ROUND(I119*H119,2)</f>
        <v>0</v>
      </c>
      <c r="BL119" s="19" t="s">
        <v>206</v>
      </c>
      <c r="BM119" s="186" t="s">
        <v>754</v>
      </c>
    </row>
    <row r="120" spans="1:65" s="2" customFormat="1" ht="11.25">
      <c r="A120" s="36"/>
      <c r="B120" s="37"/>
      <c r="C120" s="38"/>
      <c r="D120" s="188" t="s">
        <v>149</v>
      </c>
      <c r="E120" s="38"/>
      <c r="F120" s="189" t="s">
        <v>411</v>
      </c>
      <c r="G120" s="38"/>
      <c r="H120" s="38"/>
      <c r="I120" s="190"/>
      <c r="J120" s="38"/>
      <c r="K120" s="38"/>
      <c r="L120" s="41"/>
      <c r="M120" s="191"/>
      <c r="N120" s="192"/>
      <c r="O120" s="66"/>
      <c r="P120" s="66"/>
      <c r="Q120" s="66"/>
      <c r="R120" s="66"/>
      <c r="S120" s="66"/>
      <c r="T120" s="67"/>
      <c r="U120" s="36"/>
      <c r="V120" s="36"/>
      <c r="W120" s="36"/>
      <c r="X120" s="36"/>
      <c r="Y120" s="36"/>
      <c r="Z120" s="36"/>
      <c r="AA120" s="36"/>
      <c r="AB120" s="36"/>
      <c r="AC120" s="36"/>
      <c r="AD120" s="36"/>
      <c r="AE120" s="36"/>
      <c r="AT120" s="19" t="s">
        <v>149</v>
      </c>
      <c r="AU120" s="19" t="s">
        <v>82</v>
      </c>
    </row>
    <row r="121" spans="1:65" s="2" customFormat="1" ht="39">
      <c r="A121" s="36"/>
      <c r="B121" s="37"/>
      <c r="C121" s="38"/>
      <c r="D121" s="188" t="s">
        <v>151</v>
      </c>
      <c r="E121" s="38"/>
      <c r="F121" s="193" t="s">
        <v>412</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151</v>
      </c>
      <c r="AU121" s="19" t="s">
        <v>82</v>
      </c>
    </row>
    <row r="122" spans="1:65" s="15" customFormat="1" ht="11.25">
      <c r="B122" s="216"/>
      <c r="C122" s="217"/>
      <c r="D122" s="188" t="s">
        <v>153</v>
      </c>
      <c r="E122" s="218" t="s">
        <v>19</v>
      </c>
      <c r="F122" s="219" t="s">
        <v>755</v>
      </c>
      <c r="G122" s="217"/>
      <c r="H122" s="218" t="s">
        <v>19</v>
      </c>
      <c r="I122" s="220"/>
      <c r="J122" s="217"/>
      <c r="K122" s="217"/>
      <c r="L122" s="221"/>
      <c r="M122" s="222"/>
      <c r="N122" s="223"/>
      <c r="O122" s="223"/>
      <c r="P122" s="223"/>
      <c r="Q122" s="223"/>
      <c r="R122" s="223"/>
      <c r="S122" s="223"/>
      <c r="T122" s="224"/>
      <c r="AT122" s="225" t="s">
        <v>153</v>
      </c>
      <c r="AU122" s="225" t="s">
        <v>82</v>
      </c>
      <c r="AV122" s="15" t="s">
        <v>80</v>
      </c>
      <c r="AW122" s="15" t="s">
        <v>31</v>
      </c>
      <c r="AX122" s="15" t="s">
        <v>72</v>
      </c>
      <c r="AY122" s="225" t="s">
        <v>139</v>
      </c>
    </row>
    <row r="123" spans="1:65" s="13" customFormat="1" ht="11.25">
      <c r="B123" s="194"/>
      <c r="C123" s="195"/>
      <c r="D123" s="188" t="s">
        <v>153</v>
      </c>
      <c r="E123" s="196" t="s">
        <v>19</v>
      </c>
      <c r="F123" s="197" t="s">
        <v>703</v>
      </c>
      <c r="G123" s="195"/>
      <c r="H123" s="198">
        <v>277.69</v>
      </c>
      <c r="I123" s="199"/>
      <c r="J123" s="195"/>
      <c r="K123" s="195"/>
      <c r="L123" s="200"/>
      <c r="M123" s="201"/>
      <c r="N123" s="202"/>
      <c r="O123" s="202"/>
      <c r="P123" s="202"/>
      <c r="Q123" s="202"/>
      <c r="R123" s="202"/>
      <c r="S123" s="202"/>
      <c r="T123" s="203"/>
      <c r="AT123" s="204" t="s">
        <v>153</v>
      </c>
      <c r="AU123" s="204" t="s">
        <v>82</v>
      </c>
      <c r="AV123" s="13" t="s">
        <v>82</v>
      </c>
      <c r="AW123" s="13" t="s">
        <v>31</v>
      </c>
      <c r="AX123" s="13" t="s">
        <v>72</v>
      </c>
      <c r="AY123" s="204" t="s">
        <v>139</v>
      </c>
    </row>
    <row r="124" spans="1:65" s="13" customFormat="1" ht="11.25">
      <c r="B124" s="194"/>
      <c r="C124" s="195"/>
      <c r="D124" s="188" t="s">
        <v>153</v>
      </c>
      <c r="E124" s="196" t="s">
        <v>19</v>
      </c>
      <c r="F124" s="197" t="s">
        <v>704</v>
      </c>
      <c r="G124" s="195"/>
      <c r="H124" s="198">
        <v>444.39</v>
      </c>
      <c r="I124" s="199"/>
      <c r="J124" s="195"/>
      <c r="K124" s="195"/>
      <c r="L124" s="200"/>
      <c r="M124" s="201"/>
      <c r="N124" s="202"/>
      <c r="O124" s="202"/>
      <c r="P124" s="202"/>
      <c r="Q124" s="202"/>
      <c r="R124" s="202"/>
      <c r="S124" s="202"/>
      <c r="T124" s="203"/>
      <c r="AT124" s="204" t="s">
        <v>153</v>
      </c>
      <c r="AU124" s="204" t="s">
        <v>82</v>
      </c>
      <c r="AV124" s="13" t="s">
        <v>82</v>
      </c>
      <c r="AW124" s="13" t="s">
        <v>31</v>
      </c>
      <c r="AX124" s="13" t="s">
        <v>72</v>
      </c>
      <c r="AY124" s="204" t="s">
        <v>139</v>
      </c>
    </row>
    <row r="125" spans="1:65" s="15" customFormat="1" ht="11.25">
      <c r="B125" s="216"/>
      <c r="C125" s="217"/>
      <c r="D125" s="188" t="s">
        <v>153</v>
      </c>
      <c r="E125" s="218" t="s">
        <v>19</v>
      </c>
      <c r="F125" s="219" t="s">
        <v>750</v>
      </c>
      <c r="G125" s="217"/>
      <c r="H125" s="218" t="s">
        <v>19</v>
      </c>
      <c r="I125" s="220"/>
      <c r="J125" s="217"/>
      <c r="K125" s="217"/>
      <c r="L125" s="221"/>
      <c r="M125" s="222"/>
      <c r="N125" s="223"/>
      <c r="O125" s="223"/>
      <c r="P125" s="223"/>
      <c r="Q125" s="223"/>
      <c r="R125" s="223"/>
      <c r="S125" s="223"/>
      <c r="T125" s="224"/>
      <c r="AT125" s="225" t="s">
        <v>153</v>
      </c>
      <c r="AU125" s="225" t="s">
        <v>82</v>
      </c>
      <c r="AV125" s="15" t="s">
        <v>80</v>
      </c>
      <c r="AW125" s="15" t="s">
        <v>31</v>
      </c>
      <c r="AX125" s="15" t="s">
        <v>72</v>
      </c>
      <c r="AY125" s="225" t="s">
        <v>139</v>
      </c>
    </row>
    <row r="126" spans="1:65" s="13" customFormat="1" ht="11.25">
      <c r="B126" s="194"/>
      <c r="C126" s="195"/>
      <c r="D126" s="188" t="s">
        <v>153</v>
      </c>
      <c r="E126" s="196" t="s">
        <v>19</v>
      </c>
      <c r="F126" s="197" t="s">
        <v>756</v>
      </c>
      <c r="G126" s="195"/>
      <c r="H126" s="198">
        <v>35.799999999999997</v>
      </c>
      <c r="I126" s="199"/>
      <c r="J126" s="195"/>
      <c r="K126" s="195"/>
      <c r="L126" s="200"/>
      <c r="M126" s="201"/>
      <c r="N126" s="202"/>
      <c r="O126" s="202"/>
      <c r="P126" s="202"/>
      <c r="Q126" s="202"/>
      <c r="R126" s="202"/>
      <c r="S126" s="202"/>
      <c r="T126" s="203"/>
      <c r="AT126" s="204" t="s">
        <v>153</v>
      </c>
      <c r="AU126" s="204" t="s">
        <v>82</v>
      </c>
      <c r="AV126" s="13" t="s">
        <v>82</v>
      </c>
      <c r="AW126" s="13" t="s">
        <v>31</v>
      </c>
      <c r="AX126" s="13" t="s">
        <v>72</v>
      </c>
      <c r="AY126" s="204" t="s">
        <v>139</v>
      </c>
    </row>
    <row r="127" spans="1:65" s="13" customFormat="1" ht="11.25">
      <c r="B127" s="194"/>
      <c r="C127" s="195"/>
      <c r="D127" s="188" t="s">
        <v>153</v>
      </c>
      <c r="E127" s="196" t="s">
        <v>19</v>
      </c>
      <c r="F127" s="197" t="s">
        <v>693</v>
      </c>
      <c r="G127" s="195"/>
      <c r="H127" s="198">
        <v>8.18</v>
      </c>
      <c r="I127" s="199"/>
      <c r="J127" s="195"/>
      <c r="K127" s="195"/>
      <c r="L127" s="200"/>
      <c r="M127" s="201"/>
      <c r="N127" s="202"/>
      <c r="O127" s="202"/>
      <c r="P127" s="202"/>
      <c r="Q127" s="202"/>
      <c r="R127" s="202"/>
      <c r="S127" s="202"/>
      <c r="T127" s="203"/>
      <c r="AT127" s="204" t="s">
        <v>153</v>
      </c>
      <c r="AU127" s="204" t="s">
        <v>82</v>
      </c>
      <c r="AV127" s="13" t="s">
        <v>82</v>
      </c>
      <c r="AW127" s="13" t="s">
        <v>31</v>
      </c>
      <c r="AX127" s="13" t="s">
        <v>72</v>
      </c>
      <c r="AY127" s="204" t="s">
        <v>139</v>
      </c>
    </row>
    <row r="128" spans="1:65" s="14" customFormat="1" ht="11.25">
      <c r="B128" s="205"/>
      <c r="C128" s="206"/>
      <c r="D128" s="188" t="s">
        <v>153</v>
      </c>
      <c r="E128" s="207" t="s">
        <v>19</v>
      </c>
      <c r="F128" s="208" t="s">
        <v>188</v>
      </c>
      <c r="G128" s="206"/>
      <c r="H128" s="209">
        <v>766.05999999999983</v>
      </c>
      <c r="I128" s="210"/>
      <c r="J128" s="206"/>
      <c r="K128" s="206"/>
      <c r="L128" s="211"/>
      <c r="M128" s="212"/>
      <c r="N128" s="213"/>
      <c r="O128" s="213"/>
      <c r="P128" s="213"/>
      <c r="Q128" s="213"/>
      <c r="R128" s="213"/>
      <c r="S128" s="213"/>
      <c r="T128" s="214"/>
      <c r="AT128" s="215" t="s">
        <v>153</v>
      </c>
      <c r="AU128" s="215" t="s">
        <v>82</v>
      </c>
      <c r="AV128" s="14" t="s">
        <v>147</v>
      </c>
      <c r="AW128" s="14" t="s">
        <v>31</v>
      </c>
      <c r="AX128" s="14" t="s">
        <v>80</v>
      </c>
      <c r="AY128" s="215" t="s">
        <v>139</v>
      </c>
    </row>
    <row r="129" spans="1:65" s="2" customFormat="1" ht="14.45" customHeight="1">
      <c r="A129" s="36"/>
      <c r="B129" s="37"/>
      <c r="C129" s="226" t="s">
        <v>189</v>
      </c>
      <c r="D129" s="226" t="s">
        <v>237</v>
      </c>
      <c r="E129" s="227" t="s">
        <v>415</v>
      </c>
      <c r="F129" s="228" t="s">
        <v>416</v>
      </c>
      <c r="G129" s="229" t="s">
        <v>171</v>
      </c>
      <c r="H129" s="230">
        <v>0.23</v>
      </c>
      <c r="I129" s="231"/>
      <c r="J129" s="232">
        <f>ROUND(I129*H129,2)</f>
        <v>0</v>
      </c>
      <c r="K129" s="228" t="s">
        <v>146</v>
      </c>
      <c r="L129" s="233"/>
      <c r="M129" s="234" t="s">
        <v>19</v>
      </c>
      <c r="N129" s="235" t="s">
        <v>43</v>
      </c>
      <c r="O129" s="66"/>
      <c r="P129" s="184">
        <f>O129*H129</f>
        <v>0</v>
      </c>
      <c r="Q129" s="184">
        <v>1</v>
      </c>
      <c r="R129" s="184">
        <f>Q129*H129</f>
        <v>0.23</v>
      </c>
      <c r="S129" s="184">
        <v>0</v>
      </c>
      <c r="T129" s="185">
        <f>S129*H129</f>
        <v>0</v>
      </c>
      <c r="U129" s="36"/>
      <c r="V129" s="36"/>
      <c r="W129" s="36"/>
      <c r="X129" s="36"/>
      <c r="Y129" s="36"/>
      <c r="Z129" s="36"/>
      <c r="AA129" s="36"/>
      <c r="AB129" s="36"/>
      <c r="AC129" s="36"/>
      <c r="AD129" s="36"/>
      <c r="AE129" s="36"/>
      <c r="AR129" s="186" t="s">
        <v>240</v>
      </c>
      <c r="AT129" s="186" t="s">
        <v>237</v>
      </c>
      <c r="AU129" s="186" t="s">
        <v>82</v>
      </c>
      <c r="AY129" s="19" t="s">
        <v>139</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206</v>
      </c>
      <c r="BM129" s="186" t="s">
        <v>757</v>
      </c>
    </row>
    <row r="130" spans="1:65" s="2" customFormat="1" ht="11.25">
      <c r="A130" s="36"/>
      <c r="B130" s="37"/>
      <c r="C130" s="38"/>
      <c r="D130" s="188" t="s">
        <v>149</v>
      </c>
      <c r="E130" s="38"/>
      <c r="F130" s="189" t="s">
        <v>416</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149</v>
      </c>
      <c r="AU130" s="19" t="s">
        <v>82</v>
      </c>
    </row>
    <row r="131" spans="1:65" s="13" customFormat="1" ht="11.25">
      <c r="B131" s="194"/>
      <c r="C131" s="195"/>
      <c r="D131" s="188" t="s">
        <v>153</v>
      </c>
      <c r="E131" s="195"/>
      <c r="F131" s="197" t="s">
        <v>758</v>
      </c>
      <c r="G131" s="195"/>
      <c r="H131" s="198">
        <v>0.23</v>
      </c>
      <c r="I131" s="199"/>
      <c r="J131" s="195"/>
      <c r="K131" s="195"/>
      <c r="L131" s="200"/>
      <c r="M131" s="201"/>
      <c r="N131" s="202"/>
      <c r="O131" s="202"/>
      <c r="P131" s="202"/>
      <c r="Q131" s="202"/>
      <c r="R131" s="202"/>
      <c r="S131" s="202"/>
      <c r="T131" s="203"/>
      <c r="AT131" s="204" t="s">
        <v>153</v>
      </c>
      <c r="AU131" s="204" t="s">
        <v>82</v>
      </c>
      <c r="AV131" s="13" t="s">
        <v>82</v>
      </c>
      <c r="AW131" s="13" t="s">
        <v>4</v>
      </c>
      <c r="AX131" s="13" t="s">
        <v>80</v>
      </c>
      <c r="AY131" s="204" t="s">
        <v>139</v>
      </c>
    </row>
    <row r="132" spans="1:65" s="2" customFormat="1" ht="14.45" customHeight="1">
      <c r="A132" s="36"/>
      <c r="B132" s="37"/>
      <c r="C132" s="175" t="s">
        <v>194</v>
      </c>
      <c r="D132" s="175" t="s">
        <v>142</v>
      </c>
      <c r="E132" s="176" t="s">
        <v>419</v>
      </c>
      <c r="F132" s="177" t="s">
        <v>420</v>
      </c>
      <c r="G132" s="178" t="s">
        <v>145</v>
      </c>
      <c r="H132" s="179">
        <v>722.08</v>
      </c>
      <c r="I132" s="180"/>
      <c r="J132" s="181">
        <f>ROUND(I132*H132,2)</f>
        <v>0</v>
      </c>
      <c r="K132" s="177" t="s">
        <v>146</v>
      </c>
      <c r="L132" s="41"/>
      <c r="M132" s="182" t="s">
        <v>19</v>
      </c>
      <c r="N132" s="183" t="s">
        <v>43</v>
      </c>
      <c r="O132" s="66"/>
      <c r="P132" s="184">
        <f>O132*H132</f>
        <v>0</v>
      </c>
      <c r="Q132" s="184">
        <v>8.8000000000000003E-4</v>
      </c>
      <c r="R132" s="184">
        <f>Q132*H132</f>
        <v>0.63543040000000006</v>
      </c>
      <c r="S132" s="184">
        <v>0</v>
      </c>
      <c r="T132" s="185">
        <f>S132*H132</f>
        <v>0</v>
      </c>
      <c r="U132" s="36"/>
      <c r="V132" s="36"/>
      <c r="W132" s="36"/>
      <c r="X132" s="36"/>
      <c r="Y132" s="36"/>
      <c r="Z132" s="36"/>
      <c r="AA132" s="36"/>
      <c r="AB132" s="36"/>
      <c r="AC132" s="36"/>
      <c r="AD132" s="36"/>
      <c r="AE132" s="36"/>
      <c r="AR132" s="186" t="s">
        <v>206</v>
      </c>
      <c r="AT132" s="186" t="s">
        <v>142</v>
      </c>
      <c r="AU132" s="186" t="s">
        <v>82</v>
      </c>
      <c r="AY132" s="19" t="s">
        <v>139</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206</v>
      </c>
      <c r="BM132" s="186" t="s">
        <v>759</v>
      </c>
    </row>
    <row r="133" spans="1:65" s="2" customFormat="1" ht="11.25">
      <c r="A133" s="36"/>
      <c r="B133" s="37"/>
      <c r="C133" s="38"/>
      <c r="D133" s="188" t="s">
        <v>149</v>
      </c>
      <c r="E133" s="38"/>
      <c r="F133" s="189" t="s">
        <v>422</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149</v>
      </c>
      <c r="AU133" s="19" t="s">
        <v>82</v>
      </c>
    </row>
    <row r="134" spans="1:65" s="2" customFormat="1" ht="39">
      <c r="A134" s="36"/>
      <c r="B134" s="37"/>
      <c r="C134" s="38"/>
      <c r="D134" s="188" t="s">
        <v>151</v>
      </c>
      <c r="E134" s="38"/>
      <c r="F134" s="193" t="s">
        <v>423</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151</v>
      </c>
      <c r="AU134" s="19" t="s">
        <v>82</v>
      </c>
    </row>
    <row r="135" spans="1:65" s="15" customFormat="1" ht="11.25">
      <c r="B135" s="216"/>
      <c r="C135" s="217"/>
      <c r="D135" s="188" t="s">
        <v>153</v>
      </c>
      <c r="E135" s="218" t="s">
        <v>19</v>
      </c>
      <c r="F135" s="219" t="s">
        <v>755</v>
      </c>
      <c r="G135" s="217"/>
      <c r="H135" s="218" t="s">
        <v>19</v>
      </c>
      <c r="I135" s="220"/>
      <c r="J135" s="217"/>
      <c r="K135" s="217"/>
      <c r="L135" s="221"/>
      <c r="M135" s="222"/>
      <c r="N135" s="223"/>
      <c r="O135" s="223"/>
      <c r="P135" s="223"/>
      <c r="Q135" s="223"/>
      <c r="R135" s="223"/>
      <c r="S135" s="223"/>
      <c r="T135" s="224"/>
      <c r="AT135" s="225" t="s">
        <v>153</v>
      </c>
      <c r="AU135" s="225" t="s">
        <v>82</v>
      </c>
      <c r="AV135" s="15" t="s">
        <v>80</v>
      </c>
      <c r="AW135" s="15" t="s">
        <v>31</v>
      </c>
      <c r="AX135" s="15" t="s">
        <v>72</v>
      </c>
      <c r="AY135" s="225" t="s">
        <v>139</v>
      </c>
    </row>
    <row r="136" spans="1:65" s="13" customFormat="1" ht="11.25">
      <c r="B136" s="194"/>
      <c r="C136" s="195"/>
      <c r="D136" s="188" t="s">
        <v>153</v>
      </c>
      <c r="E136" s="196" t="s">
        <v>19</v>
      </c>
      <c r="F136" s="197" t="s">
        <v>703</v>
      </c>
      <c r="G136" s="195"/>
      <c r="H136" s="198">
        <v>277.69</v>
      </c>
      <c r="I136" s="199"/>
      <c r="J136" s="195"/>
      <c r="K136" s="195"/>
      <c r="L136" s="200"/>
      <c r="M136" s="201"/>
      <c r="N136" s="202"/>
      <c r="O136" s="202"/>
      <c r="P136" s="202"/>
      <c r="Q136" s="202"/>
      <c r="R136" s="202"/>
      <c r="S136" s="202"/>
      <c r="T136" s="203"/>
      <c r="AT136" s="204" t="s">
        <v>153</v>
      </c>
      <c r="AU136" s="204" t="s">
        <v>82</v>
      </c>
      <c r="AV136" s="13" t="s">
        <v>82</v>
      </c>
      <c r="AW136" s="13" t="s">
        <v>31</v>
      </c>
      <c r="AX136" s="13" t="s">
        <v>72</v>
      </c>
      <c r="AY136" s="204" t="s">
        <v>139</v>
      </c>
    </row>
    <row r="137" spans="1:65" s="13" customFormat="1" ht="11.25">
      <c r="B137" s="194"/>
      <c r="C137" s="195"/>
      <c r="D137" s="188" t="s">
        <v>153</v>
      </c>
      <c r="E137" s="196" t="s">
        <v>19</v>
      </c>
      <c r="F137" s="197" t="s">
        <v>704</v>
      </c>
      <c r="G137" s="195"/>
      <c r="H137" s="198">
        <v>444.39</v>
      </c>
      <c r="I137" s="199"/>
      <c r="J137" s="195"/>
      <c r="K137" s="195"/>
      <c r="L137" s="200"/>
      <c r="M137" s="201"/>
      <c r="N137" s="202"/>
      <c r="O137" s="202"/>
      <c r="P137" s="202"/>
      <c r="Q137" s="202"/>
      <c r="R137" s="202"/>
      <c r="S137" s="202"/>
      <c r="T137" s="203"/>
      <c r="AT137" s="204" t="s">
        <v>153</v>
      </c>
      <c r="AU137" s="204" t="s">
        <v>82</v>
      </c>
      <c r="AV137" s="13" t="s">
        <v>82</v>
      </c>
      <c r="AW137" s="13" t="s">
        <v>31</v>
      </c>
      <c r="AX137" s="13" t="s">
        <v>72</v>
      </c>
      <c r="AY137" s="204" t="s">
        <v>139</v>
      </c>
    </row>
    <row r="138" spans="1:65" s="14" customFormat="1" ht="11.25">
      <c r="B138" s="205"/>
      <c r="C138" s="206"/>
      <c r="D138" s="188" t="s">
        <v>153</v>
      </c>
      <c r="E138" s="207" t="s">
        <v>19</v>
      </c>
      <c r="F138" s="208" t="s">
        <v>188</v>
      </c>
      <c r="G138" s="206"/>
      <c r="H138" s="209">
        <v>722.07999999999993</v>
      </c>
      <c r="I138" s="210"/>
      <c r="J138" s="206"/>
      <c r="K138" s="206"/>
      <c r="L138" s="211"/>
      <c r="M138" s="212"/>
      <c r="N138" s="213"/>
      <c r="O138" s="213"/>
      <c r="P138" s="213"/>
      <c r="Q138" s="213"/>
      <c r="R138" s="213"/>
      <c r="S138" s="213"/>
      <c r="T138" s="214"/>
      <c r="AT138" s="215" t="s">
        <v>153</v>
      </c>
      <c r="AU138" s="215" t="s">
        <v>82</v>
      </c>
      <c r="AV138" s="14" t="s">
        <v>147</v>
      </c>
      <c r="AW138" s="14" t="s">
        <v>31</v>
      </c>
      <c r="AX138" s="14" t="s">
        <v>80</v>
      </c>
      <c r="AY138" s="215" t="s">
        <v>139</v>
      </c>
    </row>
    <row r="139" spans="1:65" s="2" customFormat="1" ht="24.2" customHeight="1">
      <c r="A139" s="36"/>
      <c r="B139" s="37"/>
      <c r="C139" s="226" t="s">
        <v>203</v>
      </c>
      <c r="D139" s="226" t="s">
        <v>237</v>
      </c>
      <c r="E139" s="227" t="s">
        <v>424</v>
      </c>
      <c r="F139" s="228" t="s">
        <v>425</v>
      </c>
      <c r="G139" s="229" t="s">
        <v>145</v>
      </c>
      <c r="H139" s="230">
        <v>830.39200000000005</v>
      </c>
      <c r="I139" s="231"/>
      <c r="J139" s="232">
        <f>ROUND(I139*H139,2)</f>
        <v>0</v>
      </c>
      <c r="K139" s="228" t="s">
        <v>146</v>
      </c>
      <c r="L139" s="233"/>
      <c r="M139" s="234" t="s">
        <v>19</v>
      </c>
      <c r="N139" s="235" t="s">
        <v>43</v>
      </c>
      <c r="O139" s="66"/>
      <c r="P139" s="184">
        <f>O139*H139</f>
        <v>0</v>
      </c>
      <c r="Q139" s="184">
        <v>5.1999999999999998E-3</v>
      </c>
      <c r="R139" s="184">
        <f>Q139*H139</f>
        <v>4.3180383999999998</v>
      </c>
      <c r="S139" s="184">
        <v>0</v>
      </c>
      <c r="T139" s="185">
        <f>S139*H139</f>
        <v>0</v>
      </c>
      <c r="U139" s="36"/>
      <c r="V139" s="36"/>
      <c r="W139" s="36"/>
      <c r="X139" s="36"/>
      <c r="Y139" s="36"/>
      <c r="Z139" s="36"/>
      <c r="AA139" s="36"/>
      <c r="AB139" s="36"/>
      <c r="AC139" s="36"/>
      <c r="AD139" s="36"/>
      <c r="AE139" s="36"/>
      <c r="AR139" s="186" t="s">
        <v>240</v>
      </c>
      <c r="AT139" s="186" t="s">
        <v>237</v>
      </c>
      <c r="AU139" s="186" t="s">
        <v>82</v>
      </c>
      <c r="AY139" s="19" t="s">
        <v>139</v>
      </c>
      <c r="BE139" s="187">
        <f>IF(N139="základní",J139,0)</f>
        <v>0</v>
      </c>
      <c r="BF139" s="187">
        <f>IF(N139="snížená",J139,0)</f>
        <v>0</v>
      </c>
      <c r="BG139" s="187">
        <f>IF(N139="zákl. přenesená",J139,0)</f>
        <v>0</v>
      </c>
      <c r="BH139" s="187">
        <f>IF(N139="sníž. přenesená",J139,0)</f>
        <v>0</v>
      </c>
      <c r="BI139" s="187">
        <f>IF(N139="nulová",J139,0)</f>
        <v>0</v>
      </c>
      <c r="BJ139" s="19" t="s">
        <v>80</v>
      </c>
      <c r="BK139" s="187">
        <f>ROUND(I139*H139,2)</f>
        <v>0</v>
      </c>
      <c r="BL139" s="19" t="s">
        <v>206</v>
      </c>
      <c r="BM139" s="186" t="s">
        <v>760</v>
      </c>
    </row>
    <row r="140" spans="1:65" s="2" customFormat="1" ht="19.5">
      <c r="A140" s="36"/>
      <c r="B140" s="37"/>
      <c r="C140" s="38"/>
      <c r="D140" s="188" t="s">
        <v>149</v>
      </c>
      <c r="E140" s="38"/>
      <c r="F140" s="189" t="s">
        <v>425</v>
      </c>
      <c r="G140" s="38"/>
      <c r="H140" s="38"/>
      <c r="I140" s="190"/>
      <c r="J140" s="38"/>
      <c r="K140" s="38"/>
      <c r="L140" s="41"/>
      <c r="M140" s="191"/>
      <c r="N140" s="192"/>
      <c r="O140" s="66"/>
      <c r="P140" s="66"/>
      <c r="Q140" s="66"/>
      <c r="R140" s="66"/>
      <c r="S140" s="66"/>
      <c r="T140" s="67"/>
      <c r="U140" s="36"/>
      <c r="V140" s="36"/>
      <c r="W140" s="36"/>
      <c r="X140" s="36"/>
      <c r="Y140" s="36"/>
      <c r="Z140" s="36"/>
      <c r="AA140" s="36"/>
      <c r="AB140" s="36"/>
      <c r="AC140" s="36"/>
      <c r="AD140" s="36"/>
      <c r="AE140" s="36"/>
      <c r="AT140" s="19" t="s">
        <v>149</v>
      </c>
      <c r="AU140" s="19" t="s">
        <v>82</v>
      </c>
    </row>
    <row r="141" spans="1:65" s="2" customFormat="1" ht="14.45" customHeight="1">
      <c r="A141" s="36"/>
      <c r="B141" s="37"/>
      <c r="C141" s="175" t="s">
        <v>215</v>
      </c>
      <c r="D141" s="175" t="s">
        <v>142</v>
      </c>
      <c r="E141" s="176" t="s">
        <v>427</v>
      </c>
      <c r="F141" s="177" t="s">
        <v>428</v>
      </c>
      <c r="G141" s="178" t="s">
        <v>145</v>
      </c>
      <c r="H141" s="179">
        <v>179.166</v>
      </c>
      <c r="I141" s="180"/>
      <c r="J141" s="181">
        <f>ROUND(I141*H141,2)</f>
        <v>0</v>
      </c>
      <c r="K141" s="177" t="s">
        <v>146</v>
      </c>
      <c r="L141" s="41"/>
      <c r="M141" s="182" t="s">
        <v>19</v>
      </c>
      <c r="N141" s="183" t="s">
        <v>43</v>
      </c>
      <c r="O141" s="66"/>
      <c r="P141" s="184">
        <f>O141*H141</f>
        <v>0</v>
      </c>
      <c r="Q141" s="184">
        <v>1.9000000000000001E-4</v>
      </c>
      <c r="R141" s="184">
        <f>Q141*H141</f>
        <v>3.4041540000000002E-2</v>
      </c>
      <c r="S141" s="184">
        <v>0</v>
      </c>
      <c r="T141" s="185">
        <f>S141*H141</f>
        <v>0</v>
      </c>
      <c r="U141" s="36"/>
      <c r="V141" s="36"/>
      <c r="W141" s="36"/>
      <c r="X141" s="36"/>
      <c r="Y141" s="36"/>
      <c r="Z141" s="36"/>
      <c r="AA141" s="36"/>
      <c r="AB141" s="36"/>
      <c r="AC141" s="36"/>
      <c r="AD141" s="36"/>
      <c r="AE141" s="36"/>
      <c r="AR141" s="186" t="s">
        <v>206</v>
      </c>
      <c r="AT141" s="186" t="s">
        <v>142</v>
      </c>
      <c r="AU141" s="186" t="s">
        <v>82</v>
      </c>
      <c r="AY141" s="19" t="s">
        <v>139</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206</v>
      </c>
      <c r="BM141" s="186" t="s">
        <v>761</v>
      </c>
    </row>
    <row r="142" spans="1:65" s="2" customFormat="1" ht="11.25">
      <c r="A142" s="36"/>
      <c r="B142" s="37"/>
      <c r="C142" s="38"/>
      <c r="D142" s="188" t="s">
        <v>149</v>
      </c>
      <c r="E142" s="38"/>
      <c r="F142" s="189" t="s">
        <v>430</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149</v>
      </c>
      <c r="AU142" s="19" t="s">
        <v>82</v>
      </c>
    </row>
    <row r="143" spans="1:65" s="2" customFormat="1" ht="39">
      <c r="A143" s="36"/>
      <c r="B143" s="37"/>
      <c r="C143" s="38"/>
      <c r="D143" s="188" t="s">
        <v>151</v>
      </c>
      <c r="E143" s="38"/>
      <c r="F143" s="193" t="s">
        <v>423</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151</v>
      </c>
      <c r="AU143" s="19" t="s">
        <v>82</v>
      </c>
    </row>
    <row r="144" spans="1:65" s="15" customFormat="1" ht="11.25">
      <c r="B144" s="216"/>
      <c r="C144" s="217"/>
      <c r="D144" s="188" t="s">
        <v>153</v>
      </c>
      <c r="E144" s="218" t="s">
        <v>19</v>
      </c>
      <c r="F144" s="219" t="s">
        <v>750</v>
      </c>
      <c r="G144" s="217"/>
      <c r="H144" s="218" t="s">
        <v>19</v>
      </c>
      <c r="I144" s="220"/>
      <c r="J144" s="217"/>
      <c r="K144" s="217"/>
      <c r="L144" s="221"/>
      <c r="M144" s="222"/>
      <c r="N144" s="223"/>
      <c r="O144" s="223"/>
      <c r="P144" s="223"/>
      <c r="Q144" s="223"/>
      <c r="R144" s="223"/>
      <c r="S144" s="223"/>
      <c r="T144" s="224"/>
      <c r="AT144" s="225" t="s">
        <v>153</v>
      </c>
      <c r="AU144" s="225" t="s">
        <v>82</v>
      </c>
      <c r="AV144" s="15" t="s">
        <v>80</v>
      </c>
      <c r="AW144" s="15" t="s">
        <v>31</v>
      </c>
      <c r="AX144" s="15" t="s">
        <v>72</v>
      </c>
      <c r="AY144" s="225" t="s">
        <v>139</v>
      </c>
    </row>
    <row r="145" spans="1:65" s="13" customFormat="1" ht="11.25">
      <c r="B145" s="194"/>
      <c r="C145" s="195"/>
      <c r="D145" s="188" t="s">
        <v>153</v>
      </c>
      <c r="E145" s="196" t="s">
        <v>19</v>
      </c>
      <c r="F145" s="197" t="s">
        <v>762</v>
      </c>
      <c r="G145" s="195"/>
      <c r="H145" s="198">
        <v>41.17</v>
      </c>
      <c r="I145" s="199"/>
      <c r="J145" s="195"/>
      <c r="K145" s="195"/>
      <c r="L145" s="200"/>
      <c r="M145" s="201"/>
      <c r="N145" s="202"/>
      <c r="O145" s="202"/>
      <c r="P145" s="202"/>
      <c r="Q145" s="202"/>
      <c r="R145" s="202"/>
      <c r="S145" s="202"/>
      <c r="T145" s="203"/>
      <c r="AT145" s="204" t="s">
        <v>153</v>
      </c>
      <c r="AU145" s="204" t="s">
        <v>82</v>
      </c>
      <c r="AV145" s="13" t="s">
        <v>82</v>
      </c>
      <c r="AW145" s="13" t="s">
        <v>31</v>
      </c>
      <c r="AX145" s="13" t="s">
        <v>72</v>
      </c>
      <c r="AY145" s="204" t="s">
        <v>139</v>
      </c>
    </row>
    <row r="146" spans="1:65" s="13" customFormat="1" ht="11.25">
      <c r="B146" s="194"/>
      <c r="C146" s="195"/>
      <c r="D146" s="188" t="s">
        <v>153</v>
      </c>
      <c r="E146" s="196" t="s">
        <v>19</v>
      </c>
      <c r="F146" s="197" t="s">
        <v>763</v>
      </c>
      <c r="G146" s="195"/>
      <c r="H146" s="198">
        <v>16.36</v>
      </c>
      <c r="I146" s="199"/>
      <c r="J146" s="195"/>
      <c r="K146" s="195"/>
      <c r="L146" s="200"/>
      <c r="M146" s="201"/>
      <c r="N146" s="202"/>
      <c r="O146" s="202"/>
      <c r="P146" s="202"/>
      <c r="Q146" s="202"/>
      <c r="R146" s="202"/>
      <c r="S146" s="202"/>
      <c r="T146" s="203"/>
      <c r="AT146" s="204" t="s">
        <v>153</v>
      </c>
      <c r="AU146" s="204" t="s">
        <v>82</v>
      </c>
      <c r="AV146" s="13" t="s">
        <v>82</v>
      </c>
      <c r="AW146" s="13" t="s">
        <v>31</v>
      </c>
      <c r="AX146" s="13" t="s">
        <v>72</v>
      </c>
      <c r="AY146" s="204" t="s">
        <v>139</v>
      </c>
    </row>
    <row r="147" spans="1:65" s="15" customFormat="1" ht="11.25">
      <c r="B147" s="216"/>
      <c r="C147" s="217"/>
      <c r="D147" s="188" t="s">
        <v>153</v>
      </c>
      <c r="E147" s="218" t="s">
        <v>19</v>
      </c>
      <c r="F147" s="219" t="s">
        <v>739</v>
      </c>
      <c r="G147" s="217"/>
      <c r="H147" s="218" t="s">
        <v>19</v>
      </c>
      <c r="I147" s="220"/>
      <c r="J147" s="217"/>
      <c r="K147" s="217"/>
      <c r="L147" s="221"/>
      <c r="M147" s="222"/>
      <c r="N147" s="223"/>
      <c r="O147" s="223"/>
      <c r="P147" s="223"/>
      <c r="Q147" s="223"/>
      <c r="R147" s="223"/>
      <c r="S147" s="223"/>
      <c r="T147" s="224"/>
      <c r="AT147" s="225" t="s">
        <v>153</v>
      </c>
      <c r="AU147" s="225" t="s">
        <v>82</v>
      </c>
      <c r="AV147" s="15" t="s">
        <v>80</v>
      </c>
      <c r="AW147" s="15" t="s">
        <v>31</v>
      </c>
      <c r="AX147" s="15" t="s">
        <v>72</v>
      </c>
      <c r="AY147" s="225" t="s">
        <v>139</v>
      </c>
    </row>
    <row r="148" spans="1:65" s="13" customFormat="1" ht="11.25">
      <c r="B148" s="194"/>
      <c r="C148" s="195"/>
      <c r="D148" s="188" t="s">
        <v>153</v>
      </c>
      <c r="E148" s="196" t="s">
        <v>19</v>
      </c>
      <c r="F148" s="197" t="s">
        <v>740</v>
      </c>
      <c r="G148" s="195"/>
      <c r="H148" s="198">
        <v>43.353000000000002</v>
      </c>
      <c r="I148" s="199"/>
      <c r="J148" s="195"/>
      <c r="K148" s="195"/>
      <c r="L148" s="200"/>
      <c r="M148" s="201"/>
      <c r="N148" s="202"/>
      <c r="O148" s="202"/>
      <c r="P148" s="202"/>
      <c r="Q148" s="202"/>
      <c r="R148" s="202"/>
      <c r="S148" s="202"/>
      <c r="T148" s="203"/>
      <c r="AT148" s="204" t="s">
        <v>153</v>
      </c>
      <c r="AU148" s="204" t="s">
        <v>82</v>
      </c>
      <c r="AV148" s="13" t="s">
        <v>82</v>
      </c>
      <c r="AW148" s="13" t="s">
        <v>31</v>
      </c>
      <c r="AX148" s="13" t="s">
        <v>72</v>
      </c>
      <c r="AY148" s="204" t="s">
        <v>139</v>
      </c>
    </row>
    <row r="149" spans="1:65" s="15" customFormat="1" ht="11.25">
      <c r="B149" s="216"/>
      <c r="C149" s="217"/>
      <c r="D149" s="188" t="s">
        <v>153</v>
      </c>
      <c r="E149" s="218" t="s">
        <v>19</v>
      </c>
      <c r="F149" s="219" t="s">
        <v>764</v>
      </c>
      <c r="G149" s="217"/>
      <c r="H149" s="218" t="s">
        <v>19</v>
      </c>
      <c r="I149" s="220"/>
      <c r="J149" s="217"/>
      <c r="K149" s="217"/>
      <c r="L149" s="221"/>
      <c r="M149" s="222"/>
      <c r="N149" s="223"/>
      <c r="O149" s="223"/>
      <c r="P149" s="223"/>
      <c r="Q149" s="223"/>
      <c r="R149" s="223"/>
      <c r="S149" s="223"/>
      <c r="T149" s="224"/>
      <c r="AT149" s="225" t="s">
        <v>153</v>
      </c>
      <c r="AU149" s="225" t="s">
        <v>82</v>
      </c>
      <c r="AV149" s="15" t="s">
        <v>80</v>
      </c>
      <c r="AW149" s="15" t="s">
        <v>31</v>
      </c>
      <c r="AX149" s="15" t="s">
        <v>72</v>
      </c>
      <c r="AY149" s="225" t="s">
        <v>139</v>
      </c>
    </row>
    <row r="150" spans="1:65" s="13" customFormat="1" ht="11.25">
      <c r="B150" s="194"/>
      <c r="C150" s="195"/>
      <c r="D150" s="188" t="s">
        <v>153</v>
      </c>
      <c r="E150" s="196" t="s">
        <v>19</v>
      </c>
      <c r="F150" s="197" t="s">
        <v>765</v>
      </c>
      <c r="G150" s="195"/>
      <c r="H150" s="198">
        <v>38.171999999999997</v>
      </c>
      <c r="I150" s="199"/>
      <c r="J150" s="195"/>
      <c r="K150" s="195"/>
      <c r="L150" s="200"/>
      <c r="M150" s="201"/>
      <c r="N150" s="202"/>
      <c r="O150" s="202"/>
      <c r="P150" s="202"/>
      <c r="Q150" s="202"/>
      <c r="R150" s="202"/>
      <c r="S150" s="202"/>
      <c r="T150" s="203"/>
      <c r="AT150" s="204" t="s">
        <v>153</v>
      </c>
      <c r="AU150" s="204" t="s">
        <v>82</v>
      </c>
      <c r="AV150" s="13" t="s">
        <v>82</v>
      </c>
      <c r="AW150" s="13" t="s">
        <v>31</v>
      </c>
      <c r="AX150" s="13" t="s">
        <v>72</v>
      </c>
      <c r="AY150" s="204" t="s">
        <v>139</v>
      </c>
    </row>
    <row r="151" spans="1:65" s="15" customFormat="1" ht="11.25">
      <c r="B151" s="216"/>
      <c r="C151" s="217"/>
      <c r="D151" s="188" t="s">
        <v>153</v>
      </c>
      <c r="E151" s="218" t="s">
        <v>19</v>
      </c>
      <c r="F151" s="219" t="s">
        <v>766</v>
      </c>
      <c r="G151" s="217"/>
      <c r="H151" s="218" t="s">
        <v>19</v>
      </c>
      <c r="I151" s="220"/>
      <c r="J151" s="217"/>
      <c r="K151" s="217"/>
      <c r="L151" s="221"/>
      <c r="M151" s="222"/>
      <c r="N151" s="223"/>
      <c r="O151" s="223"/>
      <c r="P151" s="223"/>
      <c r="Q151" s="223"/>
      <c r="R151" s="223"/>
      <c r="S151" s="223"/>
      <c r="T151" s="224"/>
      <c r="AT151" s="225" t="s">
        <v>153</v>
      </c>
      <c r="AU151" s="225" t="s">
        <v>82</v>
      </c>
      <c r="AV151" s="15" t="s">
        <v>80</v>
      </c>
      <c r="AW151" s="15" t="s">
        <v>31</v>
      </c>
      <c r="AX151" s="15" t="s">
        <v>72</v>
      </c>
      <c r="AY151" s="225" t="s">
        <v>139</v>
      </c>
    </row>
    <row r="152" spans="1:65" s="13" customFormat="1" ht="11.25">
      <c r="B152" s="194"/>
      <c r="C152" s="195"/>
      <c r="D152" s="188" t="s">
        <v>153</v>
      </c>
      <c r="E152" s="196" t="s">
        <v>19</v>
      </c>
      <c r="F152" s="197" t="s">
        <v>767</v>
      </c>
      <c r="G152" s="195"/>
      <c r="H152" s="198">
        <v>7.7990000000000004</v>
      </c>
      <c r="I152" s="199"/>
      <c r="J152" s="195"/>
      <c r="K152" s="195"/>
      <c r="L152" s="200"/>
      <c r="M152" s="201"/>
      <c r="N152" s="202"/>
      <c r="O152" s="202"/>
      <c r="P152" s="202"/>
      <c r="Q152" s="202"/>
      <c r="R152" s="202"/>
      <c r="S152" s="202"/>
      <c r="T152" s="203"/>
      <c r="AT152" s="204" t="s">
        <v>153</v>
      </c>
      <c r="AU152" s="204" t="s">
        <v>82</v>
      </c>
      <c r="AV152" s="13" t="s">
        <v>82</v>
      </c>
      <c r="AW152" s="13" t="s">
        <v>31</v>
      </c>
      <c r="AX152" s="13" t="s">
        <v>72</v>
      </c>
      <c r="AY152" s="204" t="s">
        <v>139</v>
      </c>
    </row>
    <row r="153" spans="1:65" s="15" customFormat="1" ht="11.25">
      <c r="B153" s="216"/>
      <c r="C153" s="217"/>
      <c r="D153" s="188" t="s">
        <v>153</v>
      </c>
      <c r="E153" s="218" t="s">
        <v>19</v>
      </c>
      <c r="F153" s="219" t="s">
        <v>741</v>
      </c>
      <c r="G153" s="217"/>
      <c r="H153" s="218" t="s">
        <v>19</v>
      </c>
      <c r="I153" s="220"/>
      <c r="J153" s="217"/>
      <c r="K153" s="217"/>
      <c r="L153" s="221"/>
      <c r="M153" s="222"/>
      <c r="N153" s="223"/>
      <c r="O153" s="223"/>
      <c r="P153" s="223"/>
      <c r="Q153" s="223"/>
      <c r="R153" s="223"/>
      <c r="S153" s="223"/>
      <c r="T153" s="224"/>
      <c r="AT153" s="225" t="s">
        <v>153</v>
      </c>
      <c r="AU153" s="225" t="s">
        <v>82</v>
      </c>
      <c r="AV153" s="15" t="s">
        <v>80</v>
      </c>
      <c r="AW153" s="15" t="s">
        <v>31</v>
      </c>
      <c r="AX153" s="15" t="s">
        <v>72</v>
      </c>
      <c r="AY153" s="225" t="s">
        <v>139</v>
      </c>
    </row>
    <row r="154" spans="1:65" s="13" customFormat="1" ht="11.25">
      <c r="B154" s="194"/>
      <c r="C154" s="195"/>
      <c r="D154" s="188" t="s">
        <v>153</v>
      </c>
      <c r="E154" s="196" t="s">
        <v>19</v>
      </c>
      <c r="F154" s="197" t="s">
        <v>768</v>
      </c>
      <c r="G154" s="195"/>
      <c r="H154" s="198">
        <v>32.311999999999998</v>
      </c>
      <c r="I154" s="199"/>
      <c r="J154" s="195"/>
      <c r="K154" s="195"/>
      <c r="L154" s="200"/>
      <c r="M154" s="201"/>
      <c r="N154" s="202"/>
      <c r="O154" s="202"/>
      <c r="P154" s="202"/>
      <c r="Q154" s="202"/>
      <c r="R154" s="202"/>
      <c r="S154" s="202"/>
      <c r="T154" s="203"/>
      <c r="AT154" s="204" t="s">
        <v>153</v>
      </c>
      <c r="AU154" s="204" t="s">
        <v>82</v>
      </c>
      <c r="AV154" s="13" t="s">
        <v>82</v>
      </c>
      <c r="AW154" s="13" t="s">
        <v>31</v>
      </c>
      <c r="AX154" s="13" t="s">
        <v>72</v>
      </c>
      <c r="AY154" s="204" t="s">
        <v>139</v>
      </c>
    </row>
    <row r="155" spans="1:65" s="14" customFormat="1" ht="11.25">
      <c r="B155" s="205"/>
      <c r="C155" s="206"/>
      <c r="D155" s="188" t="s">
        <v>153</v>
      </c>
      <c r="E155" s="207" t="s">
        <v>19</v>
      </c>
      <c r="F155" s="208" t="s">
        <v>188</v>
      </c>
      <c r="G155" s="206"/>
      <c r="H155" s="209">
        <v>179.166</v>
      </c>
      <c r="I155" s="210"/>
      <c r="J155" s="206"/>
      <c r="K155" s="206"/>
      <c r="L155" s="211"/>
      <c r="M155" s="212"/>
      <c r="N155" s="213"/>
      <c r="O155" s="213"/>
      <c r="P155" s="213"/>
      <c r="Q155" s="213"/>
      <c r="R155" s="213"/>
      <c r="S155" s="213"/>
      <c r="T155" s="214"/>
      <c r="AT155" s="215" t="s">
        <v>153</v>
      </c>
      <c r="AU155" s="215" t="s">
        <v>82</v>
      </c>
      <c r="AV155" s="14" t="s">
        <v>147</v>
      </c>
      <c r="AW155" s="14" t="s">
        <v>31</v>
      </c>
      <c r="AX155" s="14" t="s">
        <v>80</v>
      </c>
      <c r="AY155" s="215" t="s">
        <v>139</v>
      </c>
    </row>
    <row r="156" spans="1:65" s="2" customFormat="1" ht="14.45" customHeight="1">
      <c r="A156" s="36"/>
      <c r="B156" s="37"/>
      <c r="C156" s="226" t="s">
        <v>220</v>
      </c>
      <c r="D156" s="226" t="s">
        <v>237</v>
      </c>
      <c r="E156" s="227" t="s">
        <v>431</v>
      </c>
      <c r="F156" s="228" t="s">
        <v>432</v>
      </c>
      <c r="G156" s="229" t="s">
        <v>145</v>
      </c>
      <c r="H156" s="230">
        <v>206.041</v>
      </c>
      <c r="I156" s="231"/>
      <c r="J156" s="232">
        <f>ROUND(I156*H156,2)</f>
        <v>0</v>
      </c>
      <c r="K156" s="228" t="s">
        <v>146</v>
      </c>
      <c r="L156" s="233"/>
      <c r="M156" s="234" t="s">
        <v>19</v>
      </c>
      <c r="N156" s="235" t="s">
        <v>43</v>
      </c>
      <c r="O156" s="66"/>
      <c r="P156" s="184">
        <f>O156*H156</f>
        <v>0</v>
      </c>
      <c r="Q156" s="184">
        <v>1.9E-3</v>
      </c>
      <c r="R156" s="184">
        <f>Q156*H156</f>
        <v>0.39147789999999999</v>
      </c>
      <c r="S156" s="184">
        <v>0</v>
      </c>
      <c r="T156" s="185">
        <f>S156*H156</f>
        <v>0</v>
      </c>
      <c r="U156" s="36"/>
      <c r="V156" s="36"/>
      <c r="W156" s="36"/>
      <c r="X156" s="36"/>
      <c r="Y156" s="36"/>
      <c r="Z156" s="36"/>
      <c r="AA156" s="36"/>
      <c r="AB156" s="36"/>
      <c r="AC156" s="36"/>
      <c r="AD156" s="36"/>
      <c r="AE156" s="36"/>
      <c r="AR156" s="186" t="s">
        <v>240</v>
      </c>
      <c r="AT156" s="186" t="s">
        <v>237</v>
      </c>
      <c r="AU156" s="186" t="s">
        <v>82</v>
      </c>
      <c r="AY156" s="19" t="s">
        <v>139</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206</v>
      </c>
      <c r="BM156" s="186" t="s">
        <v>769</v>
      </c>
    </row>
    <row r="157" spans="1:65" s="2" customFormat="1" ht="11.25">
      <c r="A157" s="36"/>
      <c r="B157" s="37"/>
      <c r="C157" s="38"/>
      <c r="D157" s="188" t="s">
        <v>149</v>
      </c>
      <c r="E157" s="38"/>
      <c r="F157" s="189" t="s">
        <v>432</v>
      </c>
      <c r="G157" s="38"/>
      <c r="H157" s="38"/>
      <c r="I157" s="190"/>
      <c r="J157" s="38"/>
      <c r="K157" s="38"/>
      <c r="L157" s="41"/>
      <c r="M157" s="191"/>
      <c r="N157" s="192"/>
      <c r="O157" s="66"/>
      <c r="P157" s="66"/>
      <c r="Q157" s="66"/>
      <c r="R157" s="66"/>
      <c r="S157" s="66"/>
      <c r="T157" s="67"/>
      <c r="U157" s="36"/>
      <c r="V157" s="36"/>
      <c r="W157" s="36"/>
      <c r="X157" s="36"/>
      <c r="Y157" s="36"/>
      <c r="Z157" s="36"/>
      <c r="AA157" s="36"/>
      <c r="AB157" s="36"/>
      <c r="AC157" s="36"/>
      <c r="AD157" s="36"/>
      <c r="AE157" s="36"/>
      <c r="AT157" s="19" t="s">
        <v>149</v>
      </c>
      <c r="AU157" s="19" t="s">
        <v>82</v>
      </c>
    </row>
    <row r="158" spans="1:65" s="13" customFormat="1" ht="11.25">
      <c r="B158" s="194"/>
      <c r="C158" s="195"/>
      <c r="D158" s="188" t="s">
        <v>153</v>
      </c>
      <c r="E158" s="195"/>
      <c r="F158" s="197" t="s">
        <v>770</v>
      </c>
      <c r="G158" s="195"/>
      <c r="H158" s="198">
        <v>206.041</v>
      </c>
      <c r="I158" s="199"/>
      <c r="J158" s="195"/>
      <c r="K158" s="195"/>
      <c r="L158" s="200"/>
      <c r="M158" s="201"/>
      <c r="N158" s="202"/>
      <c r="O158" s="202"/>
      <c r="P158" s="202"/>
      <c r="Q158" s="202"/>
      <c r="R158" s="202"/>
      <c r="S158" s="202"/>
      <c r="T158" s="203"/>
      <c r="AT158" s="204" t="s">
        <v>153</v>
      </c>
      <c r="AU158" s="204" t="s">
        <v>82</v>
      </c>
      <c r="AV158" s="13" t="s">
        <v>82</v>
      </c>
      <c r="AW158" s="13" t="s">
        <v>4</v>
      </c>
      <c r="AX158" s="13" t="s">
        <v>80</v>
      </c>
      <c r="AY158" s="204" t="s">
        <v>139</v>
      </c>
    </row>
    <row r="159" spans="1:65" s="2" customFormat="1" ht="14.45" customHeight="1">
      <c r="A159" s="36"/>
      <c r="B159" s="37"/>
      <c r="C159" s="175" t="s">
        <v>226</v>
      </c>
      <c r="D159" s="175" t="s">
        <v>142</v>
      </c>
      <c r="E159" s="176" t="s">
        <v>435</v>
      </c>
      <c r="F159" s="177" t="s">
        <v>436</v>
      </c>
      <c r="G159" s="178" t="s">
        <v>159</v>
      </c>
      <c r="H159" s="179">
        <v>322.7</v>
      </c>
      <c r="I159" s="180"/>
      <c r="J159" s="181">
        <f>ROUND(I159*H159,2)</f>
        <v>0</v>
      </c>
      <c r="K159" s="177" t="s">
        <v>146</v>
      </c>
      <c r="L159" s="41"/>
      <c r="M159" s="182" t="s">
        <v>19</v>
      </c>
      <c r="N159" s="183" t="s">
        <v>43</v>
      </c>
      <c r="O159" s="66"/>
      <c r="P159" s="184">
        <f>O159*H159</f>
        <v>0</v>
      </c>
      <c r="Q159" s="184">
        <v>1.8000000000000001E-4</v>
      </c>
      <c r="R159" s="184">
        <f>Q159*H159</f>
        <v>5.8085999999999999E-2</v>
      </c>
      <c r="S159" s="184">
        <v>0</v>
      </c>
      <c r="T159" s="185">
        <f>S159*H159</f>
        <v>0</v>
      </c>
      <c r="U159" s="36"/>
      <c r="V159" s="36"/>
      <c r="W159" s="36"/>
      <c r="X159" s="36"/>
      <c r="Y159" s="36"/>
      <c r="Z159" s="36"/>
      <c r="AA159" s="36"/>
      <c r="AB159" s="36"/>
      <c r="AC159" s="36"/>
      <c r="AD159" s="36"/>
      <c r="AE159" s="36"/>
      <c r="AR159" s="186" t="s">
        <v>206</v>
      </c>
      <c r="AT159" s="186" t="s">
        <v>142</v>
      </c>
      <c r="AU159" s="186" t="s">
        <v>82</v>
      </c>
      <c r="AY159" s="19" t="s">
        <v>139</v>
      </c>
      <c r="BE159" s="187">
        <f>IF(N159="základní",J159,0)</f>
        <v>0</v>
      </c>
      <c r="BF159" s="187">
        <f>IF(N159="snížená",J159,0)</f>
        <v>0</v>
      </c>
      <c r="BG159" s="187">
        <f>IF(N159="zákl. přenesená",J159,0)</f>
        <v>0</v>
      </c>
      <c r="BH159" s="187">
        <f>IF(N159="sníž. přenesená",J159,0)</f>
        <v>0</v>
      </c>
      <c r="BI159" s="187">
        <f>IF(N159="nulová",J159,0)</f>
        <v>0</v>
      </c>
      <c r="BJ159" s="19" t="s">
        <v>80</v>
      </c>
      <c r="BK159" s="187">
        <f>ROUND(I159*H159,2)</f>
        <v>0</v>
      </c>
      <c r="BL159" s="19" t="s">
        <v>206</v>
      </c>
      <c r="BM159" s="186" t="s">
        <v>771</v>
      </c>
    </row>
    <row r="160" spans="1:65" s="2" customFormat="1" ht="11.25">
      <c r="A160" s="36"/>
      <c r="B160" s="37"/>
      <c r="C160" s="38"/>
      <c r="D160" s="188" t="s">
        <v>149</v>
      </c>
      <c r="E160" s="38"/>
      <c r="F160" s="189" t="s">
        <v>438</v>
      </c>
      <c r="G160" s="38"/>
      <c r="H160" s="38"/>
      <c r="I160" s="190"/>
      <c r="J160" s="38"/>
      <c r="K160" s="38"/>
      <c r="L160" s="41"/>
      <c r="M160" s="191"/>
      <c r="N160" s="192"/>
      <c r="O160" s="66"/>
      <c r="P160" s="66"/>
      <c r="Q160" s="66"/>
      <c r="R160" s="66"/>
      <c r="S160" s="66"/>
      <c r="T160" s="67"/>
      <c r="U160" s="36"/>
      <c r="V160" s="36"/>
      <c r="W160" s="36"/>
      <c r="X160" s="36"/>
      <c r="Y160" s="36"/>
      <c r="Z160" s="36"/>
      <c r="AA160" s="36"/>
      <c r="AB160" s="36"/>
      <c r="AC160" s="36"/>
      <c r="AD160" s="36"/>
      <c r="AE160" s="36"/>
      <c r="AT160" s="19" t="s">
        <v>149</v>
      </c>
      <c r="AU160" s="19" t="s">
        <v>82</v>
      </c>
    </row>
    <row r="161" spans="1:65" s="2" customFormat="1" ht="39">
      <c r="A161" s="36"/>
      <c r="B161" s="37"/>
      <c r="C161" s="38"/>
      <c r="D161" s="188" t="s">
        <v>151</v>
      </c>
      <c r="E161" s="38"/>
      <c r="F161" s="193" t="s">
        <v>423</v>
      </c>
      <c r="G161" s="38"/>
      <c r="H161" s="38"/>
      <c r="I161" s="190"/>
      <c r="J161" s="38"/>
      <c r="K161" s="38"/>
      <c r="L161" s="41"/>
      <c r="M161" s="191"/>
      <c r="N161" s="192"/>
      <c r="O161" s="66"/>
      <c r="P161" s="66"/>
      <c r="Q161" s="66"/>
      <c r="R161" s="66"/>
      <c r="S161" s="66"/>
      <c r="T161" s="67"/>
      <c r="U161" s="36"/>
      <c r="V161" s="36"/>
      <c r="W161" s="36"/>
      <c r="X161" s="36"/>
      <c r="Y161" s="36"/>
      <c r="Z161" s="36"/>
      <c r="AA161" s="36"/>
      <c r="AB161" s="36"/>
      <c r="AC161" s="36"/>
      <c r="AD161" s="36"/>
      <c r="AE161" s="36"/>
      <c r="AT161" s="19" t="s">
        <v>151</v>
      </c>
      <c r="AU161" s="19" t="s">
        <v>82</v>
      </c>
    </row>
    <row r="162" spans="1:65" s="13" customFormat="1" ht="11.25">
      <c r="B162" s="194"/>
      <c r="C162" s="195"/>
      <c r="D162" s="188" t="s">
        <v>153</v>
      </c>
      <c r="E162" s="196" t="s">
        <v>19</v>
      </c>
      <c r="F162" s="197" t="s">
        <v>772</v>
      </c>
      <c r="G162" s="195"/>
      <c r="H162" s="198">
        <v>79.709999999999994</v>
      </c>
      <c r="I162" s="199"/>
      <c r="J162" s="195"/>
      <c r="K162" s="195"/>
      <c r="L162" s="200"/>
      <c r="M162" s="201"/>
      <c r="N162" s="202"/>
      <c r="O162" s="202"/>
      <c r="P162" s="202"/>
      <c r="Q162" s="202"/>
      <c r="R162" s="202"/>
      <c r="S162" s="202"/>
      <c r="T162" s="203"/>
      <c r="AT162" s="204" t="s">
        <v>153</v>
      </c>
      <c r="AU162" s="204" t="s">
        <v>82</v>
      </c>
      <c r="AV162" s="13" t="s">
        <v>82</v>
      </c>
      <c r="AW162" s="13" t="s">
        <v>31</v>
      </c>
      <c r="AX162" s="13" t="s">
        <v>72</v>
      </c>
      <c r="AY162" s="204" t="s">
        <v>139</v>
      </c>
    </row>
    <row r="163" spans="1:65" s="13" customFormat="1" ht="11.25">
      <c r="B163" s="194"/>
      <c r="C163" s="195"/>
      <c r="D163" s="188" t="s">
        <v>153</v>
      </c>
      <c r="E163" s="196" t="s">
        <v>19</v>
      </c>
      <c r="F163" s="197" t="s">
        <v>773</v>
      </c>
      <c r="G163" s="195"/>
      <c r="H163" s="198">
        <v>139.69</v>
      </c>
      <c r="I163" s="199"/>
      <c r="J163" s="195"/>
      <c r="K163" s="195"/>
      <c r="L163" s="200"/>
      <c r="M163" s="201"/>
      <c r="N163" s="202"/>
      <c r="O163" s="202"/>
      <c r="P163" s="202"/>
      <c r="Q163" s="202"/>
      <c r="R163" s="202"/>
      <c r="S163" s="202"/>
      <c r="T163" s="203"/>
      <c r="AT163" s="204" t="s">
        <v>153</v>
      </c>
      <c r="AU163" s="204" t="s">
        <v>82</v>
      </c>
      <c r="AV163" s="13" t="s">
        <v>82</v>
      </c>
      <c r="AW163" s="13" t="s">
        <v>31</v>
      </c>
      <c r="AX163" s="13" t="s">
        <v>72</v>
      </c>
      <c r="AY163" s="204" t="s">
        <v>139</v>
      </c>
    </row>
    <row r="164" spans="1:65" s="13" customFormat="1" ht="11.25">
      <c r="B164" s="194"/>
      <c r="C164" s="195"/>
      <c r="D164" s="188" t="s">
        <v>153</v>
      </c>
      <c r="E164" s="196" t="s">
        <v>19</v>
      </c>
      <c r="F164" s="197" t="s">
        <v>774</v>
      </c>
      <c r="G164" s="195"/>
      <c r="H164" s="198">
        <v>66.239999999999995</v>
      </c>
      <c r="I164" s="199"/>
      <c r="J164" s="195"/>
      <c r="K164" s="195"/>
      <c r="L164" s="200"/>
      <c r="M164" s="201"/>
      <c r="N164" s="202"/>
      <c r="O164" s="202"/>
      <c r="P164" s="202"/>
      <c r="Q164" s="202"/>
      <c r="R164" s="202"/>
      <c r="S164" s="202"/>
      <c r="T164" s="203"/>
      <c r="AT164" s="204" t="s">
        <v>153</v>
      </c>
      <c r="AU164" s="204" t="s">
        <v>82</v>
      </c>
      <c r="AV164" s="13" t="s">
        <v>82</v>
      </c>
      <c r="AW164" s="13" t="s">
        <v>31</v>
      </c>
      <c r="AX164" s="13" t="s">
        <v>72</v>
      </c>
      <c r="AY164" s="204" t="s">
        <v>139</v>
      </c>
    </row>
    <row r="165" spans="1:65" s="13" customFormat="1" ht="11.25">
      <c r="B165" s="194"/>
      <c r="C165" s="195"/>
      <c r="D165" s="188" t="s">
        <v>153</v>
      </c>
      <c r="E165" s="196" t="s">
        <v>19</v>
      </c>
      <c r="F165" s="197" t="s">
        <v>775</v>
      </c>
      <c r="G165" s="195"/>
      <c r="H165" s="198">
        <v>12.465</v>
      </c>
      <c r="I165" s="199"/>
      <c r="J165" s="195"/>
      <c r="K165" s="195"/>
      <c r="L165" s="200"/>
      <c r="M165" s="201"/>
      <c r="N165" s="202"/>
      <c r="O165" s="202"/>
      <c r="P165" s="202"/>
      <c r="Q165" s="202"/>
      <c r="R165" s="202"/>
      <c r="S165" s="202"/>
      <c r="T165" s="203"/>
      <c r="AT165" s="204" t="s">
        <v>153</v>
      </c>
      <c r="AU165" s="204" t="s">
        <v>82</v>
      </c>
      <c r="AV165" s="13" t="s">
        <v>82</v>
      </c>
      <c r="AW165" s="13" t="s">
        <v>31</v>
      </c>
      <c r="AX165" s="13" t="s">
        <v>72</v>
      </c>
      <c r="AY165" s="204" t="s">
        <v>139</v>
      </c>
    </row>
    <row r="166" spans="1:65" s="13" customFormat="1" ht="11.25">
      <c r="B166" s="194"/>
      <c r="C166" s="195"/>
      <c r="D166" s="188" t="s">
        <v>153</v>
      </c>
      <c r="E166" s="196" t="s">
        <v>19</v>
      </c>
      <c r="F166" s="197" t="s">
        <v>776</v>
      </c>
      <c r="G166" s="195"/>
      <c r="H166" s="198">
        <v>12.38</v>
      </c>
      <c r="I166" s="199"/>
      <c r="J166" s="195"/>
      <c r="K166" s="195"/>
      <c r="L166" s="200"/>
      <c r="M166" s="201"/>
      <c r="N166" s="202"/>
      <c r="O166" s="202"/>
      <c r="P166" s="202"/>
      <c r="Q166" s="202"/>
      <c r="R166" s="202"/>
      <c r="S166" s="202"/>
      <c r="T166" s="203"/>
      <c r="AT166" s="204" t="s">
        <v>153</v>
      </c>
      <c r="AU166" s="204" t="s">
        <v>82</v>
      </c>
      <c r="AV166" s="13" t="s">
        <v>82</v>
      </c>
      <c r="AW166" s="13" t="s">
        <v>31</v>
      </c>
      <c r="AX166" s="13" t="s">
        <v>72</v>
      </c>
      <c r="AY166" s="204" t="s">
        <v>139</v>
      </c>
    </row>
    <row r="167" spans="1:65" s="13" customFormat="1" ht="11.25">
      <c r="B167" s="194"/>
      <c r="C167" s="195"/>
      <c r="D167" s="188" t="s">
        <v>153</v>
      </c>
      <c r="E167" s="196" t="s">
        <v>19</v>
      </c>
      <c r="F167" s="197" t="s">
        <v>777</v>
      </c>
      <c r="G167" s="195"/>
      <c r="H167" s="198">
        <v>12.215</v>
      </c>
      <c r="I167" s="199"/>
      <c r="J167" s="195"/>
      <c r="K167" s="195"/>
      <c r="L167" s="200"/>
      <c r="M167" s="201"/>
      <c r="N167" s="202"/>
      <c r="O167" s="202"/>
      <c r="P167" s="202"/>
      <c r="Q167" s="202"/>
      <c r="R167" s="202"/>
      <c r="S167" s="202"/>
      <c r="T167" s="203"/>
      <c r="AT167" s="204" t="s">
        <v>153</v>
      </c>
      <c r="AU167" s="204" t="s">
        <v>82</v>
      </c>
      <c r="AV167" s="13" t="s">
        <v>82</v>
      </c>
      <c r="AW167" s="13" t="s">
        <v>31</v>
      </c>
      <c r="AX167" s="13" t="s">
        <v>72</v>
      </c>
      <c r="AY167" s="204" t="s">
        <v>139</v>
      </c>
    </row>
    <row r="168" spans="1:65" s="14" customFormat="1" ht="11.25">
      <c r="B168" s="205"/>
      <c r="C168" s="206"/>
      <c r="D168" s="188" t="s">
        <v>153</v>
      </c>
      <c r="E168" s="207" t="s">
        <v>19</v>
      </c>
      <c r="F168" s="208" t="s">
        <v>188</v>
      </c>
      <c r="G168" s="206"/>
      <c r="H168" s="209">
        <v>322.69999999999993</v>
      </c>
      <c r="I168" s="210"/>
      <c r="J168" s="206"/>
      <c r="K168" s="206"/>
      <c r="L168" s="211"/>
      <c r="M168" s="212"/>
      <c r="N168" s="213"/>
      <c r="O168" s="213"/>
      <c r="P168" s="213"/>
      <c r="Q168" s="213"/>
      <c r="R168" s="213"/>
      <c r="S168" s="213"/>
      <c r="T168" s="214"/>
      <c r="AT168" s="215" t="s">
        <v>153</v>
      </c>
      <c r="AU168" s="215" t="s">
        <v>82</v>
      </c>
      <c r="AV168" s="14" t="s">
        <v>147</v>
      </c>
      <c r="AW168" s="14" t="s">
        <v>31</v>
      </c>
      <c r="AX168" s="14" t="s">
        <v>80</v>
      </c>
      <c r="AY168" s="215" t="s">
        <v>139</v>
      </c>
    </row>
    <row r="169" spans="1:65" s="2" customFormat="1" ht="14.45" customHeight="1">
      <c r="A169" s="36"/>
      <c r="B169" s="37"/>
      <c r="C169" s="175" t="s">
        <v>236</v>
      </c>
      <c r="D169" s="175" t="s">
        <v>142</v>
      </c>
      <c r="E169" s="176" t="s">
        <v>778</v>
      </c>
      <c r="F169" s="177" t="s">
        <v>779</v>
      </c>
      <c r="G169" s="178" t="s">
        <v>145</v>
      </c>
      <c r="H169" s="179">
        <v>179.166</v>
      </c>
      <c r="I169" s="180"/>
      <c r="J169" s="181">
        <f>ROUND(I169*H169,2)</f>
        <v>0</v>
      </c>
      <c r="K169" s="177" t="s">
        <v>146</v>
      </c>
      <c r="L169" s="41"/>
      <c r="M169" s="182" t="s">
        <v>19</v>
      </c>
      <c r="N169" s="183" t="s">
        <v>43</v>
      </c>
      <c r="O169" s="66"/>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206</v>
      </c>
      <c r="AT169" s="186" t="s">
        <v>142</v>
      </c>
      <c r="AU169" s="186" t="s">
        <v>82</v>
      </c>
      <c r="AY169" s="19" t="s">
        <v>139</v>
      </c>
      <c r="BE169" s="187">
        <f>IF(N169="základní",J169,0)</f>
        <v>0</v>
      </c>
      <c r="BF169" s="187">
        <f>IF(N169="snížená",J169,0)</f>
        <v>0</v>
      </c>
      <c r="BG169" s="187">
        <f>IF(N169="zákl. přenesená",J169,0)</f>
        <v>0</v>
      </c>
      <c r="BH169" s="187">
        <f>IF(N169="sníž. přenesená",J169,0)</f>
        <v>0</v>
      </c>
      <c r="BI169" s="187">
        <f>IF(N169="nulová",J169,0)</f>
        <v>0</v>
      </c>
      <c r="BJ169" s="19" t="s">
        <v>80</v>
      </c>
      <c r="BK169" s="187">
        <f>ROUND(I169*H169,2)</f>
        <v>0</v>
      </c>
      <c r="BL169" s="19" t="s">
        <v>206</v>
      </c>
      <c r="BM169" s="186" t="s">
        <v>780</v>
      </c>
    </row>
    <row r="170" spans="1:65" s="2" customFormat="1" ht="19.5">
      <c r="A170" s="36"/>
      <c r="B170" s="37"/>
      <c r="C170" s="38"/>
      <c r="D170" s="188" t="s">
        <v>149</v>
      </c>
      <c r="E170" s="38"/>
      <c r="F170" s="189" t="s">
        <v>781</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149</v>
      </c>
      <c r="AU170" s="19" t="s">
        <v>82</v>
      </c>
    </row>
    <row r="171" spans="1:65" s="2" customFormat="1" ht="39">
      <c r="A171" s="36"/>
      <c r="B171" s="37"/>
      <c r="C171" s="38"/>
      <c r="D171" s="188" t="s">
        <v>151</v>
      </c>
      <c r="E171" s="38"/>
      <c r="F171" s="193" t="s">
        <v>423</v>
      </c>
      <c r="G171" s="38"/>
      <c r="H171" s="38"/>
      <c r="I171" s="190"/>
      <c r="J171" s="38"/>
      <c r="K171" s="38"/>
      <c r="L171" s="41"/>
      <c r="M171" s="191"/>
      <c r="N171" s="192"/>
      <c r="O171" s="66"/>
      <c r="P171" s="66"/>
      <c r="Q171" s="66"/>
      <c r="R171" s="66"/>
      <c r="S171" s="66"/>
      <c r="T171" s="67"/>
      <c r="U171" s="36"/>
      <c r="V171" s="36"/>
      <c r="W171" s="36"/>
      <c r="X171" s="36"/>
      <c r="Y171" s="36"/>
      <c r="Z171" s="36"/>
      <c r="AA171" s="36"/>
      <c r="AB171" s="36"/>
      <c r="AC171" s="36"/>
      <c r="AD171" s="36"/>
      <c r="AE171" s="36"/>
      <c r="AT171" s="19" t="s">
        <v>151</v>
      </c>
      <c r="AU171" s="19" t="s">
        <v>82</v>
      </c>
    </row>
    <row r="172" spans="1:65" s="15" customFormat="1" ht="11.25">
      <c r="B172" s="216"/>
      <c r="C172" s="217"/>
      <c r="D172" s="188" t="s">
        <v>153</v>
      </c>
      <c r="E172" s="218" t="s">
        <v>19</v>
      </c>
      <c r="F172" s="219" t="s">
        <v>750</v>
      </c>
      <c r="G172" s="217"/>
      <c r="H172" s="218" t="s">
        <v>19</v>
      </c>
      <c r="I172" s="220"/>
      <c r="J172" s="217"/>
      <c r="K172" s="217"/>
      <c r="L172" s="221"/>
      <c r="M172" s="222"/>
      <c r="N172" s="223"/>
      <c r="O172" s="223"/>
      <c r="P172" s="223"/>
      <c r="Q172" s="223"/>
      <c r="R172" s="223"/>
      <c r="S172" s="223"/>
      <c r="T172" s="224"/>
      <c r="AT172" s="225" t="s">
        <v>153</v>
      </c>
      <c r="AU172" s="225" t="s">
        <v>82</v>
      </c>
      <c r="AV172" s="15" t="s">
        <v>80</v>
      </c>
      <c r="AW172" s="15" t="s">
        <v>31</v>
      </c>
      <c r="AX172" s="15" t="s">
        <v>72</v>
      </c>
      <c r="AY172" s="225" t="s">
        <v>139</v>
      </c>
    </row>
    <row r="173" spans="1:65" s="13" customFormat="1" ht="11.25">
      <c r="B173" s="194"/>
      <c r="C173" s="195"/>
      <c r="D173" s="188" t="s">
        <v>153</v>
      </c>
      <c r="E173" s="196" t="s">
        <v>19</v>
      </c>
      <c r="F173" s="197" t="s">
        <v>762</v>
      </c>
      <c r="G173" s="195"/>
      <c r="H173" s="198">
        <v>41.17</v>
      </c>
      <c r="I173" s="199"/>
      <c r="J173" s="195"/>
      <c r="K173" s="195"/>
      <c r="L173" s="200"/>
      <c r="M173" s="201"/>
      <c r="N173" s="202"/>
      <c r="O173" s="202"/>
      <c r="P173" s="202"/>
      <c r="Q173" s="202"/>
      <c r="R173" s="202"/>
      <c r="S173" s="202"/>
      <c r="T173" s="203"/>
      <c r="AT173" s="204" t="s">
        <v>153</v>
      </c>
      <c r="AU173" s="204" t="s">
        <v>82</v>
      </c>
      <c r="AV173" s="13" t="s">
        <v>82</v>
      </c>
      <c r="AW173" s="13" t="s">
        <v>31</v>
      </c>
      <c r="AX173" s="13" t="s">
        <v>72</v>
      </c>
      <c r="AY173" s="204" t="s">
        <v>139</v>
      </c>
    </row>
    <row r="174" spans="1:65" s="13" customFormat="1" ht="11.25">
      <c r="B174" s="194"/>
      <c r="C174" s="195"/>
      <c r="D174" s="188" t="s">
        <v>153</v>
      </c>
      <c r="E174" s="196" t="s">
        <v>19</v>
      </c>
      <c r="F174" s="197" t="s">
        <v>763</v>
      </c>
      <c r="G174" s="195"/>
      <c r="H174" s="198">
        <v>16.36</v>
      </c>
      <c r="I174" s="199"/>
      <c r="J174" s="195"/>
      <c r="K174" s="195"/>
      <c r="L174" s="200"/>
      <c r="M174" s="201"/>
      <c r="N174" s="202"/>
      <c r="O174" s="202"/>
      <c r="P174" s="202"/>
      <c r="Q174" s="202"/>
      <c r="R174" s="202"/>
      <c r="S174" s="202"/>
      <c r="T174" s="203"/>
      <c r="AT174" s="204" t="s">
        <v>153</v>
      </c>
      <c r="AU174" s="204" t="s">
        <v>82</v>
      </c>
      <c r="AV174" s="13" t="s">
        <v>82</v>
      </c>
      <c r="AW174" s="13" t="s">
        <v>31</v>
      </c>
      <c r="AX174" s="13" t="s">
        <v>72</v>
      </c>
      <c r="AY174" s="204" t="s">
        <v>139</v>
      </c>
    </row>
    <row r="175" spans="1:65" s="15" customFormat="1" ht="11.25">
      <c r="B175" s="216"/>
      <c r="C175" s="217"/>
      <c r="D175" s="188" t="s">
        <v>153</v>
      </c>
      <c r="E175" s="218" t="s">
        <v>19</v>
      </c>
      <c r="F175" s="219" t="s">
        <v>739</v>
      </c>
      <c r="G175" s="217"/>
      <c r="H175" s="218" t="s">
        <v>19</v>
      </c>
      <c r="I175" s="220"/>
      <c r="J175" s="217"/>
      <c r="K175" s="217"/>
      <c r="L175" s="221"/>
      <c r="M175" s="222"/>
      <c r="N175" s="223"/>
      <c r="O175" s="223"/>
      <c r="P175" s="223"/>
      <c r="Q175" s="223"/>
      <c r="R175" s="223"/>
      <c r="S175" s="223"/>
      <c r="T175" s="224"/>
      <c r="AT175" s="225" t="s">
        <v>153</v>
      </c>
      <c r="AU175" s="225" t="s">
        <v>82</v>
      </c>
      <c r="AV175" s="15" t="s">
        <v>80</v>
      </c>
      <c r="AW175" s="15" t="s">
        <v>31</v>
      </c>
      <c r="AX175" s="15" t="s">
        <v>72</v>
      </c>
      <c r="AY175" s="225" t="s">
        <v>139</v>
      </c>
    </row>
    <row r="176" spans="1:65" s="13" customFormat="1" ht="11.25">
      <c r="B176" s="194"/>
      <c r="C176" s="195"/>
      <c r="D176" s="188" t="s">
        <v>153</v>
      </c>
      <c r="E176" s="196" t="s">
        <v>19</v>
      </c>
      <c r="F176" s="197" t="s">
        <v>740</v>
      </c>
      <c r="G176" s="195"/>
      <c r="H176" s="198">
        <v>43.353000000000002</v>
      </c>
      <c r="I176" s="199"/>
      <c r="J176" s="195"/>
      <c r="K176" s="195"/>
      <c r="L176" s="200"/>
      <c r="M176" s="201"/>
      <c r="N176" s="202"/>
      <c r="O176" s="202"/>
      <c r="P176" s="202"/>
      <c r="Q176" s="202"/>
      <c r="R176" s="202"/>
      <c r="S176" s="202"/>
      <c r="T176" s="203"/>
      <c r="AT176" s="204" t="s">
        <v>153</v>
      </c>
      <c r="AU176" s="204" t="s">
        <v>82</v>
      </c>
      <c r="AV176" s="13" t="s">
        <v>82</v>
      </c>
      <c r="AW176" s="13" t="s">
        <v>31</v>
      </c>
      <c r="AX176" s="13" t="s">
        <v>72</v>
      </c>
      <c r="AY176" s="204" t="s">
        <v>139</v>
      </c>
    </row>
    <row r="177" spans="1:65" s="15" customFormat="1" ht="11.25">
      <c r="B177" s="216"/>
      <c r="C177" s="217"/>
      <c r="D177" s="188" t="s">
        <v>153</v>
      </c>
      <c r="E177" s="218" t="s">
        <v>19</v>
      </c>
      <c r="F177" s="219" t="s">
        <v>764</v>
      </c>
      <c r="G177" s="217"/>
      <c r="H177" s="218" t="s">
        <v>19</v>
      </c>
      <c r="I177" s="220"/>
      <c r="J177" s="217"/>
      <c r="K177" s="217"/>
      <c r="L177" s="221"/>
      <c r="M177" s="222"/>
      <c r="N177" s="223"/>
      <c r="O177" s="223"/>
      <c r="P177" s="223"/>
      <c r="Q177" s="223"/>
      <c r="R177" s="223"/>
      <c r="S177" s="223"/>
      <c r="T177" s="224"/>
      <c r="AT177" s="225" t="s">
        <v>153</v>
      </c>
      <c r="AU177" s="225" t="s">
        <v>82</v>
      </c>
      <c r="AV177" s="15" t="s">
        <v>80</v>
      </c>
      <c r="AW177" s="15" t="s">
        <v>31</v>
      </c>
      <c r="AX177" s="15" t="s">
        <v>72</v>
      </c>
      <c r="AY177" s="225" t="s">
        <v>139</v>
      </c>
    </row>
    <row r="178" spans="1:65" s="13" customFormat="1" ht="11.25">
      <c r="B178" s="194"/>
      <c r="C178" s="195"/>
      <c r="D178" s="188" t="s">
        <v>153</v>
      </c>
      <c r="E178" s="196" t="s">
        <v>19</v>
      </c>
      <c r="F178" s="197" t="s">
        <v>765</v>
      </c>
      <c r="G178" s="195"/>
      <c r="H178" s="198">
        <v>38.171999999999997</v>
      </c>
      <c r="I178" s="199"/>
      <c r="J178" s="195"/>
      <c r="K178" s="195"/>
      <c r="L178" s="200"/>
      <c r="M178" s="201"/>
      <c r="N178" s="202"/>
      <c r="O178" s="202"/>
      <c r="P178" s="202"/>
      <c r="Q178" s="202"/>
      <c r="R178" s="202"/>
      <c r="S178" s="202"/>
      <c r="T178" s="203"/>
      <c r="AT178" s="204" t="s">
        <v>153</v>
      </c>
      <c r="AU178" s="204" t="s">
        <v>82</v>
      </c>
      <c r="AV178" s="13" t="s">
        <v>82</v>
      </c>
      <c r="AW178" s="13" t="s">
        <v>31</v>
      </c>
      <c r="AX178" s="13" t="s">
        <v>72</v>
      </c>
      <c r="AY178" s="204" t="s">
        <v>139</v>
      </c>
    </row>
    <row r="179" spans="1:65" s="15" customFormat="1" ht="11.25">
      <c r="B179" s="216"/>
      <c r="C179" s="217"/>
      <c r="D179" s="188" t="s">
        <v>153</v>
      </c>
      <c r="E179" s="218" t="s">
        <v>19</v>
      </c>
      <c r="F179" s="219" t="s">
        <v>766</v>
      </c>
      <c r="G179" s="217"/>
      <c r="H179" s="218" t="s">
        <v>19</v>
      </c>
      <c r="I179" s="220"/>
      <c r="J179" s="217"/>
      <c r="K179" s="217"/>
      <c r="L179" s="221"/>
      <c r="M179" s="222"/>
      <c r="N179" s="223"/>
      <c r="O179" s="223"/>
      <c r="P179" s="223"/>
      <c r="Q179" s="223"/>
      <c r="R179" s="223"/>
      <c r="S179" s="223"/>
      <c r="T179" s="224"/>
      <c r="AT179" s="225" t="s">
        <v>153</v>
      </c>
      <c r="AU179" s="225" t="s">
        <v>82</v>
      </c>
      <c r="AV179" s="15" t="s">
        <v>80</v>
      </c>
      <c r="AW179" s="15" t="s">
        <v>31</v>
      </c>
      <c r="AX179" s="15" t="s">
        <v>72</v>
      </c>
      <c r="AY179" s="225" t="s">
        <v>139</v>
      </c>
    </row>
    <row r="180" spans="1:65" s="13" customFormat="1" ht="11.25">
      <c r="B180" s="194"/>
      <c r="C180" s="195"/>
      <c r="D180" s="188" t="s">
        <v>153</v>
      </c>
      <c r="E180" s="196" t="s">
        <v>19</v>
      </c>
      <c r="F180" s="197" t="s">
        <v>767</v>
      </c>
      <c r="G180" s="195"/>
      <c r="H180" s="198">
        <v>7.7990000000000004</v>
      </c>
      <c r="I180" s="199"/>
      <c r="J180" s="195"/>
      <c r="K180" s="195"/>
      <c r="L180" s="200"/>
      <c r="M180" s="201"/>
      <c r="N180" s="202"/>
      <c r="O180" s="202"/>
      <c r="P180" s="202"/>
      <c r="Q180" s="202"/>
      <c r="R180" s="202"/>
      <c r="S180" s="202"/>
      <c r="T180" s="203"/>
      <c r="AT180" s="204" t="s">
        <v>153</v>
      </c>
      <c r="AU180" s="204" t="s">
        <v>82</v>
      </c>
      <c r="AV180" s="13" t="s">
        <v>82</v>
      </c>
      <c r="AW180" s="13" t="s">
        <v>31</v>
      </c>
      <c r="AX180" s="13" t="s">
        <v>72</v>
      </c>
      <c r="AY180" s="204" t="s">
        <v>139</v>
      </c>
    </row>
    <row r="181" spans="1:65" s="15" customFormat="1" ht="11.25">
      <c r="B181" s="216"/>
      <c r="C181" s="217"/>
      <c r="D181" s="188" t="s">
        <v>153</v>
      </c>
      <c r="E181" s="218" t="s">
        <v>19</v>
      </c>
      <c r="F181" s="219" t="s">
        <v>741</v>
      </c>
      <c r="G181" s="217"/>
      <c r="H181" s="218" t="s">
        <v>19</v>
      </c>
      <c r="I181" s="220"/>
      <c r="J181" s="217"/>
      <c r="K181" s="217"/>
      <c r="L181" s="221"/>
      <c r="M181" s="222"/>
      <c r="N181" s="223"/>
      <c r="O181" s="223"/>
      <c r="P181" s="223"/>
      <c r="Q181" s="223"/>
      <c r="R181" s="223"/>
      <c r="S181" s="223"/>
      <c r="T181" s="224"/>
      <c r="AT181" s="225" t="s">
        <v>153</v>
      </c>
      <c r="AU181" s="225" t="s">
        <v>82</v>
      </c>
      <c r="AV181" s="15" t="s">
        <v>80</v>
      </c>
      <c r="AW181" s="15" t="s">
        <v>31</v>
      </c>
      <c r="AX181" s="15" t="s">
        <v>72</v>
      </c>
      <c r="AY181" s="225" t="s">
        <v>139</v>
      </c>
    </row>
    <row r="182" spans="1:65" s="13" customFormat="1" ht="11.25">
      <c r="B182" s="194"/>
      <c r="C182" s="195"/>
      <c r="D182" s="188" t="s">
        <v>153</v>
      </c>
      <c r="E182" s="196" t="s">
        <v>19</v>
      </c>
      <c r="F182" s="197" t="s">
        <v>768</v>
      </c>
      <c r="G182" s="195"/>
      <c r="H182" s="198">
        <v>32.311999999999998</v>
      </c>
      <c r="I182" s="199"/>
      <c r="J182" s="195"/>
      <c r="K182" s="195"/>
      <c r="L182" s="200"/>
      <c r="M182" s="201"/>
      <c r="N182" s="202"/>
      <c r="O182" s="202"/>
      <c r="P182" s="202"/>
      <c r="Q182" s="202"/>
      <c r="R182" s="202"/>
      <c r="S182" s="202"/>
      <c r="T182" s="203"/>
      <c r="AT182" s="204" t="s">
        <v>153</v>
      </c>
      <c r="AU182" s="204" t="s">
        <v>82</v>
      </c>
      <c r="AV182" s="13" t="s">
        <v>82</v>
      </c>
      <c r="AW182" s="13" t="s">
        <v>31</v>
      </c>
      <c r="AX182" s="13" t="s">
        <v>72</v>
      </c>
      <c r="AY182" s="204" t="s">
        <v>139</v>
      </c>
    </row>
    <row r="183" spans="1:65" s="14" customFormat="1" ht="11.25">
      <c r="B183" s="205"/>
      <c r="C183" s="206"/>
      <c r="D183" s="188" t="s">
        <v>153</v>
      </c>
      <c r="E183" s="207" t="s">
        <v>19</v>
      </c>
      <c r="F183" s="208" t="s">
        <v>188</v>
      </c>
      <c r="G183" s="206"/>
      <c r="H183" s="209">
        <v>179.166</v>
      </c>
      <c r="I183" s="210"/>
      <c r="J183" s="206"/>
      <c r="K183" s="206"/>
      <c r="L183" s="211"/>
      <c r="M183" s="212"/>
      <c r="N183" s="213"/>
      <c r="O183" s="213"/>
      <c r="P183" s="213"/>
      <c r="Q183" s="213"/>
      <c r="R183" s="213"/>
      <c r="S183" s="213"/>
      <c r="T183" s="214"/>
      <c r="AT183" s="215" t="s">
        <v>153</v>
      </c>
      <c r="AU183" s="215" t="s">
        <v>82</v>
      </c>
      <c r="AV183" s="14" t="s">
        <v>147</v>
      </c>
      <c r="AW183" s="14" t="s">
        <v>31</v>
      </c>
      <c r="AX183" s="14" t="s">
        <v>80</v>
      </c>
      <c r="AY183" s="215" t="s">
        <v>139</v>
      </c>
    </row>
    <row r="184" spans="1:65" s="2" customFormat="1" ht="14.45" customHeight="1">
      <c r="A184" s="36"/>
      <c r="B184" s="37"/>
      <c r="C184" s="226" t="s">
        <v>243</v>
      </c>
      <c r="D184" s="226" t="s">
        <v>237</v>
      </c>
      <c r="E184" s="227" t="s">
        <v>782</v>
      </c>
      <c r="F184" s="228" t="s">
        <v>783</v>
      </c>
      <c r="G184" s="229" t="s">
        <v>145</v>
      </c>
      <c r="H184" s="230">
        <v>206.041</v>
      </c>
      <c r="I184" s="231"/>
      <c r="J184" s="232">
        <f>ROUND(I184*H184,2)</f>
        <v>0</v>
      </c>
      <c r="K184" s="228" t="s">
        <v>146</v>
      </c>
      <c r="L184" s="233"/>
      <c r="M184" s="234" t="s">
        <v>19</v>
      </c>
      <c r="N184" s="235" t="s">
        <v>43</v>
      </c>
      <c r="O184" s="66"/>
      <c r="P184" s="184">
        <f>O184*H184</f>
        <v>0</v>
      </c>
      <c r="Q184" s="184">
        <v>1.9E-3</v>
      </c>
      <c r="R184" s="184">
        <f>Q184*H184</f>
        <v>0.39147789999999999</v>
      </c>
      <c r="S184" s="184">
        <v>0</v>
      </c>
      <c r="T184" s="185">
        <f>S184*H184</f>
        <v>0</v>
      </c>
      <c r="U184" s="36"/>
      <c r="V184" s="36"/>
      <c r="W184" s="36"/>
      <c r="X184" s="36"/>
      <c r="Y184" s="36"/>
      <c r="Z184" s="36"/>
      <c r="AA184" s="36"/>
      <c r="AB184" s="36"/>
      <c r="AC184" s="36"/>
      <c r="AD184" s="36"/>
      <c r="AE184" s="36"/>
      <c r="AR184" s="186" t="s">
        <v>240</v>
      </c>
      <c r="AT184" s="186" t="s">
        <v>237</v>
      </c>
      <c r="AU184" s="186" t="s">
        <v>82</v>
      </c>
      <c r="AY184" s="19" t="s">
        <v>139</v>
      </c>
      <c r="BE184" s="187">
        <f>IF(N184="základní",J184,0)</f>
        <v>0</v>
      </c>
      <c r="BF184" s="187">
        <f>IF(N184="snížená",J184,0)</f>
        <v>0</v>
      </c>
      <c r="BG184" s="187">
        <f>IF(N184="zákl. přenesená",J184,0)</f>
        <v>0</v>
      </c>
      <c r="BH184" s="187">
        <f>IF(N184="sníž. přenesená",J184,0)</f>
        <v>0</v>
      </c>
      <c r="BI184" s="187">
        <f>IF(N184="nulová",J184,0)</f>
        <v>0</v>
      </c>
      <c r="BJ184" s="19" t="s">
        <v>80</v>
      </c>
      <c r="BK184" s="187">
        <f>ROUND(I184*H184,2)</f>
        <v>0</v>
      </c>
      <c r="BL184" s="19" t="s">
        <v>206</v>
      </c>
      <c r="BM184" s="186" t="s">
        <v>784</v>
      </c>
    </row>
    <row r="185" spans="1:65" s="2" customFormat="1" ht="11.25">
      <c r="A185" s="36"/>
      <c r="B185" s="37"/>
      <c r="C185" s="38"/>
      <c r="D185" s="188" t="s">
        <v>149</v>
      </c>
      <c r="E185" s="38"/>
      <c r="F185" s="189" t="s">
        <v>783</v>
      </c>
      <c r="G185" s="38"/>
      <c r="H185" s="38"/>
      <c r="I185" s="190"/>
      <c r="J185" s="38"/>
      <c r="K185" s="38"/>
      <c r="L185" s="41"/>
      <c r="M185" s="191"/>
      <c r="N185" s="192"/>
      <c r="O185" s="66"/>
      <c r="P185" s="66"/>
      <c r="Q185" s="66"/>
      <c r="R185" s="66"/>
      <c r="S185" s="66"/>
      <c r="T185" s="67"/>
      <c r="U185" s="36"/>
      <c r="V185" s="36"/>
      <c r="W185" s="36"/>
      <c r="X185" s="36"/>
      <c r="Y185" s="36"/>
      <c r="Z185" s="36"/>
      <c r="AA185" s="36"/>
      <c r="AB185" s="36"/>
      <c r="AC185" s="36"/>
      <c r="AD185" s="36"/>
      <c r="AE185" s="36"/>
      <c r="AT185" s="19" t="s">
        <v>149</v>
      </c>
      <c r="AU185" s="19" t="s">
        <v>82</v>
      </c>
    </row>
    <row r="186" spans="1:65" s="13" customFormat="1" ht="11.25">
      <c r="B186" s="194"/>
      <c r="C186" s="195"/>
      <c r="D186" s="188" t="s">
        <v>153</v>
      </c>
      <c r="E186" s="195"/>
      <c r="F186" s="197" t="s">
        <v>770</v>
      </c>
      <c r="G186" s="195"/>
      <c r="H186" s="198">
        <v>206.041</v>
      </c>
      <c r="I186" s="199"/>
      <c r="J186" s="195"/>
      <c r="K186" s="195"/>
      <c r="L186" s="200"/>
      <c r="M186" s="201"/>
      <c r="N186" s="202"/>
      <c r="O186" s="202"/>
      <c r="P186" s="202"/>
      <c r="Q186" s="202"/>
      <c r="R186" s="202"/>
      <c r="S186" s="202"/>
      <c r="T186" s="203"/>
      <c r="AT186" s="204" t="s">
        <v>153</v>
      </c>
      <c r="AU186" s="204" t="s">
        <v>82</v>
      </c>
      <c r="AV186" s="13" t="s">
        <v>82</v>
      </c>
      <c r="AW186" s="13" t="s">
        <v>4</v>
      </c>
      <c r="AX186" s="13" t="s">
        <v>80</v>
      </c>
      <c r="AY186" s="204" t="s">
        <v>139</v>
      </c>
    </row>
    <row r="187" spans="1:65" s="2" customFormat="1" ht="14.45" customHeight="1">
      <c r="A187" s="36"/>
      <c r="B187" s="37"/>
      <c r="C187" s="226" t="s">
        <v>8</v>
      </c>
      <c r="D187" s="226" t="s">
        <v>237</v>
      </c>
      <c r="E187" s="227" t="s">
        <v>431</v>
      </c>
      <c r="F187" s="228" t="s">
        <v>432</v>
      </c>
      <c r="G187" s="229" t="s">
        <v>145</v>
      </c>
      <c r="H187" s="230">
        <v>371.10500000000002</v>
      </c>
      <c r="I187" s="231"/>
      <c r="J187" s="232">
        <f>ROUND(I187*H187,2)</f>
        <v>0</v>
      </c>
      <c r="K187" s="228" t="s">
        <v>146</v>
      </c>
      <c r="L187" s="233"/>
      <c r="M187" s="234" t="s">
        <v>19</v>
      </c>
      <c r="N187" s="235" t="s">
        <v>43</v>
      </c>
      <c r="O187" s="66"/>
      <c r="P187" s="184">
        <f>O187*H187</f>
        <v>0</v>
      </c>
      <c r="Q187" s="184">
        <v>1.9E-3</v>
      </c>
      <c r="R187" s="184">
        <f>Q187*H187</f>
        <v>0.70509949999999999</v>
      </c>
      <c r="S187" s="184">
        <v>0</v>
      </c>
      <c r="T187" s="185">
        <f>S187*H187</f>
        <v>0</v>
      </c>
      <c r="U187" s="36"/>
      <c r="V187" s="36"/>
      <c r="W187" s="36"/>
      <c r="X187" s="36"/>
      <c r="Y187" s="36"/>
      <c r="Z187" s="36"/>
      <c r="AA187" s="36"/>
      <c r="AB187" s="36"/>
      <c r="AC187" s="36"/>
      <c r="AD187" s="36"/>
      <c r="AE187" s="36"/>
      <c r="AR187" s="186" t="s">
        <v>240</v>
      </c>
      <c r="AT187" s="186" t="s">
        <v>237</v>
      </c>
      <c r="AU187" s="186" t="s">
        <v>82</v>
      </c>
      <c r="AY187" s="19" t="s">
        <v>139</v>
      </c>
      <c r="BE187" s="187">
        <f>IF(N187="základní",J187,0)</f>
        <v>0</v>
      </c>
      <c r="BF187" s="187">
        <f>IF(N187="snížená",J187,0)</f>
        <v>0</v>
      </c>
      <c r="BG187" s="187">
        <f>IF(N187="zákl. přenesená",J187,0)</f>
        <v>0</v>
      </c>
      <c r="BH187" s="187">
        <f>IF(N187="sníž. přenesená",J187,0)</f>
        <v>0</v>
      </c>
      <c r="BI187" s="187">
        <f>IF(N187="nulová",J187,0)</f>
        <v>0</v>
      </c>
      <c r="BJ187" s="19" t="s">
        <v>80</v>
      </c>
      <c r="BK187" s="187">
        <f>ROUND(I187*H187,2)</f>
        <v>0</v>
      </c>
      <c r="BL187" s="19" t="s">
        <v>206</v>
      </c>
      <c r="BM187" s="186" t="s">
        <v>785</v>
      </c>
    </row>
    <row r="188" spans="1:65" s="2" customFormat="1" ht="11.25">
      <c r="A188" s="36"/>
      <c r="B188" s="37"/>
      <c r="C188" s="38"/>
      <c r="D188" s="188" t="s">
        <v>149</v>
      </c>
      <c r="E188" s="38"/>
      <c r="F188" s="189" t="s">
        <v>432</v>
      </c>
      <c r="G188" s="38"/>
      <c r="H188" s="38"/>
      <c r="I188" s="190"/>
      <c r="J188" s="38"/>
      <c r="K188" s="38"/>
      <c r="L188" s="41"/>
      <c r="M188" s="191"/>
      <c r="N188" s="192"/>
      <c r="O188" s="66"/>
      <c r="P188" s="66"/>
      <c r="Q188" s="66"/>
      <c r="R188" s="66"/>
      <c r="S188" s="66"/>
      <c r="T188" s="67"/>
      <c r="U188" s="36"/>
      <c r="V188" s="36"/>
      <c r="W188" s="36"/>
      <c r="X188" s="36"/>
      <c r="Y188" s="36"/>
      <c r="Z188" s="36"/>
      <c r="AA188" s="36"/>
      <c r="AB188" s="36"/>
      <c r="AC188" s="36"/>
      <c r="AD188" s="36"/>
      <c r="AE188" s="36"/>
      <c r="AT188" s="19" t="s">
        <v>149</v>
      </c>
      <c r="AU188" s="19" t="s">
        <v>82</v>
      </c>
    </row>
    <row r="189" spans="1:65" s="13" customFormat="1" ht="11.25">
      <c r="B189" s="194"/>
      <c r="C189" s="195"/>
      <c r="D189" s="188" t="s">
        <v>153</v>
      </c>
      <c r="E189" s="195"/>
      <c r="F189" s="197" t="s">
        <v>786</v>
      </c>
      <c r="G189" s="195"/>
      <c r="H189" s="198">
        <v>371.10500000000002</v>
      </c>
      <c r="I189" s="199"/>
      <c r="J189" s="195"/>
      <c r="K189" s="195"/>
      <c r="L189" s="200"/>
      <c r="M189" s="201"/>
      <c r="N189" s="202"/>
      <c r="O189" s="202"/>
      <c r="P189" s="202"/>
      <c r="Q189" s="202"/>
      <c r="R189" s="202"/>
      <c r="S189" s="202"/>
      <c r="T189" s="203"/>
      <c r="AT189" s="204" t="s">
        <v>153</v>
      </c>
      <c r="AU189" s="204" t="s">
        <v>82</v>
      </c>
      <c r="AV189" s="13" t="s">
        <v>82</v>
      </c>
      <c r="AW189" s="13" t="s">
        <v>4</v>
      </c>
      <c r="AX189" s="13" t="s">
        <v>80</v>
      </c>
      <c r="AY189" s="204" t="s">
        <v>139</v>
      </c>
    </row>
    <row r="190" spans="1:65" s="2" customFormat="1" ht="14.45" customHeight="1">
      <c r="A190" s="36"/>
      <c r="B190" s="37"/>
      <c r="C190" s="175" t="s">
        <v>206</v>
      </c>
      <c r="D190" s="175" t="s">
        <v>142</v>
      </c>
      <c r="E190" s="176" t="s">
        <v>450</v>
      </c>
      <c r="F190" s="177" t="s">
        <v>451</v>
      </c>
      <c r="G190" s="178" t="s">
        <v>265</v>
      </c>
      <c r="H190" s="179">
        <v>612.34400000000005</v>
      </c>
      <c r="I190" s="180"/>
      <c r="J190" s="181">
        <f>ROUND(I190*H190,2)</f>
        <v>0</v>
      </c>
      <c r="K190" s="177" t="s">
        <v>146</v>
      </c>
      <c r="L190" s="41"/>
      <c r="M190" s="182" t="s">
        <v>19</v>
      </c>
      <c r="N190" s="183" t="s">
        <v>43</v>
      </c>
      <c r="O190" s="66"/>
      <c r="P190" s="184">
        <f>O190*H190</f>
        <v>0</v>
      </c>
      <c r="Q190" s="184">
        <v>0</v>
      </c>
      <c r="R190" s="184">
        <f>Q190*H190</f>
        <v>0</v>
      </c>
      <c r="S190" s="184">
        <v>0</v>
      </c>
      <c r="T190" s="185">
        <f>S190*H190</f>
        <v>0</v>
      </c>
      <c r="U190" s="36"/>
      <c r="V190" s="36"/>
      <c r="W190" s="36"/>
      <c r="X190" s="36"/>
      <c r="Y190" s="36"/>
      <c r="Z190" s="36"/>
      <c r="AA190" s="36"/>
      <c r="AB190" s="36"/>
      <c r="AC190" s="36"/>
      <c r="AD190" s="36"/>
      <c r="AE190" s="36"/>
      <c r="AR190" s="186" t="s">
        <v>206</v>
      </c>
      <c r="AT190" s="186" t="s">
        <v>142</v>
      </c>
      <c r="AU190" s="186" t="s">
        <v>82</v>
      </c>
      <c r="AY190" s="19" t="s">
        <v>139</v>
      </c>
      <c r="BE190" s="187">
        <f>IF(N190="základní",J190,0)</f>
        <v>0</v>
      </c>
      <c r="BF190" s="187">
        <f>IF(N190="snížená",J190,0)</f>
        <v>0</v>
      </c>
      <c r="BG190" s="187">
        <f>IF(N190="zákl. přenesená",J190,0)</f>
        <v>0</v>
      </c>
      <c r="BH190" s="187">
        <f>IF(N190="sníž. přenesená",J190,0)</f>
        <v>0</v>
      </c>
      <c r="BI190" s="187">
        <f>IF(N190="nulová",J190,0)</f>
        <v>0</v>
      </c>
      <c r="BJ190" s="19" t="s">
        <v>80</v>
      </c>
      <c r="BK190" s="187">
        <f>ROUND(I190*H190,2)</f>
        <v>0</v>
      </c>
      <c r="BL190" s="19" t="s">
        <v>206</v>
      </c>
      <c r="BM190" s="186" t="s">
        <v>787</v>
      </c>
    </row>
    <row r="191" spans="1:65" s="2" customFormat="1" ht="19.5">
      <c r="A191" s="36"/>
      <c r="B191" s="37"/>
      <c r="C191" s="38"/>
      <c r="D191" s="188" t="s">
        <v>149</v>
      </c>
      <c r="E191" s="38"/>
      <c r="F191" s="189" t="s">
        <v>453</v>
      </c>
      <c r="G191" s="38"/>
      <c r="H191" s="38"/>
      <c r="I191" s="190"/>
      <c r="J191" s="38"/>
      <c r="K191" s="38"/>
      <c r="L191" s="41"/>
      <c r="M191" s="191"/>
      <c r="N191" s="192"/>
      <c r="O191" s="66"/>
      <c r="P191" s="66"/>
      <c r="Q191" s="66"/>
      <c r="R191" s="66"/>
      <c r="S191" s="66"/>
      <c r="T191" s="67"/>
      <c r="U191" s="36"/>
      <c r="V191" s="36"/>
      <c r="W191" s="36"/>
      <c r="X191" s="36"/>
      <c r="Y191" s="36"/>
      <c r="Z191" s="36"/>
      <c r="AA191" s="36"/>
      <c r="AB191" s="36"/>
      <c r="AC191" s="36"/>
      <c r="AD191" s="36"/>
      <c r="AE191" s="36"/>
      <c r="AT191" s="19" t="s">
        <v>149</v>
      </c>
      <c r="AU191" s="19" t="s">
        <v>82</v>
      </c>
    </row>
    <row r="192" spans="1:65" s="2" customFormat="1" ht="39">
      <c r="A192" s="36"/>
      <c r="B192" s="37"/>
      <c r="C192" s="38"/>
      <c r="D192" s="188" t="s">
        <v>151</v>
      </c>
      <c r="E192" s="38"/>
      <c r="F192" s="193" t="s">
        <v>423</v>
      </c>
      <c r="G192" s="38"/>
      <c r="H192" s="38"/>
      <c r="I192" s="190"/>
      <c r="J192" s="38"/>
      <c r="K192" s="38"/>
      <c r="L192" s="41"/>
      <c r="M192" s="191"/>
      <c r="N192" s="192"/>
      <c r="O192" s="66"/>
      <c r="P192" s="66"/>
      <c r="Q192" s="66"/>
      <c r="R192" s="66"/>
      <c r="S192" s="66"/>
      <c r="T192" s="67"/>
      <c r="U192" s="36"/>
      <c r="V192" s="36"/>
      <c r="W192" s="36"/>
      <c r="X192" s="36"/>
      <c r="Y192" s="36"/>
      <c r="Z192" s="36"/>
      <c r="AA192" s="36"/>
      <c r="AB192" s="36"/>
      <c r="AC192" s="36"/>
      <c r="AD192" s="36"/>
      <c r="AE192" s="36"/>
      <c r="AT192" s="19" t="s">
        <v>151</v>
      </c>
      <c r="AU192" s="19" t="s">
        <v>82</v>
      </c>
    </row>
    <row r="193" spans="1:65" s="15" customFormat="1" ht="11.25">
      <c r="B193" s="216"/>
      <c r="C193" s="217"/>
      <c r="D193" s="188" t="s">
        <v>153</v>
      </c>
      <c r="E193" s="218" t="s">
        <v>19</v>
      </c>
      <c r="F193" s="219" t="s">
        <v>750</v>
      </c>
      <c r="G193" s="217"/>
      <c r="H193" s="218" t="s">
        <v>19</v>
      </c>
      <c r="I193" s="220"/>
      <c r="J193" s="217"/>
      <c r="K193" s="217"/>
      <c r="L193" s="221"/>
      <c r="M193" s="222"/>
      <c r="N193" s="223"/>
      <c r="O193" s="223"/>
      <c r="P193" s="223"/>
      <c r="Q193" s="223"/>
      <c r="R193" s="223"/>
      <c r="S193" s="223"/>
      <c r="T193" s="224"/>
      <c r="AT193" s="225" t="s">
        <v>153</v>
      </c>
      <c r="AU193" s="225" t="s">
        <v>82</v>
      </c>
      <c r="AV193" s="15" t="s">
        <v>80</v>
      </c>
      <c r="AW193" s="15" t="s">
        <v>31</v>
      </c>
      <c r="AX193" s="15" t="s">
        <v>72</v>
      </c>
      <c r="AY193" s="225" t="s">
        <v>139</v>
      </c>
    </row>
    <row r="194" spans="1:65" s="13" customFormat="1" ht="11.25">
      <c r="B194" s="194"/>
      <c r="C194" s="195"/>
      <c r="D194" s="188" t="s">
        <v>153</v>
      </c>
      <c r="E194" s="196" t="s">
        <v>19</v>
      </c>
      <c r="F194" s="197" t="s">
        <v>788</v>
      </c>
      <c r="G194" s="195"/>
      <c r="H194" s="198">
        <v>23.27</v>
      </c>
      <c r="I194" s="199"/>
      <c r="J194" s="195"/>
      <c r="K194" s="195"/>
      <c r="L194" s="200"/>
      <c r="M194" s="201"/>
      <c r="N194" s="202"/>
      <c r="O194" s="202"/>
      <c r="P194" s="202"/>
      <c r="Q194" s="202"/>
      <c r="R194" s="202"/>
      <c r="S194" s="202"/>
      <c r="T194" s="203"/>
      <c r="AT194" s="204" t="s">
        <v>153</v>
      </c>
      <c r="AU194" s="204" t="s">
        <v>82</v>
      </c>
      <c r="AV194" s="13" t="s">
        <v>82</v>
      </c>
      <c r="AW194" s="13" t="s">
        <v>31</v>
      </c>
      <c r="AX194" s="13" t="s">
        <v>72</v>
      </c>
      <c r="AY194" s="204" t="s">
        <v>139</v>
      </c>
    </row>
    <row r="195" spans="1:65" s="13" customFormat="1" ht="11.25">
      <c r="B195" s="194"/>
      <c r="C195" s="195"/>
      <c r="D195" s="188" t="s">
        <v>153</v>
      </c>
      <c r="E195" s="196" t="s">
        <v>19</v>
      </c>
      <c r="F195" s="197" t="s">
        <v>789</v>
      </c>
      <c r="G195" s="195"/>
      <c r="H195" s="198">
        <v>8.18</v>
      </c>
      <c r="I195" s="199"/>
      <c r="J195" s="195"/>
      <c r="K195" s="195"/>
      <c r="L195" s="200"/>
      <c r="M195" s="201"/>
      <c r="N195" s="202"/>
      <c r="O195" s="202"/>
      <c r="P195" s="202"/>
      <c r="Q195" s="202"/>
      <c r="R195" s="202"/>
      <c r="S195" s="202"/>
      <c r="T195" s="203"/>
      <c r="AT195" s="204" t="s">
        <v>153</v>
      </c>
      <c r="AU195" s="204" t="s">
        <v>82</v>
      </c>
      <c r="AV195" s="13" t="s">
        <v>82</v>
      </c>
      <c r="AW195" s="13" t="s">
        <v>31</v>
      </c>
      <c r="AX195" s="13" t="s">
        <v>72</v>
      </c>
      <c r="AY195" s="204" t="s">
        <v>139</v>
      </c>
    </row>
    <row r="196" spans="1:65" s="15" customFormat="1" ht="11.25">
      <c r="B196" s="216"/>
      <c r="C196" s="217"/>
      <c r="D196" s="188" t="s">
        <v>153</v>
      </c>
      <c r="E196" s="218" t="s">
        <v>19</v>
      </c>
      <c r="F196" s="219" t="s">
        <v>739</v>
      </c>
      <c r="G196" s="217"/>
      <c r="H196" s="218" t="s">
        <v>19</v>
      </c>
      <c r="I196" s="220"/>
      <c r="J196" s="217"/>
      <c r="K196" s="217"/>
      <c r="L196" s="221"/>
      <c r="M196" s="222"/>
      <c r="N196" s="223"/>
      <c r="O196" s="223"/>
      <c r="P196" s="223"/>
      <c r="Q196" s="223"/>
      <c r="R196" s="223"/>
      <c r="S196" s="223"/>
      <c r="T196" s="224"/>
      <c r="AT196" s="225" t="s">
        <v>153</v>
      </c>
      <c r="AU196" s="225" t="s">
        <v>82</v>
      </c>
      <c r="AV196" s="15" t="s">
        <v>80</v>
      </c>
      <c r="AW196" s="15" t="s">
        <v>31</v>
      </c>
      <c r="AX196" s="15" t="s">
        <v>72</v>
      </c>
      <c r="AY196" s="225" t="s">
        <v>139</v>
      </c>
    </row>
    <row r="197" spans="1:65" s="13" customFormat="1" ht="11.25">
      <c r="B197" s="194"/>
      <c r="C197" s="195"/>
      <c r="D197" s="188" t="s">
        <v>153</v>
      </c>
      <c r="E197" s="196" t="s">
        <v>19</v>
      </c>
      <c r="F197" s="197" t="s">
        <v>740</v>
      </c>
      <c r="G197" s="195"/>
      <c r="H197" s="198">
        <v>43.353000000000002</v>
      </c>
      <c r="I197" s="199"/>
      <c r="J197" s="195"/>
      <c r="K197" s="195"/>
      <c r="L197" s="200"/>
      <c r="M197" s="201"/>
      <c r="N197" s="202"/>
      <c r="O197" s="202"/>
      <c r="P197" s="202"/>
      <c r="Q197" s="202"/>
      <c r="R197" s="202"/>
      <c r="S197" s="202"/>
      <c r="T197" s="203"/>
      <c r="AT197" s="204" t="s">
        <v>153</v>
      </c>
      <c r="AU197" s="204" t="s">
        <v>82</v>
      </c>
      <c r="AV197" s="13" t="s">
        <v>82</v>
      </c>
      <c r="AW197" s="13" t="s">
        <v>31</v>
      </c>
      <c r="AX197" s="13" t="s">
        <v>72</v>
      </c>
      <c r="AY197" s="204" t="s">
        <v>139</v>
      </c>
    </row>
    <row r="198" spans="1:65" s="15" customFormat="1" ht="11.25">
      <c r="B198" s="216"/>
      <c r="C198" s="217"/>
      <c r="D198" s="188" t="s">
        <v>153</v>
      </c>
      <c r="E198" s="218" t="s">
        <v>19</v>
      </c>
      <c r="F198" s="219" t="s">
        <v>764</v>
      </c>
      <c r="G198" s="217"/>
      <c r="H198" s="218" t="s">
        <v>19</v>
      </c>
      <c r="I198" s="220"/>
      <c r="J198" s="217"/>
      <c r="K198" s="217"/>
      <c r="L198" s="221"/>
      <c r="M198" s="222"/>
      <c r="N198" s="223"/>
      <c r="O198" s="223"/>
      <c r="P198" s="223"/>
      <c r="Q198" s="223"/>
      <c r="R198" s="223"/>
      <c r="S198" s="223"/>
      <c r="T198" s="224"/>
      <c r="AT198" s="225" t="s">
        <v>153</v>
      </c>
      <c r="AU198" s="225" t="s">
        <v>82</v>
      </c>
      <c r="AV198" s="15" t="s">
        <v>80</v>
      </c>
      <c r="AW198" s="15" t="s">
        <v>31</v>
      </c>
      <c r="AX198" s="15" t="s">
        <v>72</v>
      </c>
      <c r="AY198" s="225" t="s">
        <v>139</v>
      </c>
    </row>
    <row r="199" spans="1:65" s="13" customFormat="1" ht="11.25">
      <c r="B199" s="194"/>
      <c r="C199" s="195"/>
      <c r="D199" s="188" t="s">
        <v>153</v>
      </c>
      <c r="E199" s="196" t="s">
        <v>19</v>
      </c>
      <c r="F199" s="197" t="s">
        <v>765</v>
      </c>
      <c r="G199" s="195"/>
      <c r="H199" s="198">
        <v>38.171999999999997</v>
      </c>
      <c r="I199" s="199"/>
      <c r="J199" s="195"/>
      <c r="K199" s="195"/>
      <c r="L199" s="200"/>
      <c r="M199" s="201"/>
      <c r="N199" s="202"/>
      <c r="O199" s="202"/>
      <c r="P199" s="202"/>
      <c r="Q199" s="202"/>
      <c r="R199" s="202"/>
      <c r="S199" s="202"/>
      <c r="T199" s="203"/>
      <c r="AT199" s="204" t="s">
        <v>153</v>
      </c>
      <c r="AU199" s="204" t="s">
        <v>82</v>
      </c>
      <c r="AV199" s="13" t="s">
        <v>82</v>
      </c>
      <c r="AW199" s="13" t="s">
        <v>31</v>
      </c>
      <c r="AX199" s="13" t="s">
        <v>72</v>
      </c>
      <c r="AY199" s="204" t="s">
        <v>139</v>
      </c>
    </row>
    <row r="200" spans="1:65" s="15" customFormat="1" ht="11.25">
      <c r="B200" s="216"/>
      <c r="C200" s="217"/>
      <c r="D200" s="188" t="s">
        <v>153</v>
      </c>
      <c r="E200" s="218" t="s">
        <v>19</v>
      </c>
      <c r="F200" s="219" t="s">
        <v>766</v>
      </c>
      <c r="G200" s="217"/>
      <c r="H200" s="218" t="s">
        <v>19</v>
      </c>
      <c r="I200" s="220"/>
      <c r="J200" s="217"/>
      <c r="K200" s="217"/>
      <c r="L200" s="221"/>
      <c r="M200" s="222"/>
      <c r="N200" s="223"/>
      <c r="O200" s="223"/>
      <c r="P200" s="223"/>
      <c r="Q200" s="223"/>
      <c r="R200" s="223"/>
      <c r="S200" s="223"/>
      <c r="T200" s="224"/>
      <c r="AT200" s="225" t="s">
        <v>153</v>
      </c>
      <c r="AU200" s="225" t="s">
        <v>82</v>
      </c>
      <c r="AV200" s="15" t="s">
        <v>80</v>
      </c>
      <c r="AW200" s="15" t="s">
        <v>31</v>
      </c>
      <c r="AX200" s="15" t="s">
        <v>72</v>
      </c>
      <c r="AY200" s="225" t="s">
        <v>139</v>
      </c>
    </row>
    <row r="201" spans="1:65" s="13" customFormat="1" ht="11.25">
      <c r="B201" s="194"/>
      <c r="C201" s="195"/>
      <c r="D201" s="188" t="s">
        <v>153</v>
      </c>
      <c r="E201" s="196" t="s">
        <v>19</v>
      </c>
      <c r="F201" s="197" t="s">
        <v>767</v>
      </c>
      <c r="G201" s="195"/>
      <c r="H201" s="198">
        <v>7.7990000000000004</v>
      </c>
      <c r="I201" s="199"/>
      <c r="J201" s="195"/>
      <c r="K201" s="195"/>
      <c r="L201" s="200"/>
      <c r="M201" s="201"/>
      <c r="N201" s="202"/>
      <c r="O201" s="202"/>
      <c r="P201" s="202"/>
      <c r="Q201" s="202"/>
      <c r="R201" s="202"/>
      <c r="S201" s="202"/>
      <c r="T201" s="203"/>
      <c r="AT201" s="204" t="s">
        <v>153</v>
      </c>
      <c r="AU201" s="204" t="s">
        <v>82</v>
      </c>
      <c r="AV201" s="13" t="s">
        <v>82</v>
      </c>
      <c r="AW201" s="13" t="s">
        <v>31</v>
      </c>
      <c r="AX201" s="13" t="s">
        <v>72</v>
      </c>
      <c r="AY201" s="204" t="s">
        <v>139</v>
      </c>
    </row>
    <row r="202" spans="1:65" s="15" customFormat="1" ht="11.25">
      <c r="B202" s="216"/>
      <c r="C202" s="217"/>
      <c r="D202" s="188" t="s">
        <v>153</v>
      </c>
      <c r="E202" s="218" t="s">
        <v>19</v>
      </c>
      <c r="F202" s="219" t="s">
        <v>741</v>
      </c>
      <c r="G202" s="217"/>
      <c r="H202" s="218" t="s">
        <v>19</v>
      </c>
      <c r="I202" s="220"/>
      <c r="J202" s="217"/>
      <c r="K202" s="217"/>
      <c r="L202" s="221"/>
      <c r="M202" s="222"/>
      <c r="N202" s="223"/>
      <c r="O202" s="223"/>
      <c r="P202" s="223"/>
      <c r="Q202" s="223"/>
      <c r="R202" s="223"/>
      <c r="S202" s="223"/>
      <c r="T202" s="224"/>
      <c r="AT202" s="225" t="s">
        <v>153</v>
      </c>
      <c r="AU202" s="225" t="s">
        <v>82</v>
      </c>
      <c r="AV202" s="15" t="s">
        <v>80</v>
      </c>
      <c r="AW202" s="15" t="s">
        <v>31</v>
      </c>
      <c r="AX202" s="15" t="s">
        <v>72</v>
      </c>
      <c r="AY202" s="225" t="s">
        <v>139</v>
      </c>
    </row>
    <row r="203" spans="1:65" s="13" customFormat="1" ht="11.25">
      <c r="B203" s="194"/>
      <c r="C203" s="195"/>
      <c r="D203" s="188" t="s">
        <v>153</v>
      </c>
      <c r="E203" s="196" t="s">
        <v>19</v>
      </c>
      <c r="F203" s="197" t="s">
        <v>768</v>
      </c>
      <c r="G203" s="195"/>
      <c r="H203" s="198">
        <v>32.311999999999998</v>
      </c>
      <c r="I203" s="199"/>
      <c r="J203" s="195"/>
      <c r="K203" s="195"/>
      <c r="L203" s="200"/>
      <c r="M203" s="201"/>
      <c r="N203" s="202"/>
      <c r="O203" s="202"/>
      <c r="P203" s="202"/>
      <c r="Q203" s="202"/>
      <c r="R203" s="202"/>
      <c r="S203" s="202"/>
      <c r="T203" s="203"/>
      <c r="AT203" s="204" t="s">
        <v>153</v>
      </c>
      <c r="AU203" s="204" t="s">
        <v>82</v>
      </c>
      <c r="AV203" s="13" t="s">
        <v>82</v>
      </c>
      <c r="AW203" s="13" t="s">
        <v>31</v>
      </c>
      <c r="AX203" s="13" t="s">
        <v>72</v>
      </c>
      <c r="AY203" s="204" t="s">
        <v>139</v>
      </c>
    </row>
    <row r="204" spans="1:65" s="14" customFormat="1" ht="11.25">
      <c r="B204" s="205"/>
      <c r="C204" s="206"/>
      <c r="D204" s="188" t="s">
        <v>153</v>
      </c>
      <c r="E204" s="207" t="s">
        <v>19</v>
      </c>
      <c r="F204" s="208" t="s">
        <v>188</v>
      </c>
      <c r="G204" s="206"/>
      <c r="H204" s="209">
        <v>153.08600000000001</v>
      </c>
      <c r="I204" s="210"/>
      <c r="J204" s="206"/>
      <c r="K204" s="206"/>
      <c r="L204" s="211"/>
      <c r="M204" s="212"/>
      <c r="N204" s="213"/>
      <c r="O204" s="213"/>
      <c r="P204" s="213"/>
      <c r="Q204" s="213"/>
      <c r="R204" s="213"/>
      <c r="S204" s="213"/>
      <c r="T204" s="214"/>
      <c r="AT204" s="215" t="s">
        <v>153</v>
      </c>
      <c r="AU204" s="215" t="s">
        <v>82</v>
      </c>
      <c r="AV204" s="14" t="s">
        <v>147</v>
      </c>
      <c r="AW204" s="14" t="s">
        <v>31</v>
      </c>
      <c r="AX204" s="14" t="s">
        <v>72</v>
      </c>
      <c r="AY204" s="215" t="s">
        <v>139</v>
      </c>
    </row>
    <row r="205" spans="1:65" s="13" customFormat="1" ht="11.25">
      <c r="B205" s="194"/>
      <c r="C205" s="195"/>
      <c r="D205" s="188" t="s">
        <v>153</v>
      </c>
      <c r="E205" s="196" t="s">
        <v>19</v>
      </c>
      <c r="F205" s="197" t="s">
        <v>790</v>
      </c>
      <c r="G205" s="195"/>
      <c r="H205" s="198">
        <v>612.34400000000005</v>
      </c>
      <c r="I205" s="199"/>
      <c r="J205" s="195"/>
      <c r="K205" s="195"/>
      <c r="L205" s="200"/>
      <c r="M205" s="201"/>
      <c r="N205" s="202"/>
      <c r="O205" s="202"/>
      <c r="P205" s="202"/>
      <c r="Q205" s="202"/>
      <c r="R205" s="202"/>
      <c r="S205" s="202"/>
      <c r="T205" s="203"/>
      <c r="AT205" s="204" t="s">
        <v>153</v>
      </c>
      <c r="AU205" s="204" t="s">
        <v>82</v>
      </c>
      <c r="AV205" s="13" t="s">
        <v>82</v>
      </c>
      <c r="AW205" s="13" t="s">
        <v>31</v>
      </c>
      <c r="AX205" s="13" t="s">
        <v>80</v>
      </c>
      <c r="AY205" s="204" t="s">
        <v>139</v>
      </c>
    </row>
    <row r="206" spans="1:65" s="2" customFormat="1" ht="14.45" customHeight="1">
      <c r="A206" s="36"/>
      <c r="B206" s="37"/>
      <c r="C206" s="226" t="s">
        <v>262</v>
      </c>
      <c r="D206" s="226" t="s">
        <v>237</v>
      </c>
      <c r="E206" s="227" t="s">
        <v>455</v>
      </c>
      <c r="F206" s="228" t="s">
        <v>456</v>
      </c>
      <c r="G206" s="229" t="s">
        <v>265</v>
      </c>
      <c r="H206" s="230">
        <v>642.96100000000001</v>
      </c>
      <c r="I206" s="231"/>
      <c r="J206" s="232">
        <f>ROUND(I206*H206,2)</f>
        <v>0</v>
      </c>
      <c r="K206" s="228" t="s">
        <v>146</v>
      </c>
      <c r="L206" s="233"/>
      <c r="M206" s="234" t="s">
        <v>19</v>
      </c>
      <c r="N206" s="235" t="s">
        <v>43</v>
      </c>
      <c r="O206" s="66"/>
      <c r="P206" s="184">
        <f>O206*H206</f>
        <v>0</v>
      </c>
      <c r="Q206" s="184">
        <v>2.0000000000000002E-5</v>
      </c>
      <c r="R206" s="184">
        <f>Q206*H206</f>
        <v>1.2859220000000001E-2</v>
      </c>
      <c r="S206" s="184">
        <v>0</v>
      </c>
      <c r="T206" s="185">
        <f>S206*H206</f>
        <v>0</v>
      </c>
      <c r="U206" s="36"/>
      <c r="V206" s="36"/>
      <c r="W206" s="36"/>
      <c r="X206" s="36"/>
      <c r="Y206" s="36"/>
      <c r="Z206" s="36"/>
      <c r="AA206" s="36"/>
      <c r="AB206" s="36"/>
      <c r="AC206" s="36"/>
      <c r="AD206" s="36"/>
      <c r="AE206" s="36"/>
      <c r="AR206" s="186" t="s">
        <v>240</v>
      </c>
      <c r="AT206" s="186" t="s">
        <v>237</v>
      </c>
      <c r="AU206" s="186" t="s">
        <v>82</v>
      </c>
      <c r="AY206" s="19" t="s">
        <v>139</v>
      </c>
      <c r="BE206" s="187">
        <f>IF(N206="základní",J206,0)</f>
        <v>0</v>
      </c>
      <c r="BF206" s="187">
        <f>IF(N206="snížená",J206,0)</f>
        <v>0</v>
      </c>
      <c r="BG206" s="187">
        <f>IF(N206="zákl. přenesená",J206,0)</f>
        <v>0</v>
      </c>
      <c r="BH206" s="187">
        <f>IF(N206="sníž. přenesená",J206,0)</f>
        <v>0</v>
      </c>
      <c r="BI206" s="187">
        <f>IF(N206="nulová",J206,0)</f>
        <v>0</v>
      </c>
      <c r="BJ206" s="19" t="s">
        <v>80</v>
      </c>
      <c r="BK206" s="187">
        <f>ROUND(I206*H206,2)</f>
        <v>0</v>
      </c>
      <c r="BL206" s="19" t="s">
        <v>206</v>
      </c>
      <c r="BM206" s="186" t="s">
        <v>791</v>
      </c>
    </row>
    <row r="207" spans="1:65" s="2" customFormat="1" ht="11.25">
      <c r="A207" s="36"/>
      <c r="B207" s="37"/>
      <c r="C207" s="38"/>
      <c r="D207" s="188" t="s">
        <v>149</v>
      </c>
      <c r="E207" s="38"/>
      <c r="F207" s="189" t="s">
        <v>456</v>
      </c>
      <c r="G207" s="38"/>
      <c r="H207" s="38"/>
      <c r="I207" s="190"/>
      <c r="J207" s="38"/>
      <c r="K207" s="38"/>
      <c r="L207" s="41"/>
      <c r="M207" s="191"/>
      <c r="N207" s="192"/>
      <c r="O207" s="66"/>
      <c r="P207" s="66"/>
      <c r="Q207" s="66"/>
      <c r="R207" s="66"/>
      <c r="S207" s="66"/>
      <c r="T207" s="67"/>
      <c r="U207" s="36"/>
      <c r="V207" s="36"/>
      <c r="W207" s="36"/>
      <c r="X207" s="36"/>
      <c r="Y207" s="36"/>
      <c r="Z207" s="36"/>
      <c r="AA207" s="36"/>
      <c r="AB207" s="36"/>
      <c r="AC207" s="36"/>
      <c r="AD207" s="36"/>
      <c r="AE207" s="36"/>
      <c r="AT207" s="19" t="s">
        <v>149</v>
      </c>
      <c r="AU207" s="19" t="s">
        <v>82</v>
      </c>
    </row>
    <row r="208" spans="1:65" s="13" customFormat="1" ht="11.25">
      <c r="B208" s="194"/>
      <c r="C208" s="195"/>
      <c r="D208" s="188" t="s">
        <v>153</v>
      </c>
      <c r="E208" s="195"/>
      <c r="F208" s="197" t="s">
        <v>792</v>
      </c>
      <c r="G208" s="195"/>
      <c r="H208" s="198">
        <v>642.96100000000001</v>
      </c>
      <c r="I208" s="199"/>
      <c r="J208" s="195"/>
      <c r="K208" s="195"/>
      <c r="L208" s="200"/>
      <c r="M208" s="201"/>
      <c r="N208" s="202"/>
      <c r="O208" s="202"/>
      <c r="P208" s="202"/>
      <c r="Q208" s="202"/>
      <c r="R208" s="202"/>
      <c r="S208" s="202"/>
      <c r="T208" s="203"/>
      <c r="AT208" s="204" t="s">
        <v>153</v>
      </c>
      <c r="AU208" s="204" t="s">
        <v>82</v>
      </c>
      <c r="AV208" s="13" t="s">
        <v>82</v>
      </c>
      <c r="AW208" s="13" t="s">
        <v>4</v>
      </c>
      <c r="AX208" s="13" t="s">
        <v>80</v>
      </c>
      <c r="AY208" s="204" t="s">
        <v>139</v>
      </c>
    </row>
    <row r="209" spans="1:65" s="2" customFormat="1" ht="14.45" customHeight="1">
      <c r="A209" s="36"/>
      <c r="B209" s="37"/>
      <c r="C209" s="175" t="s">
        <v>270</v>
      </c>
      <c r="D209" s="175" t="s">
        <v>142</v>
      </c>
      <c r="E209" s="176" t="s">
        <v>468</v>
      </c>
      <c r="F209" s="177" t="s">
        <v>469</v>
      </c>
      <c r="G209" s="178" t="s">
        <v>159</v>
      </c>
      <c r="H209" s="179">
        <v>182.785</v>
      </c>
      <c r="I209" s="180"/>
      <c r="J209" s="181">
        <f>ROUND(I209*H209,2)</f>
        <v>0</v>
      </c>
      <c r="K209" s="177" t="s">
        <v>146</v>
      </c>
      <c r="L209" s="41"/>
      <c r="M209" s="182" t="s">
        <v>19</v>
      </c>
      <c r="N209" s="183" t="s">
        <v>43</v>
      </c>
      <c r="O209" s="66"/>
      <c r="P209" s="184">
        <f>O209*H209</f>
        <v>0</v>
      </c>
      <c r="Q209" s="184">
        <v>5.9999999999999995E-4</v>
      </c>
      <c r="R209" s="184">
        <f>Q209*H209</f>
        <v>0.10967099999999999</v>
      </c>
      <c r="S209" s="184">
        <v>0</v>
      </c>
      <c r="T209" s="185">
        <f>S209*H209</f>
        <v>0</v>
      </c>
      <c r="U209" s="36"/>
      <c r="V209" s="36"/>
      <c r="W209" s="36"/>
      <c r="X209" s="36"/>
      <c r="Y209" s="36"/>
      <c r="Z209" s="36"/>
      <c r="AA209" s="36"/>
      <c r="AB209" s="36"/>
      <c r="AC209" s="36"/>
      <c r="AD209" s="36"/>
      <c r="AE209" s="36"/>
      <c r="AR209" s="186" t="s">
        <v>206</v>
      </c>
      <c r="AT209" s="186" t="s">
        <v>142</v>
      </c>
      <c r="AU209" s="186" t="s">
        <v>82</v>
      </c>
      <c r="AY209" s="19" t="s">
        <v>139</v>
      </c>
      <c r="BE209" s="187">
        <f>IF(N209="základní",J209,0)</f>
        <v>0</v>
      </c>
      <c r="BF209" s="187">
        <f>IF(N209="snížená",J209,0)</f>
        <v>0</v>
      </c>
      <c r="BG209" s="187">
        <f>IF(N209="zákl. přenesená",J209,0)</f>
        <v>0</v>
      </c>
      <c r="BH209" s="187">
        <f>IF(N209="sníž. přenesená",J209,0)</f>
        <v>0</v>
      </c>
      <c r="BI209" s="187">
        <f>IF(N209="nulová",J209,0)</f>
        <v>0</v>
      </c>
      <c r="BJ209" s="19" t="s">
        <v>80</v>
      </c>
      <c r="BK209" s="187">
        <f>ROUND(I209*H209,2)</f>
        <v>0</v>
      </c>
      <c r="BL209" s="19" t="s">
        <v>206</v>
      </c>
      <c r="BM209" s="186" t="s">
        <v>793</v>
      </c>
    </row>
    <row r="210" spans="1:65" s="2" customFormat="1" ht="11.25">
      <c r="A210" s="36"/>
      <c r="B210" s="37"/>
      <c r="C210" s="38"/>
      <c r="D210" s="188" t="s">
        <v>149</v>
      </c>
      <c r="E210" s="38"/>
      <c r="F210" s="189" t="s">
        <v>471</v>
      </c>
      <c r="G210" s="38"/>
      <c r="H210" s="38"/>
      <c r="I210" s="190"/>
      <c r="J210" s="38"/>
      <c r="K210" s="38"/>
      <c r="L210" s="41"/>
      <c r="M210" s="191"/>
      <c r="N210" s="192"/>
      <c r="O210" s="66"/>
      <c r="P210" s="66"/>
      <c r="Q210" s="66"/>
      <c r="R210" s="66"/>
      <c r="S210" s="66"/>
      <c r="T210" s="67"/>
      <c r="U210" s="36"/>
      <c r="V210" s="36"/>
      <c r="W210" s="36"/>
      <c r="X210" s="36"/>
      <c r="Y210" s="36"/>
      <c r="Z210" s="36"/>
      <c r="AA210" s="36"/>
      <c r="AB210" s="36"/>
      <c r="AC210" s="36"/>
      <c r="AD210" s="36"/>
      <c r="AE210" s="36"/>
      <c r="AT210" s="19" t="s">
        <v>149</v>
      </c>
      <c r="AU210" s="19" t="s">
        <v>82</v>
      </c>
    </row>
    <row r="211" spans="1:65" s="2" customFormat="1" ht="39">
      <c r="A211" s="36"/>
      <c r="B211" s="37"/>
      <c r="C211" s="38"/>
      <c r="D211" s="188" t="s">
        <v>151</v>
      </c>
      <c r="E211" s="38"/>
      <c r="F211" s="193" t="s">
        <v>472</v>
      </c>
      <c r="G211" s="38"/>
      <c r="H211" s="38"/>
      <c r="I211" s="190"/>
      <c r="J211" s="38"/>
      <c r="K211" s="38"/>
      <c r="L211" s="41"/>
      <c r="M211" s="191"/>
      <c r="N211" s="192"/>
      <c r="O211" s="66"/>
      <c r="P211" s="66"/>
      <c r="Q211" s="66"/>
      <c r="R211" s="66"/>
      <c r="S211" s="66"/>
      <c r="T211" s="67"/>
      <c r="U211" s="36"/>
      <c r="V211" s="36"/>
      <c r="W211" s="36"/>
      <c r="X211" s="36"/>
      <c r="Y211" s="36"/>
      <c r="Z211" s="36"/>
      <c r="AA211" s="36"/>
      <c r="AB211" s="36"/>
      <c r="AC211" s="36"/>
      <c r="AD211" s="36"/>
      <c r="AE211" s="36"/>
      <c r="AT211" s="19" t="s">
        <v>151</v>
      </c>
      <c r="AU211" s="19" t="s">
        <v>82</v>
      </c>
    </row>
    <row r="212" spans="1:65" s="15" customFormat="1" ht="11.25">
      <c r="B212" s="216"/>
      <c r="C212" s="217"/>
      <c r="D212" s="188" t="s">
        <v>153</v>
      </c>
      <c r="E212" s="218" t="s">
        <v>19</v>
      </c>
      <c r="F212" s="219" t="s">
        <v>766</v>
      </c>
      <c r="G212" s="217"/>
      <c r="H212" s="218" t="s">
        <v>19</v>
      </c>
      <c r="I212" s="220"/>
      <c r="J212" s="217"/>
      <c r="K212" s="217"/>
      <c r="L212" s="221"/>
      <c r="M212" s="222"/>
      <c r="N212" s="223"/>
      <c r="O212" s="223"/>
      <c r="P212" s="223"/>
      <c r="Q212" s="223"/>
      <c r="R212" s="223"/>
      <c r="S212" s="223"/>
      <c r="T212" s="224"/>
      <c r="AT212" s="225" t="s">
        <v>153</v>
      </c>
      <c r="AU212" s="225" t="s">
        <v>82</v>
      </c>
      <c r="AV212" s="15" t="s">
        <v>80</v>
      </c>
      <c r="AW212" s="15" t="s">
        <v>31</v>
      </c>
      <c r="AX212" s="15" t="s">
        <v>72</v>
      </c>
      <c r="AY212" s="225" t="s">
        <v>139</v>
      </c>
    </row>
    <row r="213" spans="1:65" s="13" customFormat="1" ht="11.25">
      <c r="B213" s="194"/>
      <c r="C213" s="195"/>
      <c r="D213" s="188" t="s">
        <v>153</v>
      </c>
      <c r="E213" s="196" t="s">
        <v>19</v>
      </c>
      <c r="F213" s="197" t="s">
        <v>794</v>
      </c>
      <c r="G213" s="195"/>
      <c r="H213" s="198">
        <v>41.045000000000002</v>
      </c>
      <c r="I213" s="199"/>
      <c r="J213" s="195"/>
      <c r="K213" s="195"/>
      <c r="L213" s="200"/>
      <c r="M213" s="201"/>
      <c r="N213" s="202"/>
      <c r="O213" s="202"/>
      <c r="P213" s="202"/>
      <c r="Q213" s="202"/>
      <c r="R213" s="202"/>
      <c r="S213" s="202"/>
      <c r="T213" s="203"/>
      <c r="AT213" s="204" t="s">
        <v>153</v>
      </c>
      <c r="AU213" s="204" t="s">
        <v>82</v>
      </c>
      <c r="AV213" s="13" t="s">
        <v>82</v>
      </c>
      <c r="AW213" s="13" t="s">
        <v>31</v>
      </c>
      <c r="AX213" s="13" t="s">
        <v>72</v>
      </c>
      <c r="AY213" s="204" t="s">
        <v>139</v>
      </c>
    </row>
    <row r="214" spans="1:65" s="15" customFormat="1" ht="11.25">
      <c r="B214" s="216"/>
      <c r="C214" s="217"/>
      <c r="D214" s="188" t="s">
        <v>153</v>
      </c>
      <c r="E214" s="218" t="s">
        <v>19</v>
      </c>
      <c r="F214" s="219" t="s">
        <v>795</v>
      </c>
      <c r="G214" s="217"/>
      <c r="H214" s="218" t="s">
        <v>19</v>
      </c>
      <c r="I214" s="220"/>
      <c r="J214" s="217"/>
      <c r="K214" s="217"/>
      <c r="L214" s="221"/>
      <c r="M214" s="222"/>
      <c r="N214" s="223"/>
      <c r="O214" s="223"/>
      <c r="P214" s="223"/>
      <c r="Q214" s="223"/>
      <c r="R214" s="223"/>
      <c r="S214" s="223"/>
      <c r="T214" s="224"/>
      <c r="AT214" s="225" t="s">
        <v>153</v>
      </c>
      <c r="AU214" s="225" t="s">
        <v>82</v>
      </c>
      <c r="AV214" s="15" t="s">
        <v>80</v>
      </c>
      <c r="AW214" s="15" t="s">
        <v>31</v>
      </c>
      <c r="AX214" s="15" t="s">
        <v>72</v>
      </c>
      <c r="AY214" s="225" t="s">
        <v>139</v>
      </c>
    </row>
    <row r="215" spans="1:65" s="13" customFormat="1" ht="11.25">
      <c r="B215" s="194"/>
      <c r="C215" s="195"/>
      <c r="D215" s="188" t="s">
        <v>153</v>
      </c>
      <c r="E215" s="196" t="s">
        <v>19</v>
      </c>
      <c r="F215" s="197" t="s">
        <v>796</v>
      </c>
      <c r="G215" s="195"/>
      <c r="H215" s="198">
        <v>37.06</v>
      </c>
      <c r="I215" s="199"/>
      <c r="J215" s="195"/>
      <c r="K215" s="195"/>
      <c r="L215" s="200"/>
      <c r="M215" s="201"/>
      <c r="N215" s="202"/>
      <c r="O215" s="202"/>
      <c r="P215" s="202"/>
      <c r="Q215" s="202"/>
      <c r="R215" s="202"/>
      <c r="S215" s="202"/>
      <c r="T215" s="203"/>
      <c r="AT215" s="204" t="s">
        <v>153</v>
      </c>
      <c r="AU215" s="204" t="s">
        <v>82</v>
      </c>
      <c r="AV215" s="13" t="s">
        <v>82</v>
      </c>
      <c r="AW215" s="13" t="s">
        <v>31</v>
      </c>
      <c r="AX215" s="13" t="s">
        <v>72</v>
      </c>
      <c r="AY215" s="204" t="s">
        <v>139</v>
      </c>
    </row>
    <row r="216" spans="1:65" s="15" customFormat="1" ht="11.25">
      <c r="B216" s="216"/>
      <c r="C216" s="217"/>
      <c r="D216" s="188" t="s">
        <v>153</v>
      </c>
      <c r="E216" s="218" t="s">
        <v>19</v>
      </c>
      <c r="F216" s="219" t="s">
        <v>797</v>
      </c>
      <c r="G216" s="217"/>
      <c r="H216" s="218" t="s">
        <v>19</v>
      </c>
      <c r="I216" s="220"/>
      <c r="J216" s="217"/>
      <c r="K216" s="217"/>
      <c r="L216" s="221"/>
      <c r="M216" s="222"/>
      <c r="N216" s="223"/>
      <c r="O216" s="223"/>
      <c r="P216" s="223"/>
      <c r="Q216" s="223"/>
      <c r="R216" s="223"/>
      <c r="S216" s="223"/>
      <c r="T216" s="224"/>
      <c r="AT216" s="225" t="s">
        <v>153</v>
      </c>
      <c r="AU216" s="225" t="s">
        <v>82</v>
      </c>
      <c r="AV216" s="15" t="s">
        <v>80</v>
      </c>
      <c r="AW216" s="15" t="s">
        <v>31</v>
      </c>
      <c r="AX216" s="15" t="s">
        <v>72</v>
      </c>
      <c r="AY216" s="225" t="s">
        <v>139</v>
      </c>
    </row>
    <row r="217" spans="1:65" s="13" customFormat="1" ht="11.25">
      <c r="B217" s="194"/>
      <c r="C217" s="195"/>
      <c r="D217" s="188" t="s">
        <v>153</v>
      </c>
      <c r="E217" s="196" t="s">
        <v>19</v>
      </c>
      <c r="F217" s="197" t="s">
        <v>798</v>
      </c>
      <c r="G217" s="195"/>
      <c r="H217" s="198">
        <v>104.68</v>
      </c>
      <c r="I217" s="199"/>
      <c r="J217" s="195"/>
      <c r="K217" s="195"/>
      <c r="L217" s="200"/>
      <c r="M217" s="201"/>
      <c r="N217" s="202"/>
      <c r="O217" s="202"/>
      <c r="P217" s="202"/>
      <c r="Q217" s="202"/>
      <c r="R217" s="202"/>
      <c r="S217" s="202"/>
      <c r="T217" s="203"/>
      <c r="AT217" s="204" t="s">
        <v>153</v>
      </c>
      <c r="AU217" s="204" t="s">
        <v>82</v>
      </c>
      <c r="AV217" s="13" t="s">
        <v>82</v>
      </c>
      <c r="AW217" s="13" t="s">
        <v>31</v>
      </c>
      <c r="AX217" s="13" t="s">
        <v>72</v>
      </c>
      <c r="AY217" s="204" t="s">
        <v>139</v>
      </c>
    </row>
    <row r="218" spans="1:65" s="14" customFormat="1" ht="11.25">
      <c r="B218" s="205"/>
      <c r="C218" s="206"/>
      <c r="D218" s="188" t="s">
        <v>153</v>
      </c>
      <c r="E218" s="207" t="s">
        <v>19</v>
      </c>
      <c r="F218" s="208" t="s">
        <v>188</v>
      </c>
      <c r="G218" s="206"/>
      <c r="H218" s="209">
        <v>182.78500000000003</v>
      </c>
      <c r="I218" s="210"/>
      <c r="J218" s="206"/>
      <c r="K218" s="206"/>
      <c r="L218" s="211"/>
      <c r="M218" s="212"/>
      <c r="N218" s="213"/>
      <c r="O218" s="213"/>
      <c r="P218" s="213"/>
      <c r="Q218" s="213"/>
      <c r="R218" s="213"/>
      <c r="S218" s="213"/>
      <c r="T218" s="214"/>
      <c r="AT218" s="215" t="s">
        <v>153</v>
      </c>
      <c r="AU218" s="215" t="s">
        <v>82</v>
      </c>
      <c r="AV218" s="14" t="s">
        <v>147</v>
      </c>
      <c r="AW218" s="14" t="s">
        <v>31</v>
      </c>
      <c r="AX218" s="14" t="s">
        <v>80</v>
      </c>
      <c r="AY218" s="215" t="s">
        <v>139</v>
      </c>
    </row>
    <row r="219" spans="1:65" s="2" customFormat="1" ht="14.45" customHeight="1">
      <c r="A219" s="36"/>
      <c r="B219" s="37"/>
      <c r="C219" s="175" t="s">
        <v>278</v>
      </c>
      <c r="D219" s="175" t="s">
        <v>142</v>
      </c>
      <c r="E219" s="176" t="s">
        <v>478</v>
      </c>
      <c r="F219" s="177" t="s">
        <v>479</v>
      </c>
      <c r="G219" s="178" t="s">
        <v>159</v>
      </c>
      <c r="H219" s="179">
        <v>202.285</v>
      </c>
      <c r="I219" s="180"/>
      <c r="J219" s="181">
        <f>ROUND(I219*H219,2)</f>
        <v>0</v>
      </c>
      <c r="K219" s="177" t="s">
        <v>146</v>
      </c>
      <c r="L219" s="41"/>
      <c r="M219" s="182" t="s">
        <v>19</v>
      </c>
      <c r="N219" s="183" t="s">
        <v>43</v>
      </c>
      <c r="O219" s="66"/>
      <c r="P219" s="184">
        <f>O219*H219</f>
        <v>0</v>
      </c>
      <c r="Q219" s="184">
        <v>5.9999999999999995E-4</v>
      </c>
      <c r="R219" s="184">
        <f>Q219*H219</f>
        <v>0.12137099999999999</v>
      </c>
      <c r="S219" s="184">
        <v>0</v>
      </c>
      <c r="T219" s="185">
        <f>S219*H219</f>
        <v>0</v>
      </c>
      <c r="U219" s="36"/>
      <c r="V219" s="36"/>
      <c r="W219" s="36"/>
      <c r="X219" s="36"/>
      <c r="Y219" s="36"/>
      <c r="Z219" s="36"/>
      <c r="AA219" s="36"/>
      <c r="AB219" s="36"/>
      <c r="AC219" s="36"/>
      <c r="AD219" s="36"/>
      <c r="AE219" s="36"/>
      <c r="AR219" s="186" t="s">
        <v>206</v>
      </c>
      <c r="AT219" s="186" t="s">
        <v>142</v>
      </c>
      <c r="AU219" s="186" t="s">
        <v>82</v>
      </c>
      <c r="AY219" s="19" t="s">
        <v>139</v>
      </c>
      <c r="BE219" s="187">
        <f>IF(N219="základní",J219,0)</f>
        <v>0</v>
      </c>
      <c r="BF219" s="187">
        <f>IF(N219="snížená",J219,0)</f>
        <v>0</v>
      </c>
      <c r="BG219" s="187">
        <f>IF(N219="zákl. přenesená",J219,0)</f>
        <v>0</v>
      </c>
      <c r="BH219" s="187">
        <f>IF(N219="sníž. přenesená",J219,0)</f>
        <v>0</v>
      </c>
      <c r="BI219" s="187">
        <f>IF(N219="nulová",J219,0)</f>
        <v>0</v>
      </c>
      <c r="BJ219" s="19" t="s">
        <v>80</v>
      </c>
      <c r="BK219" s="187">
        <f>ROUND(I219*H219,2)</f>
        <v>0</v>
      </c>
      <c r="BL219" s="19" t="s">
        <v>206</v>
      </c>
      <c r="BM219" s="186" t="s">
        <v>799</v>
      </c>
    </row>
    <row r="220" spans="1:65" s="2" customFormat="1" ht="11.25">
      <c r="A220" s="36"/>
      <c r="B220" s="37"/>
      <c r="C220" s="38"/>
      <c r="D220" s="188" t="s">
        <v>149</v>
      </c>
      <c r="E220" s="38"/>
      <c r="F220" s="189" t="s">
        <v>481</v>
      </c>
      <c r="G220" s="38"/>
      <c r="H220" s="38"/>
      <c r="I220" s="190"/>
      <c r="J220" s="38"/>
      <c r="K220" s="38"/>
      <c r="L220" s="41"/>
      <c r="M220" s="191"/>
      <c r="N220" s="192"/>
      <c r="O220" s="66"/>
      <c r="P220" s="66"/>
      <c r="Q220" s="66"/>
      <c r="R220" s="66"/>
      <c r="S220" s="66"/>
      <c r="T220" s="67"/>
      <c r="U220" s="36"/>
      <c r="V220" s="36"/>
      <c r="W220" s="36"/>
      <c r="X220" s="36"/>
      <c r="Y220" s="36"/>
      <c r="Z220" s="36"/>
      <c r="AA220" s="36"/>
      <c r="AB220" s="36"/>
      <c r="AC220" s="36"/>
      <c r="AD220" s="36"/>
      <c r="AE220" s="36"/>
      <c r="AT220" s="19" t="s">
        <v>149</v>
      </c>
      <c r="AU220" s="19" t="s">
        <v>82</v>
      </c>
    </row>
    <row r="221" spans="1:65" s="2" customFormat="1" ht="39">
      <c r="A221" s="36"/>
      <c r="B221" s="37"/>
      <c r="C221" s="38"/>
      <c r="D221" s="188" t="s">
        <v>151</v>
      </c>
      <c r="E221" s="38"/>
      <c r="F221" s="193" t="s">
        <v>472</v>
      </c>
      <c r="G221" s="38"/>
      <c r="H221" s="38"/>
      <c r="I221" s="190"/>
      <c r="J221" s="38"/>
      <c r="K221" s="38"/>
      <c r="L221" s="41"/>
      <c r="M221" s="191"/>
      <c r="N221" s="192"/>
      <c r="O221" s="66"/>
      <c r="P221" s="66"/>
      <c r="Q221" s="66"/>
      <c r="R221" s="66"/>
      <c r="S221" s="66"/>
      <c r="T221" s="67"/>
      <c r="U221" s="36"/>
      <c r="V221" s="36"/>
      <c r="W221" s="36"/>
      <c r="X221" s="36"/>
      <c r="Y221" s="36"/>
      <c r="Z221" s="36"/>
      <c r="AA221" s="36"/>
      <c r="AB221" s="36"/>
      <c r="AC221" s="36"/>
      <c r="AD221" s="36"/>
      <c r="AE221" s="36"/>
      <c r="AT221" s="19" t="s">
        <v>151</v>
      </c>
      <c r="AU221" s="19" t="s">
        <v>82</v>
      </c>
    </row>
    <row r="222" spans="1:65" s="15" customFormat="1" ht="11.25">
      <c r="B222" s="216"/>
      <c r="C222" s="217"/>
      <c r="D222" s="188" t="s">
        <v>153</v>
      </c>
      <c r="E222" s="218" t="s">
        <v>19</v>
      </c>
      <c r="F222" s="219" t="s">
        <v>503</v>
      </c>
      <c r="G222" s="217"/>
      <c r="H222" s="218" t="s">
        <v>19</v>
      </c>
      <c r="I222" s="220"/>
      <c r="J222" s="217"/>
      <c r="K222" s="217"/>
      <c r="L222" s="221"/>
      <c r="M222" s="222"/>
      <c r="N222" s="223"/>
      <c r="O222" s="223"/>
      <c r="P222" s="223"/>
      <c r="Q222" s="223"/>
      <c r="R222" s="223"/>
      <c r="S222" s="223"/>
      <c r="T222" s="224"/>
      <c r="AT222" s="225" t="s">
        <v>153</v>
      </c>
      <c r="AU222" s="225" t="s">
        <v>82</v>
      </c>
      <c r="AV222" s="15" t="s">
        <v>80</v>
      </c>
      <c r="AW222" s="15" t="s">
        <v>31</v>
      </c>
      <c r="AX222" s="15" t="s">
        <v>72</v>
      </c>
      <c r="AY222" s="225" t="s">
        <v>139</v>
      </c>
    </row>
    <row r="223" spans="1:65" s="13" customFormat="1" ht="11.25">
      <c r="B223" s="194"/>
      <c r="C223" s="195"/>
      <c r="D223" s="188" t="s">
        <v>153</v>
      </c>
      <c r="E223" s="196" t="s">
        <v>19</v>
      </c>
      <c r="F223" s="197" t="s">
        <v>477</v>
      </c>
      <c r="G223" s="195"/>
      <c r="H223" s="198">
        <v>19.5</v>
      </c>
      <c r="I223" s="199"/>
      <c r="J223" s="195"/>
      <c r="K223" s="195"/>
      <c r="L223" s="200"/>
      <c r="M223" s="201"/>
      <c r="N223" s="202"/>
      <c r="O223" s="202"/>
      <c r="P223" s="202"/>
      <c r="Q223" s="202"/>
      <c r="R223" s="202"/>
      <c r="S223" s="202"/>
      <c r="T223" s="203"/>
      <c r="AT223" s="204" t="s">
        <v>153</v>
      </c>
      <c r="AU223" s="204" t="s">
        <v>82</v>
      </c>
      <c r="AV223" s="13" t="s">
        <v>82</v>
      </c>
      <c r="AW223" s="13" t="s">
        <v>31</v>
      </c>
      <c r="AX223" s="13" t="s">
        <v>72</v>
      </c>
      <c r="AY223" s="204" t="s">
        <v>139</v>
      </c>
    </row>
    <row r="224" spans="1:65" s="15" customFormat="1" ht="11.25">
      <c r="B224" s="216"/>
      <c r="C224" s="217"/>
      <c r="D224" s="188" t="s">
        <v>153</v>
      </c>
      <c r="E224" s="218" t="s">
        <v>19</v>
      </c>
      <c r="F224" s="219" t="s">
        <v>766</v>
      </c>
      <c r="G224" s="217"/>
      <c r="H224" s="218" t="s">
        <v>19</v>
      </c>
      <c r="I224" s="220"/>
      <c r="J224" s="217"/>
      <c r="K224" s="217"/>
      <c r="L224" s="221"/>
      <c r="M224" s="222"/>
      <c r="N224" s="223"/>
      <c r="O224" s="223"/>
      <c r="P224" s="223"/>
      <c r="Q224" s="223"/>
      <c r="R224" s="223"/>
      <c r="S224" s="223"/>
      <c r="T224" s="224"/>
      <c r="AT224" s="225" t="s">
        <v>153</v>
      </c>
      <c r="AU224" s="225" t="s">
        <v>82</v>
      </c>
      <c r="AV224" s="15" t="s">
        <v>80</v>
      </c>
      <c r="AW224" s="15" t="s">
        <v>31</v>
      </c>
      <c r="AX224" s="15" t="s">
        <v>72</v>
      </c>
      <c r="AY224" s="225" t="s">
        <v>139</v>
      </c>
    </row>
    <row r="225" spans="1:65" s="13" customFormat="1" ht="11.25">
      <c r="B225" s="194"/>
      <c r="C225" s="195"/>
      <c r="D225" s="188" t="s">
        <v>153</v>
      </c>
      <c r="E225" s="196" t="s">
        <v>19</v>
      </c>
      <c r="F225" s="197" t="s">
        <v>794</v>
      </c>
      <c r="G225" s="195"/>
      <c r="H225" s="198">
        <v>41.045000000000002</v>
      </c>
      <c r="I225" s="199"/>
      <c r="J225" s="195"/>
      <c r="K225" s="195"/>
      <c r="L225" s="200"/>
      <c r="M225" s="201"/>
      <c r="N225" s="202"/>
      <c r="O225" s="202"/>
      <c r="P225" s="202"/>
      <c r="Q225" s="202"/>
      <c r="R225" s="202"/>
      <c r="S225" s="202"/>
      <c r="T225" s="203"/>
      <c r="AT225" s="204" t="s">
        <v>153</v>
      </c>
      <c r="AU225" s="204" t="s">
        <v>82</v>
      </c>
      <c r="AV225" s="13" t="s">
        <v>82</v>
      </c>
      <c r="AW225" s="13" t="s">
        <v>31</v>
      </c>
      <c r="AX225" s="13" t="s">
        <v>72</v>
      </c>
      <c r="AY225" s="204" t="s">
        <v>139</v>
      </c>
    </row>
    <row r="226" spans="1:65" s="15" customFormat="1" ht="11.25">
      <c r="B226" s="216"/>
      <c r="C226" s="217"/>
      <c r="D226" s="188" t="s">
        <v>153</v>
      </c>
      <c r="E226" s="218" t="s">
        <v>19</v>
      </c>
      <c r="F226" s="219" t="s">
        <v>795</v>
      </c>
      <c r="G226" s="217"/>
      <c r="H226" s="218" t="s">
        <v>19</v>
      </c>
      <c r="I226" s="220"/>
      <c r="J226" s="217"/>
      <c r="K226" s="217"/>
      <c r="L226" s="221"/>
      <c r="M226" s="222"/>
      <c r="N226" s="223"/>
      <c r="O226" s="223"/>
      <c r="P226" s="223"/>
      <c r="Q226" s="223"/>
      <c r="R226" s="223"/>
      <c r="S226" s="223"/>
      <c r="T226" s="224"/>
      <c r="AT226" s="225" t="s">
        <v>153</v>
      </c>
      <c r="AU226" s="225" t="s">
        <v>82</v>
      </c>
      <c r="AV226" s="15" t="s">
        <v>80</v>
      </c>
      <c r="AW226" s="15" t="s">
        <v>31</v>
      </c>
      <c r="AX226" s="15" t="s">
        <v>72</v>
      </c>
      <c r="AY226" s="225" t="s">
        <v>139</v>
      </c>
    </row>
    <row r="227" spans="1:65" s="13" customFormat="1" ht="11.25">
      <c r="B227" s="194"/>
      <c r="C227" s="195"/>
      <c r="D227" s="188" t="s">
        <v>153</v>
      </c>
      <c r="E227" s="196" t="s">
        <v>19</v>
      </c>
      <c r="F227" s="197" t="s">
        <v>796</v>
      </c>
      <c r="G227" s="195"/>
      <c r="H227" s="198">
        <v>37.06</v>
      </c>
      <c r="I227" s="199"/>
      <c r="J227" s="195"/>
      <c r="K227" s="195"/>
      <c r="L227" s="200"/>
      <c r="M227" s="201"/>
      <c r="N227" s="202"/>
      <c r="O227" s="202"/>
      <c r="P227" s="202"/>
      <c r="Q227" s="202"/>
      <c r="R227" s="202"/>
      <c r="S227" s="202"/>
      <c r="T227" s="203"/>
      <c r="AT227" s="204" t="s">
        <v>153</v>
      </c>
      <c r="AU227" s="204" t="s">
        <v>82</v>
      </c>
      <c r="AV227" s="13" t="s">
        <v>82</v>
      </c>
      <c r="AW227" s="13" t="s">
        <v>31</v>
      </c>
      <c r="AX227" s="13" t="s">
        <v>72</v>
      </c>
      <c r="AY227" s="204" t="s">
        <v>139</v>
      </c>
    </row>
    <row r="228" spans="1:65" s="15" customFormat="1" ht="11.25">
      <c r="B228" s="216"/>
      <c r="C228" s="217"/>
      <c r="D228" s="188" t="s">
        <v>153</v>
      </c>
      <c r="E228" s="218" t="s">
        <v>19</v>
      </c>
      <c r="F228" s="219" t="s">
        <v>800</v>
      </c>
      <c r="G228" s="217"/>
      <c r="H228" s="218" t="s">
        <v>19</v>
      </c>
      <c r="I228" s="220"/>
      <c r="J228" s="217"/>
      <c r="K228" s="217"/>
      <c r="L228" s="221"/>
      <c r="M228" s="222"/>
      <c r="N228" s="223"/>
      <c r="O228" s="223"/>
      <c r="P228" s="223"/>
      <c r="Q228" s="223"/>
      <c r="R228" s="223"/>
      <c r="S228" s="223"/>
      <c r="T228" s="224"/>
      <c r="AT228" s="225" t="s">
        <v>153</v>
      </c>
      <c r="AU228" s="225" t="s">
        <v>82</v>
      </c>
      <c r="AV228" s="15" t="s">
        <v>80</v>
      </c>
      <c r="AW228" s="15" t="s">
        <v>31</v>
      </c>
      <c r="AX228" s="15" t="s">
        <v>72</v>
      </c>
      <c r="AY228" s="225" t="s">
        <v>139</v>
      </c>
    </row>
    <row r="229" spans="1:65" s="13" customFormat="1" ht="11.25">
      <c r="B229" s="194"/>
      <c r="C229" s="195"/>
      <c r="D229" s="188" t="s">
        <v>153</v>
      </c>
      <c r="E229" s="196" t="s">
        <v>19</v>
      </c>
      <c r="F229" s="197" t="s">
        <v>798</v>
      </c>
      <c r="G229" s="195"/>
      <c r="H229" s="198">
        <v>104.68</v>
      </c>
      <c r="I229" s="199"/>
      <c r="J229" s="195"/>
      <c r="K229" s="195"/>
      <c r="L229" s="200"/>
      <c r="M229" s="201"/>
      <c r="N229" s="202"/>
      <c r="O229" s="202"/>
      <c r="P229" s="202"/>
      <c r="Q229" s="202"/>
      <c r="R229" s="202"/>
      <c r="S229" s="202"/>
      <c r="T229" s="203"/>
      <c r="AT229" s="204" t="s">
        <v>153</v>
      </c>
      <c r="AU229" s="204" t="s">
        <v>82</v>
      </c>
      <c r="AV229" s="13" t="s">
        <v>82</v>
      </c>
      <c r="AW229" s="13" t="s">
        <v>31</v>
      </c>
      <c r="AX229" s="13" t="s">
        <v>72</v>
      </c>
      <c r="AY229" s="204" t="s">
        <v>139</v>
      </c>
    </row>
    <row r="230" spans="1:65" s="14" customFormat="1" ht="11.25">
      <c r="B230" s="205"/>
      <c r="C230" s="206"/>
      <c r="D230" s="188" t="s">
        <v>153</v>
      </c>
      <c r="E230" s="207" t="s">
        <v>19</v>
      </c>
      <c r="F230" s="208" t="s">
        <v>188</v>
      </c>
      <c r="G230" s="206"/>
      <c r="H230" s="209">
        <v>202.28500000000003</v>
      </c>
      <c r="I230" s="210"/>
      <c r="J230" s="206"/>
      <c r="K230" s="206"/>
      <c r="L230" s="211"/>
      <c r="M230" s="212"/>
      <c r="N230" s="213"/>
      <c r="O230" s="213"/>
      <c r="P230" s="213"/>
      <c r="Q230" s="213"/>
      <c r="R230" s="213"/>
      <c r="S230" s="213"/>
      <c r="T230" s="214"/>
      <c r="AT230" s="215" t="s">
        <v>153</v>
      </c>
      <c r="AU230" s="215" t="s">
        <v>82</v>
      </c>
      <c r="AV230" s="14" t="s">
        <v>147</v>
      </c>
      <c r="AW230" s="14" t="s">
        <v>31</v>
      </c>
      <c r="AX230" s="14" t="s">
        <v>80</v>
      </c>
      <c r="AY230" s="215" t="s">
        <v>139</v>
      </c>
    </row>
    <row r="231" spans="1:65" s="2" customFormat="1" ht="14.45" customHeight="1">
      <c r="A231" s="36"/>
      <c r="B231" s="37"/>
      <c r="C231" s="175" t="s">
        <v>283</v>
      </c>
      <c r="D231" s="175" t="s">
        <v>142</v>
      </c>
      <c r="E231" s="176" t="s">
        <v>489</v>
      </c>
      <c r="F231" s="177" t="s">
        <v>490</v>
      </c>
      <c r="G231" s="178" t="s">
        <v>159</v>
      </c>
      <c r="H231" s="179">
        <v>3.1</v>
      </c>
      <c r="I231" s="180"/>
      <c r="J231" s="181">
        <f>ROUND(I231*H231,2)</f>
        <v>0</v>
      </c>
      <c r="K231" s="177" t="s">
        <v>146</v>
      </c>
      <c r="L231" s="41"/>
      <c r="M231" s="182" t="s">
        <v>19</v>
      </c>
      <c r="N231" s="183" t="s">
        <v>43</v>
      </c>
      <c r="O231" s="66"/>
      <c r="P231" s="184">
        <f>O231*H231</f>
        <v>0</v>
      </c>
      <c r="Q231" s="184">
        <v>1.5E-3</v>
      </c>
      <c r="R231" s="184">
        <f>Q231*H231</f>
        <v>4.6500000000000005E-3</v>
      </c>
      <c r="S231" s="184">
        <v>0</v>
      </c>
      <c r="T231" s="185">
        <f>S231*H231</f>
        <v>0</v>
      </c>
      <c r="U231" s="36"/>
      <c r="V231" s="36"/>
      <c r="W231" s="36"/>
      <c r="X231" s="36"/>
      <c r="Y231" s="36"/>
      <c r="Z231" s="36"/>
      <c r="AA231" s="36"/>
      <c r="AB231" s="36"/>
      <c r="AC231" s="36"/>
      <c r="AD231" s="36"/>
      <c r="AE231" s="36"/>
      <c r="AR231" s="186" t="s">
        <v>206</v>
      </c>
      <c r="AT231" s="186" t="s">
        <v>142</v>
      </c>
      <c r="AU231" s="186" t="s">
        <v>82</v>
      </c>
      <c r="AY231" s="19" t="s">
        <v>139</v>
      </c>
      <c r="BE231" s="187">
        <f>IF(N231="základní",J231,0)</f>
        <v>0</v>
      </c>
      <c r="BF231" s="187">
        <f>IF(N231="snížená",J231,0)</f>
        <v>0</v>
      </c>
      <c r="BG231" s="187">
        <f>IF(N231="zákl. přenesená",J231,0)</f>
        <v>0</v>
      </c>
      <c r="BH231" s="187">
        <f>IF(N231="sníž. přenesená",J231,0)</f>
        <v>0</v>
      </c>
      <c r="BI231" s="187">
        <f>IF(N231="nulová",J231,0)</f>
        <v>0</v>
      </c>
      <c r="BJ231" s="19" t="s">
        <v>80</v>
      </c>
      <c r="BK231" s="187">
        <f>ROUND(I231*H231,2)</f>
        <v>0</v>
      </c>
      <c r="BL231" s="19" t="s">
        <v>206</v>
      </c>
      <c r="BM231" s="186" t="s">
        <v>801</v>
      </c>
    </row>
    <row r="232" spans="1:65" s="2" customFormat="1" ht="11.25">
      <c r="A232" s="36"/>
      <c r="B232" s="37"/>
      <c r="C232" s="38"/>
      <c r="D232" s="188" t="s">
        <v>149</v>
      </c>
      <c r="E232" s="38"/>
      <c r="F232" s="189" t="s">
        <v>492</v>
      </c>
      <c r="G232" s="38"/>
      <c r="H232" s="38"/>
      <c r="I232" s="190"/>
      <c r="J232" s="38"/>
      <c r="K232" s="38"/>
      <c r="L232" s="41"/>
      <c r="M232" s="191"/>
      <c r="N232" s="192"/>
      <c r="O232" s="66"/>
      <c r="P232" s="66"/>
      <c r="Q232" s="66"/>
      <c r="R232" s="66"/>
      <c r="S232" s="66"/>
      <c r="T232" s="67"/>
      <c r="U232" s="36"/>
      <c r="V232" s="36"/>
      <c r="W232" s="36"/>
      <c r="X232" s="36"/>
      <c r="Y232" s="36"/>
      <c r="Z232" s="36"/>
      <c r="AA232" s="36"/>
      <c r="AB232" s="36"/>
      <c r="AC232" s="36"/>
      <c r="AD232" s="36"/>
      <c r="AE232" s="36"/>
      <c r="AT232" s="19" t="s">
        <v>149</v>
      </c>
      <c r="AU232" s="19" t="s">
        <v>82</v>
      </c>
    </row>
    <row r="233" spans="1:65" s="2" customFormat="1" ht="39">
      <c r="A233" s="36"/>
      <c r="B233" s="37"/>
      <c r="C233" s="38"/>
      <c r="D233" s="188" t="s">
        <v>151</v>
      </c>
      <c r="E233" s="38"/>
      <c r="F233" s="193" t="s">
        <v>472</v>
      </c>
      <c r="G233" s="38"/>
      <c r="H233" s="38"/>
      <c r="I233" s="190"/>
      <c r="J233" s="38"/>
      <c r="K233" s="38"/>
      <c r="L233" s="41"/>
      <c r="M233" s="191"/>
      <c r="N233" s="192"/>
      <c r="O233" s="66"/>
      <c r="P233" s="66"/>
      <c r="Q233" s="66"/>
      <c r="R233" s="66"/>
      <c r="S233" s="66"/>
      <c r="T233" s="67"/>
      <c r="U233" s="36"/>
      <c r="V233" s="36"/>
      <c r="W233" s="36"/>
      <c r="X233" s="36"/>
      <c r="Y233" s="36"/>
      <c r="Z233" s="36"/>
      <c r="AA233" s="36"/>
      <c r="AB233" s="36"/>
      <c r="AC233" s="36"/>
      <c r="AD233" s="36"/>
      <c r="AE233" s="36"/>
      <c r="AT233" s="19" t="s">
        <v>151</v>
      </c>
      <c r="AU233" s="19" t="s">
        <v>82</v>
      </c>
    </row>
    <row r="234" spans="1:65" s="2" customFormat="1" ht="14.45" customHeight="1">
      <c r="A234" s="36"/>
      <c r="B234" s="37"/>
      <c r="C234" s="175" t="s">
        <v>7</v>
      </c>
      <c r="D234" s="175" t="s">
        <v>142</v>
      </c>
      <c r="E234" s="176" t="s">
        <v>493</v>
      </c>
      <c r="F234" s="177" t="s">
        <v>494</v>
      </c>
      <c r="G234" s="178" t="s">
        <v>159</v>
      </c>
      <c r="H234" s="179">
        <v>81.599999999999994</v>
      </c>
      <c r="I234" s="180"/>
      <c r="J234" s="181">
        <f>ROUND(I234*H234,2)</f>
        <v>0</v>
      </c>
      <c r="K234" s="177" t="s">
        <v>146</v>
      </c>
      <c r="L234" s="41"/>
      <c r="M234" s="182" t="s">
        <v>19</v>
      </c>
      <c r="N234" s="183" t="s">
        <v>43</v>
      </c>
      <c r="O234" s="66"/>
      <c r="P234" s="184">
        <f>O234*H234</f>
        <v>0</v>
      </c>
      <c r="Q234" s="184">
        <v>1.6199999999999999E-3</v>
      </c>
      <c r="R234" s="184">
        <f>Q234*H234</f>
        <v>0.13219199999999998</v>
      </c>
      <c r="S234" s="184">
        <v>0</v>
      </c>
      <c r="T234" s="185">
        <f>S234*H234</f>
        <v>0</v>
      </c>
      <c r="U234" s="36"/>
      <c r="V234" s="36"/>
      <c r="W234" s="36"/>
      <c r="X234" s="36"/>
      <c r="Y234" s="36"/>
      <c r="Z234" s="36"/>
      <c r="AA234" s="36"/>
      <c r="AB234" s="36"/>
      <c r="AC234" s="36"/>
      <c r="AD234" s="36"/>
      <c r="AE234" s="36"/>
      <c r="AR234" s="186" t="s">
        <v>206</v>
      </c>
      <c r="AT234" s="186" t="s">
        <v>142</v>
      </c>
      <c r="AU234" s="186" t="s">
        <v>82</v>
      </c>
      <c r="AY234" s="19" t="s">
        <v>139</v>
      </c>
      <c r="BE234" s="187">
        <f>IF(N234="základní",J234,0)</f>
        <v>0</v>
      </c>
      <c r="BF234" s="187">
        <f>IF(N234="snížená",J234,0)</f>
        <v>0</v>
      </c>
      <c r="BG234" s="187">
        <f>IF(N234="zákl. přenesená",J234,0)</f>
        <v>0</v>
      </c>
      <c r="BH234" s="187">
        <f>IF(N234="sníž. přenesená",J234,0)</f>
        <v>0</v>
      </c>
      <c r="BI234" s="187">
        <f>IF(N234="nulová",J234,0)</f>
        <v>0</v>
      </c>
      <c r="BJ234" s="19" t="s">
        <v>80</v>
      </c>
      <c r="BK234" s="187">
        <f>ROUND(I234*H234,2)</f>
        <v>0</v>
      </c>
      <c r="BL234" s="19" t="s">
        <v>206</v>
      </c>
      <c r="BM234" s="186" t="s">
        <v>802</v>
      </c>
    </row>
    <row r="235" spans="1:65" s="2" customFormat="1" ht="11.25">
      <c r="A235" s="36"/>
      <c r="B235" s="37"/>
      <c r="C235" s="38"/>
      <c r="D235" s="188" t="s">
        <v>149</v>
      </c>
      <c r="E235" s="38"/>
      <c r="F235" s="189" t="s">
        <v>496</v>
      </c>
      <c r="G235" s="38"/>
      <c r="H235" s="38"/>
      <c r="I235" s="190"/>
      <c r="J235" s="38"/>
      <c r="K235" s="38"/>
      <c r="L235" s="41"/>
      <c r="M235" s="191"/>
      <c r="N235" s="192"/>
      <c r="O235" s="66"/>
      <c r="P235" s="66"/>
      <c r="Q235" s="66"/>
      <c r="R235" s="66"/>
      <c r="S235" s="66"/>
      <c r="T235" s="67"/>
      <c r="U235" s="36"/>
      <c r="V235" s="36"/>
      <c r="W235" s="36"/>
      <c r="X235" s="36"/>
      <c r="Y235" s="36"/>
      <c r="Z235" s="36"/>
      <c r="AA235" s="36"/>
      <c r="AB235" s="36"/>
      <c r="AC235" s="36"/>
      <c r="AD235" s="36"/>
      <c r="AE235" s="36"/>
      <c r="AT235" s="19" t="s">
        <v>149</v>
      </c>
      <c r="AU235" s="19" t="s">
        <v>82</v>
      </c>
    </row>
    <row r="236" spans="1:65" s="2" customFormat="1" ht="39">
      <c r="A236" s="36"/>
      <c r="B236" s="37"/>
      <c r="C236" s="38"/>
      <c r="D236" s="188" t="s">
        <v>151</v>
      </c>
      <c r="E236" s="38"/>
      <c r="F236" s="193" t="s">
        <v>472</v>
      </c>
      <c r="G236" s="38"/>
      <c r="H236" s="38"/>
      <c r="I236" s="190"/>
      <c r="J236" s="38"/>
      <c r="K236" s="38"/>
      <c r="L236" s="41"/>
      <c r="M236" s="191"/>
      <c r="N236" s="192"/>
      <c r="O236" s="66"/>
      <c r="P236" s="66"/>
      <c r="Q236" s="66"/>
      <c r="R236" s="66"/>
      <c r="S236" s="66"/>
      <c r="T236" s="67"/>
      <c r="U236" s="36"/>
      <c r="V236" s="36"/>
      <c r="W236" s="36"/>
      <c r="X236" s="36"/>
      <c r="Y236" s="36"/>
      <c r="Z236" s="36"/>
      <c r="AA236" s="36"/>
      <c r="AB236" s="36"/>
      <c r="AC236" s="36"/>
      <c r="AD236" s="36"/>
      <c r="AE236" s="36"/>
      <c r="AT236" s="19" t="s">
        <v>151</v>
      </c>
      <c r="AU236" s="19" t="s">
        <v>82</v>
      </c>
    </row>
    <row r="237" spans="1:65" s="15" customFormat="1" ht="11.25">
      <c r="B237" s="216"/>
      <c r="C237" s="217"/>
      <c r="D237" s="188" t="s">
        <v>153</v>
      </c>
      <c r="E237" s="218" t="s">
        <v>19</v>
      </c>
      <c r="F237" s="219" t="s">
        <v>803</v>
      </c>
      <c r="G237" s="217"/>
      <c r="H237" s="218" t="s">
        <v>19</v>
      </c>
      <c r="I237" s="220"/>
      <c r="J237" s="217"/>
      <c r="K237" s="217"/>
      <c r="L237" s="221"/>
      <c r="M237" s="222"/>
      <c r="N237" s="223"/>
      <c r="O237" s="223"/>
      <c r="P237" s="223"/>
      <c r="Q237" s="223"/>
      <c r="R237" s="223"/>
      <c r="S237" s="223"/>
      <c r="T237" s="224"/>
      <c r="AT237" s="225" t="s">
        <v>153</v>
      </c>
      <c r="AU237" s="225" t="s">
        <v>82</v>
      </c>
      <c r="AV237" s="15" t="s">
        <v>80</v>
      </c>
      <c r="AW237" s="15" t="s">
        <v>31</v>
      </c>
      <c r="AX237" s="15" t="s">
        <v>72</v>
      </c>
      <c r="AY237" s="225" t="s">
        <v>139</v>
      </c>
    </row>
    <row r="238" spans="1:65" s="13" customFormat="1" ht="11.25">
      <c r="B238" s="194"/>
      <c r="C238" s="195"/>
      <c r="D238" s="188" t="s">
        <v>153</v>
      </c>
      <c r="E238" s="196" t="s">
        <v>19</v>
      </c>
      <c r="F238" s="197" t="s">
        <v>804</v>
      </c>
      <c r="G238" s="195"/>
      <c r="H238" s="198">
        <v>81.599999999999994</v>
      </c>
      <c r="I238" s="199"/>
      <c r="J238" s="195"/>
      <c r="K238" s="195"/>
      <c r="L238" s="200"/>
      <c r="M238" s="201"/>
      <c r="N238" s="202"/>
      <c r="O238" s="202"/>
      <c r="P238" s="202"/>
      <c r="Q238" s="202"/>
      <c r="R238" s="202"/>
      <c r="S238" s="202"/>
      <c r="T238" s="203"/>
      <c r="AT238" s="204" t="s">
        <v>153</v>
      </c>
      <c r="AU238" s="204" t="s">
        <v>82</v>
      </c>
      <c r="AV238" s="13" t="s">
        <v>82</v>
      </c>
      <c r="AW238" s="13" t="s">
        <v>31</v>
      </c>
      <c r="AX238" s="13" t="s">
        <v>72</v>
      </c>
      <c r="AY238" s="204" t="s">
        <v>139</v>
      </c>
    </row>
    <row r="239" spans="1:65" s="14" customFormat="1" ht="11.25">
      <c r="B239" s="205"/>
      <c r="C239" s="206"/>
      <c r="D239" s="188" t="s">
        <v>153</v>
      </c>
      <c r="E239" s="207" t="s">
        <v>19</v>
      </c>
      <c r="F239" s="208" t="s">
        <v>188</v>
      </c>
      <c r="G239" s="206"/>
      <c r="H239" s="209">
        <v>81.599999999999994</v>
      </c>
      <c r="I239" s="210"/>
      <c r="J239" s="206"/>
      <c r="K239" s="206"/>
      <c r="L239" s="211"/>
      <c r="M239" s="212"/>
      <c r="N239" s="213"/>
      <c r="O239" s="213"/>
      <c r="P239" s="213"/>
      <c r="Q239" s="213"/>
      <c r="R239" s="213"/>
      <c r="S239" s="213"/>
      <c r="T239" s="214"/>
      <c r="AT239" s="215" t="s">
        <v>153</v>
      </c>
      <c r="AU239" s="215" t="s">
        <v>82</v>
      </c>
      <c r="AV239" s="14" t="s">
        <v>147</v>
      </c>
      <c r="AW239" s="14" t="s">
        <v>31</v>
      </c>
      <c r="AX239" s="14" t="s">
        <v>80</v>
      </c>
      <c r="AY239" s="215" t="s">
        <v>139</v>
      </c>
    </row>
    <row r="240" spans="1:65" s="2" customFormat="1" ht="14.45" customHeight="1">
      <c r="A240" s="36"/>
      <c r="B240" s="37"/>
      <c r="C240" s="175" t="s">
        <v>294</v>
      </c>
      <c r="D240" s="175" t="s">
        <v>142</v>
      </c>
      <c r="E240" s="176" t="s">
        <v>497</v>
      </c>
      <c r="F240" s="177" t="s">
        <v>498</v>
      </c>
      <c r="G240" s="178" t="s">
        <v>159</v>
      </c>
      <c r="H240" s="179">
        <v>3.1</v>
      </c>
      <c r="I240" s="180"/>
      <c r="J240" s="181">
        <f>ROUND(I240*H240,2)</f>
        <v>0</v>
      </c>
      <c r="K240" s="177" t="s">
        <v>146</v>
      </c>
      <c r="L240" s="41"/>
      <c r="M240" s="182" t="s">
        <v>19</v>
      </c>
      <c r="N240" s="183" t="s">
        <v>43</v>
      </c>
      <c r="O240" s="66"/>
      <c r="P240" s="184">
        <f>O240*H240</f>
        <v>0</v>
      </c>
      <c r="Q240" s="184">
        <v>5.4000000000000001E-4</v>
      </c>
      <c r="R240" s="184">
        <f>Q240*H240</f>
        <v>1.6740000000000001E-3</v>
      </c>
      <c r="S240" s="184">
        <v>0</v>
      </c>
      <c r="T240" s="185">
        <f>S240*H240</f>
        <v>0</v>
      </c>
      <c r="U240" s="36"/>
      <c r="V240" s="36"/>
      <c r="W240" s="36"/>
      <c r="X240" s="36"/>
      <c r="Y240" s="36"/>
      <c r="Z240" s="36"/>
      <c r="AA240" s="36"/>
      <c r="AB240" s="36"/>
      <c r="AC240" s="36"/>
      <c r="AD240" s="36"/>
      <c r="AE240" s="36"/>
      <c r="AR240" s="186" t="s">
        <v>206</v>
      </c>
      <c r="AT240" s="186" t="s">
        <v>142</v>
      </c>
      <c r="AU240" s="186" t="s">
        <v>82</v>
      </c>
      <c r="AY240" s="19" t="s">
        <v>139</v>
      </c>
      <c r="BE240" s="187">
        <f>IF(N240="základní",J240,0)</f>
        <v>0</v>
      </c>
      <c r="BF240" s="187">
        <f>IF(N240="snížená",J240,0)</f>
        <v>0</v>
      </c>
      <c r="BG240" s="187">
        <f>IF(N240="zákl. přenesená",J240,0)</f>
        <v>0</v>
      </c>
      <c r="BH240" s="187">
        <f>IF(N240="sníž. přenesená",J240,0)</f>
        <v>0</v>
      </c>
      <c r="BI240" s="187">
        <f>IF(N240="nulová",J240,0)</f>
        <v>0</v>
      </c>
      <c r="BJ240" s="19" t="s">
        <v>80</v>
      </c>
      <c r="BK240" s="187">
        <f>ROUND(I240*H240,2)</f>
        <v>0</v>
      </c>
      <c r="BL240" s="19" t="s">
        <v>206</v>
      </c>
      <c r="BM240" s="186" t="s">
        <v>805</v>
      </c>
    </row>
    <row r="241" spans="1:65" s="2" customFormat="1" ht="11.25">
      <c r="A241" s="36"/>
      <c r="B241" s="37"/>
      <c r="C241" s="38"/>
      <c r="D241" s="188" t="s">
        <v>149</v>
      </c>
      <c r="E241" s="38"/>
      <c r="F241" s="189" t="s">
        <v>500</v>
      </c>
      <c r="G241" s="38"/>
      <c r="H241" s="38"/>
      <c r="I241" s="190"/>
      <c r="J241" s="38"/>
      <c r="K241" s="38"/>
      <c r="L241" s="41"/>
      <c r="M241" s="191"/>
      <c r="N241" s="192"/>
      <c r="O241" s="66"/>
      <c r="P241" s="66"/>
      <c r="Q241" s="66"/>
      <c r="R241" s="66"/>
      <c r="S241" s="66"/>
      <c r="T241" s="67"/>
      <c r="U241" s="36"/>
      <c r="V241" s="36"/>
      <c r="W241" s="36"/>
      <c r="X241" s="36"/>
      <c r="Y241" s="36"/>
      <c r="Z241" s="36"/>
      <c r="AA241" s="36"/>
      <c r="AB241" s="36"/>
      <c r="AC241" s="36"/>
      <c r="AD241" s="36"/>
      <c r="AE241" s="36"/>
      <c r="AT241" s="19" t="s">
        <v>149</v>
      </c>
      <c r="AU241" s="19" t="s">
        <v>82</v>
      </c>
    </row>
    <row r="242" spans="1:65" s="2" customFormat="1" ht="39">
      <c r="A242" s="36"/>
      <c r="B242" s="37"/>
      <c r="C242" s="38"/>
      <c r="D242" s="188" t="s">
        <v>151</v>
      </c>
      <c r="E242" s="38"/>
      <c r="F242" s="193" t="s">
        <v>472</v>
      </c>
      <c r="G242" s="38"/>
      <c r="H242" s="38"/>
      <c r="I242" s="190"/>
      <c r="J242" s="38"/>
      <c r="K242" s="38"/>
      <c r="L242" s="41"/>
      <c r="M242" s="191"/>
      <c r="N242" s="192"/>
      <c r="O242" s="66"/>
      <c r="P242" s="66"/>
      <c r="Q242" s="66"/>
      <c r="R242" s="66"/>
      <c r="S242" s="66"/>
      <c r="T242" s="67"/>
      <c r="U242" s="36"/>
      <c r="V242" s="36"/>
      <c r="W242" s="36"/>
      <c r="X242" s="36"/>
      <c r="Y242" s="36"/>
      <c r="Z242" s="36"/>
      <c r="AA242" s="36"/>
      <c r="AB242" s="36"/>
      <c r="AC242" s="36"/>
      <c r="AD242" s="36"/>
      <c r="AE242" s="36"/>
      <c r="AT242" s="19" t="s">
        <v>151</v>
      </c>
      <c r="AU242" s="19" t="s">
        <v>82</v>
      </c>
    </row>
    <row r="243" spans="1:65" s="13" customFormat="1" ht="11.25">
      <c r="B243" s="194"/>
      <c r="C243" s="195"/>
      <c r="D243" s="188" t="s">
        <v>153</v>
      </c>
      <c r="E243" s="196" t="s">
        <v>19</v>
      </c>
      <c r="F243" s="197" t="s">
        <v>806</v>
      </c>
      <c r="G243" s="195"/>
      <c r="H243" s="198">
        <v>3.1</v>
      </c>
      <c r="I243" s="199"/>
      <c r="J243" s="195"/>
      <c r="K243" s="195"/>
      <c r="L243" s="200"/>
      <c r="M243" s="201"/>
      <c r="N243" s="202"/>
      <c r="O243" s="202"/>
      <c r="P243" s="202"/>
      <c r="Q243" s="202"/>
      <c r="R243" s="202"/>
      <c r="S243" s="202"/>
      <c r="T243" s="203"/>
      <c r="AT243" s="204" t="s">
        <v>153</v>
      </c>
      <c r="AU243" s="204" t="s">
        <v>82</v>
      </c>
      <c r="AV243" s="13" t="s">
        <v>82</v>
      </c>
      <c r="AW243" s="13" t="s">
        <v>31</v>
      </c>
      <c r="AX243" s="13" t="s">
        <v>72</v>
      </c>
      <c r="AY243" s="204" t="s">
        <v>139</v>
      </c>
    </row>
    <row r="244" spans="1:65" s="14" customFormat="1" ht="11.25">
      <c r="B244" s="205"/>
      <c r="C244" s="206"/>
      <c r="D244" s="188" t="s">
        <v>153</v>
      </c>
      <c r="E244" s="207" t="s">
        <v>19</v>
      </c>
      <c r="F244" s="208" t="s">
        <v>188</v>
      </c>
      <c r="G244" s="206"/>
      <c r="H244" s="209">
        <v>3.1</v>
      </c>
      <c r="I244" s="210"/>
      <c r="J244" s="206"/>
      <c r="K244" s="206"/>
      <c r="L244" s="211"/>
      <c r="M244" s="212"/>
      <c r="N244" s="213"/>
      <c r="O244" s="213"/>
      <c r="P244" s="213"/>
      <c r="Q244" s="213"/>
      <c r="R244" s="213"/>
      <c r="S244" s="213"/>
      <c r="T244" s="214"/>
      <c r="AT244" s="215" t="s">
        <v>153</v>
      </c>
      <c r="AU244" s="215" t="s">
        <v>82</v>
      </c>
      <c r="AV244" s="14" t="s">
        <v>147</v>
      </c>
      <c r="AW244" s="14" t="s">
        <v>31</v>
      </c>
      <c r="AX244" s="14" t="s">
        <v>80</v>
      </c>
      <c r="AY244" s="215" t="s">
        <v>139</v>
      </c>
    </row>
    <row r="245" spans="1:65" s="2" customFormat="1" ht="14.45" customHeight="1">
      <c r="A245" s="36"/>
      <c r="B245" s="37"/>
      <c r="C245" s="175" t="s">
        <v>298</v>
      </c>
      <c r="D245" s="175" t="s">
        <v>142</v>
      </c>
      <c r="E245" s="176" t="s">
        <v>505</v>
      </c>
      <c r="F245" s="177" t="s">
        <v>506</v>
      </c>
      <c r="G245" s="178" t="s">
        <v>145</v>
      </c>
      <c r="H245" s="179">
        <v>11.6</v>
      </c>
      <c r="I245" s="180"/>
      <c r="J245" s="181">
        <f>ROUND(I245*H245,2)</f>
        <v>0</v>
      </c>
      <c r="K245" s="177" t="s">
        <v>146</v>
      </c>
      <c r="L245" s="41"/>
      <c r="M245" s="182" t="s">
        <v>19</v>
      </c>
      <c r="N245" s="183" t="s">
        <v>43</v>
      </c>
      <c r="O245" s="66"/>
      <c r="P245" s="184">
        <f>O245*H245</f>
        <v>0</v>
      </c>
      <c r="Q245" s="184">
        <v>1.0800000000000001E-2</v>
      </c>
      <c r="R245" s="184">
        <f>Q245*H245</f>
        <v>0.12528</v>
      </c>
      <c r="S245" s="184">
        <v>0</v>
      </c>
      <c r="T245" s="185">
        <f>S245*H245</f>
        <v>0</v>
      </c>
      <c r="U245" s="36"/>
      <c r="V245" s="36"/>
      <c r="W245" s="36"/>
      <c r="X245" s="36"/>
      <c r="Y245" s="36"/>
      <c r="Z245" s="36"/>
      <c r="AA245" s="36"/>
      <c r="AB245" s="36"/>
      <c r="AC245" s="36"/>
      <c r="AD245" s="36"/>
      <c r="AE245" s="36"/>
      <c r="AR245" s="186" t="s">
        <v>206</v>
      </c>
      <c r="AT245" s="186" t="s">
        <v>142</v>
      </c>
      <c r="AU245" s="186" t="s">
        <v>82</v>
      </c>
      <c r="AY245" s="19" t="s">
        <v>139</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206</v>
      </c>
      <c r="BM245" s="186" t="s">
        <v>807</v>
      </c>
    </row>
    <row r="246" spans="1:65" s="2" customFormat="1" ht="11.25">
      <c r="A246" s="36"/>
      <c r="B246" s="37"/>
      <c r="C246" s="38"/>
      <c r="D246" s="188" t="s">
        <v>149</v>
      </c>
      <c r="E246" s="38"/>
      <c r="F246" s="189" t="s">
        <v>508</v>
      </c>
      <c r="G246" s="38"/>
      <c r="H246" s="38"/>
      <c r="I246" s="190"/>
      <c r="J246" s="38"/>
      <c r="K246" s="38"/>
      <c r="L246" s="41"/>
      <c r="M246" s="191"/>
      <c r="N246" s="192"/>
      <c r="O246" s="66"/>
      <c r="P246" s="66"/>
      <c r="Q246" s="66"/>
      <c r="R246" s="66"/>
      <c r="S246" s="66"/>
      <c r="T246" s="67"/>
      <c r="U246" s="36"/>
      <c r="V246" s="36"/>
      <c r="W246" s="36"/>
      <c r="X246" s="36"/>
      <c r="Y246" s="36"/>
      <c r="Z246" s="36"/>
      <c r="AA246" s="36"/>
      <c r="AB246" s="36"/>
      <c r="AC246" s="36"/>
      <c r="AD246" s="36"/>
      <c r="AE246" s="36"/>
      <c r="AT246" s="19" t="s">
        <v>149</v>
      </c>
      <c r="AU246" s="19" t="s">
        <v>82</v>
      </c>
    </row>
    <row r="247" spans="1:65" s="2" customFormat="1" ht="39">
      <c r="A247" s="36"/>
      <c r="B247" s="37"/>
      <c r="C247" s="38"/>
      <c r="D247" s="188" t="s">
        <v>151</v>
      </c>
      <c r="E247" s="38"/>
      <c r="F247" s="193" t="s">
        <v>472</v>
      </c>
      <c r="G247" s="38"/>
      <c r="H247" s="38"/>
      <c r="I247" s="190"/>
      <c r="J247" s="38"/>
      <c r="K247" s="38"/>
      <c r="L247" s="41"/>
      <c r="M247" s="191"/>
      <c r="N247" s="192"/>
      <c r="O247" s="66"/>
      <c r="P247" s="66"/>
      <c r="Q247" s="66"/>
      <c r="R247" s="66"/>
      <c r="S247" s="66"/>
      <c r="T247" s="67"/>
      <c r="U247" s="36"/>
      <c r="V247" s="36"/>
      <c r="W247" s="36"/>
      <c r="X247" s="36"/>
      <c r="Y247" s="36"/>
      <c r="Z247" s="36"/>
      <c r="AA247" s="36"/>
      <c r="AB247" s="36"/>
      <c r="AC247" s="36"/>
      <c r="AD247" s="36"/>
      <c r="AE247" s="36"/>
      <c r="AT247" s="19" t="s">
        <v>151</v>
      </c>
      <c r="AU247" s="19" t="s">
        <v>82</v>
      </c>
    </row>
    <row r="248" spans="1:65" s="15" customFormat="1" ht="11.25">
      <c r="B248" s="216"/>
      <c r="C248" s="217"/>
      <c r="D248" s="188" t="s">
        <v>153</v>
      </c>
      <c r="E248" s="218" t="s">
        <v>19</v>
      </c>
      <c r="F248" s="219" t="s">
        <v>808</v>
      </c>
      <c r="G248" s="217"/>
      <c r="H248" s="218" t="s">
        <v>19</v>
      </c>
      <c r="I248" s="220"/>
      <c r="J248" s="217"/>
      <c r="K248" s="217"/>
      <c r="L248" s="221"/>
      <c r="M248" s="222"/>
      <c r="N248" s="223"/>
      <c r="O248" s="223"/>
      <c r="P248" s="223"/>
      <c r="Q248" s="223"/>
      <c r="R248" s="223"/>
      <c r="S248" s="223"/>
      <c r="T248" s="224"/>
      <c r="AT248" s="225" t="s">
        <v>153</v>
      </c>
      <c r="AU248" s="225" t="s">
        <v>82</v>
      </c>
      <c r="AV248" s="15" t="s">
        <v>80</v>
      </c>
      <c r="AW248" s="15" t="s">
        <v>31</v>
      </c>
      <c r="AX248" s="15" t="s">
        <v>72</v>
      </c>
      <c r="AY248" s="225" t="s">
        <v>139</v>
      </c>
    </row>
    <row r="249" spans="1:65" s="13" customFormat="1" ht="11.25">
      <c r="B249" s="194"/>
      <c r="C249" s="195"/>
      <c r="D249" s="188" t="s">
        <v>153</v>
      </c>
      <c r="E249" s="196" t="s">
        <v>19</v>
      </c>
      <c r="F249" s="197" t="s">
        <v>809</v>
      </c>
      <c r="G249" s="195"/>
      <c r="H249" s="198">
        <v>4</v>
      </c>
      <c r="I249" s="199"/>
      <c r="J249" s="195"/>
      <c r="K249" s="195"/>
      <c r="L249" s="200"/>
      <c r="M249" s="201"/>
      <c r="N249" s="202"/>
      <c r="O249" s="202"/>
      <c r="P249" s="202"/>
      <c r="Q249" s="202"/>
      <c r="R249" s="202"/>
      <c r="S249" s="202"/>
      <c r="T249" s="203"/>
      <c r="AT249" s="204" t="s">
        <v>153</v>
      </c>
      <c r="AU249" s="204" t="s">
        <v>82</v>
      </c>
      <c r="AV249" s="13" t="s">
        <v>82</v>
      </c>
      <c r="AW249" s="13" t="s">
        <v>31</v>
      </c>
      <c r="AX249" s="13" t="s">
        <v>72</v>
      </c>
      <c r="AY249" s="204" t="s">
        <v>139</v>
      </c>
    </row>
    <row r="250" spans="1:65" s="15" customFormat="1" ht="11.25">
      <c r="B250" s="216"/>
      <c r="C250" s="217"/>
      <c r="D250" s="188" t="s">
        <v>153</v>
      </c>
      <c r="E250" s="218" t="s">
        <v>19</v>
      </c>
      <c r="F250" s="219" t="s">
        <v>810</v>
      </c>
      <c r="G250" s="217"/>
      <c r="H250" s="218" t="s">
        <v>19</v>
      </c>
      <c r="I250" s="220"/>
      <c r="J250" s="217"/>
      <c r="K250" s="217"/>
      <c r="L250" s="221"/>
      <c r="M250" s="222"/>
      <c r="N250" s="223"/>
      <c r="O250" s="223"/>
      <c r="P250" s="223"/>
      <c r="Q250" s="223"/>
      <c r="R250" s="223"/>
      <c r="S250" s="223"/>
      <c r="T250" s="224"/>
      <c r="AT250" s="225" t="s">
        <v>153</v>
      </c>
      <c r="AU250" s="225" t="s">
        <v>82</v>
      </c>
      <c r="AV250" s="15" t="s">
        <v>80</v>
      </c>
      <c r="AW250" s="15" t="s">
        <v>31</v>
      </c>
      <c r="AX250" s="15" t="s">
        <v>72</v>
      </c>
      <c r="AY250" s="225" t="s">
        <v>139</v>
      </c>
    </row>
    <row r="251" spans="1:65" s="13" customFormat="1" ht="11.25">
      <c r="B251" s="194"/>
      <c r="C251" s="195"/>
      <c r="D251" s="188" t="s">
        <v>153</v>
      </c>
      <c r="E251" s="196" t="s">
        <v>19</v>
      </c>
      <c r="F251" s="197" t="s">
        <v>811</v>
      </c>
      <c r="G251" s="195"/>
      <c r="H251" s="198">
        <v>7.6</v>
      </c>
      <c r="I251" s="199"/>
      <c r="J251" s="195"/>
      <c r="K251" s="195"/>
      <c r="L251" s="200"/>
      <c r="M251" s="201"/>
      <c r="N251" s="202"/>
      <c r="O251" s="202"/>
      <c r="P251" s="202"/>
      <c r="Q251" s="202"/>
      <c r="R251" s="202"/>
      <c r="S251" s="202"/>
      <c r="T251" s="203"/>
      <c r="AT251" s="204" t="s">
        <v>153</v>
      </c>
      <c r="AU251" s="204" t="s">
        <v>82</v>
      </c>
      <c r="AV251" s="13" t="s">
        <v>82</v>
      </c>
      <c r="AW251" s="13" t="s">
        <v>31</v>
      </c>
      <c r="AX251" s="13" t="s">
        <v>72</v>
      </c>
      <c r="AY251" s="204" t="s">
        <v>139</v>
      </c>
    </row>
    <row r="252" spans="1:65" s="14" customFormat="1" ht="11.25">
      <c r="B252" s="205"/>
      <c r="C252" s="206"/>
      <c r="D252" s="188" t="s">
        <v>153</v>
      </c>
      <c r="E252" s="207" t="s">
        <v>19</v>
      </c>
      <c r="F252" s="208" t="s">
        <v>188</v>
      </c>
      <c r="G252" s="206"/>
      <c r="H252" s="209">
        <v>11.6</v>
      </c>
      <c r="I252" s="210"/>
      <c r="J252" s="206"/>
      <c r="K252" s="206"/>
      <c r="L252" s="211"/>
      <c r="M252" s="212"/>
      <c r="N252" s="213"/>
      <c r="O252" s="213"/>
      <c r="P252" s="213"/>
      <c r="Q252" s="213"/>
      <c r="R252" s="213"/>
      <c r="S252" s="213"/>
      <c r="T252" s="214"/>
      <c r="AT252" s="215" t="s">
        <v>153</v>
      </c>
      <c r="AU252" s="215" t="s">
        <v>82</v>
      </c>
      <c r="AV252" s="14" t="s">
        <v>147</v>
      </c>
      <c r="AW252" s="14" t="s">
        <v>31</v>
      </c>
      <c r="AX252" s="14" t="s">
        <v>80</v>
      </c>
      <c r="AY252" s="215" t="s">
        <v>139</v>
      </c>
    </row>
    <row r="253" spans="1:65" s="2" customFormat="1" ht="14.45" customHeight="1">
      <c r="A253" s="36"/>
      <c r="B253" s="37"/>
      <c r="C253" s="175" t="s">
        <v>305</v>
      </c>
      <c r="D253" s="175" t="s">
        <v>142</v>
      </c>
      <c r="E253" s="176" t="s">
        <v>812</v>
      </c>
      <c r="F253" s="177" t="s">
        <v>813</v>
      </c>
      <c r="G253" s="178" t="s">
        <v>159</v>
      </c>
      <c r="H253" s="179">
        <v>23.2</v>
      </c>
      <c r="I253" s="180"/>
      <c r="J253" s="181">
        <f>ROUND(I253*H253,2)</f>
        <v>0</v>
      </c>
      <c r="K253" s="177" t="s">
        <v>146</v>
      </c>
      <c r="L253" s="41"/>
      <c r="M253" s="182" t="s">
        <v>19</v>
      </c>
      <c r="N253" s="183" t="s">
        <v>43</v>
      </c>
      <c r="O253" s="66"/>
      <c r="P253" s="184">
        <f>O253*H253</f>
        <v>0</v>
      </c>
      <c r="Q253" s="184">
        <v>0</v>
      </c>
      <c r="R253" s="184">
        <f>Q253*H253</f>
        <v>0</v>
      </c>
      <c r="S253" s="184">
        <v>0</v>
      </c>
      <c r="T253" s="185">
        <f>S253*H253</f>
        <v>0</v>
      </c>
      <c r="U253" s="36"/>
      <c r="V253" s="36"/>
      <c r="W253" s="36"/>
      <c r="X253" s="36"/>
      <c r="Y253" s="36"/>
      <c r="Z253" s="36"/>
      <c r="AA253" s="36"/>
      <c r="AB253" s="36"/>
      <c r="AC253" s="36"/>
      <c r="AD253" s="36"/>
      <c r="AE253" s="36"/>
      <c r="AR253" s="186" t="s">
        <v>206</v>
      </c>
      <c r="AT253" s="186" t="s">
        <v>142</v>
      </c>
      <c r="AU253" s="186" t="s">
        <v>82</v>
      </c>
      <c r="AY253" s="19" t="s">
        <v>139</v>
      </c>
      <c r="BE253" s="187">
        <f>IF(N253="základní",J253,0)</f>
        <v>0</v>
      </c>
      <c r="BF253" s="187">
        <f>IF(N253="snížená",J253,0)</f>
        <v>0</v>
      </c>
      <c r="BG253" s="187">
        <f>IF(N253="zákl. přenesená",J253,0)</f>
        <v>0</v>
      </c>
      <c r="BH253" s="187">
        <f>IF(N253="sníž. přenesená",J253,0)</f>
        <v>0</v>
      </c>
      <c r="BI253" s="187">
        <f>IF(N253="nulová",J253,0)</f>
        <v>0</v>
      </c>
      <c r="BJ253" s="19" t="s">
        <v>80</v>
      </c>
      <c r="BK253" s="187">
        <f>ROUND(I253*H253,2)</f>
        <v>0</v>
      </c>
      <c r="BL253" s="19" t="s">
        <v>206</v>
      </c>
      <c r="BM253" s="186" t="s">
        <v>814</v>
      </c>
    </row>
    <row r="254" spans="1:65" s="2" customFormat="1" ht="19.5">
      <c r="A254" s="36"/>
      <c r="B254" s="37"/>
      <c r="C254" s="38"/>
      <c r="D254" s="188" t="s">
        <v>149</v>
      </c>
      <c r="E254" s="38"/>
      <c r="F254" s="189" t="s">
        <v>815</v>
      </c>
      <c r="G254" s="38"/>
      <c r="H254" s="38"/>
      <c r="I254" s="190"/>
      <c r="J254" s="38"/>
      <c r="K254" s="38"/>
      <c r="L254" s="41"/>
      <c r="M254" s="191"/>
      <c r="N254" s="192"/>
      <c r="O254" s="66"/>
      <c r="P254" s="66"/>
      <c r="Q254" s="66"/>
      <c r="R254" s="66"/>
      <c r="S254" s="66"/>
      <c r="T254" s="67"/>
      <c r="U254" s="36"/>
      <c r="V254" s="36"/>
      <c r="W254" s="36"/>
      <c r="X254" s="36"/>
      <c r="Y254" s="36"/>
      <c r="Z254" s="36"/>
      <c r="AA254" s="36"/>
      <c r="AB254" s="36"/>
      <c r="AC254" s="36"/>
      <c r="AD254" s="36"/>
      <c r="AE254" s="36"/>
      <c r="AT254" s="19" t="s">
        <v>149</v>
      </c>
      <c r="AU254" s="19" t="s">
        <v>82</v>
      </c>
    </row>
    <row r="255" spans="1:65" s="2" customFormat="1" ht="39">
      <c r="A255" s="36"/>
      <c r="B255" s="37"/>
      <c r="C255" s="38"/>
      <c r="D255" s="188" t="s">
        <v>151</v>
      </c>
      <c r="E255" s="38"/>
      <c r="F255" s="193" t="s">
        <v>472</v>
      </c>
      <c r="G255" s="38"/>
      <c r="H255" s="38"/>
      <c r="I255" s="190"/>
      <c r="J255" s="38"/>
      <c r="K255" s="38"/>
      <c r="L255" s="41"/>
      <c r="M255" s="191"/>
      <c r="N255" s="192"/>
      <c r="O255" s="66"/>
      <c r="P255" s="66"/>
      <c r="Q255" s="66"/>
      <c r="R255" s="66"/>
      <c r="S255" s="66"/>
      <c r="T255" s="67"/>
      <c r="U255" s="36"/>
      <c r="V255" s="36"/>
      <c r="W255" s="36"/>
      <c r="X255" s="36"/>
      <c r="Y255" s="36"/>
      <c r="Z255" s="36"/>
      <c r="AA255" s="36"/>
      <c r="AB255" s="36"/>
      <c r="AC255" s="36"/>
      <c r="AD255" s="36"/>
      <c r="AE255" s="36"/>
      <c r="AT255" s="19" t="s">
        <v>151</v>
      </c>
      <c r="AU255" s="19" t="s">
        <v>82</v>
      </c>
    </row>
    <row r="256" spans="1:65" s="15" customFormat="1" ht="11.25">
      <c r="B256" s="216"/>
      <c r="C256" s="217"/>
      <c r="D256" s="188" t="s">
        <v>153</v>
      </c>
      <c r="E256" s="218" t="s">
        <v>19</v>
      </c>
      <c r="F256" s="219" t="s">
        <v>808</v>
      </c>
      <c r="G256" s="217"/>
      <c r="H256" s="218" t="s">
        <v>19</v>
      </c>
      <c r="I256" s="220"/>
      <c r="J256" s="217"/>
      <c r="K256" s="217"/>
      <c r="L256" s="221"/>
      <c r="M256" s="222"/>
      <c r="N256" s="223"/>
      <c r="O256" s="223"/>
      <c r="P256" s="223"/>
      <c r="Q256" s="223"/>
      <c r="R256" s="223"/>
      <c r="S256" s="223"/>
      <c r="T256" s="224"/>
      <c r="AT256" s="225" t="s">
        <v>153</v>
      </c>
      <c r="AU256" s="225" t="s">
        <v>82</v>
      </c>
      <c r="AV256" s="15" t="s">
        <v>80</v>
      </c>
      <c r="AW256" s="15" t="s">
        <v>31</v>
      </c>
      <c r="AX256" s="15" t="s">
        <v>72</v>
      </c>
      <c r="AY256" s="225" t="s">
        <v>139</v>
      </c>
    </row>
    <row r="257" spans="1:65" s="13" customFormat="1" ht="11.25">
      <c r="B257" s="194"/>
      <c r="C257" s="195"/>
      <c r="D257" s="188" t="s">
        <v>153</v>
      </c>
      <c r="E257" s="196" t="s">
        <v>19</v>
      </c>
      <c r="F257" s="197" t="s">
        <v>816</v>
      </c>
      <c r="G257" s="195"/>
      <c r="H257" s="198">
        <v>8</v>
      </c>
      <c r="I257" s="199"/>
      <c r="J257" s="195"/>
      <c r="K257" s="195"/>
      <c r="L257" s="200"/>
      <c r="M257" s="201"/>
      <c r="N257" s="202"/>
      <c r="O257" s="202"/>
      <c r="P257" s="202"/>
      <c r="Q257" s="202"/>
      <c r="R257" s="202"/>
      <c r="S257" s="202"/>
      <c r="T257" s="203"/>
      <c r="AT257" s="204" t="s">
        <v>153</v>
      </c>
      <c r="AU257" s="204" t="s">
        <v>82</v>
      </c>
      <c r="AV257" s="13" t="s">
        <v>82</v>
      </c>
      <c r="AW257" s="13" t="s">
        <v>31</v>
      </c>
      <c r="AX257" s="13" t="s">
        <v>72</v>
      </c>
      <c r="AY257" s="204" t="s">
        <v>139</v>
      </c>
    </row>
    <row r="258" spans="1:65" s="15" customFormat="1" ht="11.25">
      <c r="B258" s="216"/>
      <c r="C258" s="217"/>
      <c r="D258" s="188" t="s">
        <v>153</v>
      </c>
      <c r="E258" s="218" t="s">
        <v>19</v>
      </c>
      <c r="F258" s="219" t="s">
        <v>810</v>
      </c>
      <c r="G258" s="217"/>
      <c r="H258" s="218" t="s">
        <v>19</v>
      </c>
      <c r="I258" s="220"/>
      <c r="J258" s="217"/>
      <c r="K258" s="217"/>
      <c r="L258" s="221"/>
      <c r="M258" s="222"/>
      <c r="N258" s="223"/>
      <c r="O258" s="223"/>
      <c r="P258" s="223"/>
      <c r="Q258" s="223"/>
      <c r="R258" s="223"/>
      <c r="S258" s="223"/>
      <c r="T258" s="224"/>
      <c r="AT258" s="225" t="s">
        <v>153</v>
      </c>
      <c r="AU258" s="225" t="s">
        <v>82</v>
      </c>
      <c r="AV258" s="15" t="s">
        <v>80</v>
      </c>
      <c r="AW258" s="15" t="s">
        <v>31</v>
      </c>
      <c r="AX258" s="15" t="s">
        <v>72</v>
      </c>
      <c r="AY258" s="225" t="s">
        <v>139</v>
      </c>
    </row>
    <row r="259" spans="1:65" s="13" customFormat="1" ht="11.25">
      <c r="B259" s="194"/>
      <c r="C259" s="195"/>
      <c r="D259" s="188" t="s">
        <v>153</v>
      </c>
      <c r="E259" s="196" t="s">
        <v>19</v>
      </c>
      <c r="F259" s="197" t="s">
        <v>817</v>
      </c>
      <c r="G259" s="195"/>
      <c r="H259" s="198">
        <v>15.2</v>
      </c>
      <c r="I259" s="199"/>
      <c r="J259" s="195"/>
      <c r="K259" s="195"/>
      <c r="L259" s="200"/>
      <c r="M259" s="201"/>
      <c r="N259" s="202"/>
      <c r="O259" s="202"/>
      <c r="P259" s="202"/>
      <c r="Q259" s="202"/>
      <c r="R259" s="202"/>
      <c r="S259" s="202"/>
      <c r="T259" s="203"/>
      <c r="AT259" s="204" t="s">
        <v>153</v>
      </c>
      <c r="AU259" s="204" t="s">
        <v>82</v>
      </c>
      <c r="AV259" s="13" t="s">
        <v>82</v>
      </c>
      <c r="AW259" s="13" t="s">
        <v>31</v>
      </c>
      <c r="AX259" s="13" t="s">
        <v>72</v>
      </c>
      <c r="AY259" s="204" t="s">
        <v>139</v>
      </c>
    </row>
    <row r="260" spans="1:65" s="14" customFormat="1" ht="11.25">
      <c r="B260" s="205"/>
      <c r="C260" s="206"/>
      <c r="D260" s="188" t="s">
        <v>153</v>
      </c>
      <c r="E260" s="207" t="s">
        <v>19</v>
      </c>
      <c r="F260" s="208" t="s">
        <v>188</v>
      </c>
      <c r="G260" s="206"/>
      <c r="H260" s="209">
        <v>23.2</v>
      </c>
      <c r="I260" s="210"/>
      <c r="J260" s="206"/>
      <c r="K260" s="206"/>
      <c r="L260" s="211"/>
      <c r="M260" s="212"/>
      <c r="N260" s="213"/>
      <c r="O260" s="213"/>
      <c r="P260" s="213"/>
      <c r="Q260" s="213"/>
      <c r="R260" s="213"/>
      <c r="S260" s="213"/>
      <c r="T260" s="214"/>
      <c r="AT260" s="215" t="s">
        <v>153</v>
      </c>
      <c r="AU260" s="215" t="s">
        <v>82</v>
      </c>
      <c r="AV260" s="14" t="s">
        <v>147</v>
      </c>
      <c r="AW260" s="14" t="s">
        <v>31</v>
      </c>
      <c r="AX260" s="14" t="s">
        <v>80</v>
      </c>
      <c r="AY260" s="215" t="s">
        <v>139</v>
      </c>
    </row>
    <row r="261" spans="1:65" s="2" customFormat="1" ht="14.45" customHeight="1">
      <c r="A261" s="36"/>
      <c r="B261" s="37"/>
      <c r="C261" s="226" t="s">
        <v>311</v>
      </c>
      <c r="D261" s="226" t="s">
        <v>237</v>
      </c>
      <c r="E261" s="227" t="s">
        <v>431</v>
      </c>
      <c r="F261" s="228" t="s">
        <v>432</v>
      </c>
      <c r="G261" s="229" t="s">
        <v>145</v>
      </c>
      <c r="H261" s="230">
        <v>830.39200000000005</v>
      </c>
      <c r="I261" s="231"/>
      <c r="J261" s="232">
        <f>ROUND(I261*H261,2)</f>
        <v>0</v>
      </c>
      <c r="K261" s="228" t="s">
        <v>146</v>
      </c>
      <c r="L261" s="233"/>
      <c r="M261" s="234" t="s">
        <v>19</v>
      </c>
      <c r="N261" s="235" t="s">
        <v>43</v>
      </c>
      <c r="O261" s="66"/>
      <c r="P261" s="184">
        <f>O261*H261</f>
        <v>0</v>
      </c>
      <c r="Q261" s="184">
        <v>1.9E-3</v>
      </c>
      <c r="R261" s="184">
        <f>Q261*H261</f>
        <v>1.5777448000000001</v>
      </c>
      <c r="S261" s="184">
        <v>0</v>
      </c>
      <c r="T261" s="185">
        <f>S261*H261</f>
        <v>0</v>
      </c>
      <c r="U261" s="36"/>
      <c r="V261" s="36"/>
      <c r="W261" s="36"/>
      <c r="X261" s="36"/>
      <c r="Y261" s="36"/>
      <c r="Z261" s="36"/>
      <c r="AA261" s="36"/>
      <c r="AB261" s="36"/>
      <c r="AC261" s="36"/>
      <c r="AD261" s="36"/>
      <c r="AE261" s="36"/>
      <c r="AR261" s="186" t="s">
        <v>240</v>
      </c>
      <c r="AT261" s="186" t="s">
        <v>237</v>
      </c>
      <c r="AU261" s="186" t="s">
        <v>82</v>
      </c>
      <c r="AY261" s="19" t="s">
        <v>139</v>
      </c>
      <c r="BE261" s="187">
        <f>IF(N261="základní",J261,0)</f>
        <v>0</v>
      </c>
      <c r="BF261" s="187">
        <f>IF(N261="snížená",J261,0)</f>
        <v>0</v>
      </c>
      <c r="BG261" s="187">
        <f>IF(N261="zákl. přenesená",J261,0)</f>
        <v>0</v>
      </c>
      <c r="BH261" s="187">
        <f>IF(N261="sníž. přenesená",J261,0)</f>
        <v>0</v>
      </c>
      <c r="BI261" s="187">
        <f>IF(N261="nulová",J261,0)</f>
        <v>0</v>
      </c>
      <c r="BJ261" s="19" t="s">
        <v>80</v>
      </c>
      <c r="BK261" s="187">
        <f>ROUND(I261*H261,2)</f>
        <v>0</v>
      </c>
      <c r="BL261" s="19" t="s">
        <v>206</v>
      </c>
      <c r="BM261" s="186" t="s">
        <v>818</v>
      </c>
    </row>
    <row r="262" spans="1:65" s="2" customFormat="1" ht="11.25">
      <c r="A262" s="36"/>
      <c r="B262" s="37"/>
      <c r="C262" s="38"/>
      <c r="D262" s="188" t="s">
        <v>149</v>
      </c>
      <c r="E262" s="38"/>
      <c r="F262" s="189" t="s">
        <v>432</v>
      </c>
      <c r="G262" s="38"/>
      <c r="H262" s="38"/>
      <c r="I262" s="190"/>
      <c r="J262" s="38"/>
      <c r="K262" s="38"/>
      <c r="L262" s="41"/>
      <c r="M262" s="191"/>
      <c r="N262" s="192"/>
      <c r="O262" s="66"/>
      <c r="P262" s="66"/>
      <c r="Q262" s="66"/>
      <c r="R262" s="66"/>
      <c r="S262" s="66"/>
      <c r="T262" s="67"/>
      <c r="U262" s="36"/>
      <c r="V262" s="36"/>
      <c r="W262" s="36"/>
      <c r="X262" s="36"/>
      <c r="Y262" s="36"/>
      <c r="Z262" s="36"/>
      <c r="AA262" s="36"/>
      <c r="AB262" s="36"/>
      <c r="AC262" s="36"/>
      <c r="AD262" s="36"/>
      <c r="AE262" s="36"/>
      <c r="AT262" s="19" t="s">
        <v>149</v>
      </c>
      <c r="AU262" s="19" t="s">
        <v>82</v>
      </c>
    </row>
    <row r="263" spans="1:65" s="13" customFormat="1" ht="11.25">
      <c r="B263" s="194"/>
      <c r="C263" s="195"/>
      <c r="D263" s="188" t="s">
        <v>153</v>
      </c>
      <c r="E263" s="196" t="s">
        <v>19</v>
      </c>
      <c r="F263" s="197" t="s">
        <v>819</v>
      </c>
      <c r="G263" s="195"/>
      <c r="H263" s="198">
        <v>722.08</v>
      </c>
      <c r="I263" s="199"/>
      <c r="J263" s="195"/>
      <c r="K263" s="195"/>
      <c r="L263" s="200"/>
      <c r="M263" s="201"/>
      <c r="N263" s="202"/>
      <c r="O263" s="202"/>
      <c r="P263" s="202"/>
      <c r="Q263" s="202"/>
      <c r="R263" s="202"/>
      <c r="S263" s="202"/>
      <c r="T263" s="203"/>
      <c r="AT263" s="204" t="s">
        <v>153</v>
      </c>
      <c r="AU263" s="204" t="s">
        <v>82</v>
      </c>
      <c r="AV263" s="13" t="s">
        <v>82</v>
      </c>
      <c r="AW263" s="13" t="s">
        <v>31</v>
      </c>
      <c r="AX263" s="13" t="s">
        <v>72</v>
      </c>
      <c r="AY263" s="204" t="s">
        <v>139</v>
      </c>
    </row>
    <row r="264" spans="1:65" s="14" customFormat="1" ht="11.25">
      <c r="B264" s="205"/>
      <c r="C264" s="206"/>
      <c r="D264" s="188" t="s">
        <v>153</v>
      </c>
      <c r="E264" s="207" t="s">
        <v>19</v>
      </c>
      <c r="F264" s="208" t="s">
        <v>188</v>
      </c>
      <c r="G264" s="206"/>
      <c r="H264" s="209">
        <v>722.08</v>
      </c>
      <c r="I264" s="210"/>
      <c r="J264" s="206"/>
      <c r="K264" s="206"/>
      <c r="L264" s="211"/>
      <c r="M264" s="212"/>
      <c r="N264" s="213"/>
      <c r="O264" s="213"/>
      <c r="P264" s="213"/>
      <c r="Q264" s="213"/>
      <c r="R264" s="213"/>
      <c r="S264" s="213"/>
      <c r="T264" s="214"/>
      <c r="AT264" s="215" t="s">
        <v>153</v>
      </c>
      <c r="AU264" s="215" t="s">
        <v>82</v>
      </c>
      <c r="AV264" s="14" t="s">
        <v>147</v>
      </c>
      <c r="AW264" s="14" t="s">
        <v>31</v>
      </c>
      <c r="AX264" s="14" t="s">
        <v>80</v>
      </c>
      <c r="AY264" s="215" t="s">
        <v>139</v>
      </c>
    </row>
    <row r="265" spans="1:65" s="13" customFormat="1" ht="11.25">
      <c r="B265" s="194"/>
      <c r="C265" s="195"/>
      <c r="D265" s="188" t="s">
        <v>153</v>
      </c>
      <c r="E265" s="195"/>
      <c r="F265" s="197" t="s">
        <v>820</v>
      </c>
      <c r="G265" s="195"/>
      <c r="H265" s="198">
        <v>830.39200000000005</v>
      </c>
      <c r="I265" s="199"/>
      <c r="J265" s="195"/>
      <c r="K265" s="195"/>
      <c r="L265" s="200"/>
      <c r="M265" s="201"/>
      <c r="N265" s="202"/>
      <c r="O265" s="202"/>
      <c r="P265" s="202"/>
      <c r="Q265" s="202"/>
      <c r="R265" s="202"/>
      <c r="S265" s="202"/>
      <c r="T265" s="203"/>
      <c r="AT265" s="204" t="s">
        <v>153</v>
      </c>
      <c r="AU265" s="204" t="s">
        <v>82</v>
      </c>
      <c r="AV265" s="13" t="s">
        <v>82</v>
      </c>
      <c r="AW265" s="13" t="s">
        <v>4</v>
      </c>
      <c r="AX265" s="13" t="s">
        <v>80</v>
      </c>
      <c r="AY265" s="204" t="s">
        <v>139</v>
      </c>
    </row>
    <row r="266" spans="1:65" s="2" customFormat="1" ht="14.45" customHeight="1">
      <c r="A266" s="36"/>
      <c r="B266" s="37"/>
      <c r="C266" s="175" t="s">
        <v>316</v>
      </c>
      <c r="D266" s="175" t="s">
        <v>142</v>
      </c>
      <c r="E266" s="176" t="s">
        <v>513</v>
      </c>
      <c r="F266" s="177" t="s">
        <v>514</v>
      </c>
      <c r="G266" s="178" t="s">
        <v>145</v>
      </c>
      <c r="H266" s="179">
        <v>564.84</v>
      </c>
      <c r="I266" s="180"/>
      <c r="J266" s="181">
        <f>ROUND(I266*H266,2)</f>
        <v>0</v>
      </c>
      <c r="K266" s="177" t="s">
        <v>146</v>
      </c>
      <c r="L266" s="41"/>
      <c r="M266" s="182" t="s">
        <v>19</v>
      </c>
      <c r="N266" s="183" t="s">
        <v>43</v>
      </c>
      <c r="O266" s="66"/>
      <c r="P266" s="184">
        <f>O266*H266</f>
        <v>0</v>
      </c>
      <c r="Q266" s="184">
        <v>1.3999999999999999E-4</v>
      </c>
      <c r="R266" s="184">
        <f>Q266*H266</f>
        <v>7.9077599999999998E-2</v>
      </c>
      <c r="S266" s="184">
        <v>0</v>
      </c>
      <c r="T266" s="185">
        <f>S266*H266</f>
        <v>0</v>
      </c>
      <c r="U266" s="36"/>
      <c r="V266" s="36"/>
      <c r="W266" s="36"/>
      <c r="X266" s="36"/>
      <c r="Y266" s="36"/>
      <c r="Z266" s="36"/>
      <c r="AA266" s="36"/>
      <c r="AB266" s="36"/>
      <c r="AC266" s="36"/>
      <c r="AD266" s="36"/>
      <c r="AE266" s="36"/>
      <c r="AR266" s="186" t="s">
        <v>206</v>
      </c>
      <c r="AT266" s="186" t="s">
        <v>142</v>
      </c>
      <c r="AU266" s="186" t="s">
        <v>82</v>
      </c>
      <c r="AY266" s="19" t="s">
        <v>139</v>
      </c>
      <c r="BE266" s="187">
        <f>IF(N266="základní",J266,0)</f>
        <v>0</v>
      </c>
      <c r="BF266" s="187">
        <f>IF(N266="snížená",J266,0)</f>
        <v>0</v>
      </c>
      <c r="BG266" s="187">
        <f>IF(N266="zákl. přenesená",J266,0)</f>
        <v>0</v>
      </c>
      <c r="BH266" s="187">
        <f>IF(N266="sníž. přenesená",J266,0)</f>
        <v>0</v>
      </c>
      <c r="BI266" s="187">
        <f>IF(N266="nulová",J266,0)</f>
        <v>0</v>
      </c>
      <c r="BJ266" s="19" t="s">
        <v>80</v>
      </c>
      <c r="BK266" s="187">
        <f>ROUND(I266*H266,2)</f>
        <v>0</v>
      </c>
      <c r="BL266" s="19" t="s">
        <v>206</v>
      </c>
      <c r="BM266" s="186" t="s">
        <v>821</v>
      </c>
    </row>
    <row r="267" spans="1:65" s="2" customFormat="1" ht="19.5">
      <c r="A267" s="36"/>
      <c r="B267" s="37"/>
      <c r="C267" s="38"/>
      <c r="D267" s="188" t="s">
        <v>149</v>
      </c>
      <c r="E267" s="38"/>
      <c r="F267" s="189" t="s">
        <v>516</v>
      </c>
      <c r="G267" s="38"/>
      <c r="H267" s="38"/>
      <c r="I267" s="190"/>
      <c r="J267" s="38"/>
      <c r="K267" s="38"/>
      <c r="L267" s="41"/>
      <c r="M267" s="191"/>
      <c r="N267" s="192"/>
      <c r="O267" s="66"/>
      <c r="P267" s="66"/>
      <c r="Q267" s="66"/>
      <c r="R267" s="66"/>
      <c r="S267" s="66"/>
      <c r="T267" s="67"/>
      <c r="U267" s="36"/>
      <c r="V267" s="36"/>
      <c r="W267" s="36"/>
      <c r="X267" s="36"/>
      <c r="Y267" s="36"/>
      <c r="Z267" s="36"/>
      <c r="AA267" s="36"/>
      <c r="AB267" s="36"/>
      <c r="AC267" s="36"/>
      <c r="AD267" s="36"/>
      <c r="AE267" s="36"/>
      <c r="AT267" s="19" t="s">
        <v>149</v>
      </c>
      <c r="AU267" s="19" t="s">
        <v>82</v>
      </c>
    </row>
    <row r="268" spans="1:65" s="2" customFormat="1" ht="68.25">
      <c r="A268" s="36"/>
      <c r="B268" s="37"/>
      <c r="C268" s="38"/>
      <c r="D268" s="188" t="s">
        <v>151</v>
      </c>
      <c r="E268" s="38"/>
      <c r="F268" s="193" t="s">
        <v>517</v>
      </c>
      <c r="G268" s="38"/>
      <c r="H268" s="38"/>
      <c r="I268" s="190"/>
      <c r="J268" s="38"/>
      <c r="K268" s="38"/>
      <c r="L268" s="41"/>
      <c r="M268" s="191"/>
      <c r="N268" s="192"/>
      <c r="O268" s="66"/>
      <c r="P268" s="66"/>
      <c r="Q268" s="66"/>
      <c r="R268" s="66"/>
      <c r="S268" s="66"/>
      <c r="T268" s="67"/>
      <c r="U268" s="36"/>
      <c r="V268" s="36"/>
      <c r="W268" s="36"/>
      <c r="X268" s="36"/>
      <c r="Y268" s="36"/>
      <c r="Z268" s="36"/>
      <c r="AA268" s="36"/>
      <c r="AB268" s="36"/>
      <c r="AC268" s="36"/>
      <c r="AD268" s="36"/>
      <c r="AE268" s="36"/>
      <c r="AT268" s="19" t="s">
        <v>151</v>
      </c>
      <c r="AU268" s="19" t="s">
        <v>82</v>
      </c>
    </row>
    <row r="269" spans="1:65" s="15" customFormat="1" ht="11.25">
      <c r="B269" s="216"/>
      <c r="C269" s="217"/>
      <c r="D269" s="188" t="s">
        <v>153</v>
      </c>
      <c r="E269" s="218" t="s">
        <v>19</v>
      </c>
      <c r="F269" s="219" t="s">
        <v>755</v>
      </c>
      <c r="G269" s="217"/>
      <c r="H269" s="218" t="s">
        <v>19</v>
      </c>
      <c r="I269" s="220"/>
      <c r="J269" s="217"/>
      <c r="K269" s="217"/>
      <c r="L269" s="221"/>
      <c r="M269" s="222"/>
      <c r="N269" s="223"/>
      <c r="O269" s="223"/>
      <c r="P269" s="223"/>
      <c r="Q269" s="223"/>
      <c r="R269" s="223"/>
      <c r="S269" s="223"/>
      <c r="T269" s="224"/>
      <c r="AT269" s="225" t="s">
        <v>153</v>
      </c>
      <c r="AU269" s="225" t="s">
        <v>82</v>
      </c>
      <c r="AV269" s="15" t="s">
        <v>80</v>
      </c>
      <c r="AW269" s="15" t="s">
        <v>31</v>
      </c>
      <c r="AX269" s="15" t="s">
        <v>72</v>
      </c>
      <c r="AY269" s="225" t="s">
        <v>139</v>
      </c>
    </row>
    <row r="270" spans="1:65" s="13" customFormat="1" ht="11.25">
      <c r="B270" s="194"/>
      <c r="C270" s="195"/>
      <c r="D270" s="188" t="s">
        <v>153</v>
      </c>
      <c r="E270" s="196" t="s">
        <v>19</v>
      </c>
      <c r="F270" s="197" t="s">
        <v>703</v>
      </c>
      <c r="G270" s="195"/>
      <c r="H270" s="198">
        <v>277.69</v>
      </c>
      <c r="I270" s="199"/>
      <c r="J270" s="195"/>
      <c r="K270" s="195"/>
      <c r="L270" s="200"/>
      <c r="M270" s="201"/>
      <c r="N270" s="202"/>
      <c r="O270" s="202"/>
      <c r="P270" s="202"/>
      <c r="Q270" s="202"/>
      <c r="R270" s="202"/>
      <c r="S270" s="202"/>
      <c r="T270" s="203"/>
      <c r="AT270" s="204" t="s">
        <v>153</v>
      </c>
      <c r="AU270" s="204" t="s">
        <v>82</v>
      </c>
      <c r="AV270" s="13" t="s">
        <v>82</v>
      </c>
      <c r="AW270" s="13" t="s">
        <v>31</v>
      </c>
      <c r="AX270" s="13" t="s">
        <v>72</v>
      </c>
      <c r="AY270" s="204" t="s">
        <v>139</v>
      </c>
    </row>
    <row r="271" spans="1:65" s="13" customFormat="1" ht="11.25">
      <c r="B271" s="194"/>
      <c r="C271" s="195"/>
      <c r="D271" s="188" t="s">
        <v>153</v>
      </c>
      <c r="E271" s="196" t="s">
        <v>19</v>
      </c>
      <c r="F271" s="197" t="s">
        <v>704</v>
      </c>
      <c r="G271" s="195"/>
      <c r="H271" s="198">
        <v>444.39</v>
      </c>
      <c r="I271" s="199"/>
      <c r="J271" s="195"/>
      <c r="K271" s="195"/>
      <c r="L271" s="200"/>
      <c r="M271" s="201"/>
      <c r="N271" s="202"/>
      <c r="O271" s="202"/>
      <c r="P271" s="202"/>
      <c r="Q271" s="202"/>
      <c r="R271" s="202"/>
      <c r="S271" s="202"/>
      <c r="T271" s="203"/>
      <c r="AT271" s="204" t="s">
        <v>153</v>
      </c>
      <c r="AU271" s="204" t="s">
        <v>82</v>
      </c>
      <c r="AV271" s="13" t="s">
        <v>82</v>
      </c>
      <c r="AW271" s="13" t="s">
        <v>31</v>
      </c>
      <c r="AX271" s="13" t="s">
        <v>72</v>
      </c>
      <c r="AY271" s="204" t="s">
        <v>139</v>
      </c>
    </row>
    <row r="272" spans="1:65" s="13" customFormat="1" ht="11.25">
      <c r="B272" s="194"/>
      <c r="C272" s="195"/>
      <c r="D272" s="188" t="s">
        <v>153</v>
      </c>
      <c r="E272" s="196" t="s">
        <v>19</v>
      </c>
      <c r="F272" s="197" t="s">
        <v>822</v>
      </c>
      <c r="G272" s="195"/>
      <c r="H272" s="198">
        <v>-36.04</v>
      </c>
      <c r="I272" s="199"/>
      <c r="J272" s="195"/>
      <c r="K272" s="195"/>
      <c r="L272" s="200"/>
      <c r="M272" s="201"/>
      <c r="N272" s="202"/>
      <c r="O272" s="202"/>
      <c r="P272" s="202"/>
      <c r="Q272" s="202"/>
      <c r="R272" s="202"/>
      <c r="S272" s="202"/>
      <c r="T272" s="203"/>
      <c r="AT272" s="204" t="s">
        <v>153</v>
      </c>
      <c r="AU272" s="204" t="s">
        <v>82</v>
      </c>
      <c r="AV272" s="13" t="s">
        <v>82</v>
      </c>
      <c r="AW272" s="13" t="s">
        <v>31</v>
      </c>
      <c r="AX272" s="13" t="s">
        <v>72</v>
      </c>
      <c r="AY272" s="204" t="s">
        <v>139</v>
      </c>
    </row>
    <row r="273" spans="1:65" s="13" customFormat="1" ht="11.25">
      <c r="B273" s="194"/>
      <c r="C273" s="195"/>
      <c r="D273" s="188" t="s">
        <v>153</v>
      </c>
      <c r="E273" s="196" t="s">
        <v>19</v>
      </c>
      <c r="F273" s="197" t="s">
        <v>823</v>
      </c>
      <c r="G273" s="195"/>
      <c r="H273" s="198">
        <v>-121.2</v>
      </c>
      <c r="I273" s="199"/>
      <c r="J273" s="195"/>
      <c r="K273" s="195"/>
      <c r="L273" s="200"/>
      <c r="M273" s="201"/>
      <c r="N273" s="202"/>
      <c r="O273" s="202"/>
      <c r="P273" s="202"/>
      <c r="Q273" s="202"/>
      <c r="R273" s="202"/>
      <c r="S273" s="202"/>
      <c r="T273" s="203"/>
      <c r="AT273" s="204" t="s">
        <v>153</v>
      </c>
      <c r="AU273" s="204" t="s">
        <v>82</v>
      </c>
      <c r="AV273" s="13" t="s">
        <v>82</v>
      </c>
      <c r="AW273" s="13" t="s">
        <v>31</v>
      </c>
      <c r="AX273" s="13" t="s">
        <v>72</v>
      </c>
      <c r="AY273" s="204" t="s">
        <v>139</v>
      </c>
    </row>
    <row r="274" spans="1:65" s="14" customFormat="1" ht="11.25">
      <c r="B274" s="205"/>
      <c r="C274" s="206"/>
      <c r="D274" s="188" t="s">
        <v>153</v>
      </c>
      <c r="E274" s="207" t="s">
        <v>19</v>
      </c>
      <c r="F274" s="208" t="s">
        <v>188</v>
      </c>
      <c r="G274" s="206"/>
      <c r="H274" s="209">
        <v>564.83999999999992</v>
      </c>
      <c r="I274" s="210"/>
      <c r="J274" s="206"/>
      <c r="K274" s="206"/>
      <c r="L274" s="211"/>
      <c r="M274" s="212"/>
      <c r="N274" s="213"/>
      <c r="O274" s="213"/>
      <c r="P274" s="213"/>
      <c r="Q274" s="213"/>
      <c r="R274" s="213"/>
      <c r="S274" s="213"/>
      <c r="T274" s="214"/>
      <c r="AT274" s="215" t="s">
        <v>153</v>
      </c>
      <c r="AU274" s="215" t="s">
        <v>82</v>
      </c>
      <c r="AV274" s="14" t="s">
        <v>147</v>
      </c>
      <c r="AW274" s="14" t="s">
        <v>31</v>
      </c>
      <c r="AX274" s="14" t="s">
        <v>80</v>
      </c>
      <c r="AY274" s="215" t="s">
        <v>139</v>
      </c>
    </row>
    <row r="275" spans="1:65" s="2" customFormat="1" ht="14.45" customHeight="1">
      <c r="A275" s="36"/>
      <c r="B275" s="37"/>
      <c r="C275" s="175" t="s">
        <v>321</v>
      </c>
      <c r="D275" s="175" t="s">
        <v>142</v>
      </c>
      <c r="E275" s="176" t="s">
        <v>520</v>
      </c>
      <c r="F275" s="177" t="s">
        <v>521</v>
      </c>
      <c r="G275" s="178" t="s">
        <v>145</v>
      </c>
      <c r="H275" s="179">
        <v>121.2</v>
      </c>
      <c r="I275" s="180"/>
      <c r="J275" s="181">
        <f>ROUND(I275*H275,2)</f>
        <v>0</v>
      </c>
      <c r="K275" s="177" t="s">
        <v>146</v>
      </c>
      <c r="L275" s="41"/>
      <c r="M275" s="182" t="s">
        <v>19</v>
      </c>
      <c r="N275" s="183" t="s">
        <v>43</v>
      </c>
      <c r="O275" s="66"/>
      <c r="P275" s="184">
        <f>O275*H275</f>
        <v>0</v>
      </c>
      <c r="Q275" s="184">
        <v>2.7999999999999998E-4</v>
      </c>
      <c r="R275" s="184">
        <f>Q275*H275</f>
        <v>3.3936000000000001E-2</v>
      </c>
      <c r="S275" s="184">
        <v>0</v>
      </c>
      <c r="T275" s="185">
        <f>S275*H275</f>
        <v>0</v>
      </c>
      <c r="U275" s="36"/>
      <c r="V275" s="36"/>
      <c r="W275" s="36"/>
      <c r="X275" s="36"/>
      <c r="Y275" s="36"/>
      <c r="Z275" s="36"/>
      <c r="AA275" s="36"/>
      <c r="AB275" s="36"/>
      <c r="AC275" s="36"/>
      <c r="AD275" s="36"/>
      <c r="AE275" s="36"/>
      <c r="AR275" s="186" t="s">
        <v>206</v>
      </c>
      <c r="AT275" s="186" t="s">
        <v>142</v>
      </c>
      <c r="AU275" s="186" t="s">
        <v>82</v>
      </c>
      <c r="AY275" s="19" t="s">
        <v>139</v>
      </c>
      <c r="BE275" s="187">
        <f>IF(N275="základní",J275,0)</f>
        <v>0</v>
      </c>
      <c r="BF275" s="187">
        <f>IF(N275="snížená",J275,0)</f>
        <v>0</v>
      </c>
      <c r="BG275" s="187">
        <f>IF(N275="zákl. přenesená",J275,0)</f>
        <v>0</v>
      </c>
      <c r="BH275" s="187">
        <f>IF(N275="sníž. přenesená",J275,0)</f>
        <v>0</v>
      </c>
      <c r="BI275" s="187">
        <f>IF(N275="nulová",J275,0)</f>
        <v>0</v>
      </c>
      <c r="BJ275" s="19" t="s">
        <v>80</v>
      </c>
      <c r="BK275" s="187">
        <f>ROUND(I275*H275,2)</f>
        <v>0</v>
      </c>
      <c r="BL275" s="19" t="s">
        <v>206</v>
      </c>
      <c r="BM275" s="186" t="s">
        <v>824</v>
      </c>
    </row>
    <row r="276" spans="1:65" s="2" customFormat="1" ht="19.5">
      <c r="A276" s="36"/>
      <c r="B276" s="37"/>
      <c r="C276" s="38"/>
      <c r="D276" s="188" t="s">
        <v>149</v>
      </c>
      <c r="E276" s="38"/>
      <c r="F276" s="189" t="s">
        <v>523</v>
      </c>
      <c r="G276" s="38"/>
      <c r="H276" s="38"/>
      <c r="I276" s="190"/>
      <c r="J276" s="38"/>
      <c r="K276" s="38"/>
      <c r="L276" s="41"/>
      <c r="M276" s="191"/>
      <c r="N276" s="192"/>
      <c r="O276" s="66"/>
      <c r="P276" s="66"/>
      <c r="Q276" s="66"/>
      <c r="R276" s="66"/>
      <c r="S276" s="66"/>
      <c r="T276" s="67"/>
      <c r="U276" s="36"/>
      <c r="V276" s="36"/>
      <c r="W276" s="36"/>
      <c r="X276" s="36"/>
      <c r="Y276" s="36"/>
      <c r="Z276" s="36"/>
      <c r="AA276" s="36"/>
      <c r="AB276" s="36"/>
      <c r="AC276" s="36"/>
      <c r="AD276" s="36"/>
      <c r="AE276" s="36"/>
      <c r="AT276" s="19" t="s">
        <v>149</v>
      </c>
      <c r="AU276" s="19" t="s">
        <v>82</v>
      </c>
    </row>
    <row r="277" spans="1:65" s="2" customFormat="1" ht="68.25">
      <c r="A277" s="36"/>
      <c r="B277" s="37"/>
      <c r="C277" s="38"/>
      <c r="D277" s="188" t="s">
        <v>151</v>
      </c>
      <c r="E277" s="38"/>
      <c r="F277" s="193" t="s">
        <v>517</v>
      </c>
      <c r="G277" s="38"/>
      <c r="H277" s="38"/>
      <c r="I277" s="190"/>
      <c r="J277" s="38"/>
      <c r="K277" s="38"/>
      <c r="L277" s="41"/>
      <c r="M277" s="191"/>
      <c r="N277" s="192"/>
      <c r="O277" s="66"/>
      <c r="P277" s="66"/>
      <c r="Q277" s="66"/>
      <c r="R277" s="66"/>
      <c r="S277" s="66"/>
      <c r="T277" s="67"/>
      <c r="U277" s="36"/>
      <c r="V277" s="36"/>
      <c r="W277" s="36"/>
      <c r="X277" s="36"/>
      <c r="Y277" s="36"/>
      <c r="Z277" s="36"/>
      <c r="AA277" s="36"/>
      <c r="AB277" s="36"/>
      <c r="AC277" s="36"/>
      <c r="AD277" s="36"/>
      <c r="AE277" s="36"/>
      <c r="AT277" s="19" t="s">
        <v>151</v>
      </c>
      <c r="AU277" s="19" t="s">
        <v>82</v>
      </c>
    </row>
    <row r="278" spans="1:65" s="13" customFormat="1" ht="11.25">
      <c r="B278" s="194"/>
      <c r="C278" s="195"/>
      <c r="D278" s="188" t="s">
        <v>153</v>
      </c>
      <c r="E278" s="196" t="s">
        <v>19</v>
      </c>
      <c r="F278" s="197" t="s">
        <v>825</v>
      </c>
      <c r="G278" s="195"/>
      <c r="H278" s="198">
        <v>121.2</v>
      </c>
      <c r="I278" s="199"/>
      <c r="J278" s="195"/>
      <c r="K278" s="195"/>
      <c r="L278" s="200"/>
      <c r="M278" s="201"/>
      <c r="N278" s="202"/>
      <c r="O278" s="202"/>
      <c r="P278" s="202"/>
      <c r="Q278" s="202"/>
      <c r="R278" s="202"/>
      <c r="S278" s="202"/>
      <c r="T278" s="203"/>
      <c r="AT278" s="204" t="s">
        <v>153</v>
      </c>
      <c r="AU278" s="204" t="s">
        <v>82</v>
      </c>
      <c r="AV278" s="13" t="s">
        <v>82</v>
      </c>
      <c r="AW278" s="13" t="s">
        <v>31</v>
      </c>
      <c r="AX278" s="13" t="s">
        <v>72</v>
      </c>
      <c r="AY278" s="204" t="s">
        <v>139</v>
      </c>
    </row>
    <row r="279" spans="1:65" s="14" customFormat="1" ht="11.25">
      <c r="B279" s="205"/>
      <c r="C279" s="206"/>
      <c r="D279" s="188" t="s">
        <v>153</v>
      </c>
      <c r="E279" s="207" t="s">
        <v>19</v>
      </c>
      <c r="F279" s="208" t="s">
        <v>188</v>
      </c>
      <c r="G279" s="206"/>
      <c r="H279" s="209">
        <v>121.2</v>
      </c>
      <c r="I279" s="210"/>
      <c r="J279" s="206"/>
      <c r="K279" s="206"/>
      <c r="L279" s="211"/>
      <c r="M279" s="212"/>
      <c r="N279" s="213"/>
      <c r="O279" s="213"/>
      <c r="P279" s="213"/>
      <c r="Q279" s="213"/>
      <c r="R279" s="213"/>
      <c r="S279" s="213"/>
      <c r="T279" s="214"/>
      <c r="AT279" s="215" t="s">
        <v>153</v>
      </c>
      <c r="AU279" s="215" t="s">
        <v>82</v>
      </c>
      <c r="AV279" s="14" t="s">
        <v>147</v>
      </c>
      <c r="AW279" s="14" t="s">
        <v>31</v>
      </c>
      <c r="AX279" s="14" t="s">
        <v>80</v>
      </c>
      <c r="AY279" s="215" t="s">
        <v>139</v>
      </c>
    </row>
    <row r="280" spans="1:65" s="2" customFormat="1" ht="14.45" customHeight="1">
      <c r="A280" s="36"/>
      <c r="B280" s="37"/>
      <c r="C280" s="175" t="s">
        <v>328</v>
      </c>
      <c r="D280" s="175" t="s">
        <v>142</v>
      </c>
      <c r="E280" s="176" t="s">
        <v>527</v>
      </c>
      <c r="F280" s="177" t="s">
        <v>528</v>
      </c>
      <c r="G280" s="178" t="s">
        <v>145</v>
      </c>
      <c r="H280" s="179">
        <v>36.04</v>
      </c>
      <c r="I280" s="180"/>
      <c r="J280" s="181">
        <f>ROUND(I280*H280,2)</f>
        <v>0</v>
      </c>
      <c r="K280" s="177" t="s">
        <v>146</v>
      </c>
      <c r="L280" s="41"/>
      <c r="M280" s="182" t="s">
        <v>19</v>
      </c>
      <c r="N280" s="183" t="s">
        <v>43</v>
      </c>
      <c r="O280" s="66"/>
      <c r="P280" s="184">
        <f>O280*H280</f>
        <v>0</v>
      </c>
      <c r="Q280" s="184">
        <v>4.2999999999999999E-4</v>
      </c>
      <c r="R280" s="184">
        <f>Q280*H280</f>
        <v>1.5497199999999999E-2</v>
      </c>
      <c r="S280" s="184">
        <v>0</v>
      </c>
      <c r="T280" s="185">
        <f>S280*H280</f>
        <v>0</v>
      </c>
      <c r="U280" s="36"/>
      <c r="V280" s="36"/>
      <c r="W280" s="36"/>
      <c r="X280" s="36"/>
      <c r="Y280" s="36"/>
      <c r="Z280" s="36"/>
      <c r="AA280" s="36"/>
      <c r="AB280" s="36"/>
      <c r="AC280" s="36"/>
      <c r="AD280" s="36"/>
      <c r="AE280" s="36"/>
      <c r="AR280" s="186" t="s">
        <v>206</v>
      </c>
      <c r="AT280" s="186" t="s">
        <v>142</v>
      </c>
      <c r="AU280" s="186" t="s">
        <v>82</v>
      </c>
      <c r="AY280" s="19" t="s">
        <v>139</v>
      </c>
      <c r="BE280" s="187">
        <f>IF(N280="základní",J280,0)</f>
        <v>0</v>
      </c>
      <c r="BF280" s="187">
        <f>IF(N280="snížená",J280,0)</f>
        <v>0</v>
      </c>
      <c r="BG280" s="187">
        <f>IF(N280="zákl. přenesená",J280,0)</f>
        <v>0</v>
      </c>
      <c r="BH280" s="187">
        <f>IF(N280="sníž. přenesená",J280,0)</f>
        <v>0</v>
      </c>
      <c r="BI280" s="187">
        <f>IF(N280="nulová",J280,0)</f>
        <v>0</v>
      </c>
      <c r="BJ280" s="19" t="s">
        <v>80</v>
      </c>
      <c r="BK280" s="187">
        <f>ROUND(I280*H280,2)</f>
        <v>0</v>
      </c>
      <c r="BL280" s="19" t="s">
        <v>206</v>
      </c>
      <c r="BM280" s="186" t="s">
        <v>826</v>
      </c>
    </row>
    <row r="281" spans="1:65" s="2" customFormat="1" ht="19.5">
      <c r="A281" s="36"/>
      <c r="B281" s="37"/>
      <c r="C281" s="38"/>
      <c r="D281" s="188" t="s">
        <v>149</v>
      </c>
      <c r="E281" s="38"/>
      <c r="F281" s="189" t="s">
        <v>530</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149</v>
      </c>
      <c r="AU281" s="19" t="s">
        <v>82</v>
      </c>
    </row>
    <row r="282" spans="1:65" s="2" customFormat="1" ht="68.25">
      <c r="A282" s="36"/>
      <c r="B282" s="37"/>
      <c r="C282" s="38"/>
      <c r="D282" s="188" t="s">
        <v>151</v>
      </c>
      <c r="E282" s="38"/>
      <c r="F282" s="193" t="s">
        <v>517</v>
      </c>
      <c r="G282" s="38"/>
      <c r="H282" s="38"/>
      <c r="I282" s="190"/>
      <c r="J282" s="38"/>
      <c r="K282" s="38"/>
      <c r="L282" s="41"/>
      <c r="M282" s="191"/>
      <c r="N282" s="192"/>
      <c r="O282" s="66"/>
      <c r="P282" s="66"/>
      <c r="Q282" s="66"/>
      <c r="R282" s="66"/>
      <c r="S282" s="66"/>
      <c r="T282" s="67"/>
      <c r="U282" s="36"/>
      <c r="V282" s="36"/>
      <c r="W282" s="36"/>
      <c r="X282" s="36"/>
      <c r="Y282" s="36"/>
      <c r="Z282" s="36"/>
      <c r="AA282" s="36"/>
      <c r="AB282" s="36"/>
      <c r="AC282" s="36"/>
      <c r="AD282" s="36"/>
      <c r="AE282" s="36"/>
      <c r="AT282" s="19" t="s">
        <v>151</v>
      </c>
      <c r="AU282" s="19" t="s">
        <v>82</v>
      </c>
    </row>
    <row r="283" spans="1:65" s="13" customFormat="1" ht="11.25">
      <c r="B283" s="194"/>
      <c r="C283" s="195"/>
      <c r="D283" s="188" t="s">
        <v>153</v>
      </c>
      <c r="E283" s="196" t="s">
        <v>19</v>
      </c>
      <c r="F283" s="197" t="s">
        <v>827</v>
      </c>
      <c r="G283" s="195"/>
      <c r="H283" s="198">
        <v>13.5</v>
      </c>
      <c r="I283" s="199"/>
      <c r="J283" s="195"/>
      <c r="K283" s="195"/>
      <c r="L283" s="200"/>
      <c r="M283" s="201"/>
      <c r="N283" s="202"/>
      <c r="O283" s="202"/>
      <c r="P283" s="202"/>
      <c r="Q283" s="202"/>
      <c r="R283" s="202"/>
      <c r="S283" s="202"/>
      <c r="T283" s="203"/>
      <c r="AT283" s="204" t="s">
        <v>153</v>
      </c>
      <c r="AU283" s="204" t="s">
        <v>82</v>
      </c>
      <c r="AV283" s="13" t="s">
        <v>82</v>
      </c>
      <c r="AW283" s="13" t="s">
        <v>31</v>
      </c>
      <c r="AX283" s="13" t="s">
        <v>72</v>
      </c>
      <c r="AY283" s="204" t="s">
        <v>139</v>
      </c>
    </row>
    <row r="284" spans="1:65" s="13" customFormat="1" ht="11.25">
      <c r="B284" s="194"/>
      <c r="C284" s="195"/>
      <c r="D284" s="188" t="s">
        <v>153</v>
      </c>
      <c r="E284" s="196" t="s">
        <v>19</v>
      </c>
      <c r="F284" s="197" t="s">
        <v>828</v>
      </c>
      <c r="G284" s="195"/>
      <c r="H284" s="198">
        <v>8</v>
      </c>
      <c r="I284" s="199"/>
      <c r="J284" s="195"/>
      <c r="K284" s="195"/>
      <c r="L284" s="200"/>
      <c r="M284" s="201"/>
      <c r="N284" s="202"/>
      <c r="O284" s="202"/>
      <c r="P284" s="202"/>
      <c r="Q284" s="202"/>
      <c r="R284" s="202"/>
      <c r="S284" s="202"/>
      <c r="T284" s="203"/>
      <c r="AT284" s="204" t="s">
        <v>153</v>
      </c>
      <c r="AU284" s="204" t="s">
        <v>82</v>
      </c>
      <c r="AV284" s="13" t="s">
        <v>82</v>
      </c>
      <c r="AW284" s="13" t="s">
        <v>31</v>
      </c>
      <c r="AX284" s="13" t="s">
        <v>72</v>
      </c>
      <c r="AY284" s="204" t="s">
        <v>139</v>
      </c>
    </row>
    <row r="285" spans="1:65" s="13" customFormat="1" ht="11.25">
      <c r="B285" s="194"/>
      <c r="C285" s="195"/>
      <c r="D285" s="188" t="s">
        <v>153</v>
      </c>
      <c r="E285" s="196" t="s">
        <v>19</v>
      </c>
      <c r="F285" s="197" t="s">
        <v>829</v>
      </c>
      <c r="G285" s="195"/>
      <c r="H285" s="198">
        <v>6.54</v>
      </c>
      <c r="I285" s="199"/>
      <c r="J285" s="195"/>
      <c r="K285" s="195"/>
      <c r="L285" s="200"/>
      <c r="M285" s="201"/>
      <c r="N285" s="202"/>
      <c r="O285" s="202"/>
      <c r="P285" s="202"/>
      <c r="Q285" s="202"/>
      <c r="R285" s="202"/>
      <c r="S285" s="202"/>
      <c r="T285" s="203"/>
      <c r="AT285" s="204" t="s">
        <v>153</v>
      </c>
      <c r="AU285" s="204" t="s">
        <v>82</v>
      </c>
      <c r="AV285" s="13" t="s">
        <v>82</v>
      </c>
      <c r="AW285" s="13" t="s">
        <v>31</v>
      </c>
      <c r="AX285" s="13" t="s">
        <v>72</v>
      </c>
      <c r="AY285" s="204" t="s">
        <v>139</v>
      </c>
    </row>
    <row r="286" spans="1:65" s="13" customFormat="1" ht="11.25">
      <c r="B286" s="194"/>
      <c r="C286" s="195"/>
      <c r="D286" s="188" t="s">
        <v>153</v>
      </c>
      <c r="E286" s="196" t="s">
        <v>19</v>
      </c>
      <c r="F286" s="197" t="s">
        <v>646</v>
      </c>
      <c r="G286" s="195"/>
      <c r="H286" s="198">
        <v>4</v>
      </c>
      <c r="I286" s="199"/>
      <c r="J286" s="195"/>
      <c r="K286" s="195"/>
      <c r="L286" s="200"/>
      <c r="M286" s="201"/>
      <c r="N286" s="202"/>
      <c r="O286" s="202"/>
      <c r="P286" s="202"/>
      <c r="Q286" s="202"/>
      <c r="R286" s="202"/>
      <c r="S286" s="202"/>
      <c r="T286" s="203"/>
      <c r="AT286" s="204" t="s">
        <v>153</v>
      </c>
      <c r="AU286" s="204" t="s">
        <v>82</v>
      </c>
      <c r="AV286" s="13" t="s">
        <v>82</v>
      </c>
      <c r="AW286" s="13" t="s">
        <v>31</v>
      </c>
      <c r="AX286" s="13" t="s">
        <v>72</v>
      </c>
      <c r="AY286" s="204" t="s">
        <v>139</v>
      </c>
    </row>
    <row r="287" spans="1:65" s="13" customFormat="1" ht="11.25">
      <c r="B287" s="194"/>
      <c r="C287" s="195"/>
      <c r="D287" s="188" t="s">
        <v>153</v>
      </c>
      <c r="E287" s="196" t="s">
        <v>19</v>
      </c>
      <c r="F287" s="197" t="s">
        <v>646</v>
      </c>
      <c r="G287" s="195"/>
      <c r="H287" s="198">
        <v>4</v>
      </c>
      <c r="I287" s="199"/>
      <c r="J287" s="195"/>
      <c r="K287" s="195"/>
      <c r="L287" s="200"/>
      <c r="M287" s="201"/>
      <c r="N287" s="202"/>
      <c r="O287" s="202"/>
      <c r="P287" s="202"/>
      <c r="Q287" s="202"/>
      <c r="R287" s="202"/>
      <c r="S287" s="202"/>
      <c r="T287" s="203"/>
      <c r="AT287" s="204" t="s">
        <v>153</v>
      </c>
      <c r="AU287" s="204" t="s">
        <v>82</v>
      </c>
      <c r="AV287" s="13" t="s">
        <v>82</v>
      </c>
      <c r="AW287" s="13" t="s">
        <v>31</v>
      </c>
      <c r="AX287" s="13" t="s">
        <v>72</v>
      </c>
      <c r="AY287" s="204" t="s">
        <v>139</v>
      </c>
    </row>
    <row r="288" spans="1:65" s="14" customFormat="1" ht="11.25">
      <c r="B288" s="205"/>
      <c r="C288" s="206"/>
      <c r="D288" s="188" t="s">
        <v>153</v>
      </c>
      <c r="E288" s="207" t="s">
        <v>19</v>
      </c>
      <c r="F288" s="208" t="s">
        <v>188</v>
      </c>
      <c r="G288" s="206"/>
      <c r="H288" s="209">
        <v>36.04</v>
      </c>
      <c r="I288" s="210"/>
      <c r="J288" s="206"/>
      <c r="K288" s="206"/>
      <c r="L288" s="211"/>
      <c r="M288" s="212"/>
      <c r="N288" s="213"/>
      <c r="O288" s="213"/>
      <c r="P288" s="213"/>
      <c r="Q288" s="213"/>
      <c r="R288" s="213"/>
      <c r="S288" s="213"/>
      <c r="T288" s="214"/>
      <c r="AT288" s="215" t="s">
        <v>153</v>
      </c>
      <c r="AU288" s="215" t="s">
        <v>82</v>
      </c>
      <c r="AV288" s="14" t="s">
        <v>147</v>
      </c>
      <c r="AW288" s="14" t="s">
        <v>31</v>
      </c>
      <c r="AX288" s="14" t="s">
        <v>80</v>
      </c>
      <c r="AY288" s="215" t="s">
        <v>139</v>
      </c>
    </row>
    <row r="289" spans="1:65" s="2" customFormat="1" ht="14.45" customHeight="1">
      <c r="A289" s="36"/>
      <c r="B289" s="37"/>
      <c r="C289" s="175" t="s">
        <v>334</v>
      </c>
      <c r="D289" s="175" t="s">
        <v>142</v>
      </c>
      <c r="E289" s="176" t="s">
        <v>227</v>
      </c>
      <c r="F289" s="177" t="s">
        <v>228</v>
      </c>
      <c r="G289" s="178" t="s">
        <v>145</v>
      </c>
      <c r="H289" s="179">
        <v>958.64400000000001</v>
      </c>
      <c r="I289" s="180"/>
      <c r="J289" s="181">
        <f>ROUND(I289*H289,2)</f>
        <v>0</v>
      </c>
      <c r="K289" s="177" t="s">
        <v>146</v>
      </c>
      <c r="L289" s="41"/>
      <c r="M289" s="182" t="s">
        <v>19</v>
      </c>
      <c r="N289" s="183" t="s">
        <v>43</v>
      </c>
      <c r="O289" s="66"/>
      <c r="P289" s="184">
        <f>O289*H289</f>
        <v>0</v>
      </c>
      <c r="Q289" s="184">
        <v>0</v>
      </c>
      <c r="R289" s="184">
        <f>Q289*H289</f>
        <v>0</v>
      </c>
      <c r="S289" s="184">
        <v>0</v>
      </c>
      <c r="T289" s="185">
        <f>S289*H289</f>
        <v>0</v>
      </c>
      <c r="U289" s="36"/>
      <c r="V289" s="36"/>
      <c r="W289" s="36"/>
      <c r="X289" s="36"/>
      <c r="Y289" s="36"/>
      <c r="Z289" s="36"/>
      <c r="AA289" s="36"/>
      <c r="AB289" s="36"/>
      <c r="AC289" s="36"/>
      <c r="AD289" s="36"/>
      <c r="AE289" s="36"/>
      <c r="AR289" s="186" t="s">
        <v>206</v>
      </c>
      <c r="AT289" s="186" t="s">
        <v>142</v>
      </c>
      <c r="AU289" s="186" t="s">
        <v>82</v>
      </c>
      <c r="AY289" s="19" t="s">
        <v>139</v>
      </c>
      <c r="BE289" s="187">
        <f>IF(N289="základní",J289,0)</f>
        <v>0</v>
      </c>
      <c r="BF289" s="187">
        <f>IF(N289="snížená",J289,0)</f>
        <v>0</v>
      </c>
      <c r="BG289" s="187">
        <f>IF(N289="zákl. přenesená",J289,0)</f>
        <v>0</v>
      </c>
      <c r="BH289" s="187">
        <f>IF(N289="sníž. přenesená",J289,0)</f>
        <v>0</v>
      </c>
      <c r="BI289" s="187">
        <f>IF(N289="nulová",J289,0)</f>
        <v>0</v>
      </c>
      <c r="BJ289" s="19" t="s">
        <v>80</v>
      </c>
      <c r="BK289" s="187">
        <f>ROUND(I289*H289,2)</f>
        <v>0</v>
      </c>
      <c r="BL289" s="19" t="s">
        <v>206</v>
      </c>
      <c r="BM289" s="186" t="s">
        <v>830</v>
      </c>
    </row>
    <row r="290" spans="1:65" s="2" customFormat="1" ht="11.25">
      <c r="A290" s="36"/>
      <c r="B290" s="37"/>
      <c r="C290" s="38"/>
      <c r="D290" s="188" t="s">
        <v>149</v>
      </c>
      <c r="E290" s="38"/>
      <c r="F290" s="189" t="s">
        <v>230</v>
      </c>
      <c r="G290" s="38"/>
      <c r="H290" s="38"/>
      <c r="I290" s="190"/>
      <c r="J290" s="38"/>
      <c r="K290" s="38"/>
      <c r="L290" s="41"/>
      <c r="M290" s="191"/>
      <c r="N290" s="192"/>
      <c r="O290" s="66"/>
      <c r="P290" s="66"/>
      <c r="Q290" s="66"/>
      <c r="R290" s="66"/>
      <c r="S290" s="66"/>
      <c r="T290" s="67"/>
      <c r="U290" s="36"/>
      <c r="V290" s="36"/>
      <c r="W290" s="36"/>
      <c r="X290" s="36"/>
      <c r="Y290" s="36"/>
      <c r="Z290" s="36"/>
      <c r="AA290" s="36"/>
      <c r="AB290" s="36"/>
      <c r="AC290" s="36"/>
      <c r="AD290" s="36"/>
      <c r="AE290" s="36"/>
      <c r="AT290" s="19" t="s">
        <v>149</v>
      </c>
      <c r="AU290" s="19" t="s">
        <v>82</v>
      </c>
    </row>
    <row r="291" spans="1:65" s="2" customFormat="1" ht="39">
      <c r="A291" s="36"/>
      <c r="B291" s="37"/>
      <c r="C291" s="38"/>
      <c r="D291" s="188" t="s">
        <v>151</v>
      </c>
      <c r="E291" s="38"/>
      <c r="F291" s="193" t="s">
        <v>231</v>
      </c>
      <c r="G291" s="38"/>
      <c r="H291" s="38"/>
      <c r="I291" s="190"/>
      <c r="J291" s="38"/>
      <c r="K291" s="38"/>
      <c r="L291" s="41"/>
      <c r="M291" s="191"/>
      <c r="N291" s="192"/>
      <c r="O291" s="66"/>
      <c r="P291" s="66"/>
      <c r="Q291" s="66"/>
      <c r="R291" s="66"/>
      <c r="S291" s="66"/>
      <c r="T291" s="67"/>
      <c r="U291" s="36"/>
      <c r="V291" s="36"/>
      <c r="W291" s="36"/>
      <c r="X291" s="36"/>
      <c r="Y291" s="36"/>
      <c r="Z291" s="36"/>
      <c r="AA291" s="36"/>
      <c r="AB291" s="36"/>
      <c r="AC291" s="36"/>
      <c r="AD291" s="36"/>
      <c r="AE291" s="36"/>
      <c r="AT291" s="19" t="s">
        <v>151</v>
      </c>
      <c r="AU291" s="19" t="s">
        <v>82</v>
      </c>
    </row>
    <row r="292" spans="1:65" s="15" customFormat="1" ht="11.25">
      <c r="B292" s="216"/>
      <c r="C292" s="217"/>
      <c r="D292" s="188" t="s">
        <v>153</v>
      </c>
      <c r="E292" s="218" t="s">
        <v>19</v>
      </c>
      <c r="F292" s="219" t="s">
        <v>750</v>
      </c>
      <c r="G292" s="217"/>
      <c r="H292" s="218" t="s">
        <v>19</v>
      </c>
      <c r="I292" s="220"/>
      <c r="J292" s="217"/>
      <c r="K292" s="217"/>
      <c r="L292" s="221"/>
      <c r="M292" s="222"/>
      <c r="N292" s="223"/>
      <c r="O292" s="223"/>
      <c r="P292" s="223"/>
      <c r="Q292" s="223"/>
      <c r="R292" s="223"/>
      <c r="S292" s="223"/>
      <c r="T292" s="224"/>
      <c r="AT292" s="225" t="s">
        <v>153</v>
      </c>
      <c r="AU292" s="225" t="s">
        <v>82</v>
      </c>
      <c r="AV292" s="15" t="s">
        <v>80</v>
      </c>
      <c r="AW292" s="15" t="s">
        <v>31</v>
      </c>
      <c r="AX292" s="15" t="s">
        <v>72</v>
      </c>
      <c r="AY292" s="225" t="s">
        <v>139</v>
      </c>
    </row>
    <row r="293" spans="1:65" s="13" customFormat="1" ht="11.25">
      <c r="B293" s="194"/>
      <c r="C293" s="195"/>
      <c r="D293" s="188" t="s">
        <v>153</v>
      </c>
      <c r="E293" s="196" t="s">
        <v>19</v>
      </c>
      <c r="F293" s="197" t="s">
        <v>762</v>
      </c>
      <c r="G293" s="195"/>
      <c r="H293" s="198">
        <v>41.17</v>
      </c>
      <c r="I293" s="199"/>
      <c r="J293" s="195"/>
      <c r="K293" s="195"/>
      <c r="L293" s="200"/>
      <c r="M293" s="201"/>
      <c r="N293" s="202"/>
      <c r="O293" s="202"/>
      <c r="P293" s="202"/>
      <c r="Q293" s="202"/>
      <c r="R293" s="202"/>
      <c r="S293" s="202"/>
      <c r="T293" s="203"/>
      <c r="AT293" s="204" t="s">
        <v>153</v>
      </c>
      <c r="AU293" s="204" t="s">
        <v>82</v>
      </c>
      <c r="AV293" s="13" t="s">
        <v>82</v>
      </c>
      <c r="AW293" s="13" t="s">
        <v>31</v>
      </c>
      <c r="AX293" s="13" t="s">
        <v>72</v>
      </c>
      <c r="AY293" s="204" t="s">
        <v>139</v>
      </c>
    </row>
    <row r="294" spans="1:65" s="13" customFormat="1" ht="11.25">
      <c r="B294" s="194"/>
      <c r="C294" s="195"/>
      <c r="D294" s="188" t="s">
        <v>153</v>
      </c>
      <c r="E294" s="196" t="s">
        <v>19</v>
      </c>
      <c r="F294" s="197" t="s">
        <v>763</v>
      </c>
      <c r="G294" s="195"/>
      <c r="H294" s="198">
        <v>16.36</v>
      </c>
      <c r="I294" s="199"/>
      <c r="J294" s="195"/>
      <c r="K294" s="195"/>
      <c r="L294" s="200"/>
      <c r="M294" s="201"/>
      <c r="N294" s="202"/>
      <c r="O294" s="202"/>
      <c r="P294" s="202"/>
      <c r="Q294" s="202"/>
      <c r="R294" s="202"/>
      <c r="S294" s="202"/>
      <c r="T294" s="203"/>
      <c r="AT294" s="204" t="s">
        <v>153</v>
      </c>
      <c r="AU294" s="204" t="s">
        <v>82</v>
      </c>
      <c r="AV294" s="13" t="s">
        <v>82</v>
      </c>
      <c r="AW294" s="13" t="s">
        <v>31</v>
      </c>
      <c r="AX294" s="13" t="s">
        <v>72</v>
      </c>
      <c r="AY294" s="204" t="s">
        <v>139</v>
      </c>
    </row>
    <row r="295" spans="1:65" s="15" customFormat="1" ht="11.25">
      <c r="B295" s="216"/>
      <c r="C295" s="217"/>
      <c r="D295" s="188" t="s">
        <v>153</v>
      </c>
      <c r="E295" s="218" t="s">
        <v>19</v>
      </c>
      <c r="F295" s="219" t="s">
        <v>739</v>
      </c>
      <c r="G295" s="217"/>
      <c r="H295" s="218" t="s">
        <v>19</v>
      </c>
      <c r="I295" s="220"/>
      <c r="J295" s="217"/>
      <c r="K295" s="217"/>
      <c r="L295" s="221"/>
      <c r="M295" s="222"/>
      <c r="N295" s="223"/>
      <c r="O295" s="223"/>
      <c r="P295" s="223"/>
      <c r="Q295" s="223"/>
      <c r="R295" s="223"/>
      <c r="S295" s="223"/>
      <c r="T295" s="224"/>
      <c r="AT295" s="225" t="s">
        <v>153</v>
      </c>
      <c r="AU295" s="225" t="s">
        <v>82</v>
      </c>
      <c r="AV295" s="15" t="s">
        <v>80</v>
      </c>
      <c r="AW295" s="15" t="s">
        <v>31</v>
      </c>
      <c r="AX295" s="15" t="s">
        <v>72</v>
      </c>
      <c r="AY295" s="225" t="s">
        <v>139</v>
      </c>
    </row>
    <row r="296" spans="1:65" s="13" customFormat="1" ht="11.25">
      <c r="B296" s="194"/>
      <c r="C296" s="195"/>
      <c r="D296" s="188" t="s">
        <v>153</v>
      </c>
      <c r="E296" s="196" t="s">
        <v>19</v>
      </c>
      <c r="F296" s="197" t="s">
        <v>740</v>
      </c>
      <c r="G296" s="195"/>
      <c r="H296" s="198">
        <v>43.353000000000002</v>
      </c>
      <c r="I296" s="199"/>
      <c r="J296" s="195"/>
      <c r="K296" s="195"/>
      <c r="L296" s="200"/>
      <c r="M296" s="201"/>
      <c r="N296" s="202"/>
      <c r="O296" s="202"/>
      <c r="P296" s="202"/>
      <c r="Q296" s="202"/>
      <c r="R296" s="202"/>
      <c r="S296" s="202"/>
      <c r="T296" s="203"/>
      <c r="AT296" s="204" t="s">
        <v>153</v>
      </c>
      <c r="AU296" s="204" t="s">
        <v>82</v>
      </c>
      <c r="AV296" s="13" t="s">
        <v>82</v>
      </c>
      <c r="AW296" s="13" t="s">
        <v>31</v>
      </c>
      <c r="AX296" s="13" t="s">
        <v>72</v>
      </c>
      <c r="AY296" s="204" t="s">
        <v>139</v>
      </c>
    </row>
    <row r="297" spans="1:65" s="15" customFormat="1" ht="11.25">
      <c r="B297" s="216"/>
      <c r="C297" s="217"/>
      <c r="D297" s="188" t="s">
        <v>153</v>
      </c>
      <c r="E297" s="218" t="s">
        <v>19</v>
      </c>
      <c r="F297" s="219" t="s">
        <v>764</v>
      </c>
      <c r="G297" s="217"/>
      <c r="H297" s="218" t="s">
        <v>19</v>
      </c>
      <c r="I297" s="220"/>
      <c r="J297" s="217"/>
      <c r="K297" s="217"/>
      <c r="L297" s="221"/>
      <c r="M297" s="222"/>
      <c r="N297" s="223"/>
      <c r="O297" s="223"/>
      <c r="P297" s="223"/>
      <c r="Q297" s="223"/>
      <c r="R297" s="223"/>
      <c r="S297" s="223"/>
      <c r="T297" s="224"/>
      <c r="AT297" s="225" t="s">
        <v>153</v>
      </c>
      <c r="AU297" s="225" t="s">
        <v>82</v>
      </c>
      <c r="AV297" s="15" t="s">
        <v>80</v>
      </c>
      <c r="AW297" s="15" t="s">
        <v>31</v>
      </c>
      <c r="AX297" s="15" t="s">
        <v>72</v>
      </c>
      <c r="AY297" s="225" t="s">
        <v>139</v>
      </c>
    </row>
    <row r="298" spans="1:65" s="13" customFormat="1" ht="11.25">
      <c r="B298" s="194"/>
      <c r="C298" s="195"/>
      <c r="D298" s="188" t="s">
        <v>153</v>
      </c>
      <c r="E298" s="196" t="s">
        <v>19</v>
      </c>
      <c r="F298" s="197" t="s">
        <v>765</v>
      </c>
      <c r="G298" s="195"/>
      <c r="H298" s="198">
        <v>38.171999999999997</v>
      </c>
      <c r="I298" s="199"/>
      <c r="J298" s="195"/>
      <c r="K298" s="195"/>
      <c r="L298" s="200"/>
      <c r="M298" s="201"/>
      <c r="N298" s="202"/>
      <c r="O298" s="202"/>
      <c r="P298" s="202"/>
      <c r="Q298" s="202"/>
      <c r="R298" s="202"/>
      <c r="S298" s="202"/>
      <c r="T298" s="203"/>
      <c r="AT298" s="204" t="s">
        <v>153</v>
      </c>
      <c r="AU298" s="204" t="s">
        <v>82</v>
      </c>
      <c r="AV298" s="13" t="s">
        <v>82</v>
      </c>
      <c r="AW298" s="13" t="s">
        <v>31</v>
      </c>
      <c r="AX298" s="13" t="s">
        <v>72</v>
      </c>
      <c r="AY298" s="204" t="s">
        <v>139</v>
      </c>
    </row>
    <row r="299" spans="1:65" s="15" customFormat="1" ht="11.25">
      <c r="B299" s="216"/>
      <c r="C299" s="217"/>
      <c r="D299" s="188" t="s">
        <v>153</v>
      </c>
      <c r="E299" s="218" t="s">
        <v>19</v>
      </c>
      <c r="F299" s="219" t="s">
        <v>766</v>
      </c>
      <c r="G299" s="217"/>
      <c r="H299" s="218" t="s">
        <v>19</v>
      </c>
      <c r="I299" s="220"/>
      <c r="J299" s="217"/>
      <c r="K299" s="217"/>
      <c r="L299" s="221"/>
      <c r="M299" s="222"/>
      <c r="N299" s="223"/>
      <c r="O299" s="223"/>
      <c r="P299" s="223"/>
      <c r="Q299" s="223"/>
      <c r="R299" s="223"/>
      <c r="S299" s="223"/>
      <c r="T299" s="224"/>
      <c r="AT299" s="225" t="s">
        <v>153</v>
      </c>
      <c r="AU299" s="225" t="s">
        <v>82</v>
      </c>
      <c r="AV299" s="15" t="s">
        <v>80</v>
      </c>
      <c r="AW299" s="15" t="s">
        <v>31</v>
      </c>
      <c r="AX299" s="15" t="s">
        <v>72</v>
      </c>
      <c r="AY299" s="225" t="s">
        <v>139</v>
      </c>
    </row>
    <row r="300" spans="1:65" s="13" customFormat="1" ht="11.25">
      <c r="B300" s="194"/>
      <c r="C300" s="195"/>
      <c r="D300" s="188" t="s">
        <v>153</v>
      </c>
      <c r="E300" s="196" t="s">
        <v>19</v>
      </c>
      <c r="F300" s="197" t="s">
        <v>831</v>
      </c>
      <c r="G300" s="195"/>
      <c r="H300" s="198">
        <v>15.597</v>
      </c>
      <c r="I300" s="199"/>
      <c r="J300" s="195"/>
      <c r="K300" s="195"/>
      <c r="L300" s="200"/>
      <c r="M300" s="201"/>
      <c r="N300" s="202"/>
      <c r="O300" s="202"/>
      <c r="P300" s="202"/>
      <c r="Q300" s="202"/>
      <c r="R300" s="202"/>
      <c r="S300" s="202"/>
      <c r="T300" s="203"/>
      <c r="AT300" s="204" t="s">
        <v>153</v>
      </c>
      <c r="AU300" s="204" t="s">
        <v>82</v>
      </c>
      <c r="AV300" s="13" t="s">
        <v>82</v>
      </c>
      <c r="AW300" s="13" t="s">
        <v>31</v>
      </c>
      <c r="AX300" s="13" t="s">
        <v>72</v>
      </c>
      <c r="AY300" s="204" t="s">
        <v>139</v>
      </c>
    </row>
    <row r="301" spans="1:65" s="15" customFormat="1" ht="11.25">
      <c r="B301" s="216"/>
      <c r="C301" s="217"/>
      <c r="D301" s="188" t="s">
        <v>153</v>
      </c>
      <c r="E301" s="218" t="s">
        <v>19</v>
      </c>
      <c r="F301" s="219" t="s">
        <v>741</v>
      </c>
      <c r="G301" s="217"/>
      <c r="H301" s="218" t="s">
        <v>19</v>
      </c>
      <c r="I301" s="220"/>
      <c r="J301" s="217"/>
      <c r="K301" s="217"/>
      <c r="L301" s="221"/>
      <c r="M301" s="222"/>
      <c r="N301" s="223"/>
      <c r="O301" s="223"/>
      <c r="P301" s="223"/>
      <c r="Q301" s="223"/>
      <c r="R301" s="223"/>
      <c r="S301" s="223"/>
      <c r="T301" s="224"/>
      <c r="AT301" s="225" t="s">
        <v>153</v>
      </c>
      <c r="AU301" s="225" t="s">
        <v>82</v>
      </c>
      <c r="AV301" s="15" t="s">
        <v>80</v>
      </c>
      <c r="AW301" s="15" t="s">
        <v>31</v>
      </c>
      <c r="AX301" s="15" t="s">
        <v>72</v>
      </c>
      <c r="AY301" s="225" t="s">
        <v>139</v>
      </c>
    </row>
    <row r="302" spans="1:65" s="13" customFormat="1" ht="11.25">
      <c r="B302" s="194"/>
      <c r="C302" s="195"/>
      <c r="D302" s="188" t="s">
        <v>153</v>
      </c>
      <c r="E302" s="196" t="s">
        <v>19</v>
      </c>
      <c r="F302" s="197" t="s">
        <v>768</v>
      </c>
      <c r="G302" s="195"/>
      <c r="H302" s="198">
        <v>32.311999999999998</v>
      </c>
      <c r="I302" s="199"/>
      <c r="J302" s="195"/>
      <c r="K302" s="195"/>
      <c r="L302" s="200"/>
      <c r="M302" s="201"/>
      <c r="N302" s="202"/>
      <c r="O302" s="202"/>
      <c r="P302" s="202"/>
      <c r="Q302" s="202"/>
      <c r="R302" s="202"/>
      <c r="S302" s="202"/>
      <c r="T302" s="203"/>
      <c r="AT302" s="204" t="s">
        <v>153</v>
      </c>
      <c r="AU302" s="204" t="s">
        <v>82</v>
      </c>
      <c r="AV302" s="13" t="s">
        <v>82</v>
      </c>
      <c r="AW302" s="13" t="s">
        <v>31</v>
      </c>
      <c r="AX302" s="13" t="s">
        <v>72</v>
      </c>
      <c r="AY302" s="204" t="s">
        <v>139</v>
      </c>
    </row>
    <row r="303" spans="1:65" s="13" customFormat="1" ht="11.25">
      <c r="B303" s="194"/>
      <c r="C303" s="195"/>
      <c r="D303" s="188" t="s">
        <v>153</v>
      </c>
      <c r="E303" s="196" t="s">
        <v>19</v>
      </c>
      <c r="F303" s="197" t="s">
        <v>819</v>
      </c>
      <c r="G303" s="195"/>
      <c r="H303" s="198">
        <v>722.08</v>
      </c>
      <c r="I303" s="199"/>
      <c r="J303" s="195"/>
      <c r="K303" s="195"/>
      <c r="L303" s="200"/>
      <c r="M303" s="201"/>
      <c r="N303" s="202"/>
      <c r="O303" s="202"/>
      <c r="P303" s="202"/>
      <c r="Q303" s="202"/>
      <c r="R303" s="202"/>
      <c r="S303" s="202"/>
      <c r="T303" s="203"/>
      <c r="AT303" s="204" t="s">
        <v>153</v>
      </c>
      <c r="AU303" s="204" t="s">
        <v>82</v>
      </c>
      <c r="AV303" s="13" t="s">
        <v>82</v>
      </c>
      <c r="AW303" s="13" t="s">
        <v>31</v>
      </c>
      <c r="AX303" s="13" t="s">
        <v>72</v>
      </c>
      <c r="AY303" s="204" t="s">
        <v>139</v>
      </c>
    </row>
    <row r="304" spans="1:65" s="13" customFormat="1" ht="11.25">
      <c r="B304" s="194"/>
      <c r="C304" s="195"/>
      <c r="D304" s="188" t="s">
        <v>153</v>
      </c>
      <c r="E304" s="196" t="s">
        <v>19</v>
      </c>
      <c r="F304" s="197" t="s">
        <v>828</v>
      </c>
      <c r="G304" s="195"/>
      <c r="H304" s="198">
        <v>8</v>
      </c>
      <c r="I304" s="199"/>
      <c r="J304" s="195"/>
      <c r="K304" s="195"/>
      <c r="L304" s="200"/>
      <c r="M304" s="201"/>
      <c r="N304" s="202"/>
      <c r="O304" s="202"/>
      <c r="P304" s="202"/>
      <c r="Q304" s="202"/>
      <c r="R304" s="202"/>
      <c r="S304" s="202"/>
      <c r="T304" s="203"/>
      <c r="AT304" s="204" t="s">
        <v>153</v>
      </c>
      <c r="AU304" s="204" t="s">
        <v>82</v>
      </c>
      <c r="AV304" s="13" t="s">
        <v>82</v>
      </c>
      <c r="AW304" s="13" t="s">
        <v>31</v>
      </c>
      <c r="AX304" s="13" t="s">
        <v>72</v>
      </c>
      <c r="AY304" s="204" t="s">
        <v>139</v>
      </c>
    </row>
    <row r="305" spans="1:65" s="13" customFormat="1" ht="11.25">
      <c r="B305" s="194"/>
      <c r="C305" s="195"/>
      <c r="D305" s="188" t="s">
        <v>153</v>
      </c>
      <c r="E305" s="196" t="s">
        <v>19</v>
      </c>
      <c r="F305" s="197" t="s">
        <v>832</v>
      </c>
      <c r="G305" s="195"/>
      <c r="H305" s="198">
        <v>14.4</v>
      </c>
      <c r="I305" s="199"/>
      <c r="J305" s="195"/>
      <c r="K305" s="195"/>
      <c r="L305" s="200"/>
      <c r="M305" s="201"/>
      <c r="N305" s="202"/>
      <c r="O305" s="202"/>
      <c r="P305" s="202"/>
      <c r="Q305" s="202"/>
      <c r="R305" s="202"/>
      <c r="S305" s="202"/>
      <c r="T305" s="203"/>
      <c r="AT305" s="204" t="s">
        <v>153</v>
      </c>
      <c r="AU305" s="204" t="s">
        <v>82</v>
      </c>
      <c r="AV305" s="13" t="s">
        <v>82</v>
      </c>
      <c r="AW305" s="13" t="s">
        <v>31</v>
      </c>
      <c r="AX305" s="13" t="s">
        <v>72</v>
      </c>
      <c r="AY305" s="204" t="s">
        <v>139</v>
      </c>
    </row>
    <row r="306" spans="1:65" s="13" customFormat="1" ht="11.25">
      <c r="B306" s="194"/>
      <c r="C306" s="195"/>
      <c r="D306" s="188" t="s">
        <v>153</v>
      </c>
      <c r="E306" s="196" t="s">
        <v>19</v>
      </c>
      <c r="F306" s="197" t="s">
        <v>833</v>
      </c>
      <c r="G306" s="195"/>
      <c r="H306" s="198">
        <v>27.2</v>
      </c>
      <c r="I306" s="199"/>
      <c r="J306" s="195"/>
      <c r="K306" s="195"/>
      <c r="L306" s="200"/>
      <c r="M306" s="201"/>
      <c r="N306" s="202"/>
      <c r="O306" s="202"/>
      <c r="P306" s="202"/>
      <c r="Q306" s="202"/>
      <c r="R306" s="202"/>
      <c r="S306" s="202"/>
      <c r="T306" s="203"/>
      <c r="AT306" s="204" t="s">
        <v>153</v>
      </c>
      <c r="AU306" s="204" t="s">
        <v>82</v>
      </c>
      <c r="AV306" s="13" t="s">
        <v>82</v>
      </c>
      <c r="AW306" s="13" t="s">
        <v>31</v>
      </c>
      <c r="AX306" s="13" t="s">
        <v>72</v>
      </c>
      <c r="AY306" s="204" t="s">
        <v>139</v>
      </c>
    </row>
    <row r="307" spans="1:65" s="14" customFormat="1" ht="11.25">
      <c r="B307" s="205"/>
      <c r="C307" s="206"/>
      <c r="D307" s="188" t="s">
        <v>153</v>
      </c>
      <c r="E307" s="207" t="s">
        <v>19</v>
      </c>
      <c r="F307" s="208" t="s">
        <v>188</v>
      </c>
      <c r="G307" s="206"/>
      <c r="H307" s="209">
        <v>958.64400000000012</v>
      </c>
      <c r="I307" s="210"/>
      <c r="J307" s="206"/>
      <c r="K307" s="206"/>
      <c r="L307" s="211"/>
      <c r="M307" s="212"/>
      <c r="N307" s="213"/>
      <c r="O307" s="213"/>
      <c r="P307" s="213"/>
      <c r="Q307" s="213"/>
      <c r="R307" s="213"/>
      <c r="S307" s="213"/>
      <c r="T307" s="214"/>
      <c r="AT307" s="215" t="s">
        <v>153</v>
      </c>
      <c r="AU307" s="215" t="s">
        <v>82</v>
      </c>
      <c r="AV307" s="14" t="s">
        <v>147</v>
      </c>
      <c r="AW307" s="14" t="s">
        <v>31</v>
      </c>
      <c r="AX307" s="14" t="s">
        <v>80</v>
      </c>
      <c r="AY307" s="215" t="s">
        <v>139</v>
      </c>
    </row>
    <row r="308" spans="1:65" s="2" customFormat="1" ht="14.45" customHeight="1">
      <c r="A308" s="36"/>
      <c r="B308" s="37"/>
      <c r="C308" s="226" t="s">
        <v>339</v>
      </c>
      <c r="D308" s="226" t="s">
        <v>237</v>
      </c>
      <c r="E308" s="227" t="s">
        <v>238</v>
      </c>
      <c r="F308" s="228" t="s">
        <v>239</v>
      </c>
      <c r="G308" s="229" t="s">
        <v>145</v>
      </c>
      <c r="H308" s="230">
        <v>1102.441</v>
      </c>
      <c r="I308" s="231"/>
      <c r="J308" s="232">
        <f>ROUND(I308*H308,2)</f>
        <v>0</v>
      </c>
      <c r="K308" s="228" t="s">
        <v>146</v>
      </c>
      <c r="L308" s="233"/>
      <c r="M308" s="234" t="s">
        <v>19</v>
      </c>
      <c r="N308" s="235" t="s">
        <v>43</v>
      </c>
      <c r="O308" s="66"/>
      <c r="P308" s="184">
        <f>O308*H308</f>
        <v>0</v>
      </c>
      <c r="Q308" s="184">
        <v>2.9999999999999997E-4</v>
      </c>
      <c r="R308" s="184">
        <f>Q308*H308</f>
        <v>0.33073229999999998</v>
      </c>
      <c r="S308" s="184">
        <v>0</v>
      </c>
      <c r="T308" s="185">
        <f>S308*H308</f>
        <v>0</v>
      </c>
      <c r="U308" s="36"/>
      <c r="V308" s="36"/>
      <c r="W308" s="36"/>
      <c r="X308" s="36"/>
      <c r="Y308" s="36"/>
      <c r="Z308" s="36"/>
      <c r="AA308" s="36"/>
      <c r="AB308" s="36"/>
      <c r="AC308" s="36"/>
      <c r="AD308" s="36"/>
      <c r="AE308" s="36"/>
      <c r="AR308" s="186" t="s">
        <v>240</v>
      </c>
      <c r="AT308" s="186" t="s">
        <v>237</v>
      </c>
      <c r="AU308" s="186" t="s">
        <v>82</v>
      </c>
      <c r="AY308" s="19" t="s">
        <v>139</v>
      </c>
      <c r="BE308" s="187">
        <f>IF(N308="základní",J308,0)</f>
        <v>0</v>
      </c>
      <c r="BF308" s="187">
        <f>IF(N308="snížená",J308,0)</f>
        <v>0</v>
      </c>
      <c r="BG308" s="187">
        <f>IF(N308="zákl. přenesená",J308,0)</f>
        <v>0</v>
      </c>
      <c r="BH308" s="187">
        <f>IF(N308="sníž. přenesená",J308,0)</f>
        <v>0</v>
      </c>
      <c r="BI308" s="187">
        <f>IF(N308="nulová",J308,0)</f>
        <v>0</v>
      </c>
      <c r="BJ308" s="19" t="s">
        <v>80</v>
      </c>
      <c r="BK308" s="187">
        <f>ROUND(I308*H308,2)</f>
        <v>0</v>
      </c>
      <c r="BL308" s="19" t="s">
        <v>206</v>
      </c>
      <c r="BM308" s="186" t="s">
        <v>834</v>
      </c>
    </row>
    <row r="309" spans="1:65" s="2" customFormat="1" ht="11.25">
      <c r="A309" s="36"/>
      <c r="B309" s="37"/>
      <c r="C309" s="38"/>
      <c r="D309" s="188" t="s">
        <v>149</v>
      </c>
      <c r="E309" s="38"/>
      <c r="F309" s="189" t="s">
        <v>239</v>
      </c>
      <c r="G309" s="38"/>
      <c r="H309" s="38"/>
      <c r="I309" s="190"/>
      <c r="J309" s="38"/>
      <c r="K309" s="38"/>
      <c r="L309" s="41"/>
      <c r="M309" s="191"/>
      <c r="N309" s="192"/>
      <c r="O309" s="66"/>
      <c r="P309" s="66"/>
      <c r="Q309" s="66"/>
      <c r="R309" s="66"/>
      <c r="S309" s="66"/>
      <c r="T309" s="67"/>
      <c r="U309" s="36"/>
      <c r="V309" s="36"/>
      <c r="W309" s="36"/>
      <c r="X309" s="36"/>
      <c r="Y309" s="36"/>
      <c r="Z309" s="36"/>
      <c r="AA309" s="36"/>
      <c r="AB309" s="36"/>
      <c r="AC309" s="36"/>
      <c r="AD309" s="36"/>
      <c r="AE309" s="36"/>
      <c r="AT309" s="19" t="s">
        <v>149</v>
      </c>
      <c r="AU309" s="19" t="s">
        <v>82</v>
      </c>
    </row>
    <row r="310" spans="1:65" s="13" customFormat="1" ht="11.25">
      <c r="B310" s="194"/>
      <c r="C310" s="195"/>
      <c r="D310" s="188" t="s">
        <v>153</v>
      </c>
      <c r="E310" s="195"/>
      <c r="F310" s="197" t="s">
        <v>835</v>
      </c>
      <c r="G310" s="195"/>
      <c r="H310" s="198">
        <v>1102.441</v>
      </c>
      <c r="I310" s="199"/>
      <c r="J310" s="195"/>
      <c r="K310" s="195"/>
      <c r="L310" s="200"/>
      <c r="M310" s="201"/>
      <c r="N310" s="202"/>
      <c r="O310" s="202"/>
      <c r="P310" s="202"/>
      <c r="Q310" s="202"/>
      <c r="R310" s="202"/>
      <c r="S310" s="202"/>
      <c r="T310" s="203"/>
      <c r="AT310" s="204" t="s">
        <v>153</v>
      </c>
      <c r="AU310" s="204" t="s">
        <v>82</v>
      </c>
      <c r="AV310" s="13" t="s">
        <v>82</v>
      </c>
      <c r="AW310" s="13" t="s">
        <v>4</v>
      </c>
      <c r="AX310" s="13" t="s">
        <v>80</v>
      </c>
      <c r="AY310" s="204" t="s">
        <v>139</v>
      </c>
    </row>
    <row r="311" spans="1:65" s="2" customFormat="1" ht="14.45" customHeight="1">
      <c r="A311" s="36"/>
      <c r="B311" s="37"/>
      <c r="C311" s="175" t="s">
        <v>353</v>
      </c>
      <c r="D311" s="175" t="s">
        <v>142</v>
      </c>
      <c r="E311" s="176" t="s">
        <v>248</v>
      </c>
      <c r="F311" s="177" t="s">
        <v>249</v>
      </c>
      <c r="G311" s="178" t="s">
        <v>171</v>
      </c>
      <c r="H311" s="179">
        <v>7.8380000000000001</v>
      </c>
      <c r="I311" s="180"/>
      <c r="J311" s="181">
        <f>ROUND(I311*H311,2)</f>
        <v>0</v>
      </c>
      <c r="K311" s="177" t="s">
        <v>146</v>
      </c>
      <c r="L311" s="41"/>
      <c r="M311" s="182" t="s">
        <v>19</v>
      </c>
      <c r="N311" s="183" t="s">
        <v>43</v>
      </c>
      <c r="O311" s="66"/>
      <c r="P311" s="184">
        <f>O311*H311</f>
        <v>0</v>
      </c>
      <c r="Q311" s="184">
        <v>0</v>
      </c>
      <c r="R311" s="184">
        <f>Q311*H311</f>
        <v>0</v>
      </c>
      <c r="S311" s="184">
        <v>0</v>
      </c>
      <c r="T311" s="185">
        <f>S311*H311</f>
        <v>0</v>
      </c>
      <c r="U311" s="36"/>
      <c r="V311" s="36"/>
      <c r="W311" s="36"/>
      <c r="X311" s="36"/>
      <c r="Y311" s="36"/>
      <c r="Z311" s="36"/>
      <c r="AA311" s="36"/>
      <c r="AB311" s="36"/>
      <c r="AC311" s="36"/>
      <c r="AD311" s="36"/>
      <c r="AE311" s="36"/>
      <c r="AR311" s="186" t="s">
        <v>206</v>
      </c>
      <c r="AT311" s="186" t="s">
        <v>142</v>
      </c>
      <c r="AU311" s="186" t="s">
        <v>82</v>
      </c>
      <c r="AY311" s="19" t="s">
        <v>139</v>
      </c>
      <c r="BE311" s="187">
        <f>IF(N311="základní",J311,0)</f>
        <v>0</v>
      </c>
      <c r="BF311" s="187">
        <f>IF(N311="snížená",J311,0)</f>
        <v>0</v>
      </c>
      <c r="BG311" s="187">
        <f>IF(N311="zákl. přenesená",J311,0)</f>
        <v>0</v>
      </c>
      <c r="BH311" s="187">
        <f>IF(N311="sníž. přenesená",J311,0)</f>
        <v>0</v>
      </c>
      <c r="BI311" s="187">
        <f>IF(N311="nulová",J311,0)</f>
        <v>0</v>
      </c>
      <c r="BJ311" s="19" t="s">
        <v>80</v>
      </c>
      <c r="BK311" s="187">
        <f>ROUND(I311*H311,2)</f>
        <v>0</v>
      </c>
      <c r="BL311" s="19" t="s">
        <v>206</v>
      </c>
      <c r="BM311" s="186" t="s">
        <v>836</v>
      </c>
    </row>
    <row r="312" spans="1:65" s="2" customFormat="1" ht="19.5">
      <c r="A312" s="36"/>
      <c r="B312" s="37"/>
      <c r="C312" s="38"/>
      <c r="D312" s="188" t="s">
        <v>149</v>
      </c>
      <c r="E312" s="38"/>
      <c r="F312" s="189" t="s">
        <v>251</v>
      </c>
      <c r="G312" s="38"/>
      <c r="H312" s="38"/>
      <c r="I312" s="190"/>
      <c r="J312" s="38"/>
      <c r="K312" s="38"/>
      <c r="L312" s="41"/>
      <c r="M312" s="191"/>
      <c r="N312" s="192"/>
      <c r="O312" s="66"/>
      <c r="P312" s="66"/>
      <c r="Q312" s="66"/>
      <c r="R312" s="66"/>
      <c r="S312" s="66"/>
      <c r="T312" s="67"/>
      <c r="U312" s="36"/>
      <c r="V312" s="36"/>
      <c r="W312" s="36"/>
      <c r="X312" s="36"/>
      <c r="Y312" s="36"/>
      <c r="Z312" s="36"/>
      <c r="AA312" s="36"/>
      <c r="AB312" s="36"/>
      <c r="AC312" s="36"/>
      <c r="AD312" s="36"/>
      <c r="AE312" s="36"/>
      <c r="AT312" s="19" t="s">
        <v>149</v>
      </c>
      <c r="AU312" s="19" t="s">
        <v>82</v>
      </c>
    </row>
    <row r="313" spans="1:65" s="2" customFormat="1" ht="78">
      <c r="A313" s="36"/>
      <c r="B313" s="37"/>
      <c r="C313" s="38"/>
      <c r="D313" s="188" t="s">
        <v>151</v>
      </c>
      <c r="E313" s="38"/>
      <c r="F313" s="193" t="s">
        <v>252</v>
      </c>
      <c r="G313" s="38"/>
      <c r="H313" s="38"/>
      <c r="I313" s="190"/>
      <c r="J313" s="38"/>
      <c r="K313" s="38"/>
      <c r="L313" s="41"/>
      <c r="M313" s="191"/>
      <c r="N313" s="192"/>
      <c r="O313" s="66"/>
      <c r="P313" s="66"/>
      <c r="Q313" s="66"/>
      <c r="R313" s="66"/>
      <c r="S313" s="66"/>
      <c r="T313" s="67"/>
      <c r="U313" s="36"/>
      <c r="V313" s="36"/>
      <c r="W313" s="36"/>
      <c r="X313" s="36"/>
      <c r="Y313" s="36"/>
      <c r="Z313" s="36"/>
      <c r="AA313" s="36"/>
      <c r="AB313" s="36"/>
      <c r="AC313" s="36"/>
      <c r="AD313" s="36"/>
      <c r="AE313" s="36"/>
      <c r="AT313" s="19" t="s">
        <v>151</v>
      </c>
      <c r="AU313" s="19" t="s">
        <v>82</v>
      </c>
    </row>
    <row r="314" spans="1:65" s="2" customFormat="1" ht="14.45" customHeight="1">
      <c r="A314" s="36"/>
      <c r="B314" s="37"/>
      <c r="C314" s="175" t="s">
        <v>240</v>
      </c>
      <c r="D314" s="175" t="s">
        <v>142</v>
      </c>
      <c r="E314" s="176" t="s">
        <v>542</v>
      </c>
      <c r="F314" s="177" t="s">
        <v>543</v>
      </c>
      <c r="G314" s="178" t="s">
        <v>171</v>
      </c>
      <c r="H314" s="179">
        <v>7.8380000000000001</v>
      </c>
      <c r="I314" s="180"/>
      <c r="J314" s="181">
        <f>ROUND(I314*H314,2)</f>
        <v>0</v>
      </c>
      <c r="K314" s="177" t="s">
        <v>146</v>
      </c>
      <c r="L314" s="41"/>
      <c r="M314" s="182" t="s">
        <v>19</v>
      </c>
      <c r="N314" s="183" t="s">
        <v>43</v>
      </c>
      <c r="O314" s="66"/>
      <c r="P314" s="184">
        <f>O314*H314</f>
        <v>0</v>
      </c>
      <c r="Q314" s="184">
        <v>0</v>
      </c>
      <c r="R314" s="184">
        <f>Q314*H314</f>
        <v>0</v>
      </c>
      <c r="S314" s="184">
        <v>0</v>
      </c>
      <c r="T314" s="185">
        <f>S314*H314</f>
        <v>0</v>
      </c>
      <c r="U314" s="36"/>
      <c r="V314" s="36"/>
      <c r="W314" s="36"/>
      <c r="X314" s="36"/>
      <c r="Y314" s="36"/>
      <c r="Z314" s="36"/>
      <c r="AA314" s="36"/>
      <c r="AB314" s="36"/>
      <c r="AC314" s="36"/>
      <c r="AD314" s="36"/>
      <c r="AE314" s="36"/>
      <c r="AR314" s="186" t="s">
        <v>206</v>
      </c>
      <c r="AT314" s="186" t="s">
        <v>142</v>
      </c>
      <c r="AU314" s="186" t="s">
        <v>82</v>
      </c>
      <c r="AY314" s="19" t="s">
        <v>139</v>
      </c>
      <c r="BE314" s="187">
        <f>IF(N314="základní",J314,0)</f>
        <v>0</v>
      </c>
      <c r="BF314" s="187">
        <f>IF(N314="snížená",J314,0)</f>
        <v>0</v>
      </c>
      <c r="BG314" s="187">
        <f>IF(N314="zákl. přenesená",J314,0)</f>
        <v>0</v>
      </c>
      <c r="BH314" s="187">
        <f>IF(N314="sníž. přenesená",J314,0)</f>
        <v>0</v>
      </c>
      <c r="BI314" s="187">
        <f>IF(N314="nulová",J314,0)</f>
        <v>0</v>
      </c>
      <c r="BJ314" s="19" t="s">
        <v>80</v>
      </c>
      <c r="BK314" s="187">
        <f>ROUND(I314*H314,2)</f>
        <v>0</v>
      </c>
      <c r="BL314" s="19" t="s">
        <v>206</v>
      </c>
      <c r="BM314" s="186" t="s">
        <v>837</v>
      </c>
    </row>
    <row r="315" spans="1:65" s="2" customFormat="1" ht="19.5">
      <c r="A315" s="36"/>
      <c r="B315" s="37"/>
      <c r="C315" s="38"/>
      <c r="D315" s="188" t="s">
        <v>149</v>
      </c>
      <c r="E315" s="38"/>
      <c r="F315" s="189" t="s">
        <v>545</v>
      </c>
      <c r="G315" s="38"/>
      <c r="H315" s="38"/>
      <c r="I315" s="190"/>
      <c r="J315" s="38"/>
      <c r="K315" s="38"/>
      <c r="L315" s="41"/>
      <c r="M315" s="191"/>
      <c r="N315" s="192"/>
      <c r="O315" s="66"/>
      <c r="P315" s="66"/>
      <c r="Q315" s="66"/>
      <c r="R315" s="66"/>
      <c r="S315" s="66"/>
      <c r="T315" s="67"/>
      <c r="U315" s="36"/>
      <c r="V315" s="36"/>
      <c r="W315" s="36"/>
      <c r="X315" s="36"/>
      <c r="Y315" s="36"/>
      <c r="Z315" s="36"/>
      <c r="AA315" s="36"/>
      <c r="AB315" s="36"/>
      <c r="AC315" s="36"/>
      <c r="AD315" s="36"/>
      <c r="AE315" s="36"/>
      <c r="AT315" s="19" t="s">
        <v>149</v>
      </c>
      <c r="AU315" s="19" t="s">
        <v>82</v>
      </c>
    </row>
    <row r="316" spans="1:65" s="2" customFormat="1" ht="78">
      <c r="A316" s="36"/>
      <c r="B316" s="37"/>
      <c r="C316" s="38"/>
      <c r="D316" s="188" t="s">
        <v>151</v>
      </c>
      <c r="E316" s="38"/>
      <c r="F316" s="193" t="s">
        <v>252</v>
      </c>
      <c r="G316" s="38"/>
      <c r="H316" s="38"/>
      <c r="I316" s="190"/>
      <c r="J316" s="38"/>
      <c r="K316" s="38"/>
      <c r="L316" s="41"/>
      <c r="M316" s="191"/>
      <c r="N316" s="192"/>
      <c r="O316" s="66"/>
      <c r="P316" s="66"/>
      <c r="Q316" s="66"/>
      <c r="R316" s="66"/>
      <c r="S316" s="66"/>
      <c r="T316" s="67"/>
      <c r="U316" s="36"/>
      <c r="V316" s="36"/>
      <c r="W316" s="36"/>
      <c r="X316" s="36"/>
      <c r="Y316" s="36"/>
      <c r="Z316" s="36"/>
      <c r="AA316" s="36"/>
      <c r="AB316" s="36"/>
      <c r="AC316" s="36"/>
      <c r="AD316" s="36"/>
      <c r="AE316" s="36"/>
      <c r="AT316" s="19" t="s">
        <v>151</v>
      </c>
      <c r="AU316" s="19" t="s">
        <v>82</v>
      </c>
    </row>
    <row r="317" spans="1:65" s="12" customFormat="1" ht="22.9" customHeight="1">
      <c r="B317" s="159"/>
      <c r="C317" s="160"/>
      <c r="D317" s="161" t="s">
        <v>71</v>
      </c>
      <c r="E317" s="173" t="s">
        <v>253</v>
      </c>
      <c r="F317" s="173" t="s">
        <v>254</v>
      </c>
      <c r="G317" s="160"/>
      <c r="H317" s="160"/>
      <c r="I317" s="163"/>
      <c r="J317" s="174">
        <f>BK317</f>
        <v>0</v>
      </c>
      <c r="K317" s="160"/>
      <c r="L317" s="165"/>
      <c r="M317" s="166"/>
      <c r="N317" s="167"/>
      <c r="O317" s="167"/>
      <c r="P317" s="168">
        <f>SUM(P318:P364)</f>
        <v>0</v>
      </c>
      <c r="Q317" s="167"/>
      <c r="R317" s="168">
        <f>SUM(R318:R364)</f>
        <v>30.02565792</v>
      </c>
      <c r="S317" s="167"/>
      <c r="T317" s="169">
        <f>SUM(T318:T364)</f>
        <v>0</v>
      </c>
      <c r="AR317" s="170" t="s">
        <v>82</v>
      </c>
      <c r="AT317" s="171" t="s">
        <v>71</v>
      </c>
      <c r="AU317" s="171" t="s">
        <v>80</v>
      </c>
      <c r="AY317" s="170" t="s">
        <v>139</v>
      </c>
      <c r="BK317" s="172">
        <f>SUM(BK318:BK364)</f>
        <v>0</v>
      </c>
    </row>
    <row r="318" spans="1:65" s="2" customFormat="1" ht="24.2" customHeight="1">
      <c r="A318" s="36"/>
      <c r="B318" s="37"/>
      <c r="C318" s="175" t="s">
        <v>555</v>
      </c>
      <c r="D318" s="175" t="s">
        <v>142</v>
      </c>
      <c r="E318" s="176" t="s">
        <v>546</v>
      </c>
      <c r="F318" s="177" t="s">
        <v>547</v>
      </c>
      <c r="G318" s="178" t="s">
        <v>145</v>
      </c>
      <c r="H318" s="179">
        <v>128.761</v>
      </c>
      <c r="I318" s="180"/>
      <c r="J318" s="181">
        <f>ROUND(I318*H318,2)</f>
        <v>0</v>
      </c>
      <c r="K318" s="177" t="s">
        <v>146</v>
      </c>
      <c r="L318" s="41"/>
      <c r="M318" s="182" t="s">
        <v>19</v>
      </c>
      <c r="N318" s="183" t="s">
        <v>43</v>
      </c>
      <c r="O318" s="66"/>
      <c r="P318" s="184">
        <f>O318*H318</f>
        <v>0</v>
      </c>
      <c r="Q318" s="184">
        <v>6.0600000000000003E-3</v>
      </c>
      <c r="R318" s="184">
        <f>Q318*H318</f>
        <v>0.78029166000000005</v>
      </c>
      <c r="S318" s="184">
        <v>0</v>
      </c>
      <c r="T318" s="185">
        <f>S318*H318</f>
        <v>0</v>
      </c>
      <c r="U318" s="36"/>
      <c r="V318" s="36"/>
      <c r="W318" s="36"/>
      <c r="X318" s="36"/>
      <c r="Y318" s="36"/>
      <c r="Z318" s="36"/>
      <c r="AA318" s="36"/>
      <c r="AB318" s="36"/>
      <c r="AC318" s="36"/>
      <c r="AD318" s="36"/>
      <c r="AE318" s="36"/>
      <c r="AR318" s="186" t="s">
        <v>206</v>
      </c>
      <c r="AT318" s="186" t="s">
        <v>142</v>
      </c>
      <c r="AU318" s="186" t="s">
        <v>82</v>
      </c>
      <c r="AY318" s="19" t="s">
        <v>139</v>
      </c>
      <c r="BE318" s="187">
        <f>IF(N318="základní",J318,0)</f>
        <v>0</v>
      </c>
      <c r="BF318" s="187">
        <f>IF(N318="snížená",J318,0)</f>
        <v>0</v>
      </c>
      <c r="BG318" s="187">
        <f>IF(N318="zákl. přenesená",J318,0)</f>
        <v>0</v>
      </c>
      <c r="BH318" s="187">
        <f>IF(N318="sníž. přenesená",J318,0)</f>
        <v>0</v>
      </c>
      <c r="BI318" s="187">
        <f>IF(N318="nulová",J318,0)</f>
        <v>0</v>
      </c>
      <c r="BJ318" s="19" t="s">
        <v>80</v>
      </c>
      <c r="BK318" s="187">
        <f>ROUND(I318*H318,2)</f>
        <v>0</v>
      </c>
      <c r="BL318" s="19" t="s">
        <v>206</v>
      </c>
      <c r="BM318" s="186" t="s">
        <v>838</v>
      </c>
    </row>
    <row r="319" spans="1:65" s="2" customFormat="1" ht="19.5">
      <c r="A319" s="36"/>
      <c r="B319" s="37"/>
      <c r="C319" s="38"/>
      <c r="D319" s="188" t="s">
        <v>149</v>
      </c>
      <c r="E319" s="38"/>
      <c r="F319" s="189" t="s">
        <v>549</v>
      </c>
      <c r="G319" s="38"/>
      <c r="H319" s="38"/>
      <c r="I319" s="190"/>
      <c r="J319" s="38"/>
      <c r="K319" s="38"/>
      <c r="L319" s="41"/>
      <c r="M319" s="191"/>
      <c r="N319" s="192"/>
      <c r="O319" s="66"/>
      <c r="P319" s="66"/>
      <c r="Q319" s="66"/>
      <c r="R319" s="66"/>
      <c r="S319" s="66"/>
      <c r="T319" s="67"/>
      <c r="U319" s="36"/>
      <c r="V319" s="36"/>
      <c r="W319" s="36"/>
      <c r="X319" s="36"/>
      <c r="Y319" s="36"/>
      <c r="Z319" s="36"/>
      <c r="AA319" s="36"/>
      <c r="AB319" s="36"/>
      <c r="AC319" s="36"/>
      <c r="AD319" s="36"/>
      <c r="AE319" s="36"/>
      <c r="AT319" s="19" t="s">
        <v>149</v>
      </c>
      <c r="AU319" s="19" t="s">
        <v>82</v>
      </c>
    </row>
    <row r="320" spans="1:65" s="2" customFormat="1" ht="68.25">
      <c r="A320" s="36"/>
      <c r="B320" s="37"/>
      <c r="C320" s="38"/>
      <c r="D320" s="188" t="s">
        <v>151</v>
      </c>
      <c r="E320" s="38"/>
      <c r="F320" s="193" t="s">
        <v>550</v>
      </c>
      <c r="G320" s="38"/>
      <c r="H320" s="38"/>
      <c r="I320" s="190"/>
      <c r="J320" s="38"/>
      <c r="K320" s="38"/>
      <c r="L320" s="41"/>
      <c r="M320" s="191"/>
      <c r="N320" s="192"/>
      <c r="O320" s="66"/>
      <c r="P320" s="66"/>
      <c r="Q320" s="66"/>
      <c r="R320" s="66"/>
      <c r="S320" s="66"/>
      <c r="T320" s="67"/>
      <c r="U320" s="36"/>
      <c r="V320" s="36"/>
      <c r="W320" s="36"/>
      <c r="X320" s="36"/>
      <c r="Y320" s="36"/>
      <c r="Z320" s="36"/>
      <c r="AA320" s="36"/>
      <c r="AB320" s="36"/>
      <c r="AC320" s="36"/>
      <c r="AD320" s="36"/>
      <c r="AE320" s="36"/>
      <c r="AT320" s="19" t="s">
        <v>151</v>
      </c>
      <c r="AU320" s="19" t="s">
        <v>82</v>
      </c>
    </row>
    <row r="321" spans="1:65" s="15" customFormat="1" ht="11.25">
      <c r="B321" s="216"/>
      <c r="C321" s="217"/>
      <c r="D321" s="188" t="s">
        <v>153</v>
      </c>
      <c r="E321" s="218" t="s">
        <v>19</v>
      </c>
      <c r="F321" s="219" t="s">
        <v>795</v>
      </c>
      <c r="G321" s="217"/>
      <c r="H321" s="218" t="s">
        <v>19</v>
      </c>
      <c r="I321" s="220"/>
      <c r="J321" s="217"/>
      <c r="K321" s="217"/>
      <c r="L321" s="221"/>
      <c r="M321" s="222"/>
      <c r="N321" s="223"/>
      <c r="O321" s="223"/>
      <c r="P321" s="223"/>
      <c r="Q321" s="223"/>
      <c r="R321" s="223"/>
      <c r="S321" s="223"/>
      <c r="T321" s="224"/>
      <c r="AT321" s="225" t="s">
        <v>153</v>
      </c>
      <c r="AU321" s="225" t="s">
        <v>82</v>
      </c>
      <c r="AV321" s="15" t="s">
        <v>80</v>
      </c>
      <c r="AW321" s="15" t="s">
        <v>31</v>
      </c>
      <c r="AX321" s="15" t="s">
        <v>72</v>
      </c>
      <c r="AY321" s="225" t="s">
        <v>139</v>
      </c>
    </row>
    <row r="322" spans="1:65" s="13" customFormat="1" ht="11.25">
      <c r="B322" s="194"/>
      <c r="C322" s="195"/>
      <c r="D322" s="188" t="s">
        <v>153</v>
      </c>
      <c r="E322" s="196" t="s">
        <v>19</v>
      </c>
      <c r="F322" s="197" t="s">
        <v>839</v>
      </c>
      <c r="G322" s="195"/>
      <c r="H322" s="198">
        <v>33.353999999999999</v>
      </c>
      <c r="I322" s="199"/>
      <c r="J322" s="195"/>
      <c r="K322" s="195"/>
      <c r="L322" s="200"/>
      <c r="M322" s="201"/>
      <c r="N322" s="202"/>
      <c r="O322" s="202"/>
      <c r="P322" s="202"/>
      <c r="Q322" s="202"/>
      <c r="R322" s="202"/>
      <c r="S322" s="202"/>
      <c r="T322" s="203"/>
      <c r="AT322" s="204" t="s">
        <v>153</v>
      </c>
      <c r="AU322" s="204" t="s">
        <v>82</v>
      </c>
      <c r="AV322" s="13" t="s">
        <v>82</v>
      </c>
      <c r="AW322" s="13" t="s">
        <v>31</v>
      </c>
      <c r="AX322" s="13" t="s">
        <v>72</v>
      </c>
      <c r="AY322" s="204" t="s">
        <v>139</v>
      </c>
    </row>
    <row r="323" spans="1:65" s="15" customFormat="1" ht="11.25">
      <c r="B323" s="216"/>
      <c r="C323" s="217"/>
      <c r="D323" s="188" t="s">
        <v>153</v>
      </c>
      <c r="E323" s="218" t="s">
        <v>19</v>
      </c>
      <c r="F323" s="219" t="s">
        <v>800</v>
      </c>
      <c r="G323" s="217"/>
      <c r="H323" s="218" t="s">
        <v>19</v>
      </c>
      <c r="I323" s="220"/>
      <c r="J323" s="217"/>
      <c r="K323" s="217"/>
      <c r="L323" s="221"/>
      <c r="M323" s="222"/>
      <c r="N323" s="223"/>
      <c r="O323" s="223"/>
      <c r="P323" s="223"/>
      <c r="Q323" s="223"/>
      <c r="R323" s="223"/>
      <c r="S323" s="223"/>
      <c r="T323" s="224"/>
      <c r="AT323" s="225" t="s">
        <v>153</v>
      </c>
      <c r="AU323" s="225" t="s">
        <v>82</v>
      </c>
      <c r="AV323" s="15" t="s">
        <v>80</v>
      </c>
      <c r="AW323" s="15" t="s">
        <v>31</v>
      </c>
      <c r="AX323" s="15" t="s">
        <v>72</v>
      </c>
      <c r="AY323" s="225" t="s">
        <v>139</v>
      </c>
    </row>
    <row r="324" spans="1:65" s="13" customFormat="1" ht="11.25">
      <c r="B324" s="194"/>
      <c r="C324" s="195"/>
      <c r="D324" s="188" t="s">
        <v>153</v>
      </c>
      <c r="E324" s="196" t="s">
        <v>19</v>
      </c>
      <c r="F324" s="197" t="s">
        <v>840</v>
      </c>
      <c r="G324" s="195"/>
      <c r="H324" s="198">
        <v>75.295000000000002</v>
      </c>
      <c r="I324" s="199"/>
      <c r="J324" s="195"/>
      <c r="K324" s="195"/>
      <c r="L324" s="200"/>
      <c r="M324" s="201"/>
      <c r="N324" s="202"/>
      <c r="O324" s="202"/>
      <c r="P324" s="202"/>
      <c r="Q324" s="202"/>
      <c r="R324" s="202"/>
      <c r="S324" s="202"/>
      <c r="T324" s="203"/>
      <c r="AT324" s="204" t="s">
        <v>153</v>
      </c>
      <c r="AU324" s="204" t="s">
        <v>82</v>
      </c>
      <c r="AV324" s="13" t="s">
        <v>82</v>
      </c>
      <c r="AW324" s="13" t="s">
        <v>31</v>
      </c>
      <c r="AX324" s="13" t="s">
        <v>72</v>
      </c>
      <c r="AY324" s="204" t="s">
        <v>139</v>
      </c>
    </row>
    <row r="325" spans="1:65" s="15" customFormat="1" ht="11.25">
      <c r="B325" s="216"/>
      <c r="C325" s="217"/>
      <c r="D325" s="188" t="s">
        <v>153</v>
      </c>
      <c r="E325" s="218" t="s">
        <v>19</v>
      </c>
      <c r="F325" s="219" t="s">
        <v>766</v>
      </c>
      <c r="G325" s="217"/>
      <c r="H325" s="218" t="s">
        <v>19</v>
      </c>
      <c r="I325" s="220"/>
      <c r="J325" s="217"/>
      <c r="K325" s="217"/>
      <c r="L325" s="221"/>
      <c r="M325" s="222"/>
      <c r="N325" s="223"/>
      <c r="O325" s="223"/>
      <c r="P325" s="223"/>
      <c r="Q325" s="223"/>
      <c r="R325" s="223"/>
      <c r="S325" s="223"/>
      <c r="T325" s="224"/>
      <c r="AT325" s="225" t="s">
        <v>153</v>
      </c>
      <c r="AU325" s="225" t="s">
        <v>82</v>
      </c>
      <c r="AV325" s="15" t="s">
        <v>80</v>
      </c>
      <c r="AW325" s="15" t="s">
        <v>31</v>
      </c>
      <c r="AX325" s="15" t="s">
        <v>72</v>
      </c>
      <c r="AY325" s="225" t="s">
        <v>139</v>
      </c>
    </row>
    <row r="326" spans="1:65" s="13" customFormat="1" ht="11.25">
      <c r="B326" s="194"/>
      <c r="C326" s="195"/>
      <c r="D326" s="188" t="s">
        <v>153</v>
      </c>
      <c r="E326" s="196" t="s">
        <v>19</v>
      </c>
      <c r="F326" s="197" t="s">
        <v>841</v>
      </c>
      <c r="G326" s="195"/>
      <c r="H326" s="198">
        <v>20.111999999999998</v>
      </c>
      <c r="I326" s="199"/>
      <c r="J326" s="195"/>
      <c r="K326" s="195"/>
      <c r="L326" s="200"/>
      <c r="M326" s="201"/>
      <c r="N326" s="202"/>
      <c r="O326" s="202"/>
      <c r="P326" s="202"/>
      <c r="Q326" s="202"/>
      <c r="R326" s="202"/>
      <c r="S326" s="202"/>
      <c r="T326" s="203"/>
      <c r="AT326" s="204" t="s">
        <v>153</v>
      </c>
      <c r="AU326" s="204" t="s">
        <v>82</v>
      </c>
      <c r="AV326" s="13" t="s">
        <v>82</v>
      </c>
      <c r="AW326" s="13" t="s">
        <v>31</v>
      </c>
      <c r="AX326" s="13" t="s">
        <v>72</v>
      </c>
      <c r="AY326" s="204" t="s">
        <v>139</v>
      </c>
    </row>
    <row r="327" spans="1:65" s="14" customFormat="1" ht="11.25">
      <c r="B327" s="205"/>
      <c r="C327" s="206"/>
      <c r="D327" s="188" t="s">
        <v>153</v>
      </c>
      <c r="E327" s="207" t="s">
        <v>19</v>
      </c>
      <c r="F327" s="208" t="s">
        <v>188</v>
      </c>
      <c r="G327" s="206"/>
      <c r="H327" s="209">
        <v>128.761</v>
      </c>
      <c r="I327" s="210"/>
      <c r="J327" s="206"/>
      <c r="K327" s="206"/>
      <c r="L327" s="211"/>
      <c r="M327" s="212"/>
      <c r="N327" s="213"/>
      <c r="O327" s="213"/>
      <c r="P327" s="213"/>
      <c r="Q327" s="213"/>
      <c r="R327" s="213"/>
      <c r="S327" s="213"/>
      <c r="T327" s="214"/>
      <c r="AT327" s="215" t="s">
        <v>153</v>
      </c>
      <c r="AU327" s="215" t="s">
        <v>82</v>
      </c>
      <c r="AV327" s="14" t="s">
        <v>147</v>
      </c>
      <c r="AW327" s="14" t="s">
        <v>31</v>
      </c>
      <c r="AX327" s="14" t="s">
        <v>80</v>
      </c>
      <c r="AY327" s="215" t="s">
        <v>139</v>
      </c>
    </row>
    <row r="328" spans="1:65" s="2" customFormat="1" ht="14.45" customHeight="1">
      <c r="A328" s="36"/>
      <c r="B328" s="37"/>
      <c r="C328" s="226" t="s">
        <v>561</v>
      </c>
      <c r="D328" s="226" t="s">
        <v>237</v>
      </c>
      <c r="E328" s="227" t="s">
        <v>551</v>
      </c>
      <c r="F328" s="228" t="s">
        <v>552</v>
      </c>
      <c r="G328" s="229" t="s">
        <v>145</v>
      </c>
      <c r="H328" s="230">
        <v>135.19900000000001</v>
      </c>
      <c r="I328" s="231"/>
      <c r="J328" s="232">
        <f>ROUND(I328*H328,2)</f>
        <v>0</v>
      </c>
      <c r="K328" s="228" t="s">
        <v>146</v>
      </c>
      <c r="L328" s="233"/>
      <c r="M328" s="234" t="s">
        <v>19</v>
      </c>
      <c r="N328" s="235" t="s">
        <v>43</v>
      </c>
      <c r="O328" s="66"/>
      <c r="P328" s="184">
        <f>O328*H328</f>
        <v>0</v>
      </c>
      <c r="Q328" s="184">
        <v>2.3999999999999998E-3</v>
      </c>
      <c r="R328" s="184">
        <f>Q328*H328</f>
        <v>0.32447759999999998</v>
      </c>
      <c r="S328" s="184">
        <v>0</v>
      </c>
      <c r="T328" s="185">
        <f>S328*H328</f>
        <v>0</v>
      </c>
      <c r="U328" s="36"/>
      <c r="V328" s="36"/>
      <c r="W328" s="36"/>
      <c r="X328" s="36"/>
      <c r="Y328" s="36"/>
      <c r="Z328" s="36"/>
      <c r="AA328" s="36"/>
      <c r="AB328" s="36"/>
      <c r="AC328" s="36"/>
      <c r="AD328" s="36"/>
      <c r="AE328" s="36"/>
      <c r="AR328" s="186" t="s">
        <v>240</v>
      </c>
      <c r="AT328" s="186" t="s">
        <v>237</v>
      </c>
      <c r="AU328" s="186" t="s">
        <v>82</v>
      </c>
      <c r="AY328" s="19" t="s">
        <v>139</v>
      </c>
      <c r="BE328" s="187">
        <f>IF(N328="základní",J328,0)</f>
        <v>0</v>
      </c>
      <c r="BF328" s="187">
        <f>IF(N328="snížená",J328,0)</f>
        <v>0</v>
      </c>
      <c r="BG328" s="187">
        <f>IF(N328="zákl. přenesená",J328,0)</f>
        <v>0</v>
      </c>
      <c r="BH328" s="187">
        <f>IF(N328="sníž. přenesená",J328,0)</f>
        <v>0</v>
      </c>
      <c r="BI328" s="187">
        <f>IF(N328="nulová",J328,0)</f>
        <v>0</v>
      </c>
      <c r="BJ328" s="19" t="s">
        <v>80</v>
      </c>
      <c r="BK328" s="187">
        <f>ROUND(I328*H328,2)</f>
        <v>0</v>
      </c>
      <c r="BL328" s="19" t="s">
        <v>206</v>
      </c>
      <c r="BM328" s="186" t="s">
        <v>842</v>
      </c>
    </row>
    <row r="329" spans="1:65" s="2" customFormat="1" ht="11.25">
      <c r="A329" s="36"/>
      <c r="B329" s="37"/>
      <c r="C329" s="38"/>
      <c r="D329" s="188" t="s">
        <v>149</v>
      </c>
      <c r="E329" s="38"/>
      <c r="F329" s="189" t="s">
        <v>552</v>
      </c>
      <c r="G329" s="38"/>
      <c r="H329" s="38"/>
      <c r="I329" s="190"/>
      <c r="J329" s="38"/>
      <c r="K329" s="38"/>
      <c r="L329" s="41"/>
      <c r="M329" s="191"/>
      <c r="N329" s="192"/>
      <c r="O329" s="66"/>
      <c r="P329" s="66"/>
      <c r="Q329" s="66"/>
      <c r="R329" s="66"/>
      <c r="S329" s="66"/>
      <c r="T329" s="67"/>
      <c r="U329" s="36"/>
      <c r="V329" s="36"/>
      <c r="W329" s="36"/>
      <c r="X329" s="36"/>
      <c r="Y329" s="36"/>
      <c r="Z329" s="36"/>
      <c r="AA329" s="36"/>
      <c r="AB329" s="36"/>
      <c r="AC329" s="36"/>
      <c r="AD329" s="36"/>
      <c r="AE329" s="36"/>
      <c r="AT329" s="19" t="s">
        <v>149</v>
      </c>
      <c r="AU329" s="19" t="s">
        <v>82</v>
      </c>
    </row>
    <row r="330" spans="1:65" s="13" customFormat="1" ht="11.25">
      <c r="B330" s="194"/>
      <c r="C330" s="195"/>
      <c r="D330" s="188" t="s">
        <v>153</v>
      </c>
      <c r="E330" s="195"/>
      <c r="F330" s="197" t="s">
        <v>843</v>
      </c>
      <c r="G330" s="195"/>
      <c r="H330" s="198">
        <v>135.19900000000001</v>
      </c>
      <c r="I330" s="199"/>
      <c r="J330" s="195"/>
      <c r="K330" s="195"/>
      <c r="L330" s="200"/>
      <c r="M330" s="201"/>
      <c r="N330" s="202"/>
      <c r="O330" s="202"/>
      <c r="P330" s="202"/>
      <c r="Q330" s="202"/>
      <c r="R330" s="202"/>
      <c r="S330" s="202"/>
      <c r="T330" s="203"/>
      <c r="AT330" s="204" t="s">
        <v>153</v>
      </c>
      <c r="AU330" s="204" t="s">
        <v>82</v>
      </c>
      <c r="AV330" s="13" t="s">
        <v>82</v>
      </c>
      <c r="AW330" s="13" t="s">
        <v>4</v>
      </c>
      <c r="AX330" s="13" t="s">
        <v>80</v>
      </c>
      <c r="AY330" s="204" t="s">
        <v>139</v>
      </c>
    </row>
    <row r="331" spans="1:65" s="2" customFormat="1" ht="14.45" customHeight="1">
      <c r="A331" s="36"/>
      <c r="B331" s="37"/>
      <c r="C331" s="175" t="s">
        <v>566</v>
      </c>
      <c r="D331" s="175" t="s">
        <v>142</v>
      </c>
      <c r="E331" s="176" t="s">
        <v>556</v>
      </c>
      <c r="F331" s="177" t="s">
        <v>557</v>
      </c>
      <c r="G331" s="178" t="s">
        <v>145</v>
      </c>
      <c r="H331" s="179">
        <v>722.08</v>
      </c>
      <c r="I331" s="180"/>
      <c r="J331" s="181">
        <f>ROUND(I331*H331,2)</f>
        <v>0</v>
      </c>
      <c r="K331" s="177" t="s">
        <v>146</v>
      </c>
      <c r="L331" s="41"/>
      <c r="M331" s="182" t="s">
        <v>19</v>
      </c>
      <c r="N331" s="183" t="s">
        <v>43</v>
      </c>
      <c r="O331" s="66"/>
      <c r="P331" s="184">
        <f>O331*H331</f>
        <v>0</v>
      </c>
      <c r="Q331" s="184">
        <v>1.2E-4</v>
      </c>
      <c r="R331" s="184">
        <f>Q331*H331</f>
        <v>8.6649600000000007E-2</v>
      </c>
      <c r="S331" s="184">
        <v>0</v>
      </c>
      <c r="T331" s="185">
        <f>S331*H331</f>
        <v>0</v>
      </c>
      <c r="U331" s="36"/>
      <c r="V331" s="36"/>
      <c r="W331" s="36"/>
      <c r="X331" s="36"/>
      <c r="Y331" s="36"/>
      <c r="Z331" s="36"/>
      <c r="AA331" s="36"/>
      <c r="AB331" s="36"/>
      <c r="AC331" s="36"/>
      <c r="AD331" s="36"/>
      <c r="AE331" s="36"/>
      <c r="AR331" s="186" t="s">
        <v>206</v>
      </c>
      <c r="AT331" s="186" t="s">
        <v>142</v>
      </c>
      <c r="AU331" s="186" t="s">
        <v>82</v>
      </c>
      <c r="AY331" s="19" t="s">
        <v>139</v>
      </c>
      <c r="BE331" s="187">
        <f>IF(N331="základní",J331,0)</f>
        <v>0</v>
      </c>
      <c r="BF331" s="187">
        <f>IF(N331="snížená",J331,0)</f>
        <v>0</v>
      </c>
      <c r="BG331" s="187">
        <f>IF(N331="zákl. přenesená",J331,0)</f>
        <v>0</v>
      </c>
      <c r="BH331" s="187">
        <f>IF(N331="sníž. přenesená",J331,0)</f>
        <v>0</v>
      </c>
      <c r="BI331" s="187">
        <f>IF(N331="nulová",J331,0)</f>
        <v>0</v>
      </c>
      <c r="BJ331" s="19" t="s">
        <v>80</v>
      </c>
      <c r="BK331" s="187">
        <f>ROUND(I331*H331,2)</f>
        <v>0</v>
      </c>
      <c r="BL331" s="19" t="s">
        <v>206</v>
      </c>
      <c r="BM331" s="186" t="s">
        <v>844</v>
      </c>
    </row>
    <row r="332" spans="1:65" s="2" customFormat="1" ht="19.5">
      <c r="A332" s="36"/>
      <c r="B332" s="37"/>
      <c r="C332" s="38"/>
      <c r="D332" s="188" t="s">
        <v>149</v>
      </c>
      <c r="E332" s="38"/>
      <c r="F332" s="189" t="s">
        <v>559</v>
      </c>
      <c r="G332" s="38"/>
      <c r="H332" s="38"/>
      <c r="I332" s="190"/>
      <c r="J332" s="38"/>
      <c r="K332" s="38"/>
      <c r="L332" s="41"/>
      <c r="M332" s="191"/>
      <c r="N332" s="192"/>
      <c r="O332" s="66"/>
      <c r="P332" s="66"/>
      <c r="Q332" s="66"/>
      <c r="R332" s="66"/>
      <c r="S332" s="66"/>
      <c r="T332" s="67"/>
      <c r="U332" s="36"/>
      <c r="V332" s="36"/>
      <c r="W332" s="36"/>
      <c r="X332" s="36"/>
      <c r="Y332" s="36"/>
      <c r="Z332" s="36"/>
      <c r="AA332" s="36"/>
      <c r="AB332" s="36"/>
      <c r="AC332" s="36"/>
      <c r="AD332" s="36"/>
      <c r="AE332" s="36"/>
      <c r="AT332" s="19" t="s">
        <v>149</v>
      </c>
      <c r="AU332" s="19" t="s">
        <v>82</v>
      </c>
    </row>
    <row r="333" spans="1:65" s="2" customFormat="1" ht="107.25">
      <c r="A333" s="36"/>
      <c r="B333" s="37"/>
      <c r="C333" s="38"/>
      <c r="D333" s="188" t="s">
        <v>151</v>
      </c>
      <c r="E333" s="38"/>
      <c r="F333" s="193" t="s">
        <v>560</v>
      </c>
      <c r="G333" s="38"/>
      <c r="H333" s="38"/>
      <c r="I333" s="190"/>
      <c r="J333" s="38"/>
      <c r="K333" s="38"/>
      <c r="L333" s="41"/>
      <c r="M333" s="191"/>
      <c r="N333" s="192"/>
      <c r="O333" s="66"/>
      <c r="P333" s="66"/>
      <c r="Q333" s="66"/>
      <c r="R333" s="66"/>
      <c r="S333" s="66"/>
      <c r="T333" s="67"/>
      <c r="U333" s="36"/>
      <c r="V333" s="36"/>
      <c r="W333" s="36"/>
      <c r="X333" s="36"/>
      <c r="Y333" s="36"/>
      <c r="Z333" s="36"/>
      <c r="AA333" s="36"/>
      <c r="AB333" s="36"/>
      <c r="AC333" s="36"/>
      <c r="AD333" s="36"/>
      <c r="AE333" s="36"/>
      <c r="AT333" s="19" t="s">
        <v>151</v>
      </c>
      <c r="AU333" s="19" t="s">
        <v>82</v>
      </c>
    </row>
    <row r="334" spans="1:65" s="2" customFormat="1" ht="14.45" customHeight="1">
      <c r="A334" s="36"/>
      <c r="B334" s="37"/>
      <c r="C334" s="175" t="s">
        <v>573</v>
      </c>
      <c r="D334" s="175" t="s">
        <v>142</v>
      </c>
      <c r="E334" s="176" t="s">
        <v>562</v>
      </c>
      <c r="F334" s="177" t="s">
        <v>563</v>
      </c>
      <c r="G334" s="178" t="s">
        <v>145</v>
      </c>
      <c r="H334" s="179">
        <v>722.08</v>
      </c>
      <c r="I334" s="180"/>
      <c r="J334" s="181">
        <f>ROUND(I334*H334,2)</f>
        <v>0</v>
      </c>
      <c r="K334" s="177" t="s">
        <v>146</v>
      </c>
      <c r="L334" s="41"/>
      <c r="M334" s="182" t="s">
        <v>19</v>
      </c>
      <c r="N334" s="183" t="s">
        <v>43</v>
      </c>
      <c r="O334" s="66"/>
      <c r="P334" s="184">
        <f>O334*H334</f>
        <v>0</v>
      </c>
      <c r="Q334" s="184">
        <v>0</v>
      </c>
      <c r="R334" s="184">
        <f>Q334*H334</f>
        <v>0</v>
      </c>
      <c r="S334" s="184">
        <v>0</v>
      </c>
      <c r="T334" s="185">
        <f>S334*H334</f>
        <v>0</v>
      </c>
      <c r="U334" s="36"/>
      <c r="V334" s="36"/>
      <c r="W334" s="36"/>
      <c r="X334" s="36"/>
      <c r="Y334" s="36"/>
      <c r="Z334" s="36"/>
      <c r="AA334" s="36"/>
      <c r="AB334" s="36"/>
      <c r="AC334" s="36"/>
      <c r="AD334" s="36"/>
      <c r="AE334" s="36"/>
      <c r="AR334" s="186" t="s">
        <v>206</v>
      </c>
      <c r="AT334" s="186" t="s">
        <v>142</v>
      </c>
      <c r="AU334" s="186" t="s">
        <v>82</v>
      </c>
      <c r="AY334" s="19" t="s">
        <v>139</v>
      </c>
      <c r="BE334" s="187">
        <f>IF(N334="základní",J334,0)</f>
        <v>0</v>
      </c>
      <c r="BF334" s="187">
        <f>IF(N334="snížená",J334,0)</f>
        <v>0</v>
      </c>
      <c r="BG334" s="187">
        <f>IF(N334="zákl. přenesená",J334,0)</f>
        <v>0</v>
      </c>
      <c r="BH334" s="187">
        <f>IF(N334="sníž. přenesená",J334,0)</f>
        <v>0</v>
      </c>
      <c r="BI334" s="187">
        <f>IF(N334="nulová",J334,0)</f>
        <v>0</v>
      </c>
      <c r="BJ334" s="19" t="s">
        <v>80</v>
      </c>
      <c r="BK334" s="187">
        <f>ROUND(I334*H334,2)</f>
        <v>0</v>
      </c>
      <c r="BL334" s="19" t="s">
        <v>206</v>
      </c>
      <c r="BM334" s="186" t="s">
        <v>845</v>
      </c>
    </row>
    <row r="335" spans="1:65" s="2" customFormat="1" ht="19.5">
      <c r="A335" s="36"/>
      <c r="B335" s="37"/>
      <c r="C335" s="38"/>
      <c r="D335" s="188" t="s">
        <v>149</v>
      </c>
      <c r="E335" s="38"/>
      <c r="F335" s="189" t="s">
        <v>565</v>
      </c>
      <c r="G335" s="38"/>
      <c r="H335" s="38"/>
      <c r="I335" s="190"/>
      <c r="J335" s="38"/>
      <c r="K335" s="38"/>
      <c r="L335" s="41"/>
      <c r="M335" s="191"/>
      <c r="N335" s="192"/>
      <c r="O335" s="66"/>
      <c r="P335" s="66"/>
      <c r="Q335" s="66"/>
      <c r="R335" s="66"/>
      <c r="S335" s="66"/>
      <c r="T335" s="67"/>
      <c r="U335" s="36"/>
      <c r="V335" s="36"/>
      <c r="W335" s="36"/>
      <c r="X335" s="36"/>
      <c r="Y335" s="36"/>
      <c r="Z335" s="36"/>
      <c r="AA335" s="36"/>
      <c r="AB335" s="36"/>
      <c r="AC335" s="36"/>
      <c r="AD335" s="36"/>
      <c r="AE335" s="36"/>
      <c r="AT335" s="19" t="s">
        <v>149</v>
      </c>
      <c r="AU335" s="19" t="s">
        <v>82</v>
      </c>
    </row>
    <row r="336" spans="1:65" s="2" customFormat="1" ht="107.25">
      <c r="A336" s="36"/>
      <c r="B336" s="37"/>
      <c r="C336" s="38"/>
      <c r="D336" s="188" t="s">
        <v>151</v>
      </c>
      <c r="E336" s="38"/>
      <c r="F336" s="193" t="s">
        <v>560</v>
      </c>
      <c r="G336" s="38"/>
      <c r="H336" s="38"/>
      <c r="I336" s="190"/>
      <c r="J336" s="38"/>
      <c r="K336" s="38"/>
      <c r="L336" s="41"/>
      <c r="M336" s="191"/>
      <c r="N336" s="192"/>
      <c r="O336" s="66"/>
      <c r="P336" s="66"/>
      <c r="Q336" s="66"/>
      <c r="R336" s="66"/>
      <c r="S336" s="66"/>
      <c r="T336" s="67"/>
      <c r="U336" s="36"/>
      <c r="V336" s="36"/>
      <c r="W336" s="36"/>
      <c r="X336" s="36"/>
      <c r="Y336" s="36"/>
      <c r="Z336" s="36"/>
      <c r="AA336" s="36"/>
      <c r="AB336" s="36"/>
      <c r="AC336" s="36"/>
      <c r="AD336" s="36"/>
      <c r="AE336" s="36"/>
      <c r="AT336" s="19" t="s">
        <v>151</v>
      </c>
      <c r="AU336" s="19" t="s">
        <v>82</v>
      </c>
    </row>
    <row r="337" spans="1:65" s="13" customFormat="1" ht="11.25">
      <c r="B337" s="194"/>
      <c r="C337" s="195"/>
      <c r="D337" s="188" t="s">
        <v>153</v>
      </c>
      <c r="E337" s="196" t="s">
        <v>19</v>
      </c>
      <c r="F337" s="197" t="s">
        <v>703</v>
      </c>
      <c r="G337" s="195"/>
      <c r="H337" s="198">
        <v>277.69</v>
      </c>
      <c r="I337" s="199"/>
      <c r="J337" s="195"/>
      <c r="K337" s="195"/>
      <c r="L337" s="200"/>
      <c r="M337" s="201"/>
      <c r="N337" s="202"/>
      <c r="O337" s="202"/>
      <c r="P337" s="202"/>
      <c r="Q337" s="202"/>
      <c r="R337" s="202"/>
      <c r="S337" s="202"/>
      <c r="T337" s="203"/>
      <c r="AT337" s="204" t="s">
        <v>153</v>
      </c>
      <c r="AU337" s="204" t="s">
        <v>82</v>
      </c>
      <c r="AV337" s="13" t="s">
        <v>82</v>
      </c>
      <c r="AW337" s="13" t="s">
        <v>31</v>
      </c>
      <c r="AX337" s="13" t="s">
        <v>72</v>
      </c>
      <c r="AY337" s="204" t="s">
        <v>139</v>
      </c>
    </row>
    <row r="338" spans="1:65" s="13" customFormat="1" ht="11.25">
      <c r="B338" s="194"/>
      <c r="C338" s="195"/>
      <c r="D338" s="188" t="s">
        <v>153</v>
      </c>
      <c r="E338" s="196" t="s">
        <v>19</v>
      </c>
      <c r="F338" s="197" t="s">
        <v>704</v>
      </c>
      <c r="G338" s="195"/>
      <c r="H338" s="198">
        <v>444.39</v>
      </c>
      <c r="I338" s="199"/>
      <c r="J338" s="195"/>
      <c r="K338" s="195"/>
      <c r="L338" s="200"/>
      <c r="M338" s="201"/>
      <c r="N338" s="202"/>
      <c r="O338" s="202"/>
      <c r="P338" s="202"/>
      <c r="Q338" s="202"/>
      <c r="R338" s="202"/>
      <c r="S338" s="202"/>
      <c r="T338" s="203"/>
      <c r="AT338" s="204" t="s">
        <v>153</v>
      </c>
      <c r="AU338" s="204" t="s">
        <v>82</v>
      </c>
      <c r="AV338" s="13" t="s">
        <v>82</v>
      </c>
      <c r="AW338" s="13" t="s">
        <v>31</v>
      </c>
      <c r="AX338" s="13" t="s">
        <v>72</v>
      </c>
      <c r="AY338" s="204" t="s">
        <v>139</v>
      </c>
    </row>
    <row r="339" spans="1:65" s="14" customFormat="1" ht="11.25">
      <c r="B339" s="205"/>
      <c r="C339" s="206"/>
      <c r="D339" s="188" t="s">
        <v>153</v>
      </c>
      <c r="E339" s="207" t="s">
        <v>19</v>
      </c>
      <c r="F339" s="208" t="s">
        <v>188</v>
      </c>
      <c r="G339" s="206"/>
      <c r="H339" s="209">
        <v>722.07999999999993</v>
      </c>
      <c r="I339" s="210"/>
      <c r="J339" s="206"/>
      <c r="K339" s="206"/>
      <c r="L339" s="211"/>
      <c r="M339" s="212"/>
      <c r="N339" s="213"/>
      <c r="O339" s="213"/>
      <c r="P339" s="213"/>
      <c r="Q339" s="213"/>
      <c r="R339" s="213"/>
      <c r="S339" s="213"/>
      <c r="T339" s="214"/>
      <c r="AT339" s="215" t="s">
        <v>153</v>
      </c>
      <c r="AU339" s="215" t="s">
        <v>82</v>
      </c>
      <c r="AV339" s="14" t="s">
        <v>147</v>
      </c>
      <c r="AW339" s="14" t="s">
        <v>31</v>
      </c>
      <c r="AX339" s="14" t="s">
        <v>80</v>
      </c>
      <c r="AY339" s="215" t="s">
        <v>139</v>
      </c>
    </row>
    <row r="340" spans="1:65" s="2" customFormat="1" ht="14.45" customHeight="1">
      <c r="A340" s="36"/>
      <c r="B340" s="37"/>
      <c r="C340" s="226" t="s">
        <v>579</v>
      </c>
      <c r="D340" s="226" t="s">
        <v>237</v>
      </c>
      <c r="E340" s="227" t="s">
        <v>567</v>
      </c>
      <c r="F340" s="228" t="s">
        <v>568</v>
      </c>
      <c r="G340" s="229" t="s">
        <v>145</v>
      </c>
      <c r="H340" s="230">
        <v>1422.451</v>
      </c>
      <c r="I340" s="231"/>
      <c r="J340" s="232">
        <f>ROUND(I340*H340,2)</f>
        <v>0</v>
      </c>
      <c r="K340" s="228" t="s">
        <v>146</v>
      </c>
      <c r="L340" s="233"/>
      <c r="M340" s="234" t="s">
        <v>19</v>
      </c>
      <c r="N340" s="235" t="s">
        <v>43</v>
      </c>
      <c r="O340" s="66"/>
      <c r="P340" s="184">
        <f>O340*H340</f>
        <v>0</v>
      </c>
      <c r="Q340" s="184">
        <v>2.0060000000000001E-2</v>
      </c>
      <c r="R340" s="184">
        <f>Q340*H340</f>
        <v>28.534367060000001</v>
      </c>
      <c r="S340" s="184">
        <v>0</v>
      </c>
      <c r="T340" s="185">
        <f>S340*H340</f>
        <v>0</v>
      </c>
      <c r="U340" s="36"/>
      <c r="V340" s="36"/>
      <c r="W340" s="36"/>
      <c r="X340" s="36"/>
      <c r="Y340" s="36"/>
      <c r="Z340" s="36"/>
      <c r="AA340" s="36"/>
      <c r="AB340" s="36"/>
      <c r="AC340" s="36"/>
      <c r="AD340" s="36"/>
      <c r="AE340" s="36"/>
      <c r="AR340" s="186" t="s">
        <v>240</v>
      </c>
      <c r="AT340" s="186" t="s">
        <v>237</v>
      </c>
      <c r="AU340" s="186" t="s">
        <v>82</v>
      </c>
      <c r="AY340" s="19" t="s">
        <v>139</v>
      </c>
      <c r="BE340" s="187">
        <f>IF(N340="základní",J340,0)</f>
        <v>0</v>
      </c>
      <c r="BF340" s="187">
        <f>IF(N340="snížená",J340,0)</f>
        <v>0</v>
      </c>
      <c r="BG340" s="187">
        <f>IF(N340="zákl. přenesená",J340,0)</f>
        <v>0</v>
      </c>
      <c r="BH340" s="187">
        <f>IF(N340="sníž. přenesená",J340,0)</f>
        <v>0</v>
      </c>
      <c r="BI340" s="187">
        <f>IF(N340="nulová",J340,0)</f>
        <v>0</v>
      </c>
      <c r="BJ340" s="19" t="s">
        <v>80</v>
      </c>
      <c r="BK340" s="187">
        <f>ROUND(I340*H340,2)</f>
        <v>0</v>
      </c>
      <c r="BL340" s="19" t="s">
        <v>206</v>
      </c>
      <c r="BM340" s="186" t="s">
        <v>846</v>
      </c>
    </row>
    <row r="341" spans="1:65" s="2" customFormat="1" ht="11.25">
      <c r="A341" s="36"/>
      <c r="B341" s="37"/>
      <c r="C341" s="38"/>
      <c r="D341" s="188" t="s">
        <v>149</v>
      </c>
      <c r="E341" s="38"/>
      <c r="F341" s="189" t="s">
        <v>568</v>
      </c>
      <c r="G341" s="38"/>
      <c r="H341" s="38"/>
      <c r="I341" s="190"/>
      <c r="J341" s="38"/>
      <c r="K341" s="38"/>
      <c r="L341" s="41"/>
      <c r="M341" s="191"/>
      <c r="N341" s="192"/>
      <c r="O341" s="66"/>
      <c r="P341" s="66"/>
      <c r="Q341" s="66"/>
      <c r="R341" s="66"/>
      <c r="S341" s="66"/>
      <c r="T341" s="67"/>
      <c r="U341" s="36"/>
      <c r="V341" s="36"/>
      <c r="W341" s="36"/>
      <c r="X341" s="36"/>
      <c r="Y341" s="36"/>
      <c r="Z341" s="36"/>
      <c r="AA341" s="36"/>
      <c r="AB341" s="36"/>
      <c r="AC341" s="36"/>
      <c r="AD341" s="36"/>
      <c r="AE341" s="36"/>
      <c r="AT341" s="19" t="s">
        <v>149</v>
      </c>
      <c r="AU341" s="19" t="s">
        <v>82</v>
      </c>
    </row>
    <row r="342" spans="1:65" s="13" customFormat="1" ht="11.25">
      <c r="B342" s="194"/>
      <c r="C342" s="195"/>
      <c r="D342" s="188" t="s">
        <v>153</v>
      </c>
      <c r="E342" s="196" t="s">
        <v>19</v>
      </c>
      <c r="F342" s="197" t="s">
        <v>847</v>
      </c>
      <c r="G342" s="195"/>
      <c r="H342" s="198">
        <v>555.38</v>
      </c>
      <c r="I342" s="199"/>
      <c r="J342" s="195"/>
      <c r="K342" s="195"/>
      <c r="L342" s="200"/>
      <c r="M342" s="201"/>
      <c r="N342" s="202"/>
      <c r="O342" s="202"/>
      <c r="P342" s="202"/>
      <c r="Q342" s="202"/>
      <c r="R342" s="202"/>
      <c r="S342" s="202"/>
      <c r="T342" s="203"/>
      <c r="AT342" s="204" t="s">
        <v>153</v>
      </c>
      <c r="AU342" s="204" t="s">
        <v>82</v>
      </c>
      <c r="AV342" s="13" t="s">
        <v>82</v>
      </c>
      <c r="AW342" s="13" t="s">
        <v>31</v>
      </c>
      <c r="AX342" s="13" t="s">
        <v>72</v>
      </c>
      <c r="AY342" s="204" t="s">
        <v>139</v>
      </c>
    </row>
    <row r="343" spans="1:65" s="13" customFormat="1" ht="11.25">
      <c r="B343" s="194"/>
      <c r="C343" s="195"/>
      <c r="D343" s="188" t="s">
        <v>153</v>
      </c>
      <c r="E343" s="196" t="s">
        <v>19</v>
      </c>
      <c r="F343" s="197" t="s">
        <v>848</v>
      </c>
      <c r="G343" s="195"/>
      <c r="H343" s="198">
        <v>888.78</v>
      </c>
      <c r="I343" s="199"/>
      <c r="J343" s="195"/>
      <c r="K343" s="195"/>
      <c r="L343" s="200"/>
      <c r="M343" s="201"/>
      <c r="N343" s="202"/>
      <c r="O343" s="202"/>
      <c r="P343" s="202"/>
      <c r="Q343" s="202"/>
      <c r="R343" s="202"/>
      <c r="S343" s="202"/>
      <c r="T343" s="203"/>
      <c r="AT343" s="204" t="s">
        <v>153</v>
      </c>
      <c r="AU343" s="204" t="s">
        <v>82</v>
      </c>
      <c r="AV343" s="13" t="s">
        <v>82</v>
      </c>
      <c r="AW343" s="13" t="s">
        <v>31</v>
      </c>
      <c r="AX343" s="13" t="s">
        <v>72</v>
      </c>
      <c r="AY343" s="204" t="s">
        <v>139</v>
      </c>
    </row>
    <row r="344" spans="1:65" s="13" customFormat="1" ht="11.25">
      <c r="B344" s="194"/>
      <c r="C344" s="195"/>
      <c r="D344" s="188" t="s">
        <v>153</v>
      </c>
      <c r="E344" s="196" t="s">
        <v>19</v>
      </c>
      <c r="F344" s="197" t="s">
        <v>849</v>
      </c>
      <c r="G344" s="195"/>
      <c r="H344" s="198">
        <v>-8</v>
      </c>
      <c r="I344" s="199"/>
      <c r="J344" s="195"/>
      <c r="K344" s="195"/>
      <c r="L344" s="200"/>
      <c r="M344" s="201"/>
      <c r="N344" s="202"/>
      <c r="O344" s="202"/>
      <c r="P344" s="202"/>
      <c r="Q344" s="202"/>
      <c r="R344" s="202"/>
      <c r="S344" s="202"/>
      <c r="T344" s="203"/>
      <c r="AT344" s="204" t="s">
        <v>153</v>
      </c>
      <c r="AU344" s="204" t="s">
        <v>82</v>
      </c>
      <c r="AV344" s="13" t="s">
        <v>82</v>
      </c>
      <c r="AW344" s="13" t="s">
        <v>31</v>
      </c>
      <c r="AX344" s="13" t="s">
        <v>72</v>
      </c>
      <c r="AY344" s="204" t="s">
        <v>139</v>
      </c>
    </row>
    <row r="345" spans="1:65" s="13" customFormat="1" ht="11.25">
      <c r="B345" s="194"/>
      <c r="C345" s="195"/>
      <c r="D345" s="188" t="s">
        <v>153</v>
      </c>
      <c r="E345" s="196" t="s">
        <v>19</v>
      </c>
      <c r="F345" s="197" t="s">
        <v>850</v>
      </c>
      <c r="G345" s="195"/>
      <c r="H345" s="198">
        <v>-14.4</v>
      </c>
      <c r="I345" s="199"/>
      <c r="J345" s="195"/>
      <c r="K345" s="195"/>
      <c r="L345" s="200"/>
      <c r="M345" s="201"/>
      <c r="N345" s="202"/>
      <c r="O345" s="202"/>
      <c r="P345" s="202"/>
      <c r="Q345" s="202"/>
      <c r="R345" s="202"/>
      <c r="S345" s="202"/>
      <c r="T345" s="203"/>
      <c r="AT345" s="204" t="s">
        <v>153</v>
      </c>
      <c r="AU345" s="204" t="s">
        <v>82</v>
      </c>
      <c r="AV345" s="13" t="s">
        <v>82</v>
      </c>
      <c r="AW345" s="13" t="s">
        <v>31</v>
      </c>
      <c r="AX345" s="13" t="s">
        <v>72</v>
      </c>
      <c r="AY345" s="204" t="s">
        <v>139</v>
      </c>
    </row>
    <row r="346" spans="1:65" s="13" customFormat="1" ht="11.25">
      <c r="B346" s="194"/>
      <c r="C346" s="195"/>
      <c r="D346" s="188" t="s">
        <v>153</v>
      </c>
      <c r="E346" s="196" t="s">
        <v>19</v>
      </c>
      <c r="F346" s="197" t="s">
        <v>851</v>
      </c>
      <c r="G346" s="195"/>
      <c r="H346" s="198">
        <v>-27.2</v>
      </c>
      <c r="I346" s="199"/>
      <c r="J346" s="195"/>
      <c r="K346" s="195"/>
      <c r="L346" s="200"/>
      <c r="M346" s="201"/>
      <c r="N346" s="202"/>
      <c r="O346" s="202"/>
      <c r="P346" s="202"/>
      <c r="Q346" s="202"/>
      <c r="R346" s="202"/>
      <c r="S346" s="202"/>
      <c r="T346" s="203"/>
      <c r="AT346" s="204" t="s">
        <v>153</v>
      </c>
      <c r="AU346" s="204" t="s">
        <v>82</v>
      </c>
      <c r="AV346" s="13" t="s">
        <v>82</v>
      </c>
      <c r="AW346" s="13" t="s">
        <v>31</v>
      </c>
      <c r="AX346" s="13" t="s">
        <v>72</v>
      </c>
      <c r="AY346" s="204" t="s">
        <v>139</v>
      </c>
    </row>
    <row r="347" spans="1:65" s="14" customFormat="1" ht="11.25">
      <c r="B347" s="205"/>
      <c r="C347" s="206"/>
      <c r="D347" s="188" t="s">
        <v>153</v>
      </c>
      <c r="E347" s="207" t="s">
        <v>19</v>
      </c>
      <c r="F347" s="208" t="s">
        <v>188</v>
      </c>
      <c r="G347" s="206"/>
      <c r="H347" s="209">
        <v>1394.5599999999997</v>
      </c>
      <c r="I347" s="210"/>
      <c r="J347" s="206"/>
      <c r="K347" s="206"/>
      <c r="L347" s="211"/>
      <c r="M347" s="212"/>
      <c r="N347" s="213"/>
      <c r="O347" s="213"/>
      <c r="P347" s="213"/>
      <c r="Q347" s="213"/>
      <c r="R347" s="213"/>
      <c r="S347" s="213"/>
      <c r="T347" s="214"/>
      <c r="AT347" s="215" t="s">
        <v>153</v>
      </c>
      <c r="AU347" s="215" t="s">
        <v>82</v>
      </c>
      <c r="AV347" s="14" t="s">
        <v>147</v>
      </c>
      <c r="AW347" s="14" t="s">
        <v>31</v>
      </c>
      <c r="AX347" s="14" t="s">
        <v>80</v>
      </c>
      <c r="AY347" s="215" t="s">
        <v>139</v>
      </c>
    </row>
    <row r="348" spans="1:65" s="13" customFormat="1" ht="11.25">
      <c r="B348" s="194"/>
      <c r="C348" s="195"/>
      <c r="D348" s="188" t="s">
        <v>153</v>
      </c>
      <c r="E348" s="195"/>
      <c r="F348" s="197" t="s">
        <v>852</v>
      </c>
      <c r="G348" s="195"/>
      <c r="H348" s="198">
        <v>1422.451</v>
      </c>
      <c r="I348" s="199"/>
      <c r="J348" s="195"/>
      <c r="K348" s="195"/>
      <c r="L348" s="200"/>
      <c r="M348" s="201"/>
      <c r="N348" s="202"/>
      <c r="O348" s="202"/>
      <c r="P348" s="202"/>
      <c r="Q348" s="202"/>
      <c r="R348" s="202"/>
      <c r="S348" s="202"/>
      <c r="T348" s="203"/>
      <c r="AT348" s="204" t="s">
        <v>153</v>
      </c>
      <c r="AU348" s="204" t="s">
        <v>82</v>
      </c>
      <c r="AV348" s="13" t="s">
        <v>82</v>
      </c>
      <c r="AW348" s="13" t="s">
        <v>4</v>
      </c>
      <c r="AX348" s="13" t="s">
        <v>80</v>
      </c>
      <c r="AY348" s="204" t="s">
        <v>139</v>
      </c>
    </row>
    <row r="349" spans="1:65" s="2" customFormat="1" ht="14.45" customHeight="1">
      <c r="A349" s="36"/>
      <c r="B349" s="37"/>
      <c r="C349" s="226" t="s">
        <v>584</v>
      </c>
      <c r="D349" s="226" t="s">
        <v>237</v>
      </c>
      <c r="E349" s="227" t="s">
        <v>574</v>
      </c>
      <c r="F349" s="228" t="s">
        <v>575</v>
      </c>
      <c r="G349" s="229" t="s">
        <v>145</v>
      </c>
      <c r="H349" s="230">
        <v>50.591999999999999</v>
      </c>
      <c r="I349" s="231"/>
      <c r="J349" s="232">
        <f>ROUND(I349*H349,2)</f>
        <v>0</v>
      </c>
      <c r="K349" s="228" t="s">
        <v>146</v>
      </c>
      <c r="L349" s="233"/>
      <c r="M349" s="234" t="s">
        <v>19</v>
      </c>
      <c r="N349" s="235" t="s">
        <v>43</v>
      </c>
      <c r="O349" s="66"/>
      <c r="P349" s="184">
        <f>O349*H349</f>
        <v>0</v>
      </c>
      <c r="Q349" s="184">
        <v>4.4999999999999997E-3</v>
      </c>
      <c r="R349" s="184">
        <f>Q349*H349</f>
        <v>0.22766399999999998</v>
      </c>
      <c r="S349" s="184">
        <v>0</v>
      </c>
      <c r="T349" s="185">
        <f>S349*H349</f>
        <v>0</v>
      </c>
      <c r="U349" s="36"/>
      <c r="V349" s="36"/>
      <c r="W349" s="36"/>
      <c r="X349" s="36"/>
      <c r="Y349" s="36"/>
      <c r="Z349" s="36"/>
      <c r="AA349" s="36"/>
      <c r="AB349" s="36"/>
      <c r="AC349" s="36"/>
      <c r="AD349" s="36"/>
      <c r="AE349" s="36"/>
      <c r="AR349" s="186" t="s">
        <v>240</v>
      </c>
      <c r="AT349" s="186" t="s">
        <v>237</v>
      </c>
      <c r="AU349" s="186" t="s">
        <v>82</v>
      </c>
      <c r="AY349" s="19" t="s">
        <v>139</v>
      </c>
      <c r="BE349" s="187">
        <f>IF(N349="základní",J349,0)</f>
        <v>0</v>
      </c>
      <c r="BF349" s="187">
        <f>IF(N349="snížená",J349,0)</f>
        <v>0</v>
      </c>
      <c r="BG349" s="187">
        <f>IF(N349="zákl. přenesená",J349,0)</f>
        <v>0</v>
      </c>
      <c r="BH349" s="187">
        <f>IF(N349="sníž. přenesená",J349,0)</f>
        <v>0</v>
      </c>
      <c r="BI349" s="187">
        <f>IF(N349="nulová",J349,0)</f>
        <v>0</v>
      </c>
      <c r="BJ349" s="19" t="s">
        <v>80</v>
      </c>
      <c r="BK349" s="187">
        <f>ROUND(I349*H349,2)</f>
        <v>0</v>
      </c>
      <c r="BL349" s="19" t="s">
        <v>206</v>
      </c>
      <c r="BM349" s="186" t="s">
        <v>853</v>
      </c>
    </row>
    <row r="350" spans="1:65" s="2" customFormat="1" ht="11.25">
      <c r="A350" s="36"/>
      <c r="B350" s="37"/>
      <c r="C350" s="38"/>
      <c r="D350" s="188" t="s">
        <v>149</v>
      </c>
      <c r="E350" s="38"/>
      <c r="F350" s="189" t="s">
        <v>575</v>
      </c>
      <c r="G350" s="38"/>
      <c r="H350" s="38"/>
      <c r="I350" s="190"/>
      <c r="J350" s="38"/>
      <c r="K350" s="38"/>
      <c r="L350" s="41"/>
      <c r="M350" s="191"/>
      <c r="N350" s="192"/>
      <c r="O350" s="66"/>
      <c r="P350" s="66"/>
      <c r="Q350" s="66"/>
      <c r="R350" s="66"/>
      <c r="S350" s="66"/>
      <c r="T350" s="67"/>
      <c r="U350" s="36"/>
      <c r="V350" s="36"/>
      <c r="W350" s="36"/>
      <c r="X350" s="36"/>
      <c r="Y350" s="36"/>
      <c r="Z350" s="36"/>
      <c r="AA350" s="36"/>
      <c r="AB350" s="36"/>
      <c r="AC350" s="36"/>
      <c r="AD350" s="36"/>
      <c r="AE350" s="36"/>
      <c r="AT350" s="19" t="s">
        <v>149</v>
      </c>
      <c r="AU350" s="19" t="s">
        <v>82</v>
      </c>
    </row>
    <row r="351" spans="1:65" s="13" customFormat="1" ht="11.25">
      <c r="B351" s="194"/>
      <c r="C351" s="195"/>
      <c r="D351" s="188" t="s">
        <v>153</v>
      </c>
      <c r="E351" s="196" t="s">
        <v>19</v>
      </c>
      <c r="F351" s="197" t="s">
        <v>828</v>
      </c>
      <c r="G351" s="195"/>
      <c r="H351" s="198">
        <v>8</v>
      </c>
      <c r="I351" s="199"/>
      <c r="J351" s="195"/>
      <c r="K351" s="195"/>
      <c r="L351" s="200"/>
      <c r="M351" s="201"/>
      <c r="N351" s="202"/>
      <c r="O351" s="202"/>
      <c r="P351" s="202"/>
      <c r="Q351" s="202"/>
      <c r="R351" s="202"/>
      <c r="S351" s="202"/>
      <c r="T351" s="203"/>
      <c r="AT351" s="204" t="s">
        <v>153</v>
      </c>
      <c r="AU351" s="204" t="s">
        <v>82</v>
      </c>
      <c r="AV351" s="13" t="s">
        <v>82</v>
      </c>
      <c r="AW351" s="13" t="s">
        <v>31</v>
      </c>
      <c r="AX351" s="13" t="s">
        <v>72</v>
      </c>
      <c r="AY351" s="204" t="s">
        <v>139</v>
      </c>
    </row>
    <row r="352" spans="1:65" s="13" customFormat="1" ht="11.25">
      <c r="B352" s="194"/>
      <c r="C352" s="195"/>
      <c r="D352" s="188" t="s">
        <v>153</v>
      </c>
      <c r="E352" s="196" t="s">
        <v>19</v>
      </c>
      <c r="F352" s="197" t="s">
        <v>832</v>
      </c>
      <c r="G352" s="195"/>
      <c r="H352" s="198">
        <v>14.4</v>
      </c>
      <c r="I352" s="199"/>
      <c r="J352" s="195"/>
      <c r="K352" s="195"/>
      <c r="L352" s="200"/>
      <c r="M352" s="201"/>
      <c r="N352" s="202"/>
      <c r="O352" s="202"/>
      <c r="P352" s="202"/>
      <c r="Q352" s="202"/>
      <c r="R352" s="202"/>
      <c r="S352" s="202"/>
      <c r="T352" s="203"/>
      <c r="AT352" s="204" t="s">
        <v>153</v>
      </c>
      <c r="AU352" s="204" t="s">
        <v>82</v>
      </c>
      <c r="AV352" s="13" t="s">
        <v>82</v>
      </c>
      <c r="AW352" s="13" t="s">
        <v>31</v>
      </c>
      <c r="AX352" s="13" t="s">
        <v>72</v>
      </c>
      <c r="AY352" s="204" t="s">
        <v>139</v>
      </c>
    </row>
    <row r="353" spans="1:65" s="13" customFormat="1" ht="11.25">
      <c r="B353" s="194"/>
      <c r="C353" s="195"/>
      <c r="D353" s="188" t="s">
        <v>153</v>
      </c>
      <c r="E353" s="196" t="s">
        <v>19</v>
      </c>
      <c r="F353" s="197" t="s">
        <v>833</v>
      </c>
      <c r="G353" s="195"/>
      <c r="H353" s="198">
        <v>27.2</v>
      </c>
      <c r="I353" s="199"/>
      <c r="J353" s="195"/>
      <c r="K353" s="195"/>
      <c r="L353" s="200"/>
      <c r="M353" s="201"/>
      <c r="N353" s="202"/>
      <c r="O353" s="202"/>
      <c r="P353" s="202"/>
      <c r="Q353" s="202"/>
      <c r="R353" s="202"/>
      <c r="S353" s="202"/>
      <c r="T353" s="203"/>
      <c r="AT353" s="204" t="s">
        <v>153</v>
      </c>
      <c r="AU353" s="204" t="s">
        <v>82</v>
      </c>
      <c r="AV353" s="13" t="s">
        <v>82</v>
      </c>
      <c r="AW353" s="13" t="s">
        <v>31</v>
      </c>
      <c r="AX353" s="13" t="s">
        <v>72</v>
      </c>
      <c r="AY353" s="204" t="s">
        <v>139</v>
      </c>
    </row>
    <row r="354" spans="1:65" s="14" customFormat="1" ht="11.25">
      <c r="B354" s="205"/>
      <c r="C354" s="206"/>
      <c r="D354" s="188" t="s">
        <v>153</v>
      </c>
      <c r="E354" s="207" t="s">
        <v>19</v>
      </c>
      <c r="F354" s="208" t="s">
        <v>188</v>
      </c>
      <c r="G354" s="206"/>
      <c r="H354" s="209">
        <v>49.599999999999994</v>
      </c>
      <c r="I354" s="210"/>
      <c r="J354" s="206"/>
      <c r="K354" s="206"/>
      <c r="L354" s="211"/>
      <c r="M354" s="212"/>
      <c r="N354" s="213"/>
      <c r="O354" s="213"/>
      <c r="P354" s="213"/>
      <c r="Q354" s="213"/>
      <c r="R354" s="213"/>
      <c r="S354" s="213"/>
      <c r="T354" s="214"/>
      <c r="AT354" s="215" t="s">
        <v>153</v>
      </c>
      <c r="AU354" s="215" t="s">
        <v>82</v>
      </c>
      <c r="AV354" s="14" t="s">
        <v>147</v>
      </c>
      <c r="AW354" s="14" t="s">
        <v>31</v>
      </c>
      <c r="AX354" s="14" t="s">
        <v>80</v>
      </c>
      <c r="AY354" s="215" t="s">
        <v>139</v>
      </c>
    </row>
    <row r="355" spans="1:65" s="13" customFormat="1" ht="11.25">
      <c r="B355" s="194"/>
      <c r="C355" s="195"/>
      <c r="D355" s="188" t="s">
        <v>153</v>
      </c>
      <c r="E355" s="195"/>
      <c r="F355" s="197" t="s">
        <v>854</v>
      </c>
      <c r="G355" s="195"/>
      <c r="H355" s="198">
        <v>50.591999999999999</v>
      </c>
      <c r="I355" s="199"/>
      <c r="J355" s="195"/>
      <c r="K355" s="195"/>
      <c r="L355" s="200"/>
      <c r="M355" s="201"/>
      <c r="N355" s="202"/>
      <c r="O355" s="202"/>
      <c r="P355" s="202"/>
      <c r="Q355" s="202"/>
      <c r="R355" s="202"/>
      <c r="S355" s="202"/>
      <c r="T355" s="203"/>
      <c r="AT355" s="204" t="s">
        <v>153</v>
      </c>
      <c r="AU355" s="204" t="s">
        <v>82</v>
      </c>
      <c r="AV355" s="13" t="s">
        <v>82</v>
      </c>
      <c r="AW355" s="13" t="s">
        <v>4</v>
      </c>
      <c r="AX355" s="13" t="s">
        <v>80</v>
      </c>
      <c r="AY355" s="204" t="s">
        <v>139</v>
      </c>
    </row>
    <row r="356" spans="1:65" s="2" customFormat="1" ht="14.45" customHeight="1">
      <c r="A356" s="36"/>
      <c r="B356" s="37"/>
      <c r="C356" s="175" t="s">
        <v>590</v>
      </c>
      <c r="D356" s="175" t="s">
        <v>142</v>
      </c>
      <c r="E356" s="176" t="s">
        <v>580</v>
      </c>
      <c r="F356" s="177" t="s">
        <v>581</v>
      </c>
      <c r="G356" s="178" t="s">
        <v>145</v>
      </c>
      <c r="H356" s="179">
        <v>722.08</v>
      </c>
      <c r="I356" s="180"/>
      <c r="J356" s="181">
        <f>ROUND(I356*H356,2)</f>
        <v>0</v>
      </c>
      <c r="K356" s="177" t="s">
        <v>146</v>
      </c>
      <c r="L356" s="41"/>
      <c r="M356" s="182" t="s">
        <v>19</v>
      </c>
      <c r="N356" s="183" t="s">
        <v>43</v>
      </c>
      <c r="O356" s="66"/>
      <c r="P356" s="184">
        <f>O356*H356</f>
        <v>0</v>
      </c>
      <c r="Q356" s="184">
        <v>1E-4</v>
      </c>
      <c r="R356" s="184">
        <f>Q356*H356</f>
        <v>7.2208000000000008E-2</v>
      </c>
      <c r="S356" s="184">
        <v>0</v>
      </c>
      <c r="T356" s="185">
        <f>S356*H356</f>
        <v>0</v>
      </c>
      <c r="U356" s="36"/>
      <c r="V356" s="36"/>
      <c r="W356" s="36"/>
      <c r="X356" s="36"/>
      <c r="Y356" s="36"/>
      <c r="Z356" s="36"/>
      <c r="AA356" s="36"/>
      <c r="AB356" s="36"/>
      <c r="AC356" s="36"/>
      <c r="AD356" s="36"/>
      <c r="AE356" s="36"/>
      <c r="AR356" s="186" t="s">
        <v>206</v>
      </c>
      <c r="AT356" s="186" t="s">
        <v>142</v>
      </c>
      <c r="AU356" s="186" t="s">
        <v>82</v>
      </c>
      <c r="AY356" s="19" t="s">
        <v>139</v>
      </c>
      <c r="BE356" s="187">
        <f>IF(N356="základní",J356,0)</f>
        <v>0</v>
      </c>
      <c r="BF356" s="187">
        <f>IF(N356="snížená",J356,0)</f>
        <v>0</v>
      </c>
      <c r="BG356" s="187">
        <f>IF(N356="zákl. přenesená",J356,0)</f>
        <v>0</v>
      </c>
      <c r="BH356" s="187">
        <f>IF(N356="sníž. přenesená",J356,0)</f>
        <v>0</v>
      </c>
      <c r="BI356" s="187">
        <f>IF(N356="nulová",J356,0)</f>
        <v>0</v>
      </c>
      <c r="BJ356" s="19" t="s">
        <v>80</v>
      </c>
      <c r="BK356" s="187">
        <f>ROUND(I356*H356,2)</f>
        <v>0</v>
      </c>
      <c r="BL356" s="19" t="s">
        <v>206</v>
      </c>
      <c r="BM356" s="186" t="s">
        <v>855</v>
      </c>
    </row>
    <row r="357" spans="1:65" s="2" customFormat="1" ht="19.5">
      <c r="A357" s="36"/>
      <c r="B357" s="37"/>
      <c r="C357" s="38"/>
      <c r="D357" s="188" t="s">
        <v>149</v>
      </c>
      <c r="E357" s="38"/>
      <c r="F357" s="189" t="s">
        <v>583</v>
      </c>
      <c r="G357" s="38"/>
      <c r="H357" s="38"/>
      <c r="I357" s="190"/>
      <c r="J357" s="38"/>
      <c r="K357" s="38"/>
      <c r="L357" s="41"/>
      <c r="M357" s="191"/>
      <c r="N357" s="192"/>
      <c r="O357" s="66"/>
      <c r="P357" s="66"/>
      <c r="Q357" s="66"/>
      <c r="R357" s="66"/>
      <c r="S357" s="66"/>
      <c r="T357" s="67"/>
      <c r="U357" s="36"/>
      <c r="V357" s="36"/>
      <c r="W357" s="36"/>
      <c r="X357" s="36"/>
      <c r="Y357" s="36"/>
      <c r="Z357" s="36"/>
      <c r="AA357" s="36"/>
      <c r="AB357" s="36"/>
      <c r="AC357" s="36"/>
      <c r="AD357" s="36"/>
      <c r="AE357" s="36"/>
      <c r="AT357" s="19" t="s">
        <v>149</v>
      </c>
      <c r="AU357" s="19" t="s">
        <v>82</v>
      </c>
    </row>
    <row r="358" spans="1:65" s="2" customFormat="1" ht="107.25">
      <c r="A358" s="36"/>
      <c r="B358" s="37"/>
      <c r="C358" s="38"/>
      <c r="D358" s="188" t="s">
        <v>151</v>
      </c>
      <c r="E358" s="38"/>
      <c r="F358" s="193" t="s">
        <v>560</v>
      </c>
      <c r="G358" s="38"/>
      <c r="H358" s="38"/>
      <c r="I358" s="190"/>
      <c r="J358" s="38"/>
      <c r="K358" s="38"/>
      <c r="L358" s="41"/>
      <c r="M358" s="191"/>
      <c r="N358" s="192"/>
      <c r="O358" s="66"/>
      <c r="P358" s="66"/>
      <c r="Q358" s="66"/>
      <c r="R358" s="66"/>
      <c r="S358" s="66"/>
      <c r="T358" s="67"/>
      <c r="U358" s="36"/>
      <c r="V358" s="36"/>
      <c r="W358" s="36"/>
      <c r="X358" s="36"/>
      <c r="Y358" s="36"/>
      <c r="Z358" s="36"/>
      <c r="AA358" s="36"/>
      <c r="AB358" s="36"/>
      <c r="AC358" s="36"/>
      <c r="AD358" s="36"/>
      <c r="AE358" s="36"/>
      <c r="AT358" s="19" t="s">
        <v>151</v>
      </c>
      <c r="AU358" s="19" t="s">
        <v>82</v>
      </c>
    </row>
    <row r="359" spans="1:65" s="2" customFormat="1" ht="14.45" customHeight="1">
      <c r="A359" s="36"/>
      <c r="B359" s="37"/>
      <c r="C359" s="175" t="s">
        <v>595</v>
      </c>
      <c r="D359" s="175" t="s">
        <v>142</v>
      </c>
      <c r="E359" s="176" t="s">
        <v>585</v>
      </c>
      <c r="F359" s="177" t="s">
        <v>586</v>
      </c>
      <c r="G359" s="178" t="s">
        <v>171</v>
      </c>
      <c r="H359" s="179">
        <v>30.026</v>
      </c>
      <c r="I359" s="180"/>
      <c r="J359" s="181">
        <f>ROUND(I359*H359,2)</f>
        <v>0</v>
      </c>
      <c r="K359" s="177" t="s">
        <v>146</v>
      </c>
      <c r="L359" s="41"/>
      <c r="M359" s="182" t="s">
        <v>19</v>
      </c>
      <c r="N359" s="183" t="s">
        <v>43</v>
      </c>
      <c r="O359" s="66"/>
      <c r="P359" s="184">
        <f>O359*H359</f>
        <v>0</v>
      </c>
      <c r="Q359" s="184">
        <v>0</v>
      </c>
      <c r="R359" s="184">
        <f>Q359*H359</f>
        <v>0</v>
      </c>
      <c r="S359" s="184">
        <v>0</v>
      </c>
      <c r="T359" s="185">
        <f>S359*H359</f>
        <v>0</v>
      </c>
      <c r="U359" s="36"/>
      <c r="V359" s="36"/>
      <c r="W359" s="36"/>
      <c r="X359" s="36"/>
      <c r="Y359" s="36"/>
      <c r="Z359" s="36"/>
      <c r="AA359" s="36"/>
      <c r="AB359" s="36"/>
      <c r="AC359" s="36"/>
      <c r="AD359" s="36"/>
      <c r="AE359" s="36"/>
      <c r="AR359" s="186" t="s">
        <v>206</v>
      </c>
      <c r="AT359" s="186" t="s">
        <v>142</v>
      </c>
      <c r="AU359" s="186" t="s">
        <v>82</v>
      </c>
      <c r="AY359" s="19" t="s">
        <v>139</v>
      </c>
      <c r="BE359" s="187">
        <f>IF(N359="základní",J359,0)</f>
        <v>0</v>
      </c>
      <c r="BF359" s="187">
        <f>IF(N359="snížená",J359,0)</f>
        <v>0</v>
      </c>
      <c r="BG359" s="187">
        <f>IF(N359="zákl. přenesená",J359,0)</f>
        <v>0</v>
      </c>
      <c r="BH359" s="187">
        <f>IF(N359="sníž. přenesená",J359,0)</f>
        <v>0</v>
      </c>
      <c r="BI359" s="187">
        <f>IF(N359="nulová",J359,0)</f>
        <v>0</v>
      </c>
      <c r="BJ359" s="19" t="s">
        <v>80</v>
      </c>
      <c r="BK359" s="187">
        <f>ROUND(I359*H359,2)</f>
        <v>0</v>
      </c>
      <c r="BL359" s="19" t="s">
        <v>206</v>
      </c>
      <c r="BM359" s="186" t="s">
        <v>856</v>
      </c>
    </row>
    <row r="360" spans="1:65" s="2" customFormat="1" ht="19.5">
      <c r="A360" s="36"/>
      <c r="B360" s="37"/>
      <c r="C360" s="38"/>
      <c r="D360" s="188" t="s">
        <v>149</v>
      </c>
      <c r="E360" s="38"/>
      <c r="F360" s="189" t="s">
        <v>588</v>
      </c>
      <c r="G360" s="38"/>
      <c r="H360" s="38"/>
      <c r="I360" s="190"/>
      <c r="J360" s="38"/>
      <c r="K360" s="38"/>
      <c r="L360" s="41"/>
      <c r="M360" s="191"/>
      <c r="N360" s="192"/>
      <c r="O360" s="66"/>
      <c r="P360" s="66"/>
      <c r="Q360" s="66"/>
      <c r="R360" s="66"/>
      <c r="S360" s="66"/>
      <c r="T360" s="67"/>
      <c r="U360" s="36"/>
      <c r="V360" s="36"/>
      <c r="W360" s="36"/>
      <c r="X360" s="36"/>
      <c r="Y360" s="36"/>
      <c r="Z360" s="36"/>
      <c r="AA360" s="36"/>
      <c r="AB360" s="36"/>
      <c r="AC360" s="36"/>
      <c r="AD360" s="36"/>
      <c r="AE360" s="36"/>
      <c r="AT360" s="19" t="s">
        <v>149</v>
      </c>
      <c r="AU360" s="19" t="s">
        <v>82</v>
      </c>
    </row>
    <row r="361" spans="1:65" s="2" customFormat="1" ht="78">
      <c r="A361" s="36"/>
      <c r="B361" s="37"/>
      <c r="C361" s="38"/>
      <c r="D361" s="188" t="s">
        <v>151</v>
      </c>
      <c r="E361" s="38"/>
      <c r="F361" s="193" t="s">
        <v>589</v>
      </c>
      <c r="G361" s="38"/>
      <c r="H361" s="38"/>
      <c r="I361" s="190"/>
      <c r="J361" s="38"/>
      <c r="K361" s="38"/>
      <c r="L361" s="41"/>
      <c r="M361" s="191"/>
      <c r="N361" s="192"/>
      <c r="O361" s="66"/>
      <c r="P361" s="66"/>
      <c r="Q361" s="66"/>
      <c r="R361" s="66"/>
      <c r="S361" s="66"/>
      <c r="T361" s="67"/>
      <c r="U361" s="36"/>
      <c r="V361" s="36"/>
      <c r="W361" s="36"/>
      <c r="X361" s="36"/>
      <c r="Y361" s="36"/>
      <c r="Z361" s="36"/>
      <c r="AA361" s="36"/>
      <c r="AB361" s="36"/>
      <c r="AC361" s="36"/>
      <c r="AD361" s="36"/>
      <c r="AE361" s="36"/>
      <c r="AT361" s="19" t="s">
        <v>151</v>
      </c>
      <c r="AU361" s="19" t="s">
        <v>82</v>
      </c>
    </row>
    <row r="362" spans="1:65" s="2" customFormat="1" ht="14.45" customHeight="1">
      <c r="A362" s="36"/>
      <c r="B362" s="37"/>
      <c r="C362" s="175" t="s">
        <v>600</v>
      </c>
      <c r="D362" s="175" t="s">
        <v>142</v>
      </c>
      <c r="E362" s="176" t="s">
        <v>591</v>
      </c>
      <c r="F362" s="177" t="s">
        <v>592</v>
      </c>
      <c r="G362" s="178" t="s">
        <v>171</v>
      </c>
      <c r="H362" s="179">
        <v>30.026</v>
      </c>
      <c r="I362" s="180"/>
      <c r="J362" s="181">
        <f>ROUND(I362*H362,2)</f>
        <v>0</v>
      </c>
      <c r="K362" s="177" t="s">
        <v>146</v>
      </c>
      <c r="L362" s="41"/>
      <c r="M362" s="182" t="s">
        <v>19</v>
      </c>
      <c r="N362" s="183" t="s">
        <v>43</v>
      </c>
      <c r="O362" s="66"/>
      <c r="P362" s="184">
        <f>O362*H362</f>
        <v>0</v>
      </c>
      <c r="Q362" s="184">
        <v>0</v>
      </c>
      <c r="R362" s="184">
        <f>Q362*H362</f>
        <v>0</v>
      </c>
      <c r="S362" s="184">
        <v>0</v>
      </c>
      <c r="T362" s="185">
        <f>S362*H362</f>
        <v>0</v>
      </c>
      <c r="U362" s="36"/>
      <c r="V362" s="36"/>
      <c r="W362" s="36"/>
      <c r="X362" s="36"/>
      <c r="Y362" s="36"/>
      <c r="Z362" s="36"/>
      <c r="AA362" s="36"/>
      <c r="AB362" s="36"/>
      <c r="AC362" s="36"/>
      <c r="AD362" s="36"/>
      <c r="AE362" s="36"/>
      <c r="AR362" s="186" t="s">
        <v>206</v>
      </c>
      <c r="AT362" s="186" t="s">
        <v>142</v>
      </c>
      <c r="AU362" s="186" t="s">
        <v>82</v>
      </c>
      <c r="AY362" s="19" t="s">
        <v>139</v>
      </c>
      <c r="BE362" s="187">
        <f>IF(N362="základní",J362,0)</f>
        <v>0</v>
      </c>
      <c r="BF362" s="187">
        <f>IF(N362="snížená",J362,0)</f>
        <v>0</v>
      </c>
      <c r="BG362" s="187">
        <f>IF(N362="zákl. přenesená",J362,0)</f>
        <v>0</v>
      </c>
      <c r="BH362" s="187">
        <f>IF(N362="sníž. přenesená",J362,0)</f>
        <v>0</v>
      </c>
      <c r="BI362" s="187">
        <f>IF(N362="nulová",J362,0)</f>
        <v>0</v>
      </c>
      <c r="BJ362" s="19" t="s">
        <v>80</v>
      </c>
      <c r="BK362" s="187">
        <f>ROUND(I362*H362,2)</f>
        <v>0</v>
      </c>
      <c r="BL362" s="19" t="s">
        <v>206</v>
      </c>
      <c r="BM362" s="186" t="s">
        <v>857</v>
      </c>
    </row>
    <row r="363" spans="1:65" s="2" customFormat="1" ht="19.5">
      <c r="A363" s="36"/>
      <c r="B363" s="37"/>
      <c r="C363" s="38"/>
      <c r="D363" s="188" t="s">
        <v>149</v>
      </c>
      <c r="E363" s="38"/>
      <c r="F363" s="189" t="s">
        <v>594</v>
      </c>
      <c r="G363" s="38"/>
      <c r="H363" s="38"/>
      <c r="I363" s="190"/>
      <c r="J363" s="38"/>
      <c r="K363" s="38"/>
      <c r="L363" s="41"/>
      <c r="M363" s="191"/>
      <c r="N363" s="192"/>
      <c r="O363" s="66"/>
      <c r="P363" s="66"/>
      <c r="Q363" s="66"/>
      <c r="R363" s="66"/>
      <c r="S363" s="66"/>
      <c r="T363" s="67"/>
      <c r="U363" s="36"/>
      <c r="V363" s="36"/>
      <c r="W363" s="36"/>
      <c r="X363" s="36"/>
      <c r="Y363" s="36"/>
      <c r="Z363" s="36"/>
      <c r="AA363" s="36"/>
      <c r="AB363" s="36"/>
      <c r="AC363" s="36"/>
      <c r="AD363" s="36"/>
      <c r="AE363" s="36"/>
      <c r="AT363" s="19" t="s">
        <v>149</v>
      </c>
      <c r="AU363" s="19" t="s">
        <v>82</v>
      </c>
    </row>
    <row r="364" spans="1:65" s="2" customFormat="1" ht="78">
      <c r="A364" s="36"/>
      <c r="B364" s="37"/>
      <c r="C364" s="38"/>
      <c r="D364" s="188" t="s">
        <v>151</v>
      </c>
      <c r="E364" s="38"/>
      <c r="F364" s="193" t="s">
        <v>589</v>
      </c>
      <c r="G364" s="38"/>
      <c r="H364" s="38"/>
      <c r="I364" s="190"/>
      <c r="J364" s="38"/>
      <c r="K364" s="38"/>
      <c r="L364" s="41"/>
      <c r="M364" s="191"/>
      <c r="N364" s="192"/>
      <c r="O364" s="66"/>
      <c r="P364" s="66"/>
      <c r="Q364" s="66"/>
      <c r="R364" s="66"/>
      <c r="S364" s="66"/>
      <c r="T364" s="67"/>
      <c r="U364" s="36"/>
      <c r="V364" s="36"/>
      <c r="W364" s="36"/>
      <c r="X364" s="36"/>
      <c r="Y364" s="36"/>
      <c r="Z364" s="36"/>
      <c r="AA364" s="36"/>
      <c r="AB364" s="36"/>
      <c r="AC364" s="36"/>
      <c r="AD364" s="36"/>
      <c r="AE364" s="36"/>
      <c r="AT364" s="19" t="s">
        <v>151</v>
      </c>
      <c r="AU364" s="19" t="s">
        <v>82</v>
      </c>
    </row>
    <row r="365" spans="1:65" s="12" customFormat="1" ht="22.9" customHeight="1">
      <c r="B365" s="159"/>
      <c r="C365" s="160"/>
      <c r="D365" s="161" t="s">
        <v>71</v>
      </c>
      <c r="E365" s="173" t="s">
        <v>260</v>
      </c>
      <c r="F365" s="173" t="s">
        <v>261</v>
      </c>
      <c r="G365" s="160"/>
      <c r="H365" s="160"/>
      <c r="I365" s="163"/>
      <c r="J365" s="174">
        <f>BK365</f>
        <v>0</v>
      </c>
      <c r="K365" s="160"/>
      <c r="L365" s="165"/>
      <c r="M365" s="166"/>
      <c r="N365" s="167"/>
      <c r="O365" s="167"/>
      <c r="P365" s="168">
        <f>SUM(P366:P383)</f>
        <v>0</v>
      </c>
      <c r="Q365" s="167"/>
      <c r="R365" s="168">
        <f>SUM(R366:R383)</f>
        <v>3.4680000000000002E-2</v>
      </c>
      <c r="S365" s="167"/>
      <c r="T365" s="169">
        <f>SUM(T366:T383)</f>
        <v>0</v>
      </c>
      <c r="AR365" s="170" t="s">
        <v>82</v>
      </c>
      <c r="AT365" s="171" t="s">
        <v>71</v>
      </c>
      <c r="AU365" s="171" t="s">
        <v>80</v>
      </c>
      <c r="AY365" s="170" t="s">
        <v>139</v>
      </c>
      <c r="BK365" s="172">
        <f>SUM(BK366:BK383)</f>
        <v>0</v>
      </c>
    </row>
    <row r="366" spans="1:65" s="2" customFormat="1" ht="14.45" customHeight="1">
      <c r="A366" s="36"/>
      <c r="B366" s="37"/>
      <c r="C366" s="175" t="s">
        <v>606</v>
      </c>
      <c r="D366" s="175" t="s">
        <v>142</v>
      </c>
      <c r="E366" s="176" t="s">
        <v>858</v>
      </c>
      <c r="F366" s="177" t="s">
        <v>859</v>
      </c>
      <c r="G366" s="178" t="s">
        <v>159</v>
      </c>
      <c r="H366" s="179">
        <v>10.5</v>
      </c>
      <c r="I366" s="180"/>
      <c r="J366" s="181">
        <f>ROUND(I366*H366,2)</f>
        <v>0</v>
      </c>
      <c r="K366" s="177" t="s">
        <v>146</v>
      </c>
      <c r="L366" s="41"/>
      <c r="M366" s="182" t="s">
        <v>19</v>
      </c>
      <c r="N366" s="183" t="s">
        <v>43</v>
      </c>
      <c r="O366" s="66"/>
      <c r="P366" s="184">
        <f>O366*H366</f>
        <v>0</v>
      </c>
      <c r="Q366" s="184">
        <v>1.6800000000000001E-3</v>
      </c>
      <c r="R366" s="184">
        <f>Q366*H366</f>
        <v>1.7639999999999999E-2</v>
      </c>
      <c r="S366" s="184">
        <v>0</v>
      </c>
      <c r="T366" s="185">
        <f>S366*H366</f>
        <v>0</v>
      </c>
      <c r="U366" s="36"/>
      <c r="V366" s="36"/>
      <c r="W366" s="36"/>
      <c r="X366" s="36"/>
      <c r="Y366" s="36"/>
      <c r="Z366" s="36"/>
      <c r="AA366" s="36"/>
      <c r="AB366" s="36"/>
      <c r="AC366" s="36"/>
      <c r="AD366" s="36"/>
      <c r="AE366" s="36"/>
      <c r="AR366" s="186" t="s">
        <v>206</v>
      </c>
      <c r="AT366" s="186" t="s">
        <v>142</v>
      </c>
      <c r="AU366" s="186" t="s">
        <v>82</v>
      </c>
      <c r="AY366" s="19" t="s">
        <v>139</v>
      </c>
      <c r="BE366" s="187">
        <f>IF(N366="základní",J366,0)</f>
        <v>0</v>
      </c>
      <c r="BF366" s="187">
        <f>IF(N366="snížená",J366,0)</f>
        <v>0</v>
      </c>
      <c r="BG366" s="187">
        <f>IF(N366="zákl. přenesená",J366,0)</f>
        <v>0</v>
      </c>
      <c r="BH366" s="187">
        <f>IF(N366="sníž. přenesená",J366,0)</f>
        <v>0</v>
      </c>
      <c r="BI366" s="187">
        <f>IF(N366="nulová",J366,0)</f>
        <v>0</v>
      </c>
      <c r="BJ366" s="19" t="s">
        <v>80</v>
      </c>
      <c r="BK366" s="187">
        <f>ROUND(I366*H366,2)</f>
        <v>0</v>
      </c>
      <c r="BL366" s="19" t="s">
        <v>206</v>
      </c>
      <c r="BM366" s="186" t="s">
        <v>860</v>
      </c>
    </row>
    <row r="367" spans="1:65" s="2" customFormat="1" ht="11.25">
      <c r="A367" s="36"/>
      <c r="B367" s="37"/>
      <c r="C367" s="38"/>
      <c r="D367" s="188" t="s">
        <v>149</v>
      </c>
      <c r="E367" s="38"/>
      <c r="F367" s="189" t="s">
        <v>861</v>
      </c>
      <c r="G367" s="38"/>
      <c r="H367" s="38"/>
      <c r="I367" s="190"/>
      <c r="J367" s="38"/>
      <c r="K367" s="38"/>
      <c r="L367" s="41"/>
      <c r="M367" s="191"/>
      <c r="N367" s="192"/>
      <c r="O367" s="66"/>
      <c r="P367" s="66"/>
      <c r="Q367" s="66"/>
      <c r="R367" s="66"/>
      <c r="S367" s="66"/>
      <c r="T367" s="67"/>
      <c r="U367" s="36"/>
      <c r="V367" s="36"/>
      <c r="W367" s="36"/>
      <c r="X367" s="36"/>
      <c r="Y367" s="36"/>
      <c r="Z367" s="36"/>
      <c r="AA367" s="36"/>
      <c r="AB367" s="36"/>
      <c r="AC367" s="36"/>
      <c r="AD367" s="36"/>
      <c r="AE367" s="36"/>
      <c r="AT367" s="19" t="s">
        <v>149</v>
      </c>
      <c r="AU367" s="19" t="s">
        <v>82</v>
      </c>
    </row>
    <row r="368" spans="1:65" s="2" customFormat="1" ht="29.25">
      <c r="A368" s="36"/>
      <c r="B368" s="37"/>
      <c r="C368" s="38"/>
      <c r="D368" s="188" t="s">
        <v>151</v>
      </c>
      <c r="E368" s="38"/>
      <c r="F368" s="193" t="s">
        <v>862</v>
      </c>
      <c r="G368" s="38"/>
      <c r="H368" s="38"/>
      <c r="I368" s="190"/>
      <c r="J368" s="38"/>
      <c r="K368" s="38"/>
      <c r="L368" s="41"/>
      <c r="M368" s="191"/>
      <c r="N368" s="192"/>
      <c r="O368" s="66"/>
      <c r="P368" s="66"/>
      <c r="Q368" s="66"/>
      <c r="R368" s="66"/>
      <c r="S368" s="66"/>
      <c r="T368" s="67"/>
      <c r="U368" s="36"/>
      <c r="V368" s="36"/>
      <c r="W368" s="36"/>
      <c r="X368" s="36"/>
      <c r="Y368" s="36"/>
      <c r="Z368" s="36"/>
      <c r="AA368" s="36"/>
      <c r="AB368" s="36"/>
      <c r="AC368" s="36"/>
      <c r="AD368" s="36"/>
      <c r="AE368" s="36"/>
      <c r="AT368" s="19" t="s">
        <v>151</v>
      </c>
      <c r="AU368" s="19" t="s">
        <v>82</v>
      </c>
    </row>
    <row r="369" spans="1:65" s="15" customFormat="1" ht="11.25">
      <c r="B369" s="216"/>
      <c r="C369" s="217"/>
      <c r="D369" s="188" t="s">
        <v>153</v>
      </c>
      <c r="E369" s="218" t="s">
        <v>19</v>
      </c>
      <c r="F369" s="219" t="s">
        <v>863</v>
      </c>
      <c r="G369" s="217"/>
      <c r="H369" s="218" t="s">
        <v>19</v>
      </c>
      <c r="I369" s="220"/>
      <c r="J369" s="217"/>
      <c r="K369" s="217"/>
      <c r="L369" s="221"/>
      <c r="M369" s="222"/>
      <c r="N369" s="223"/>
      <c r="O369" s="223"/>
      <c r="P369" s="223"/>
      <c r="Q369" s="223"/>
      <c r="R369" s="223"/>
      <c r="S369" s="223"/>
      <c r="T369" s="224"/>
      <c r="AT369" s="225" t="s">
        <v>153</v>
      </c>
      <c r="AU369" s="225" t="s">
        <v>82</v>
      </c>
      <c r="AV369" s="15" t="s">
        <v>80</v>
      </c>
      <c r="AW369" s="15" t="s">
        <v>31</v>
      </c>
      <c r="AX369" s="15" t="s">
        <v>72</v>
      </c>
      <c r="AY369" s="225" t="s">
        <v>139</v>
      </c>
    </row>
    <row r="370" spans="1:65" s="13" customFormat="1" ht="11.25">
      <c r="B370" s="194"/>
      <c r="C370" s="195"/>
      <c r="D370" s="188" t="s">
        <v>153</v>
      </c>
      <c r="E370" s="196" t="s">
        <v>19</v>
      </c>
      <c r="F370" s="197" t="s">
        <v>864</v>
      </c>
      <c r="G370" s="195"/>
      <c r="H370" s="198">
        <v>1.5</v>
      </c>
      <c r="I370" s="199"/>
      <c r="J370" s="195"/>
      <c r="K370" s="195"/>
      <c r="L370" s="200"/>
      <c r="M370" s="201"/>
      <c r="N370" s="202"/>
      <c r="O370" s="202"/>
      <c r="P370" s="202"/>
      <c r="Q370" s="202"/>
      <c r="R370" s="202"/>
      <c r="S370" s="202"/>
      <c r="T370" s="203"/>
      <c r="AT370" s="204" t="s">
        <v>153</v>
      </c>
      <c r="AU370" s="204" t="s">
        <v>82</v>
      </c>
      <c r="AV370" s="13" t="s">
        <v>82</v>
      </c>
      <c r="AW370" s="13" t="s">
        <v>31</v>
      </c>
      <c r="AX370" s="13" t="s">
        <v>72</v>
      </c>
      <c r="AY370" s="204" t="s">
        <v>139</v>
      </c>
    </row>
    <row r="371" spans="1:65" s="15" customFormat="1" ht="11.25">
      <c r="B371" s="216"/>
      <c r="C371" s="217"/>
      <c r="D371" s="188" t="s">
        <v>153</v>
      </c>
      <c r="E371" s="218" t="s">
        <v>19</v>
      </c>
      <c r="F371" s="219" t="s">
        <v>865</v>
      </c>
      <c r="G371" s="217"/>
      <c r="H371" s="218" t="s">
        <v>19</v>
      </c>
      <c r="I371" s="220"/>
      <c r="J371" s="217"/>
      <c r="K371" s="217"/>
      <c r="L371" s="221"/>
      <c r="M371" s="222"/>
      <c r="N371" s="223"/>
      <c r="O371" s="223"/>
      <c r="P371" s="223"/>
      <c r="Q371" s="223"/>
      <c r="R371" s="223"/>
      <c r="S371" s="223"/>
      <c r="T371" s="224"/>
      <c r="AT371" s="225" t="s">
        <v>153</v>
      </c>
      <c r="AU371" s="225" t="s">
        <v>82</v>
      </c>
      <c r="AV371" s="15" t="s">
        <v>80</v>
      </c>
      <c r="AW371" s="15" t="s">
        <v>31</v>
      </c>
      <c r="AX371" s="15" t="s">
        <v>72</v>
      </c>
      <c r="AY371" s="225" t="s">
        <v>139</v>
      </c>
    </row>
    <row r="372" spans="1:65" s="13" customFormat="1" ht="11.25">
      <c r="B372" s="194"/>
      <c r="C372" s="195"/>
      <c r="D372" s="188" t="s">
        <v>153</v>
      </c>
      <c r="E372" s="196" t="s">
        <v>19</v>
      </c>
      <c r="F372" s="197" t="s">
        <v>866</v>
      </c>
      <c r="G372" s="195"/>
      <c r="H372" s="198">
        <v>5.5</v>
      </c>
      <c r="I372" s="199"/>
      <c r="J372" s="195"/>
      <c r="K372" s="195"/>
      <c r="L372" s="200"/>
      <c r="M372" s="201"/>
      <c r="N372" s="202"/>
      <c r="O372" s="202"/>
      <c r="P372" s="202"/>
      <c r="Q372" s="202"/>
      <c r="R372" s="202"/>
      <c r="S372" s="202"/>
      <c r="T372" s="203"/>
      <c r="AT372" s="204" t="s">
        <v>153</v>
      </c>
      <c r="AU372" s="204" t="s">
        <v>82</v>
      </c>
      <c r="AV372" s="13" t="s">
        <v>82</v>
      </c>
      <c r="AW372" s="13" t="s">
        <v>31</v>
      </c>
      <c r="AX372" s="13" t="s">
        <v>72</v>
      </c>
      <c r="AY372" s="204" t="s">
        <v>139</v>
      </c>
    </row>
    <row r="373" spans="1:65" s="15" customFormat="1" ht="11.25">
      <c r="B373" s="216"/>
      <c r="C373" s="217"/>
      <c r="D373" s="188" t="s">
        <v>153</v>
      </c>
      <c r="E373" s="218" t="s">
        <v>19</v>
      </c>
      <c r="F373" s="219" t="s">
        <v>867</v>
      </c>
      <c r="G373" s="217"/>
      <c r="H373" s="218" t="s">
        <v>19</v>
      </c>
      <c r="I373" s="220"/>
      <c r="J373" s="217"/>
      <c r="K373" s="217"/>
      <c r="L373" s="221"/>
      <c r="M373" s="222"/>
      <c r="N373" s="223"/>
      <c r="O373" s="223"/>
      <c r="P373" s="223"/>
      <c r="Q373" s="223"/>
      <c r="R373" s="223"/>
      <c r="S373" s="223"/>
      <c r="T373" s="224"/>
      <c r="AT373" s="225" t="s">
        <v>153</v>
      </c>
      <c r="AU373" s="225" t="s">
        <v>82</v>
      </c>
      <c r="AV373" s="15" t="s">
        <v>80</v>
      </c>
      <c r="AW373" s="15" t="s">
        <v>31</v>
      </c>
      <c r="AX373" s="15" t="s">
        <v>72</v>
      </c>
      <c r="AY373" s="225" t="s">
        <v>139</v>
      </c>
    </row>
    <row r="374" spans="1:65" s="13" customFormat="1" ht="11.25">
      <c r="B374" s="194"/>
      <c r="C374" s="195"/>
      <c r="D374" s="188" t="s">
        <v>153</v>
      </c>
      <c r="E374" s="196" t="s">
        <v>19</v>
      </c>
      <c r="F374" s="197" t="s">
        <v>868</v>
      </c>
      <c r="G374" s="195"/>
      <c r="H374" s="198">
        <v>3.5</v>
      </c>
      <c r="I374" s="199"/>
      <c r="J374" s="195"/>
      <c r="K374" s="195"/>
      <c r="L374" s="200"/>
      <c r="M374" s="201"/>
      <c r="N374" s="202"/>
      <c r="O374" s="202"/>
      <c r="P374" s="202"/>
      <c r="Q374" s="202"/>
      <c r="R374" s="202"/>
      <c r="S374" s="202"/>
      <c r="T374" s="203"/>
      <c r="AT374" s="204" t="s">
        <v>153</v>
      </c>
      <c r="AU374" s="204" t="s">
        <v>82</v>
      </c>
      <c r="AV374" s="13" t="s">
        <v>82</v>
      </c>
      <c r="AW374" s="13" t="s">
        <v>31</v>
      </c>
      <c r="AX374" s="13" t="s">
        <v>72</v>
      </c>
      <c r="AY374" s="204" t="s">
        <v>139</v>
      </c>
    </row>
    <row r="375" spans="1:65" s="14" customFormat="1" ht="11.25">
      <c r="B375" s="205"/>
      <c r="C375" s="206"/>
      <c r="D375" s="188" t="s">
        <v>153</v>
      </c>
      <c r="E375" s="207" t="s">
        <v>19</v>
      </c>
      <c r="F375" s="208" t="s">
        <v>188</v>
      </c>
      <c r="G375" s="206"/>
      <c r="H375" s="209">
        <v>10.5</v>
      </c>
      <c r="I375" s="210"/>
      <c r="J375" s="206"/>
      <c r="K375" s="206"/>
      <c r="L375" s="211"/>
      <c r="M375" s="212"/>
      <c r="N375" s="213"/>
      <c r="O375" s="213"/>
      <c r="P375" s="213"/>
      <c r="Q375" s="213"/>
      <c r="R375" s="213"/>
      <c r="S375" s="213"/>
      <c r="T375" s="214"/>
      <c r="AT375" s="215" t="s">
        <v>153</v>
      </c>
      <c r="AU375" s="215" t="s">
        <v>82</v>
      </c>
      <c r="AV375" s="14" t="s">
        <v>147</v>
      </c>
      <c r="AW375" s="14" t="s">
        <v>31</v>
      </c>
      <c r="AX375" s="14" t="s">
        <v>80</v>
      </c>
      <c r="AY375" s="215" t="s">
        <v>139</v>
      </c>
    </row>
    <row r="376" spans="1:65" s="2" customFormat="1" ht="14.45" customHeight="1">
      <c r="A376" s="36"/>
      <c r="B376" s="37"/>
      <c r="C376" s="175" t="s">
        <v>611</v>
      </c>
      <c r="D376" s="175" t="s">
        <v>142</v>
      </c>
      <c r="E376" s="176" t="s">
        <v>596</v>
      </c>
      <c r="F376" s="177" t="s">
        <v>597</v>
      </c>
      <c r="G376" s="178" t="s">
        <v>265</v>
      </c>
      <c r="H376" s="179">
        <v>8</v>
      </c>
      <c r="I376" s="180"/>
      <c r="J376" s="181">
        <f>ROUND(I376*H376,2)</f>
        <v>0</v>
      </c>
      <c r="K376" s="177" t="s">
        <v>146</v>
      </c>
      <c r="L376" s="41"/>
      <c r="M376" s="182" t="s">
        <v>19</v>
      </c>
      <c r="N376" s="183" t="s">
        <v>43</v>
      </c>
      <c r="O376" s="66"/>
      <c r="P376" s="184">
        <f>O376*H376</f>
        <v>0</v>
      </c>
      <c r="Q376" s="184">
        <v>2.1299999999999999E-3</v>
      </c>
      <c r="R376" s="184">
        <f>Q376*H376</f>
        <v>1.704E-2</v>
      </c>
      <c r="S376" s="184">
        <v>0</v>
      </c>
      <c r="T376" s="185">
        <f>S376*H376</f>
        <v>0</v>
      </c>
      <c r="U376" s="36"/>
      <c r="V376" s="36"/>
      <c r="W376" s="36"/>
      <c r="X376" s="36"/>
      <c r="Y376" s="36"/>
      <c r="Z376" s="36"/>
      <c r="AA376" s="36"/>
      <c r="AB376" s="36"/>
      <c r="AC376" s="36"/>
      <c r="AD376" s="36"/>
      <c r="AE376" s="36"/>
      <c r="AR376" s="186" t="s">
        <v>206</v>
      </c>
      <c r="AT376" s="186" t="s">
        <v>142</v>
      </c>
      <c r="AU376" s="186" t="s">
        <v>82</v>
      </c>
      <c r="AY376" s="19" t="s">
        <v>139</v>
      </c>
      <c r="BE376" s="187">
        <f>IF(N376="základní",J376,0)</f>
        <v>0</v>
      </c>
      <c r="BF376" s="187">
        <f>IF(N376="snížená",J376,0)</f>
        <v>0</v>
      </c>
      <c r="BG376" s="187">
        <f>IF(N376="zákl. přenesená",J376,0)</f>
        <v>0</v>
      </c>
      <c r="BH376" s="187">
        <f>IF(N376="sníž. přenesená",J376,0)</f>
        <v>0</v>
      </c>
      <c r="BI376" s="187">
        <f>IF(N376="nulová",J376,0)</f>
        <v>0</v>
      </c>
      <c r="BJ376" s="19" t="s">
        <v>80</v>
      </c>
      <c r="BK376" s="187">
        <f>ROUND(I376*H376,2)</f>
        <v>0</v>
      </c>
      <c r="BL376" s="19" t="s">
        <v>206</v>
      </c>
      <c r="BM376" s="186" t="s">
        <v>869</v>
      </c>
    </row>
    <row r="377" spans="1:65" s="2" customFormat="1" ht="11.25">
      <c r="A377" s="36"/>
      <c r="B377" s="37"/>
      <c r="C377" s="38"/>
      <c r="D377" s="188" t="s">
        <v>149</v>
      </c>
      <c r="E377" s="38"/>
      <c r="F377" s="189" t="s">
        <v>599</v>
      </c>
      <c r="G377" s="38"/>
      <c r="H377" s="38"/>
      <c r="I377" s="190"/>
      <c r="J377" s="38"/>
      <c r="K377" s="38"/>
      <c r="L377" s="41"/>
      <c r="M377" s="191"/>
      <c r="N377" s="192"/>
      <c r="O377" s="66"/>
      <c r="P377" s="66"/>
      <c r="Q377" s="66"/>
      <c r="R377" s="66"/>
      <c r="S377" s="66"/>
      <c r="T377" s="67"/>
      <c r="U377" s="36"/>
      <c r="V377" s="36"/>
      <c r="W377" s="36"/>
      <c r="X377" s="36"/>
      <c r="Y377" s="36"/>
      <c r="Z377" s="36"/>
      <c r="AA377" s="36"/>
      <c r="AB377" s="36"/>
      <c r="AC377" s="36"/>
      <c r="AD377" s="36"/>
      <c r="AE377" s="36"/>
      <c r="AT377" s="19" t="s">
        <v>149</v>
      </c>
      <c r="AU377" s="19" t="s">
        <v>82</v>
      </c>
    </row>
    <row r="378" spans="1:65" s="2" customFormat="1" ht="14.45" customHeight="1">
      <c r="A378" s="36"/>
      <c r="B378" s="37"/>
      <c r="C378" s="175" t="s">
        <v>617</v>
      </c>
      <c r="D378" s="175" t="s">
        <v>142</v>
      </c>
      <c r="E378" s="176" t="s">
        <v>601</v>
      </c>
      <c r="F378" s="177" t="s">
        <v>602</v>
      </c>
      <c r="G378" s="178" t="s">
        <v>171</v>
      </c>
      <c r="H378" s="179">
        <v>3.5000000000000003E-2</v>
      </c>
      <c r="I378" s="180"/>
      <c r="J378" s="181">
        <f>ROUND(I378*H378,2)</f>
        <v>0</v>
      </c>
      <c r="K378" s="177" t="s">
        <v>146</v>
      </c>
      <c r="L378" s="41"/>
      <c r="M378" s="182" t="s">
        <v>19</v>
      </c>
      <c r="N378" s="183" t="s">
        <v>43</v>
      </c>
      <c r="O378" s="66"/>
      <c r="P378" s="184">
        <f>O378*H378</f>
        <v>0</v>
      </c>
      <c r="Q378" s="184">
        <v>0</v>
      </c>
      <c r="R378" s="184">
        <f>Q378*H378</f>
        <v>0</v>
      </c>
      <c r="S378" s="184">
        <v>0</v>
      </c>
      <c r="T378" s="185">
        <f>S378*H378</f>
        <v>0</v>
      </c>
      <c r="U378" s="36"/>
      <c r="V378" s="36"/>
      <c r="W378" s="36"/>
      <c r="X378" s="36"/>
      <c r="Y378" s="36"/>
      <c r="Z378" s="36"/>
      <c r="AA378" s="36"/>
      <c r="AB378" s="36"/>
      <c r="AC378" s="36"/>
      <c r="AD378" s="36"/>
      <c r="AE378" s="36"/>
      <c r="AR378" s="186" t="s">
        <v>206</v>
      </c>
      <c r="AT378" s="186" t="s">
        <v>142</v>
      </c>
      <c r="AU378" s="186" t="s">
        <v>82</v>
      </c>
      <c r="AY378" s="19" t="s">
        <v>139</v>
      </c>
      <c r="BE378" s="187">
        <f>IF(N378="základní",J378,0)</f>
        <v>0</v>
      </c>
      <c r="BF378" s="187">
        <f>IF(N378="snížená",J378,0)</f>
        <v>0</v>
      </c>
      <c r="BG378" s="187">
        <f>IF(N378="zákl. přenesená",J378,0)</f>
        <v>0</v>
      </c>
      <c r="BH378" s="187">
        <f>IF(N378="sníž. přenesená",J378,0)</f>
        <v>0</v>
      </c>
      <c r="BI378" s="187">
        <f>IF(N378="nulová",J378,0)</f>
        <v>0</v>
      </c>
      <c r="BJ378" s="19" t="s">
        <v>80</v>
      </c>
      <c r="BK378" s="187">
        <f>ROUND(I378*H378,2)</f>
        <v>0</v>
      </c>
      <c r="BL378" s="19" t="s">
        <v>206</v>
      </c>
      <c r="BM378" s="186" t="s">
        <v>870</v>
      </c>
    </row>
    <row r="379" spans="1:65" s="2" customFormat="1" ht="19.5">
      <c r="A379" s="36"/>
      <c r="B379" s="37"/>
      <c r="C379" s="38"/>
      <c r="D379" s="188" t="s">
        <v>149</v>
      </c>
      <c r="E379" s="38"/>
      <c r="F379" s="189" t="s">
        <v>604</v>
      </c>
      <c r="G379" s="38"/>
      <c r="H379" s="38"/>
      <c r="I379" s="190"/>
      <c r="J379" s="38"/>
      <c r="K379" s="38"/>
      <c r="L379" s="41"/>
      <c r="M379" s="191"/>
      <c r="N379" s="192"/>
      <c r="O379" s="66"/>
      <c r="P379" s="66"/>
      <c r="Q379" s="66"/>
      <c r="R379" s="66"/>
      <c r="S379" s="66"/>
      <c r="T379" s="67"/>
      <c r="U379" s="36"/>
      <c r="V379" s="36"/>
      <c r="W379" s="36"/>
      <c r="X379" s="36"/>
      <c r="Y379" s="36"/>
      <c r="Z379" s="36"/>
      <c r="AA379" s="36"/>
      <c r="AB379" s="36"/>
      <c r="AC379" s="36"/>
      <c r="AD379" s="36"/>
      <c r="AE379" s="36"/>
      <c r="AT379" s="19" t="s">
        <v>149</v>
      </c>
      <c r="AU379" s="19" t="s">
        <v>82</v>
      </c>
    </row>
    <row r="380" spans="1:65" s="2" customFormat="1" ht="78">
      <c r="A380" s="36"/>
      <c r="B380" s="37"/>
      <c r="C380" s="38"/>
      <c r="D380" s="188" t="s">
        <v>151</v>
      </c>
      <c r="E380" s="38"/>
      <c r="F380" s="193" t="s">
        <v>605</v>
      </c>
      <c r="G380" s="38"/>
      <c r="H380" s="38"/>
      <c r="I380" s="190"/>
      <c r="J380" s="38"/>
      <c r="K380" s="38"/>
      <c r="L380" s="41"/>
      <c r="M380" s="191"/>
      <c r="N380" s="192"/>
      <c r="O380" s="66"/>
      <c r="P380" s="66"/>
      <c r="Q380" s="66"/>
      <c r="R380" s="66"/>
      <c r="S380" s="66"/>
      <c r="T380" s="67"/>
      <c r="U380" s="36"/>
      <c r="V380" s="36"/>
      <c r="W380" s="36"/>
      <c r="X380" s="36"/>
      <c r="Y380" s="36"/>
      <c r="Z380" s="36"/>
      <c r="AA380" s="36"/>
      <c r="AB380" s="36"/>
      <c r="AC380" s="36"/>
      <c r="AD380" s="36"/>
      <c r="AE380" s="36"/>
      <c r="AT380" s="19" t="s">
        <v>151</v>
      </c>
      <c r="AU380" s="19" t="s">
        <v>82</v>
      </c>
    </row>
    <row r="381" spans="1:65" s="2" customFormat="1" ht="14.45" customHeight="1">
      <c r="A381" s="36"/>
      <c r="B381" s="37"/>
      <c r="C381" s="175" t="s">
        <v>622</v>
      </c>
      <c r="D381" s="175" t="s">
        <v>142</v>
      </c>
      <c r="E381" s="176" t="s">
        <v>607</v>
      </c>
      <c r="F381" s="177" t="s">
        <v>608</v>
      </c>
      <c r="G381" s="178" t="s">
        <v>171</v>
      </c>
      <c r="H381" s="179">
        <v>3.5000000000000003E-2</v>
      </c>
      <c r="I381" s="180"/>
      <c r="J381" s="181">
        <f>ROUND(I381*H381,2)</f>
        <v>0</v>
      </c>
      <c r="K381" s="177" t="s">
        <v>146</v>
      </c>
      <c r="L381" s="41"/>
      <c r="M381" s="182" t="s">
        <v>19</v>
      </c>
      <c r="N381" s="183" t="s">
        <v>43</v>
      </c>
      <c r="O381" s="66"/>
      <c r="P381" s="184">
        <f>O381*H381</f>
        <v>0</v>
      </c>
      <c r="Q381" s="184">
        <v>0</v>
      </c>
      <c r="R381" s="184">
        <f>Q381*H381</f>
        <v>0</v>
      </c>
      <c r="S381" s="184">
        <v>0</v>
      </c>
      <c r="T381" s="185">
        <f>S381*H381</f>
        <v>0</v>
      </c>
      <c r="U381" s="36"/>
      <c r="V381" s="36"/>
      <c r="W381" s="36"/>
      <c r="X381" s="36"/>
      <c r="Y381" s="36"/>
      <c r="Z381" s="36"/>
      <c r="AA381" s="36"/>
      <c r="AB381" s="36"/>
      <c r="AC381" s="36"/>
      <c r="AD381" s="36"/>
      <c r="AE381" s="36"/>
      <c r="AR381" s="186" t="s">
        <v>206</v>
      </c>
      <c r="AT381" s="186" t="s">
        <v>142</v>
      </c>
      <c r="AU381" s="186" t="s">
        <v>82</v>
      </c>
      <c r="AY381" s="19" t="s">
        <v>139</v>
      </c>
      <c r="BE381" s="187">
        <f>IF(N381="základní",J381,0)</f>
        <v>0</v>
      </c>
      <c r="BF381" s="187">
        <f>IF(N381="snížená",J381,0)</f>
        <v>0</v>
      </c>
      <c r="BG381" s="187">
        <f>IF(N381="zákl. přenesená",J381,0)</f>
        <v>0</v>
      </c>
      <c r="BH381" s="187">
        <f>IF(N381="sníž. přenesená",J381,0)</f>
        <v>0</v>
      </c>
      <c r="BI381" s="187">
        <f>IF(N381="nulová",J381,0)</f>
        <v>0</v>
      </c>
      <c r="BJ381" s="19" t="s">
        <v>80</v>
      </c>
      <c r="BK381" s="187">
        <f>ROUND(I381*H381,2)</f>
        <v>0</v>
      </c>
      <c r="BL381" s="19" t="s">
        <v>206</v>
      </c>
      <c r="BM381" s="186" t="s">
        <v>871</v>
      </c>
    </row>
    <row r="382" spans="1:65" s="2" customFormat="1" ht="19.5">
      <c r="A382" s="36"/>
      <c r="B382" s="37"/>
      <c r="C382" s="38"/>
      <c r="D382" s="188" t="s">
        <v>149</v>
      </c>
      <c r="E382" s="38"/>
      <c r="F382" s="189" t="s">
        <v>610</v>
      </c>
      <c r="G382" s="38"/>
      <c r="H382" s="38"/>
      <c r="I382" s="190"/>
      <c r="J382" s="38"/>
      <c r="K382" s="38"/>
      <c r="L382" s="41"/>
      <c r="M382" s="191"/>
      <c r="N382" s="192"/>
      <c r="O382" s="66"/>
      <c r="P382" s="66"/>
      <c r="Q382" s="66"/>
      <c r="R382" s="66"/>
      <c r="S382" s="66"/>
      <c r="T382" s="67"/>
      <c r="U382" s="36"/>
      <c r="V382" s="36"/>
      <c r="W382" s="36"/>
      <c r="X382" s="36"/>
      <c r="Y382" s="36"/>
      <c r="Z382" s="36"/>
      <c r="AA382" s="36"/>
      <c r="AB382" s="36"/>
      <c r="AC382" s="36"/>
      <c r="AD382" s="36"/>
      <c r="AE382" s="36"/>
      <c r="AT382" s="19" t="s">
        <v>149</v>
      </c>
      <c r="AU382" s="19" t="s">
        <v>82</v>
      </c>
    </row>
    <row r="383" spans="1:65" s="2" customFormat="1" ht="78">
      <c r="A383" s="36"/>
      <c r="B383" s="37"/>
      <c r="C383" s="38"/>
      <c r="D383" s="188" t="s">
        <v>151</v>
      </c>
      <c r="E383" s="38"/>
      <c r="F383" s="193" t="s">
        <v>605</v>
      </c>
      <c r="G383" s="38"/>
      <c r="H383" s="38"/>
      <c r="I383" s="190"/>
      <c r="J383" s="38"/>
      <c r="K383" s="38"/>
      <c r="L383" s="41"/>
      <c r="M383" s="191"/>
      <c r="N383" s="192"/>
      <c r="O383" s="66"/>
      <c r="P383" s="66"/>
      <c r="Q383" s="66"/>
      <c r="R383" s="66"/>
      <c r="S383" s="66"/>
      <c r="T383" s="67"/>
      <c r="U383" s="36"/>
      <c r="V383" s="36"/>
      <c r="W383" s="36"/>
      <c r="X383" s="36"/>
      <c r="Y383" s="36"/>
      <c r="Z383" s="36"/>
      <c r="AA383" s="36"/>
      <c r="AB383" s="36"/>
      <c r="AC383" s="36"/>
      <c r="AD383" s="36"/>
      <c r="AE383" s="36"/>
      <c r="AT383" s="19" t="s">
        <v>151</v>
      </c>
      <c r="AU383" s="19" t="s">
        <v>82</v>
      </c>
    </row>
    <row r="384" spans="1:65" s="12" customFormat="1" ht="22.9" customHeight="1">
      <c r="B384" s="159"/>
      <c r="C384" s="160"/>
      <c r="D384" s="161" t="s">
        <v>71</v>
      </c>
      <c r="E384" s="173" t="s">
        <v>872</v>
      </c>
      <c r="F384" s="173" t="s">
        <v>873</v>
      </c>
      <c r="G384" s="160"/>
      <c r="H384" s="160"/>
      <c r="I384" s="163"/>
      <c r="J384" s="174">
        <f>BK384</f>
        <v>0</v>
      </c>
      <c r="K384" s="160"/>
      <c r="L384" s="165"/>
      <c r="M384" s="166"/>
      <c r="N384" s="167"/>
      <c r="O384" s="167"/>
      <c r="P384" s="168">
        <f>SUM(P385:P396)</f>
        <v>0</v>
      </c>
      <c r="Q384" s="167"/>
      <c r="R384" s="168">
        <f>SUM(R385:R396)</f>
        <v>1.239E-2</v>
      </c>
      <c r="S384" s="167"/>
      <c r="T384" s="169">
        <f>SUM(T385:T396)</f>
        <v>0</v>
      </c>
      <c r="AR384" s="170" t="s">
        <v>82</v>
      </c>
      <c r="AT384" s="171" t="s">
        <v>71</v>
      </c>
      <c r="AU384" s="171" t="s">
        <v>80</v>
      </c>
      <c r="AY384" s="170" t="s">
        <v>139</v>
      </c>
      <c r="BK384" s="172">
        <f>SUM(BK385:BK396)</f>
        <v>0</v>
      </c>
    </row>
    <row r="385" spans="1:65" s="2" customFormat="1" ht="14.45" customHeight="1">
      <c r="A385" s="36"/>
      <c r="B385" s="37"/>
      <c r="C385" s="175" t="s">
        <v>624</v>
      </c>
      <c r="D385" s="175" t="s">
        <v>142</v>
      </c>
      <c r="E385" s="176" t="s">
        <v>874</v>
      </c>
      <c r="F385" s="177" t="s">
        <v>875</v>
      </c>
      <c r="G385" s="178" t="s">
        <v>159</v>
      </c>
      <c r="H385" s="179">
        <v>1.5</v>
      </c>
      <c r="I385" s="180"/>
      <c r="J385" s="181">
        <f>ROUND(I385*H385,2)</f>
        <v>0</v>
      </c>
      <c r="K385" s="177" t="s">
        <v>146</v>
      </c>
      <c r="L385" s="41"/>
      <c r="M385" s="182" t="s">
        <v>19</v>
      </c>
      <c r="N385" s="183" t="s">
        <v>43</v>
      </c>
      <c r="O385" s="66"/>
      <c r="P385" s="184">
        <f>O385*H385</f>
        <v>0</v>
      </c>
      <c r="Q385" s="184">
        <v>8.26E-3</v>
      </c>
      <c r="R385" s="184">
        <f>Q385*H385</f>
        <v>1.239E-2</v>
      </c>
      <c r="S385" s="184">
        <v>0</v>
      </c>
      <c r="T385" s="185">
        <f>S385*H385</f>
        <v>0</v>
      </c>
      <c r="U385" s="36"/>
      <c r="V385" s="36"/>
      <c r="W385" s="36"/>
      <c r="X385" s="36"/>
      <c r="Y385" s="36"/>
      <c r="Z385" s="36"/>
      <c r="AA385" s="36"/>
      <c r="AB385" s="36"/>
      <c r="AC385" s="36"/>
      <c r="AD385" s="36"/>
      <c r="AE385" s="36"/>
      <c r="AR385" s="186" t="s">
        <v>206</v>
      </c>
      <c r="AT385" s="186" t="s">
        <v>142</v>
      </c>
      <c r="AU385" s="186" t="s">
        <v>82</v>
      </c>
      <c r="AY385" s="19" t="s">
        <v>139</v>
      </c>
      <c r="BE385" s="187">
        <f>IF(N385="základní",J385,0)</f>
        <v>0</v>
      </c>
      <c r="BF385" s="187">
        <f>IF(N385="snížená",J385,0)</f>
        <v>0</v>
      </c>
      <c r="BG385" s="187">
        <f>IF(N385="zákl. přenesená",J385,0)</f>
        <v>0</v>
      </c>
      <c r="BH385" s="187">
        <f>IF(N385="sníž. přenesená",J385,0)</f>
        <v>0</v>
      </c>
      <c r="BI385" s="187">
        <f>IF(N385="nulová",J385,0)</f>
        <v>0</v>
      </c>
      <c r="BJ385" s="19" t="s">
        <v>80</v>
      </c>
      <c r="BK385" s="187">
        <f>ROUND(I385*H385,2)</f>
        <v>0</v>
      </c>
      <c r="BL385" s="19" t="s">
        <v>206</v>
      </c>
      <c r="BM385" s="186" t="s">
        <v>876</v>
      </c>
    </row>
    <row r="386" spans="1:65" s="2" customFormat="1" ht="11.25">
      <c r="A386" s="36"/>
      <c r="B386" s="37"/>
      <c r="C386" s="38"/>
      <c r="D386" s="188" t="s">
        <v>149</v>
      </c>
      <c r="E386" s="38"/>
      <c r="F386" s="189" t="s">
        <v>877</v>
      </c>
      <c r="G386" s="38"/>
      <c r="H386" s="38"/>
      <c r="I386" s="190"/>
      <c r="J386" s="38"/>
      <c r="K386" s="38"/>
      <c r="L386" s="41"/>
      <c r="M386" s="191"/>
      <c r="N386" s="192"/>
      <c r="O386" s="66"/>
      <c r="P386" s="66"/>
      <c r="Q386" s="66"/>
      <c r="R386" s="66"/>
      <c r="S386" s="66"/>
      <c r="T386" s="67"/>
      <c r="U386" s="36"/>
      <c r="V386" s="36"/>
      <c r="W386" s="36"/>
      <c r="X386" s="36"/>
      <c r="Y386" s="36"/>
      <c r="Z386" s="36"/>
      <c r="AA386" s="36"/>
      <c r="AB386" s="36"/>
      <c r="AC386" s="36"/>
      <c r="AD386" s="36"/>
      <c r="AE386" s="36"/>
      <c r="AT386" s="19" t="s">
        <v>149</v>
      </c>
      <c r="AU386" s="19" t="s">
        <v>82</v>
      </c>
    </row>
    <row r="387" spans="1:65" s="2" customFormat="1" ht="48.75">
      <c r="A387" s="36"/>
      <c r="B387" s="37"/>
      <c r="C387" s="38"/>
      <c r="D387" s="188" t="s">
        <v>151</v>
      </c>
      <c r="E387" s="38"/>
      <c r="F387" s="193" t="s">
        <v>878</v>
      </c>
      <c r="G387" s="38"/>
      <c r="H387" s="38"/>
      <c r="I387" s="190"/>
      <c r="J387" s="38"/>
      <c r="K387" s="38"/>
      <c r="L387" s="41"/>
      <c r="M387" s="191"/>
      <c r="N387" s="192"/>
      <c r="O387" s="66"/>
      <c r="P387" s="66"/>
      <c r="Q387" s="66"/>
      <c r="R387" s="66"/>
      <c r="S387" s="66"/>
      <c r="T387" s="67"/>
      <c r="U387" s="36"/>
      <c r="V387" s="36"/>
      <c r="W387" s="36"/>
      <c r="X387" s="36"/>
      <c r="Y387" s="36"/>
      <c r="Z387" s="36"/>
      <c r="AA387" s="36"/>
      <c r="AB387" s="36"/>
      <c r="AC387" s="36"/>
      <c r="AD387" s="36"/>
      <c r="AE387" s="36"/>
      <c r="AT387" s="19" t="s">
        <v>151</v>
      </c>
      <c r="AU387" s="19" t="s">
        <v>82</v>
      </c>
    </row>
    <row r="388" spans="1:65" s="15" customFormat="1" ht="11.25">
      <c r="B388" s="216"/>
      <c r="C388" s="217"/>
      <c r="D388" s="188" t="s">
        <v>153</v>
      </c>
      <c r="E388" s="218" t="s">
        <v>19</v>
      </c>
      <c r="F388" s="219" t="s">
        <v>863</v>
      </c>
      <c r="G388" s="217"/>
      <c r="H388" s="218" t="s">
        <v>19</v>
      </c>
      <c r="I388" s="220"/>
      <c r="J388" s="217"/>
      <c r="K388" s="217"/>
      <c r="L388" s="221"/>
      <c r="M388" s="222"/>
      <c r="N388" s="223"/>
      <c r="O388" s="223"/>
      <c r="P388" s="223"/>
      <c r="Q388" s="223"/>
      <c r="R388" s="223"/>
      <c r="S388" s="223"/>
      <c r="T388" s="224"/>
      <c r="AT388" s="225" t="s">
        <v>153</v>
      </c>
      <c r="AU388" s="225" t="s">
        <v>82</v>
      </c>
      <c r="AV388" s="15" t="s">
        <v>80</v>
      </c>
      <c r="AW388" s="15" t="s">
        <v>31</v>
      </c>
      <c r="AX388" s="15" t="s">
        <v>72</v>
      </c>
      <c r="AY388" s="225" t="s">
        <v>139</v>
      </c>
    </row>
    <row r="389" spans="1:65" s="13" customFormat="1" ht="11.25">
      <c r="B389" s="194"/>
      <c r="C389" s="195"/>
      <c r="D389" s="188" t="s">
        <v>153</v>
      </c>
      <c r="E389" s="196" t="s">
        <v>19</v>
      </c>
      <c r="F389" s="197" t="s">
        <v>879</v>
      </c>
      <c r="G389" s="195"/>
      <c r="H389" s="198">
        <v>1.5</v>
      </c>
      <c r="I389" s="199"/>
      <c r="J389" s="195"/>
      <c r="K389" s="195"/>
      <c r="L389" s="200"/>
      <c r="M389" s="201"/>
      <c r="N389" s="202"/>
      <c r="O389" s="202"/>
      <c r="P389" s="202"/>
      <c r="Q389" s="202"/>
      <c r="R389" s="202"/>
      <c r="S389" s="202"/>
      <c r="T389" s="203"/>
      <c r="AT389" s="204" t="s">
        <v>153</v>
      </c>
      <c r="AU389" s="204" t="s">
        <v>82</v>
      </c>
      <c r="AV389" s="13" t="s">
        <v>82</v>
      </c>
      <c r="AW389" s="13" t="s">
        <v>31</v>
      </c>
      <c r="AX389" s="13" t="s">
        <v>72</v>
      </c>
      <c r="AY389" s="204" t="s">
        <v>139</v>
      </c>
    </row>
    <row r="390" spans="1:65" s="14" customFormat="1" ht="11.25">
      <c r="B390" s="205"/>
      <c r="C390" s="206"/>
      <c r="D390" s="188" t="s">
        <v>153</v>
      </c>
      <c r="E390" s="207" t="s">
        <v>19</v>
      </c>
      <c r="F390" s="208" t="s">
        <v>188</v>
      </c>
      <c r="G390" s="206"/>
      <c r="H390" s="209">
        <v>1.5</v>
      </c>
      <c r="I390" s="210"/>
      <c r="J390" s="206"/>
      <c r="K390" s="206"/>
      <c r="L390" s="211"/>
      <c r="M390" s="212"/>
      <c r="N390" s="213"/>
      <c r="O390" s="213"/>
      <c r="P390" s="213"/>
      <c r="Q390" s="213"/>
      <c r="R390" s="213"/>
      <c r="S390" s="213"/>
      <c r="T390" s="214"/>
      <c r="AT390" s="215" t="s">
        <v>153</v>
      </c>
      <c r="AU390" s="215" t="s">
        <v>82</v>
      </c>
      <c r="AV390" s="14" t="s">
        <v>147</v>
      </c>
      <c r="AW390" s="14" t="s">
        <v>31</v>
      </c>
      <c r="AX390" s="14" t="s">
        <v>80</v>
      </c>
      <c r="AY390" s="215" t="s">
        <v>139</v>
      </c>
    </row>
    <row r="391" spans="1:65" s="2" customFormat="1" ht="14.45" customHeight="1">
      <c r="A391" s="36"/>
      <c r="B391" s="37"/>
      <c r="C391" s="175" t="s">
        <v>631</v>
      </c>
      <c r="D391" s="175" t="s">
        <v>142</v>
      </c>
      <c r="E391" s="176" t="s">
        <v>880</v>
      </c>
      <c r="F391" s="177" t="s">
        <v>881</v>
      </c>
      <c r="G391" s="178" t="s">
        <v>171</v>
      </c>
      <c r="H391" s="179">
        <v>1.2E-2</v>
      </c>
      <c r="I391" s="180"/>
      <c r="J391" s="181">
        <f>ROUND(I391*H391,2)</f>
        <v>0</v>
      </c>
      <c r="K391" s="177" t="s">
        <v>146</v>
      </c>
      <c r="L391" s="41"/>
      <c r="M391" s="182" t="s">
        <v>19</v>
      </c>
      <c r="N391" s="183" t="s">
        <v>43</v>
      </c>
      <c r="O391" s="66"/>
      <c r="P391" s="184">
        <f>O391*H391</f>
        <v>0</v>
      </c>
      <c r="Q391" s="184">
        <v>0</v>
      </c>
      <c r="R391" s="184">
        <f>Q391*H391</f>
        <v>0</v>
      </c>
      <c r="S391" s="184">
        <v>0</v>
      </c>
      <c r="T391" s="185">
        <f>S391*H391</f>
        <v>0</v>
      </c>
      <c r="U391" s="36"/>
      <c r="V391" s="36"/>
      <c r="W391" s="36"/>
      <c r="X391" s="36"/>
      <c r="Y391" s="36"/>
      <c r="Z391" s="36"/>
      <c r="AA391" s="36"/>
      <c r="AB391" s="36"/>
      <c r="AC391" s="36"/>
      <c r="AD391" s="36"/>
      <c r="AE391" s="36"/>
      <c r="AR391" s="186" t="s">
        <v>206</v>
      </c>
      <c r="AT391" s="186" t="s">
        <v>142</v>
      </c>
      <c r="AU391" s="186" t="s">
        <v>82</v>
      </c>
      <c r="AY391" s="19" t="s">
        <v>139</v>
      </c>
      <c r="BE391" s="187">
        <f>IF(N391="základní",J391,0)</f>
        <v>0</v>
      </c>
      <c r="BF391" s="187">
        <f>IF(N391="snížená",J391,0)</f>
        <v>0</v>
      </c>
      <c r="BG391" s="187">
        <f>IF(N391="zákl. přenesená",J391,0)</f>
        <v>0</v>
      </c>
      <c r="BH391" s="187">
        <f>IF(N391="sníž. přenesená",J391,0)</f>
        <v>0</v>
      </c>
      <c r="BI391" s="187">
        <f>IF(N391="nulová",J391,0)</f>
        <v>0</v>
      </c>
      <c r="BJ391" s="19" t="s">
        <v>80</v>
      </c>
      <c r="BK391" s="187">
        <f>ROUND(I391*H391,2)</f>
        <v>0</v>
      </c>
      <c r="BL391" s="19" t="s">
        <v>206</v>
      </c>
      <c r="BM391" s="186" t="s">
        <v>882</v>
      </c>
    </row>
    <row r="392" spans="1:65" s="2" customFormat="1" ht="19.5">
      <c r="A392" s="36"/>
      <c r="B392" s="37"/>
      <c r="C392" s="38"/>
      <c r="D392" s="188" t="s">
        <v>149</v>
      </c>
      <c r="E392" s="38"/>
      <c r="F392" s="189" t="s">
        <v>883</v>
      </c>
      <c r="G392" s="38"/>
      <c r="H392" s="38"/>
      <c r="I392" s="190"/>
      <c r="J392" s="38"/>
      <c r="K392" s="38"/>
      <c r="L392" s="41"/>
      <c r="M392" s="191"/>
      <c r="N392" s="192"/>
      <c r="O392" s="66"/>
      <c r="P392" s="66"/>
      <c r="Q392" s="66"/>
      <c r="R392" s="66"/>
      <c r="S392" s="66"/>
      <c r="T392" s="67"/>
      <c r="U392" s="36"/>
      <c r="V392" s="36"/>
      <c r="W392" s="36"/>
      <c r="X392" s="36"/>
      <c r="Y392" s="36"/>
      <c r="Z392" s="36"/>
      <c r="AA392" s="36"/>
      <c r="AB392" s="36"/>
      <c r="AC392" s="36"/>
      <c r="AD392" s="36"/>
      <c r="AE392" s="36"/>
      <c r="AT392" s="19" t="s">
        <v>149</v>
      </c>
      <c r="AU392" s="19" t="s">
        <v>82</v>
      </c>
    </row>
    <row r="393" spans="1:65" s="2" customFormat="1" ht="78">
      <c r="A393" s="36"/>
      <c r="B393" s="37"/>
      <c r="C393" s="38"/>
      <c r="D393" s="188" t="s">
        <v>151</v>
      </c>
      <c r="E393" s="38"/>
      <c r="F393" s="193" t="s">
        <v>605</v>
      </c>
      <c r="G393" s="38"/>
      <c r="H393" s="38"/>
      <c r="I393" s="190"/>
      <c r="J393" s="38"/>
      <c r="K393" s="38"/>
      <c r="L393" s="41"/>
      <c r="M393" s="191"/>
      <c r="N393" s="192"/>
      <c r="O393" s="66"/>
      <c r="P393" s="66"/>
      <c r="Q393" s="66"/>
      <c r="R393" s="66"/>
      <c r="S393" s="66"/>
      <c r="T393" s="67"/>
      <c r="U393" s="36"/>
      <c r="V393" s="36"/>
      <c r="W393" s="36"/>
      <c r="X393" s="36"/>
      <c r="Y393" s="36"/>
      <c r="Z393" s="36"/>
      <c r="AA393" s="36"/>
      <c r="AB393" s="36"/>
      <c r="AC393" s="36"/>
      <c r="AD393" s="36"/>
      <c r="AE393" s="36"/>
      <c r="AT393" s="19" t="s">
        <v>151</v>
      </c>
      <c r="AU393" s="19" t="s">
        <v>82</v>
      </c>
    </row>
    <row r="394" spans="1:65" s="2" customFormat="1" ht="14.45" customHeight="1">
      <c r="A394" s="36"/>
      <c r="B394" s="37"/>
      <c r="C394" s="175" t="s">
        <v>640</v>
      </c>
      <c r="D394" s="175" t="s">
        <v>142</v>
      </c>
      <c r="E394" s="176" t="s">
        <v>884</v>
      </c>
      <c r="F394" s="177" t="s">
        <v>885</v>
      </c>
      <c r="G394" s="178" t="s">
        <v>171</v>
      </c>
      <c r="H394" s="179">
        <v>1.2E-2</v>
      </c>
      <c r="I394" s="180"/>
      <c r="J394" s="181">
        <f>ROUND(I394*H394,2)</f>
        <v>0</v>
      </c>
      <c r="K394" s="177" t="s">
        <v>146</v>
      </c>
      <c r="L394" s="41"/>
      <c r="M394" s="182" t="s">
        <v>19</v>
      </c>
      <c r="N394" s="183" t="s">
        <v>43</v>
      </c>
      <c r="O394" s="66"/>
      <c r="P394" s="184">
        <f>O394*H394</f>
        <v>0</v>
      </c>
      <c r="Q394" s="184">
        <v>0</v>
      </c>
      <c r="R394" s="184">
        <f>Q394*H394</f>
        <v>0</v>
      </c>
      <c r="S394" s="184">
        <v>0</v>
      </c>
      <c r="T394" s="185">
        <f>S394*H394</f>
        <v>0</v>
      </c>
      <c r="U394" s="36"/>
      <c r="V394" s="36"/>
      <c r="W394" s="36"/>
      <c r="X394" s="36"/>
      <c r="Y394" s="36"/>
      <c r="Z394" s="36"/>
      <c r="AA394" s="36"/>
      <c r="AB394" s="36"/>
      <c r="AC394" s="36"/>
      <c r="AD394" s="36"/>
      <c r="AE394" s="36"/>
      <c r="AR394" s="186" t="s">
        <v>206</v>
      </c>
      <c r="AT394" s="186" t="s">
        <v>142</v>
      </c>
      <c r="AU394" s="186" t="s">
        <v>82</v>
      </c>
      <c r="AY394" s="19" t="s">
        <v>139</v>
      </c>
      <c r="BE394" s="187">
        <f>IF(N394="základní",J394,0)</f>
        <v>0</v>
      </c>
      <c r="BF394" s="187">
        <f>IF(N394="snížená",J394,0)</f>
        <v>0</v>
      </c>
      <c r="BG394" s="187">
        <f>IF(N394="zákl. přenesená",J394,0)</f>
        <v>0</v>
      </c>
      <c r="BH394" s="187">
        <f>IF(N394="sníž. přenesená",J394,0)</f>
        <v>0</v>
      </c>
      <c r="BI394" s="187">
        <f>IF(N394="nulová",J394,0)</f>
        <v>0</v>
      </c>
      <c r="BJ394" s="19" t="s">
        <v>80</v>
      </c>
      <c r="BK394" s="187">
        <f>ROUND(I394*H394,2)</f>
        <v>0</v>
      </c>
      <c r="BL394" s="19" t="s">
        <v>206</v>
      </c>
      <c r="BM394" s="186" t="s">
        <v>886</v>
      </c>
    </row>
    <row r="395" spans="1:65" s="2" customFormat="1" ht="19.5">
      <c r="A395" s="36"/>
      <c r="B395" s="37"/>
      <c r="C395" s="38"/>
      <c r="D395" s="188" t="s">
        <v>149</v>
      </c>
      <c r="E395" s="38"/>
      <c r="F395" s="189" t="s">
        <v>887</v>
      </c>
      <c r="G395" s="38"/>
      <c r="H395" s="38"/>
      <c r="I395" s="190"/>
      <c r="J395" s="38"/>
      <c r="K395" s="38"/>
      <c r="L395" s="41"/>
      <c r="M395" s="191"/>
      <c r="N395" s="192"/>
      <c r="O395" s="66"/>
      <c r="P395" s="66"/>
      <c r="Q395" s="66"/>
      <c r="R395" s="66"/>
      <c r="S395" s="66"/>
      <c r="T395" s="67"/>
      <c r="U395" s="36"/>
      <c r="V395" s="36"/>
      <c r="W395" s="36"/>
      <c r="X395" s="36"/>
      <c r="Y395" s="36"/>
      <c r="Z395" s="36"/>
      <c r="AA395" s="36"/>
      <c r="AB395" s="36"/>
      <c r="AC395" s="36"/>
      <c r="AD395" s="36"/>
      <c r="AE395" s="36"/>
      <c r="AT395" s="19" t="s">
        <v>149</v>
      </c>
      <c r="AU395" s="19" t="s">
        <v>82</v>
      </c>
    </row>
    <row r="396" spans="1:65" s="2" customFormat="1" ht="78">
      <c r="A396" s="36"/>
      <c r="B396" s="37"/>
      <c r="C396" s="38"/>
      <c r="D396" s="188" t="s">
        <v>151</v>
      </c>
      <c r="E396" s="38"/>
      <c r="F396" s="193" t="s">
        <v>605</v>
      </c>
      <c r="G396" s="38"/>
      <c r="H396" s="38"/>
      <c r="I396" s="190"/>
      <c r="J396" s="38"/>
      <c r="K396" s="38"/>
      <c r="L396" s="41"/>
      <c r="M396" s="191"/>
      <c r="N396" s="192"/>
      <c r="O396" s="66"/>
      <c r="P396" s="66"/>
      <c r="Q396" s="66"/>
      <c r="R396" s="66"/>
      <c r="S396" s="66"/>
      <c r="T396" s="67"/>
      <c r="U396" s="36"/>
      <c r="V396" s="36"/>
      <c r="W396" s="36"/>
      <c r="X396" s="36"/>
      <c r="Y396" s="36"/>
      <c r="Z396" s="36"/>
      <c r="AA396" s="36"/>
      <c r="AB396" s="36"/>
      <c r="AC396" s="36"/>
      <c r="AD396" s="36"/>
      <c r="AE396" s="36"/>
      <c r="AT396" s="19" t="s">
        <v>151</v>
      </c>
      <c r="AU396" s="19" t="s">
        <v>82</v>
      </c>
    </row>
    <row r="397" spans="1:65" s="12" customFormat="1" ht="22.9" customHeight="1">
      <c r="B397" s="159"/>
      <c r="C397" s="160"/>
      <c r="D397" s="161" t="s">
        <v>71</v>
      </c>
      <c r="E397" s="173" t="s">
        <v>303</v>
      </c>
      <c r="F397" s="173" t="s">
        <v>304</v>
      </c>
      <c r="G397" s="160"/>
      <c r="H397" s="160"/>
      <c r="I397" s="163"/>
      <c r="J397" s="174">
        <f>BK397</f>
        <v>0</v>
      </c>
      <c r="K397" s="160"/>
      <c r="L397" s="165"/>
      <c r="M397" s="166"/>
      <c r="N397" s="167"/>
      <c r="O397" s="167"/>
      <c r="P397" s="168">
        <f>SUM(P398:P413)</f>
        <v>0</v>
      </c>
      <c r="Q397" s="167"/>
      <c r="R397" s="168">
        <f>SUM(R398:R413)</f>
        <v>0.7763198</v>
      </c>
      <c r="S397" s="167"/>
      <c r="T397" s="169">
        <f>SUM(T398:T413)</f>
        <v>0</v>
      </c>
      <c r="AR397" s="170" t="s">
        <v>82</v>
      </c>
      <c r="AT397" s="171" t="s">
        <v>71</v>
      </c>
      <c r="AU397" s="171" t="s">
        <v>80</v>
      </c>
      <c r="AY397" s="170" t="s">
        <v>139</v>
      </c>
      <c r="BK397" s="172">
        <f>SUM(BK398:BK413)</f>
        <v>0</v>
      </c>
    </row>
    <row r="398" spans="1:65" s="2" customFormat="1" ht="14.45" customHeight="1">
      <c r="A398" s="36"/>
      <c r="B398" s="37"/>
      <c r="C398" s="175" t="s">
        <v>647</v>
      </c>
      <c r="D398" s="175" t="s">
        <v>142</v>
      </c>
      <c r="E398" s="176" t="s">
        <v>612</v>
      </c>
      <c r="F398" s="177" t="s">
        <v>613</v>
      </c>
      <c r="G398" s="178" t="s">
        <v>145</v>
      </c>
      <c r="H398" s="179">
        <v>43.417999999999999</v>
      </c>
      <c r="I398" s="180"/>
      <c r="J398" s="181">
        <f>ROUND(I398*H398,2)</f>
        <v>0</v>
      </c>
      <c r="K398" s="177" t="s">
        <v>146</v>
      </c>
      <c r="L398" s="41"/>
      <c r="M398" s="182" t="s">
        <v>19</v>
      </c>
      <c r="N398" s="183" t="s">
        <v>43</v>
      </c>
      <c r="O398" s="66"/>
      <c r="P398" s="184">
        <f>O398*H398</f>
        <v>0</v>
      </c>
      <c r="Q398" s="184">
        <v>0</v>
      </c>
      <c r="R398" s="184">
        <f>Q398*H398</f>
        <v>0</v>
      </c>
      <c r="S398" s="184">
        <v>0</v>
      </c>
      <c r="T398" s="185">
        <f>S398*H398</f>
        <v>0</v>
      </c>
      <c r="U398" s="36"/>
      <c r="V398" s="36"/>
      <c r="W398" s="36"/>
      <c r="X398" s="36"/>
      <c r="Y398" s="36"/>
      <c r="Z398" s="36"/>
      <c r="AA398" s="36"/>
      <c r="AB398" s="36"/>
      <c r="AC398" s="36"/>
      <c r="AD398" s="36"/>
      <c r="AE398" s="36"/>
      <c r="AR398" s="186" t="s">
        <v>206</v>
      </c>
      <c r="AT398" s="186" t="s">
        <v>142</v>
      </c>
      <c r="AU398" s="186" t="s">
        <v>82</v>
      </c>
      <c r="AY398" s="19" t="s">
        <v>139</v>
      </c>
      <c r="BE398" s="187">
        <f>IF(N398="základní",J398,0)</f>
        <v>0</v>
      </c>
      <c r="BF398" s="187">
        <f>IF(N398="snížená",J398,0)</f>
        <v>0</v>
      </c>
      <c r="BG398" s="187">
        <f>IF(N398="zákl. přenesená",J398,0)</f>
        <v>0</v>
      </c>
      <c r="BH398" s="187">
        <f>IF(N398="sníž. přenesená",J398,0)</f>
        <v>0</v>
      </c>
      <c r="BI398" s="187">
        <f>IF(N398="nulová",J398,0)</f>
        <v>0</v>
      </c>
      <c r="BJ398" s="19" t="s">
        <v>80</v>
      </c>
      <c r="BK398" s="187">
        <f>ROUND(I398*H398,2)</f>
        <v>0</v>
      </c>
      <c r="BL398" s="19" t="s">
        <v>206</v>
      </c>
      <c r="BM398" s="186" t="s">
        <v>888</v>
      </c>
    </row>
    <row r="399" spans="1:65" s="2" customFormat="1" ht="19.5">
      <c r="A399" s="36"/>
      <c r="B399" s="37"/>
      <c r="C399" s="38"/>
      <c r="D399" s="188" t="s">
        <v>149</v>
      </c>
      <c r="E399" s="38"/>
      <c r="F399" s="189" t="s">
        <v>615</v>
      </c>
      <c r="G399" s="38"/>
      <c r="H399" s="38"/>
      <c r="I399" s="190"/>
      <c r="J399" s="38"/>
      <c r="K399" s="38"/>
      <c r="L399" s="41"/>
      <c r="M399" s="191"/>
      <c r="N399" s="192"/>
      <c r="O399" s="66"/>
      <c r="P399" s="66"/>
      <c r="Q399" s="66"/>
      <c r="R399" s="66"/>
      <c r="S399" s="66"/>
      <c r="T399" s="67"/>
      <c r="U399" s="36"/>
      <c r="V399" s="36"/>
      <c r="W399" s="36"/>
      <c r="X399" s="36"/>
      <c r="Y399" s="36"/>
      <c r="Z399" s="36"/>
      <c r="AA399" s="36"/>
      <c r="AB399" s="36"/>
      <c r="AC399" s="36"/>
      <c r="AD399" s="36"/>
      <c r="AE399" s="36"/>
      <c r="AT399" s="19" t="s">
        <v>149</v>
      </c>
      <c r="AU399" s="19" t="s">
        <v>82</v>
      </c>
    </row>
    <row r="400" spans="1:65" s="2" customFormat="1" ht="39">
      <c r="A400" s="36"/>
      <c r="B400" s="37"/>
      <c r="C400" s="38"/>
      <c r="D400" s="188" t="s">
        <v>151</v>
      </c>
      <c r="E400" s="38"/>
      <c r="F400" s="193" t="s">
        <v>616</v>
      </c>
      <c r="G400" s="38"/>
      <c r="H400" s="38"/>
      <c r="I400" s="190"/>
      <c r="J400" s="38"/>
      <c r="K400" s="38"/>
      <c r="L400" s="41"/>
      <c r="M400" s="191"/>
      <c r="N400" s="192"/>
      <c r="O400" s="66"/>
      <c r="P400" s="66"/>
      <c r="Q400" s="66"/>
      <c r="R400" s="66"/>
      <c r="S400" s="66"/>
      <c r="T400" s="67"/>
      <c r="U400" s="36"/>
      <c r="V400" s="36"/>
      <c r="W400" s="36"/>
      <c r="X400" s="36"/>
      <c r="Y400" s="36"/>
      <c r="Z400" s="36"/>
      <c r="AA400" s="36"/>
      <c r="AB400" s="36"/>
      <c r="AC400" s="36"/>
      <c r="AD400" s="36"/>
      <c r="AE400" s="36"/>
      <c r="AT400" s="19" t="s">
        <v>151</v>
      </c>
      <c r="AU400" s="19" t="s">
        <v>82</v>
      </c>
    </row>
    <row r="401" spans="1:65" s="15" customFormat="1" ht="11.25">
      <c r="B401" s="216"/>
      <c r="C401" s="217"/>
      <c r="D401" s="188" t="s">
        <v>153</v>
      </c>
      <c r="E401" s="218" t="s">
        <v>19</v>
      </c>
      <c r="F401" s="219" t="s">
        <v>800</v>
      </c>
      <c r="G401" s="217"/>
      <c r="H401" s="218" t="s">
        <v>19</v>
      </c>
      <c r="I401" s="220"/>
      <c r="J401" s="217"/>
      <c r="K401" s="217"/>
      <c r="L401" s="221"/>
      <c r="M401" s="222"/>
      <c r="N401" s="223"/>
      <c r="O401" s="223"/>
      <c r="P401" s="223"/>
      <c r="Q401" s="223"/>
      <c r="R401" s="223"/>
      <c r="S401" s="223"/>
      <c r="T401" s="224"/>
      <c r="AT401" s="225" t="s">
        <v>153</v>
      </c>
      <c r="AU401" s="225" t="s">
        <v>82</v>
      </c>
      <c r="AV401" s="15" t="s">
        <v>80</v>
      </c>
      <c r="AW401" s="15" t="s">
        <v>31</v>
      </c>
      <c r="AX401" s="15" t="s">
        <v>72</v>
      </c>
      <c r="AY401" s="225" t="s">
        <v>139</v>
      </c>
    </row>
    <row r="402" spans="1:65" s="13" customFormat="1" ht="11.25">
      <c r="B402" s="194"/>
      <c r="C402" s="195"/>
      <c r="D402" s="188" t="s">
        <v>153</v>
      </c>
      <c r="E402" s="196" t="s">
        <v>19</v>
      </c>
      <c r="F402" s="197" t="s">
        <v>889</v>
      </c>
      <c r="G402" s="195"/>
      <c r="H402" s="198">
        <v>31.878</v>
      </c>
      <c r="I402" s="199"/>
      <c r="J402" s="195"/>
      <c r="K402" s="195"/>
      <c r="L402" s="200"/>
      <c r="M402" s="201"/>
      <c r="N402" s="202"/>
      <c r="O402" s="202"/>
      <c r="P402" s="202"/>
      <c r="Q402" s="202"/>
      <c r="R402" s="202"/>
      <c r="S402" s="202"/>
      <c r="T402" s="203"/>
      <c r="AT402" s="204" t="s">
        <v>153</v>
      </c>
      <c r="AU402" s="204" t="s">
        <v>82</v>
      </c>
      <c r="AV402" s="13" t="s">
        <v>82</v>
      </c>
      <c r="AW402" s="13" t="s">
        <v>31</v>
      </c>
      <c r="AX402" s="13" t="s">
        <v>72</v>
      </c>
      <c r="AY402" s="204" t="s">
        <v>139</v>
      </c>
    </row>
    <row r="403" spans="1:65" s="13" customFormat="1" ht="11.25">
      <c r="B403" s="194"/>
      <c r="C403" s="195"/>
      <c r="D403" s="188" t="s">
        <v>153</v>
      </c>
      <c r="E403" s="196" t="s">
        <v>19</v>
      </c>
      <c r="F403" s="197" t="s">
        <v>890</v>
      </c>
      <c r="G403" s="195"/>
      <c r="H403" s="198">
        <v>11.54</v>
      </c>
      <c r="I403" s="199"/>
      <c r="J403" s="195"/>
      <c r="K403" s="195"/>
      <c r="L403" s="200"/>
      <c r="M403" s="201"/>
      <c r="N403" s="202"/>
      <c r="O403" s="202"/>
      <c r="P403" s="202"/>
      <c r="Q403" s="202"/>
      <c r="R403" s="202"/>
      <c r="S403" s="202"/>
      <c r="T403" s="203"/>
      <c r="AT403" s="204" t="s">
        <v>153</v>
      </c>
      <c r="AU403" s="204" t="s">
        <v>82</v>
      </c>
      <c r="AV403" s="13" t="s">
        <v>82</v>
      </c>
      <c r="AW403" s="13" t="s">
        <v>31</v>
      </c>
      <c r="AX403" s="13" t="s">
        <v>72</v>
      </c>
      <c r="AY403" s="204" t="s">
        <v>139</v>
      </c>
    </row>
    <row r="404" spans="1:65" s="14" customFormat="1" ht="11.25">
      <c r="B404" s="205"/>
      <c r="C404" s="206"/>
      <c r="D404" s="188" t="s">
        <v>153</v>
      </c>
      <c r="E404" s="207" t="s">
        <v>19</v>
      </c>
      <c r="F404" s="208" t="s">
        <v>188</v>
      </c>
      <c r="G404" s="206"/>
      <c r="H404" s="209">
        <v>43.417999999999999</v>
      </c>
      <c r="I404" s="210"/>
      <c r="J404" s="206"/>
      <c r="K404" s="206"/>
      <c r="L404" s="211"/>
      <c r="M404" s="212"/>
      <c r="N404" s="213"/>
      <c r="O404" s="213"/>
      <c r="P404" s="213"/>
      <c r="Q404" s="213"/>
      <c r="R404" s="213"/>
      <c r="S404" s="213"/>
      <c r="T404" s="214"/>
      <c r="AT404" s="215" t="s">
        <v>153</v>
      </c>
      <c r="AU404" s="215" t="s">
        <v>82</v>
      </c>
      <c r="AV404" s="14" t="s">
        <v>147</v>
      </c>
      <c r="AW404" s="14" t="s">
        <v>31</v>
      </c>
      <c r="AX404" s="14" t="s">
        <v>80</v>
      </c>
      <c r="AY404" s="215" t="s">
        <v>139</v>
      </c>
    </row>
    <row r="405" spans="1:65" s="2" customFormat="1" ht="14.45" customHeight="1">
      <c r="A405" s="36"/>
      <c r="B405" s="37"/>
      <c r="C405" s="226" t="s">
        <v>652</v>
      </c>
      <c r="D405" s="226" t="s">
        <v>237</v>
      </c>
      <c r="E405" s="227" t="s">
        <v>618</v>
      </c>
      <c r="F405" s="228" t="s">
        <v>619</v>
      </c>
      <c r="G405" s="229" t="s">
        <v>145</v>
      </c>
      <c r="H405" s="230">
        <v>52.101999999999997</v>
      </c>
      <c r="I405" s="231"/>
      <c r="J405" s="232">
        <f>ROUND(I405*H405,2)</f>
        <v>0</v>
      </c>
      <c r="K405" s="228" t="s">
        <v>146</v>
      </c>
      <c r="L405" s="233"/>
      <c r="M405" s="234" t="s">
        <v>19</v>
      </c>
      <c r="N405" s="235" t="s">
        <v>43</v>
      </c>
      <c r="O405" s="66"/>
      <c r="P405" s="184">
        <f>O405*H405</f>
        <v>0</v>
      </c>
      <c r="Q405" s="184">
        <v>1.49E-2</v>
      </c>
      <c r="R405" s="184">
        <f>Q405*H405</f>
        <v>0.7763198</v>
      </c>
      <c r="S405" s="184">
        <v>0</v>
      </c>
      <c r="T405" s="185">
        <f>S405*H405</f>
        <v>0</v>
      </c>
      <c r="U405" s="36"/>
      <c r="V405" s="36"/>
      <c r="W405" s="36"/>
      <c r="X405" s="36"/>
      <c r="Y405" s="36"/>
      <c r="Z405" s="36"/>
      <c r="AA405" s="36"/>
      <c r="AB405" s="36"/>
      <c r="AC405" s="36"/>
      <c r="AD405" s="36"/>
      <c r="AE405" s="36"/>
      <c r="AR405" s="186" t="s">
        <v>240</v>
      </c>
      <c r="AT405" s="186" t="s">
        <v>237</v>
      </c>
      <c r="AU405" s="186" t="s">
        <v>82</v>
      </c>
      <c r="AY405" s="19" t="s">
        <v>139</v>
      </c>
      <c r="BE405" s="187">
        <f>IF(N405="základní",J405,0)</f>
        <v>0</v>
      </c>
      <c r="BF405" s="187">
        <f>IF(N405="snížená",J405,0)</f>
        <v>0</v>
      </c>
      <c r="BG405" s="187">
        <f>IF(N405="zákl. přenesená",J405,0)</f>
        <v>0</v>
      </c>
      <c r="BH405" s="187">
        <f>IF(N405="sníž. přenesená",J405,0)</f>
        <v>0</v>
      </c>
      <c r="BI405" s="187">
        <f>IF(N405="nulová",J405,0)</f>
        <v>0</v>
      </c>
      <c r="BJ405" s="19" t="s">
        <v>80</v>
      </c>
      <c r="BK405" s="187">
        <f>ROUND(I405*H405,2)</f>
        <v>0</v>
      </c>
      <c r="BL405" s="19" t="s">
        <v>206</v>
      </c>
      <c r="BM405" s="186" t="s">
        <v>891</v>
      </c>
    </row>
    <row r="406" spans="1:65" s="2" customFormat="1" ht="11.25">
      <c r="A406" s="36"/>
      <c r="B406" s="37"/>
      <c r="C406" s="38"/>
      <c r="D406" s="188" t="s">
        <v>149</v>
      </c>
      <c r="E406" s="38"/>
      <c r="F406" s="189" t="s">
        <v>619</v>
      </c>
      <c r="G406" s="38"/>
      <c r="H406" s="38"/>
      <c r="I406" s="190"/>
      <c r="J406" s="38"/>
      <c r="K406" s="38"/>
      <c r="L406" s="41"/>
      <c r="M406" s="191"/>
      <c r="N406" s="192"/>
      <c r="O406" s="66"/>
      <c r="P406" s="66"/>
      <c r="Q406" s="66"/>
      <c r="R406" s="66"/>
      <c r="S406" s="66"/>
      <c r="T406" s="67"/>
      <c r="U406" s="36"/>
      <c r="V406" s="36"/>
      <c r="W406" s="36"/>
      <c r="X406" s="36"/>
      <c r="Y406" s="36"/>
      <c r="Z406" s="36"/>
      <c r="AA406" s="36"/>
      <c r="AB406" s="36"/>
      <c r="AC406" s="36"/>
      <c r="AD406" s="36"/>
      <c r="AE406" s="36"/>
      <c r="AT406" s="19" t="s">
        <v>149</v>
      </c>
      <c r="AU406" s="19" t="s">
        <v>82</v>
      </c>
    </row>
    <row r="407" spans="1:65" s="13" customFormat="1" ht="11.25">
      <c r="B407" s="194"/>
      <c r="C407" s="195"/>
      <c r="D407" s="188" t="s">
        <v>153</v>
      </c>
      <c r="E407" s="195"/>
      <c r="F407" s="197" t="s">
        <v>892</v>
      </c>
      <c r="G407" s="195"/>
      <c r="H407" s="198">
        <v>52.101999999999997</v>
      </c>
      <c r="I407" s="199"/>
      <c r="J407" s="195"/>
      <c r="K407" s="195"/>
      <c r="L407" s="200"/>
      <c r="M407" s="201"/>
      <c r="N407" s="202"/>
      <c r="O407" s="202"/>
      <c r="P407" s="202"/>
      <c r="Q407" s="202"/>
      <c r="R407" s="202"/>
      <c r="S407" s="202"/>
      <c r="T407" s="203"/>
      <c r="AT407" s="204" t="s">
        <v>153</v>
      </c>
      <c r="AU407" s="204" t="s">
        <v>82</v>
      </c>
      <c r="AV407" s="13" t="s">
        <v>82</v>
      </c>
      <c r="AW407" s="13" t="s">
        <v>4</v>
      </c>
      <c r="AX407" s="13" t="s">
        <v>80</v>
      </c>
      <c r="AY407" s="204" t="s">
        <v>139</v>
      </c>
    </row>
    <row r="408" spans="1:65" s="2" customFormat="1" ht="14.45" customHeight="1">
      <c r="A408" s="36"/>
      <c r="B408" s="37"/>
      <c r="C408" s="175" t="s">
        <v>657</v>
      </c>
      <c r="D408" s="175" t="s">
        <v>142</v>
      </c>
      <c r="E408" s="176" t="s">
        <v>322</v>
      </c>
      <c r="F408" s="177" t="s">
        <v>323</v>
      </c>
      <c r="G408" s="178" t="s">
        <v>171</v>
      </c>
      <c r="H408" s="179">
        <v>0.77600000000000002</v>
      </c>
      <c r="I408" s="180"/>
      <c r="J408" s="181">
        <f>ROUND(I408*H408,2)</f>
        <v>0</v>
      </c>
      <c r="K408" s="177" t="s">
        <v>146</v>
      </c>
      <c r="L408" s="41"/>
      <c r="M408" s="182" t="s">
        <v>19</v>
      </c>
      <c r="N408" s="183" t="s">
        <v>43</v>
      </c>
      <c r="O408" s="66"/>
      <c r="P408" s="184">
        <f>O408*H408</f>
        <v>0</v>
      </c>
      <c r="Q408" s="184">
        <v>0</v>
      </c>
      <c r="R408" s="184">
        <f>Q408*H408</f>
        <v>0</v>
      </c>
      <c r="S408" s="184">
        <v>0</v>
      </c>
      <c r="T408" s="185">
        <f>S408*H408</f>
        <v>0</v>
      </c>
      <c r="U408" s="36"/>
      <c r="V408" s="36"/>
      <c r="W408" s="36"/>
      <c r="X408" s="36"/>
      <c r="Y408" s="36"/>
      <c r="Z408" s="36"/>
      <c r="AA408" s="36"/>
      <c r="AB408" s="36"/>
      <c r="AC408" s="36"/>
      <c r="AD408" s="36"/>
      <c r="AE408" s="36"/>
      <c r="AR408" s="186" t="s">
        <v>206</v>
      </c>
      <c r="AT408" s="186" t="s">
        <v>142</v>
      </c>
      <c r="AU408" s="186" t="s">
        <v>82</v>
      </c>
      <c r="AY408" s="19" t="s">
        <v>139</v>
      </c>
      <c r="BE408" s="187">
        <f>IF(N408="základní",J408,0)</f>
        <v>0</v>
      </c>
      <c r="BF408" s="187">
        <f>IF(N408="snížená",J408,0)</f>
        <v>0</v>
      </c>
      <c r="BG408" s="187">
        <f>IF(N408="zákl. přenesená",J408,0)</f>
        <v>0</v>
      </c>
      <c r="BH408" s="187">
        <f>IF(N408="sníž. přenesená",J408,0)</f>
        <v>0</v>
      </c>
      <c r="BI408" s="187">
        <f>IF(N408="nulová",J408,0)</f>
        <v>0</v>
      </c>
      <c r="BJ408" s="19" t="s">
        <v>80</v>
      </c>
      <c r="BK408" s="187">
        <f>ROUND(I408*H408,2)</f>
        <v>0</v>
      </c>
      <c r="BL408" s="19" t="s">
        <v>206</v>
      </c>
      <c r="BM408" s="186" t="s">
        <v>893</v>
      </c>
    </row>
    <row r="409" spans="1:65" s="2" customFormat="1" ht="19.5">
      <c r="A409" s="36"/>
      <c r="B409" s="37"/>
      <c r="C409" s="38"/>
      <c r="D409" s="188" t="s">
        <v>149</v>
      </c>
      <c r="E409" s="38"/>
      <c r="F409" s="189" t="s">
        <v>325</v>
      </c>
      <c r="G409" s="38"/>
      <c r="H409" s="38"/>
      <c r="I409" s="190"/>
      <c r="J409" s="38"/>
      <c r="K409" s="38"/>
      <c r="L409" s="41"/>
      <c r="M409" s="191"/>
      <c r="N409" s="192"/>
      <c r="O409" s="66"/>
      <c r="P409" s="66"/>
      <c r="Q409" s="66"/>
      <c r="R409" s="66"/>
      <c r="S409" s="66"/>
      <c r="T409" s="67"/>
      <c r="U409" s="36"/>
      <c r="V409" s="36"/>
      <c r="W409" s="36"/>
      <c r="X409" s="36"/>
      <c r="Y409" s="36"/>
      <c r="Z409" s="36"/>
      <c r="AA409" s="36"/>
      <c r="AB409" s="36"/>
      <c r="AC409" s="36"/>
      <c r="AD409" s="36"/>
      <c r="AE409" s="36"/>
      <c r="AT409" s="19" t="s">
        <v>149</v>
      </c>
      <c r="AU409" s="19" t="s">
        <v>82</v>
      </c>
    </row>
    <row r="410" spans="1:65" s="2" customFormat="1" ht="78">
      <c r="A410" s="36"/>
      <c r="B410" s="37"/>
      <c r="C410" s="38"/>
      <c r="D410" s="188" t="s">
        <v>151</v>
      </c>
      <c r="E410" s="38"/>
      <c r="F410" s="193" t="s">
        <v>252</v>
      </c>
      <c r="G410" s="38"/>
      <c r="H410" s="38"/>
      <c r="I410" s="190"/>
      <c r="J410" s="38"/>
      <c r="K410" s="38"/>
      <c r="L410" s="41"/>
      <c r="M410" s="191"/>
      <c r="N410" s="192"/>
      <c r="O410" s="66"/>
      <c r="P410" s="66"/>
      <c r="Q410" s="66"/>
      <c r="R410" s="66"/>
      <c r="S410" s="66"/>
      <c r="T410" s="67"/>
      <c r="U410" s="36"/>
      <c r="V410" s="36"/>
      <c r="W410" s="36"/>
      <c r="X410" s="36"/>
      <c r="Y410" s="36"/>
      <c r="Z410" s="36"/>
      <c r="AA410" s="36"/>
      <c r="AB410" s="36"/>
      <c r="AC410" s="36"/>
      <c r="AD410" s="36"/>
      <c r="AE410" s="36"/>
      <c r="AT410" s="19" t="s">
        <v>151</v>
      </c>
      <c r="AU410" s="19" t="s">
        <v>82</v>
      </c>
    </row>
    <row r="411" spans="1:65" s="2" customFormat="1" ht="14.45" customHeight="1">
      <c r="A411" s="36"/>
      <c r="B411" s="37"/>
      <c r="C411" s="175" t="s">
        <v>894</v>
      </c>
      <c r="D411" s="175" t="s">
        <v>142</v>
      </c>
      <c r="E411" s="176" t="s">
        <v>625</v>
      </c>
      <c r="F411" s="177" t="s">
        <v>626</v>
      </c>
      <c r="G411" s="178" t="s">
        <v>171</v>
      </c>
      <c r="H411" s="179">
        <v>0.77600000000000002</v>
      </c>
      <c r="I411" s="180"/>
      <c r="J411" s="181">
        <f>ROUND(I411*H411,2)</f>
        <v>0</v>
      </c>
      <c r="K411" s="177" t="s">
        <v>146</v>
      </c>
      <c r="L411" s="41"/>
      <c r="M411" s="182" t="s">
        <v>19</v>
      </c>
      <c r="N411" s="183" t="s">
        <v>43</v>
      </c>
      <c r="O411" s="66"/>
      <c r="P411" s="184">
        <f>O411*H411</f>
        <v>0</v>
      </c>
      <c r="Q411" s="184">
        <v>0</v>
      </c>
      <c r="R411" s="184">
        <f>Q411*H411</f>
        <v>0</v>
      </c>
      <c r="S411" s="184">
        <v>0</v>
      </c>
      <c r="T411" s="185">
        <f>S411*H411</f>
        <v>0</v>
      </c>
      <c r="U411" s="36"/>
      <c r="V411" s="36"/>
      <c r="W411" s="36"/>
      <c r="X411" s="36"/>
      <c r="Y411" s="36"/>
      <c r="Z411" s="36"/>
      <c r="AA411" s="36"/>
      <c r="AB411" s="36"/>
      <c r="AC411" s="36"/>
      <c r="AD411" s="36"/>
      <c r="AE411" s="36"/>
      <c r="AR411" s="186" t="s">
        <v>206</v>
      </c>
      <c r="AT411" s="186" t="s">
        <v>142</v>
      </c>
      <c r="AU411" s="186" t="s">
        <v>82</v>
      </c>
      <c r="AY411" s="19" t="s">
        <v>139</v>
      </c>
      <c r="BE411" s="187">
        <f>IF(N411="základní",J411,0)</f>
        <v>0</v>
      </c>
      <c r="BF411" s="187">
        <f>IF(N411="snížená",J411,0)</f>
        <v>0</v>
      </c>
      <c r="BG411" s="187">
        <f>IF(N411="zákl. přenesená",J411,0)</f>
        <v>0</v>
      </c>
      <c r="BH411" s="187">
        <f>IF(N411="sníž. přenesená",J411,0)</f>
        <v>0</v>
      </c>
      <c r="BI411" s="187">
        <f>IF(N411="nulová",J411,0)</f>
        <v>0</v>
      </c>
      <c r="BJ411" s="19" t="s">
        <v>80</v>
      </c>
      <c r="BK411" s="187">
        <f>ROUND(I411*H411,2)</f>
        <v>0</v>
      </c>
      <c r="BL411" s="19" t="s">
        <v>206</v>
      </c>
      <c r="BM411" s="186" t="s">
        <v>895</v>
      </c>
    </row>
    <row r="412" spans="1:65" s="2" customFormat="1" ht="19.5">
      <c r="A412" s="36"/>
      <c r="B412" s="37"/>
      <c r="C412" s="38"/>
      <c r="D412" s="188" t="s">
        <v>149</v>
      </c>
      <c r="E412" s="38"/>
      <c r="F412" s="189" t="s">
        <v>628</v>
      </c>
      <c r="G412" s="38"/>
      <c r="H412" s="38"/>
      <c r="I412" s="190"/>
      <c r="J412" s="38"/>
      <c r="K412" s="38"/>
      <c r="L412" s="41"/>
      <c r="M412" s="191"/>
      <c r="N412" s="192"/>
      <c r="O412" s="66"/>
      <c r="P412" s="66"/>
      <c r="Q412" s="66"/>
      <c r="R412" s="66"/>
      <c r="S412" s="66"/>
      <c r="T412" s="67"/>
      <c r="U412" s="36"/>
      <c r="V412" s="36"/>
      <c r="W412" s="36"/>
      <c r="X412" s="36"/>
      <c r="Y412" s="36"/>
      <c r="Z412" s="36"/>
      <c r="AA412" s="36"/>
      <c r="AB412" s="36"/>
      <c r="AC412" s="36"/>
      <c r="AD412" s="36"/>
      <c r="AE412" s="36"/>
      <c r="AT412" s="19" t="s">
        <v>149</v>
      </c>
      <c r="AU412" s="19" t="s">
        <v>82</v>
      </c>
    </row>
    <row r="413" spans="1:65" s="2" customFormat="1" ht="78">
      <c r="A413" s="36"/>
      <c r="B413" s="37"/>
      <c r="C413" s="38"/>
      <c r="D413" s="188" t="s">
        <v>151</v>
      </c>
      <c r="E413" s="38"/>
      <c r="F413" s="193" t="s">
        <v>252</v>
      </c>
      <c r="G413" s="38"/>
      <c r="H413" s="38"/>
      <c r="I413" s="190"/>
      <c r="J413" s="38"/>
      <c r="K413" s="38"/>
      <c r="L413" s="41"/>
      <c r="M413" s="191"/>
      <c r="N413" s="192"/>
      <c r="O413" s="66"/>
      <c r="P413" s="66"/>
      <c r="Q413" s="66"/>
      <c r="R413" s="66"/>
      <c r="S413" s="66"/>
      <c r="T413" s="67"/>
      <c r="U413" s="36"/>
      <c r="V413" s="36"/>
      <c r="W413" s="36"/>
      <c r="X413" s="36"/>
      <c r="Y413" s="36"/>
      <c r="Z413" s="36"/>
      <c r="AA413" s="36"/>
      <c r="AB413" s="36"/>
      <c r="AC413" s="36"/>
      <c r="AD413" s="36"/>
      <c r="AE413" s="36"/>
      <c r="AT413" s="19" t="s">
        <v>151</v>
      </c>
      <c r="AU413" s="19" t="s">
        <v>82</v>
      </c>
    </row>
    <row r="414" spans="1:65" s="12" customFormat="1" ht="22.9" customHeight="1">
      <c r="B414" s="159"/>
      <c r="C414" s="160"/>
      <c r="D414" s="161" t="s">
        <v>71</v>
      </c>
      <c r="E414" s="173" t="s">
        <v>629</v>
      </c>
      <c r="F414" s="173" t="s">
        <v>630</v>
      </c>
      <c r="G414" s="160"/>
      <c r="H414" s="160"/>
      <c r="I414" s="163"/>
      <c r="J414" s="174">
        <f>BK414</f>
        <v>0</v>
      </c>
      <c r="K414" s="160"/>
      <c r="L414" s="165"/>
      <c r="M414" s="166"/>
      <c r="N414" s="167"/>
      <c r="O414" s="167"/>
      <c r="P414" s="168">
        <f>SUM(P415:P441)</f>
        <v>0</v>
      </c>
      <c r="Q414" s="167"/>
      <c r="R414" s="168">
        <f>SUM(R415:R441)</f>
        <v>2.4150000000000001E-2</v>
      </c>
      <c r="S414" s="167"/>
      <c r="T414" s="169">
        <f>SUM(T415:T441)</f>
        <v>0</v>
      </c>
      <c r="AR414" s="170" t="s">
        <v>82</v>
      </c>
      <c r="AT414" s="171" t="s">
        <v>71</v>
      </c>
      <c r="AU414" s="171" t="s">
        <v>80</v>
      </c>
      <c r="AY414" s="170" t="s">
        <v>139</v>
      </c>
      <c r="BK414" s="172">
        <f>SUM(BK415:BK441)</f>
        <v>0</v>
      </c>
    </row>
    <row r="415" spans="1:65" s="2" customFormat="1" ht="14.45" customHeight="1">
      <c r="A415" s="36"/>
      <c r="B415" s="37"/>
      <c r="C415" s="175" t="s">
        <v>896</v>
      </c>
      <c r="D415" s="175" t="s">
        <v>142</v>
      </c>
      <c r="E415" s="176" t="s">
        <v>897</v>
      </c>
      <c r="F415" s="177" t="s">
        <v>898</v>
      </c>
      <c r="G415" s="178" t="s">
        <v>159</v>
      </c>
      <c r="H415" s="179">
        <v>1</v>
      </c>
      <c r="I415" s="180"/>
      <c r="J415" s="181">
        <f>ROUND(I415*H415,2)</f>
        <v>0</v>
      </c>
      <c r="K415" s="177" t="s">
        <v>19</v>
      </c>
      <c r="L415" s="41"/>
      <c r="M415" s="182" t="s">
        <v>19</v>
      </c>
      <c r="N415" s="183" t="s">
        <v>43</v>
      </c>
      <c r="O415" s="66"/>
      <c r="P415" s="184">
        <f>O415*H415</f>
        <v>0</v>
      </c>
      <c r="Q415" s="184">
        <v>0</v>
      </c>
      <c r="R415" s="184">
        <f>Q415*H415</f>
        <v>0</v>
      </c>
      <c r="S415" s="184">
        <v>0</v>
      </c>
      <c r="T415" s="185">
        <f>S415*H415</f>
        <v>0</v>
      </c>
      <c r="U415" s="36"/>
      <c r="V415" s="36"/>
      <c r="W415" s="36"/>
      <c r="X415" s="36"/>
      <c r="Y415" s="36"/>
      <c r="Z415" s="36"/>
      <c r="AA415" s="36"/>
      <c r="AB415" s="36"/>
      <c r="AC415" s="36"/>
      <c r="AD415" s="36"/>
      <c r="AE415" s="36"/>
      <c r="AR415" s="186" t="s">
        <v>206</v>
      </c>
      <c r="AT415" s="186" t="s">
        <v>142</v>
      </c>
      <c r="AU415" s="186" t="s">
        <v>82</v>
      </c>
      <c r="AY415" s="19" t="s">
        <v>139</v>
      </c>
      <c r="BE415" s="187">
        <f>IF(N415="základní",J415,0)</f>
        <v>0</v>
      </c>
      <c r="BF415" s="187">
        <f>IF(N415="snížená",J415,0)</f>
        <v>0</v>
      </c>
      <c r="BG415" s="187">
        <f>IF(N415="zákl. přenesená",J415,0)</f>
        <v>0</v>
      </c>
      <c r="BH415" s="187">
        <f>IF(N415="sníž. přenesená",J415,0)</f>
        <v>0</v>
      </c>
      <c r="BI415" s="187">
        <f>IF(N415="nulová",J415,0)</f>
        <v>0</v>
      </c>
      <c r="BJ415" s="19" t="s">
        <v>80</v>
      </c>
      <c r="BK415" s="187">
        <f>ROUND(I415*H415,2)</f>
        <v>0</v>
      </c>
      <c r="BL415" s="19" t="s">
        <v>206</v>
      </c>
      <c r="BM415" s="186" t="s">
        <v>899</v>
      </c>
    </row>
    <row r="416" spans="1:65" s="2" customFormat="1" ht="11.25">
      <c r="A416" s="36"/>
      <c r="B416" s="37"/>
      <c r="C416" s="38"/>
      <c r="D416" s="188" t="s">
        <v>149</v>
      </c>
      <c r="E416" s="38"/>
      <c r="F416" s="189" t="s">
        <v>900</v>
      </c>
      <c r="G416" s="38"/>
      <c r="H416" s="38"/>
      <c r="I416" s="190"/>
      <c r="J416" s="38"/>
      <c r="K416" s="38"/>
      <c r="L416" s="41"/>
      <c r="M416" s="191"/>
      <c r="N416" s="192"/>
      <c r="O416" s="66"/>
      <c r="P416" s="66"/>
      <c r="Q416" s="66"/>
      <c r="R416" s="66"/>
      <c r="S416" s="66"/>
      <c r="T416" s="67"/>
      <c r="U416" s="36"/>
      <c r="V416" s="36"/>
      <c r="W416" s="36"/>
      <c r="X416" s="36"/>
      <c r="Y416" s="36"/>
      <c r="Z416" s="36"/>
      <c r="AA416" s="36"/>
      <c r="AB416" s="36"/>
      <c r="AC416" s="36"/>
      <c r="AD416" s="36"/>
      <c r="AE416" s="36"/>
      <c r="AT416" s="19" t="s">
        <v>149</v>
      </c>
      <c r="AU416" s="19" t="s">
        <v>82</v>
      </c>
    </row>
    <row r="417" spans="1:65" s="2" customFormat="1" ht="14.45" customHeight="1">
      <c r="A417" s="36"/>
      <c r="B417" s="37"/>
      <c r="C417" s="175" t="s">
        <v>901</v>
      </c>
      <c r="D417" s="175" t="s">
        <v>142</v>
      </c>
      <c r="E417" s="176" t="s">
        <v>902</v>
      </c>
      <c r="F417" s="177" t="s">
        <v>903</v>
      </c>
      <c r="G417" s="178" t="s">
        <v>273</v>
      </c>
      <c r="H417" s="179">
        <v>1</v>
      </c>
      <c r="I417" s="180"/>
      <c r="J417" s="181">
        <f>ROUND(I417*H417,2)</f>
        <v>0</v>
      </c>
      <c r="K417" s="177" t="s">
        <v>19</v>
      </c>
      <c r="L417" s="41"/>
      <c r="M417" s="182" t="s">
        <v>19</v>
      </c>
      <c r="N417" s="183" t="s">
        <v>43</v>
      </c>
      <c r="O417" s="66"/>
      <c r="P417" s="184">
        <f>O417*H417</f>
        <v>0</v>
      </c>
      <c r="Q417" s="184">
        <v>4.0000000000000003E-5</v>
      </c>
      <c r="R417" s="184">
        <f>Q417*H417</f>
        <v>4.0000000000000003E-5</v>
      </c>
      <c r="S417" s="184">
        <v>0</v>
      </c>
      <c r="T417" s="185">
        <f>S417*H417</f>
        <v>0</v>
      </c>
      <c r="U417" s="36"/>
      <c r="V417" s="36"/>
      <c r="W417" s="36"/>
      <c r="X417" s="36"/>
      <c r="Y417" s="36"/>
      <c r="Z417" s="36"/>
      <c r="AA417" s="36"/>
      <c r="AB417" s="36"/>
      <c r="AC417" s="36"/>
      <c r="AD417" s="36"/>
      <c r="AE417" s="36"/>
      <c r="AR417" s="186" t="s">
        <v>206</v>
      </c>
      <c r="AT417" s="186" t="s">
        <v>142</v>
      </c>
      <c r="AU417" s="186" t="s">
        <v>82</v>
      </c>
      <c r="AY417" s="19" t="s">
        <v>139</v>
      </c>
      <c r="BE417" s="187">
        <f>IF(N417="základní",J417,0)</f>
        <v>0</v>
      </c>
      <c r="BF417" s="187">
        <f>IF(N417="snížená",J417,0)</f>
        <v>0</v>
      </c>
      <c r="BG417" s="187">
        <f>IF(N417="zákl. přenesená",J417,0)</f>
        <v>0</v>
      </c>
      <c r="BH417" s="187">
        <f>IF(N417="sníž. přenesená",J417,0)</f>
        <v>0</v>
      </c>
      <c r="BI417" s="187">
        <f>IF(N417="nulová",J417,0)</f>
        <v>0</v>
      </c>
      <c r="BJ417" s="19" t="s">
        <v>80</v>
      </c>
      <c r="BK417" s="187">
        <f>ROUND(I417*H417,2)</f>
        <v>0</v>
      </c>
      <c r="BL417" s="19" t="s">
        <v>206</v>
      </c>
      <c r="BM417" s="186" t="s">
        <v>904</v>
      </c>
    </row>
    <row r="418" spans="1:65" s="2" customFormat="1" ht="11.25">
      <c r="A418" s="36"/>
      <c r="B418" s="37"/>
      <c r="C418" s="38"/>
      <c r="D418" s="188" t="s">
        <v>149</v>
      </c>
      <c r="E418" s="38"/>
      <c r="F418" s="189" t="s">
        <v>903</v>
      </c>
      <c r="G418" s="38"/>
      <c r="H418" s="38"/>
      <c r="I418" s="190"/>
      <c r="J418" s="38"/>
      <c r="K418" s="38"/>
      <c r="L418" s="41"/>
      <c r="M418" s="191"/>
      <c r="N418" s="192"/>
      <c r="O418" s="66"/>
      <c r="P418" s="66"/>
      <c r="Q418" s="66"/>
      <c r="R418" s="66"/>
      <c r="S418" s="66"/>
      <c r="T418" s="67"/>
      <c r="U418" s="36"/>
      <c r="V418" s="36"/>
      <c r="W418" s="36"/>
      <c r="X418" s="36"/>
      <c r="Y418" s="36"/>
      <c r="Z418" s="36"/>
      <c r="AA418" s="36"/>
      <c r="AB418" s="36"/>
      <c r="AC418" s="36"/>
      <c r="AD418" s="36"/>
      <c r="AE418" s="36"/>
      <c r="AT418" s="19" t="s">
        <v>149</v>
      </c>
      <c r="AU418" s="19" t="s">
        <v>82</v>
      </c>
    </row>
    <row r="419" spans="1:65" s="2" customFormat="1" ht="29.25">
      <c r="A419" s="36"/>
      <c r="B419" s="37"/>
      <c r="C419" s="38"/>
      <c r="D419" s="188" t="s">
        <v>151</v>
      </c>
      <c r="E419" s="38"/>
      <c r="F419" s="193" t="s">
        <v>905</v>
      </c>
      <c r="G419" s="38"/>
      <c r="H419" s="38"/>
      <c r="I419" s="190"/>
      <c r="J419" s="38"/>
      <c r="K419" s="38"/>
      <c r="L419" s="41"/>
      <c r="M419" s="191"/>
      <c r="N419" s="192"/>
      <c r="O419" s="66"/>
      <c r="P419" s="66"/>
      <c r="Q419" s="66"/>
      <c r="R419" s="66"/>
      <c r="S419" s="66"/>
      <c r="T419" s="67"/>
      <c r="U419" s="36"/>
      <c r="V419" s="36"/>
      <c r="W419" s="36"/>
      <c r="X419" s="36"/>
      <c r="Y419" s="36"/>
      <c r="Z419" s="36"/>
      <c r="AA419" s="36"/>
      <c r="AB419" s="36"/>
      <c r="AC419" s="36"/>
      <c r="AD419" s="36"/>
      <c r="AE419" s="36"/>
      <c r="AT419" s="19" t="s">
        <v>151</v>
      </c>
      <c r="AU419" s="19" t="s">
        <v>82</v>
      </c>
    </row>
    <row r="420" spans="1:65" s="2" customFormat="1" ht="14.45" customHeight="1">
      <c r="A420" s="36"/>
      <c r="B420" s="37"/>
      <c r="C420" s="175" t="s">
        <v>906</v>
      </c>
      <c r="D420" s="175" t="s">
        <v>142</v>
      </c>
      <c r="E420" s="176" t="s">
        <v>907</v>
      </c>
      <c r="F420" s="177" t="s">
        <v>908</v>
      </c>
      <c r="G420" s="178" t="s">
        <v>909</v>
      </c>
      <c r="H420" s="179">
        <v>3</v>
      </c>
      <c r="I420" s="180"/>
      <c r="J420" s="181">
        <f>ROUND(I420*H420,2)</f>
        <v>0</v>
      </c>
      <c r="K420" s="177" t="s">
        <v>146</v>
      </c>
      <c r="L420" s="41"/>
      <c r="M420" s="182" t="s">
        <v>19</v>
      </c>
      <c r="N420" s="183" t="s">
        <v>43</v>
      </c>
      <c r="O420" s="66"/>
      <c r="P420" s="184">
        <f>O420*H420</f>
        <v>0</v>
      </c>
      <c r="Q420" s="184">
        <v>6.9999999999999994E-5</v>
      </c>
      <c r="R420" s="184">
        <f>Q420*H420</f>
        <v>2.0999999999999998E-4</v>
      </c>
      <c r="S420" s="184">
        <v>0</v>
      </c>
      <c r="T420" s="185">
        <f>S420*H420</f>
        <v>0</v>
      </c>
      <c r="U420" s="36"/>
      <c r="V420" s="36"/>
      <c r="W420" s="36"/>
      <c r="X420" s="36"/>
      <c r="Y420" s="36"/>
      <c r="Z420" s="36"/>
      <c r="AA420" s="36"/>
      <c r="AB420" s="36"/>
      <c r="AC420" s="36"/>
      <c r="AD420" s="36"/>
      <c r="AE420" s="36"/>
      <c r="AR420" s="186" t="s">
        <v>206</v>
      </c>
      <c r="AT420" s="186" t="s">
        <v>142</v>
      </c>
      <c r="AU420" s="186" t="s">
        <v>82</v>
      </c>
      <c r="AY420" s="19" t="s">
        <v>139</v>
      </c>
      <c r="BE420" s="187">
        <f>IF(N420="základní",J420,0)</f>
        <v>0</v>
      </c>
      <c r="BF420" s="187">
        <f>IF(N420="snížená",J420,0)</f>
        <v>0</v>
      </c>
      <c r="BG420" s="187">
        <f>IF(N420="zákl. přenesená",J420,0)</f>
        <v>0</v>
      </c>
      <c r="BH420" s="187">
        <f>IF(N420="sníž. přenesená",J420,0)</f>
        <v>0</v>
      </c>
      <c r="BI420" s="187">
        <f>IF(N420="nulová",J420,0)</f>
        <v>0</v>
      </c>
      <c r="BJ420" s="19" t="s">
        <v>80</v>
      </c>
      <c r="BK420" s="187">
        <f>ROUND(I420*H420,2)</f>
        <v>0</v>
      </c>
      <c r="BL420" s="19" t="s">
        <v>206</v>
      </c>
      <c r="BM420" s="186" t="s">
        <v>910</v>
      </c>
    </row>
    <row r="421" spans="1:65" s="2" customFormat="1" ht="11.25">
      <c r="A421" s="36"/>
      <c r="B421" s="37"/>
      <c r="C421" s="38"/>
      <c r="D421" s="188" t="s">
        <v>149</v>
      </c>
      <c r="E421" s="38"/>
      <c r="F421" s="189" t="s">
        <v>911</v>
      </c>
      <c r="G421" s="38"/>
      <c r="H421" s="38"/>
      <c r="I421" s="190"/>
      <c r="J421" s="38"/>
      <c r="K421" s="38"/>
      <c r="L421" s="41"/>
      <c r="M421" s="191"/>
      <c r="N421" s="192"/>
      <c r="O421" s="66"/>
      <c r="P421" s="66"/>
      <c r="Q421" s="66"/>
      <c r="R421" s="66"/>
      <c r="S421" s="66"/>
      <c r="T421" s="67"/>
      <c r="U421" s="36"/>
      <c r="V421" s="36"/>
      <c r="W421" s="36"/>
      <c r="X421" s="36"/>
      <c r="Y421" s="36"/>
      <c r="Z421" s="36"/>
      <c r="AA421" s="36"/>
      <c r="AB421" s="36"/>
      <c r="AC421" s="36"/>
      <c r="AD421" s="36"/>
      <c r="AE421" s="36"/>
      <c r="AT421" s="19" t="s">
        <v>149</v>
      </c>
      <c r="AU421" s="19" t="s">
        <v>82</v>
      </c>
    </row>
    <row r="422" spans="1:65" s="2" customFormat="1" ht="29.25">
      <c r="A422" s="36"/>
      <c r="B422" s="37"/>
      <c r="C422" s="38"/>
      <c r="D422" s="188" t="s">
        <v>151</v>
      </c>
      <c r="E422" s="38"/>
      <c r="F422" s="193" t="s">
        <v>912</v>
      </c>
      <c r="G422" s="38"/>
      <c r="H422" s="38"/>
      <c r="I422" s="190"/>
      <c r="J422" s="38"/>
      <c r="K422" s="38"/>
      <c r="L422" s="41"/>
      <c r="M422" s="191"/>
      <c r="N422" s="192"/>
      <c r="O422" s="66"/>
      <c r="P422" s="66"/>
      <c r="Q422" s="66"/>
      <c r="R422" s="66"/>
      <c r="S422" s="66"/>
      <c r="T422" s="67"/>
      <c r="U422" s="36"/>
      <c r="V422" s="36"/>
      <c r="W422" s="36"/>
      <c r="X422" s="36"/>
      <c r="Y422" s="36"/>
      <c r="Z422" s="36"/>
      <c r="AA422" s="36"/>
      <c r="AB422" s="36"/>
      <c r="AC422" s="36"/>
      <c r="AD422" s="36"/>
      <c r="AE422" s="36"/>
      <c r="AT422" s="19" t="s">
        <v>151</v>
      </c>
      <c r="AU422" s="19" t="s">
        <v>82</v>
      </c>
    </row>
    <row r="423" spans="1:65" s="15" customFormat="1" ht="11.25">
      <c r="B423" s="216"/>
      <c r="C423" s="217"/>
      <c r="D423" s="188" t="s">
        <v>153</v>
      </c>
      <c r="E423" s="218" t="s">
        <v>19</v>
      </c>
      <c r="F423" s="219" t="s">
        <v>913</v>
      </c>
      <c r="G423" s="217"/>
      <c r="H423" s="218" t="s">
        <v>19</v>
      </c>
      <c r="I423" s="220"/>
      <c r="J423" s="217"/>
      <c r="K423" s="217"/>
      <c r="L423" s="221"/>
      <c r="M423" s="222"/>
      <c r="N423" s="223"/>
      <c r="O423" s="223"/>
      <c r="P423" s="223"/>
      <c r="Q423" s="223"/>
      <c r="R423" s="223"/>
      <c r="S423" s="223"/>
      <c r="T423" s="224"/>
      <c r="AT423" s="225" t="s">
        <v>153</v>
      </c>
      <c r="AU423" s="225" t="s">
        <v>82</v>
      </c>
      <c r="AV423" s="15" t="s">
        <v>80</v>
      </c>
      <c r="AW423" s="15" t="s">
        <v>31</v>
      </c>
      <c r="AX423" s="15" t="s">
        <v>72</v>
      </c>
      <c r="AY423" s="225" t="s">
        <v>139</v>
      </c>
    </row>
    <row r="424" spans="1:65" s="13" customFormat="1" ht="11.25">
      <c r="B424" s="194"/>
      <c r="C424" s="195"/>
      <c r="D424" s="188" t="s">
        <v>153</v>
      </c>
      <c r="E424" s="196" t="s">
        <v>19</v>
      </c>
      <c r="F424" s="197" t="s">
        <v>914</v>
      </c>
      <c r="G424" s="195"/>
      <c r="H424" s="198">
        <v>3</v>
      </c>
      <c r="I424" s="199"/>
      <c r="J424" s="195"/>
      <c r="K424" s="195"/>
      <c r="L424" s="200"/>
      <c r="M424" s="201"/>
      <c r="N424" s="202"/>
      <c r="O424" s="202"/>
      <c r="P424" s="202"/>
      <c r="Q424" s="202"/>
      <c r="R424" s="202"/>
      <c r="S424" s="202"/>
      <c r="T424" s="203"/>
      <c r="AT424" s="204" t="s">
        <v>153</v>
      </c>
      <c r="AU424" s="204" t="s">
        <v>82</v>
      </c>
      <c r="AV424" s="13" t="s">
        <v>82</v>
      </c>
      <c r="AW424" s="13" t="s">
        <v>31</v>
      </c>
      <c r="AX424" s="13" t="s">
        <v>72</v>
      </c>
      <c r="AY424" s="204" t="s">
        <v>139</v>
      </c>
    </row>
    <row r="425" spans="1:65" s="14" customFormat="1" ht="11.25">
      <c r="B425" s="205"/>
      <c r="C425" s="206"/>
      <c r="D425" s="188" t="s">
        <v>153</v>
      </c>
      <c r="E425" s="207" t="s">
        <v>19</v>
      </c>
      <c r="F425" s="208" t="s">
        <v>188</v>
      </c>
      <c r="G425" s="206"/>
      <c r="H425" s="209">
        <v>3</v>
      </c>
      <c r="I425" s="210"/>
      <c r="J425" s="206"/>
      <c r="K425" s="206"/>
      <c r="L425" s="211"/>
      <c r="M425" s="212"/>
      <c r="N425" s="213"/>
      <c r="O425" s="213"/>
      <c r="P425" s="213"/>
      <c r="Q425" s="213"/>
      <c r="R425" s="213"/>
      <c r="S425" s="213"/>
      <c r="T425" s="214"/>
      <c r="AT425" s="215" t="s">
        <v>153</v>
      </c>
      <c r="AU425" s="215" t="s">
        <v>82</v>
      </c>
      <c r="AV425" s="14" t="s">
        <v>147</v>
      </c>
      <c r="AW425" s="14" t="s">
        <v>31</v>
      </c>
      <c r="AX425" s="14" t="s">
        <v>80</v>
      </c>
      <c r="AY425" s="215" t="s">
        <v>139</v>
      </c>
    </row>
    <row r="426" spans="1:65" s="2" customFormat="1" ht="14.45" customHeight="1">
      <c r="A426" s="36"/>
      <c r="B426" s="37"/>
      <c r="C426" s="226" t="s">
        <v>915</v>
      </c>
      <c r="D426" s="226" t="s">
        <v>237</v>
      </c>
      <c r="E426" s="227" t="s">
        <v>916</v>
      </c>
      <c r="F426" s="228" t="s">
        <v>917</v>
      </c>
      <c r="G426" s="229" t="s">
        <v>273</v>
      </c>
      <c r="H426" s="230">
        <v>1</v>
      </c>
      <c r="I426" s="231"/>
      <c r="J426" s="232">
        <f>ROUND(I426*H426,2)</f>
        <v>0</v>
      </c>
      <c r="K426" s="228" t="s">
        <v>19</v>
      </c>
      <c r="L426" s="233"/>
      <c r="M426" s="234" t="s">
        <v>19</v>
      </c>
      <c r="N426" s="235" t="s">
        <v>43</v>
      </c>
      <c r="O426" s="66"/>
      <c r="P426" s="184">
        <f>O426*H426</f>
        <v>0</v>
      </c>
      <c r="Q426" s="184">
        <v>3.0000000000000001E-3</v>
      </c>
      <c r="R426" s="184">
        <f>Q426*H426</f>
        <v>3.0000000000000001E-3</v>
      </c>
      <c r="S426" s="184">
        <v>0</v>
      </c>
      <c r="T426" s="185">
        <f>S426*H426</f>
        <v>0</v>
      </c>
      <c r="U426" s="36"/>
      <c r="V426" s="36"/>
      <c r="W426" s="36"/>
      <c r="X426" s="36"/>
      <c r="Y426" s="36"/>
      <c r="Z426" s="36"/>
      <c r="AA426" s="36"/>
      <c r="AB426" s="36"/>
      <c r="AC426" s="36"/>
      <c r="AD426" s="36"/>
      <c r="AE426" s="36"/>
      <c r="AR426" s="186" t="s">
        <v>240</v>
      </c>
      <c r="AT426" s="186" t="s">
        <v>237</v>
      </c>
      <c r="AU426" s="186" t="s">
        <v>82</v>
      </c>
      <c r="AY426" s="19" t="s">
        <v>139</v>
      </c>
      <c r="BE426" s="187">
        <f>IF(N426="základní",J426,0)</f>
        <v>0</v>
      </c>
      <c r="BF426" s="187">
        <f>IF(N426="snížená",J426,0)</f>
        <v>0</v>
      </c>
      <c r="BG426" s="187">
        <f>IF(N426="zákl. přenesená",J426,0)</f>
        <v>0</v>
      </c>
      <c r="BH426" s="187">
        <f>IF(N426="sníž. přenesená",J426,0)</f>
        <v>0</v>
      </c>
      <c r="BI426" s="187">
        <f>IF(N426="nulová",J426,0)</f>
        <v>0</v>
      </c>
      <c r="BJ426" s="19" t="s">
        <v>80</v>
      </c>
      <c r="BK426" s="187">
        <f>ROUND(I426*H426,2)</f>
        <v>0</v>
      </c>
      <c r="BL426" s="19" t="s">
        <v>206</v>
      </c>
      <c r="BM426" s="186" t="s">
        <v>918</v>
      </c>
    </row>
    <row r="427" spans="1:65" s="2" customFormat="1" ht="11.25">
      <c r="A427" s="36"/>
      <c r="B427" s="37"/>
      <c r="C427" s="38"/>
      <c r="D427" s="188" t="s">
        <v>149</v>
      </c>
      <c r="E427" s="38"/>
      <c r="F427" s="189" t="s">
        <v>917</v>
      </c>
      <c r="G427" s="38"/>
      <c r="H427" s="38"/>
      <c r="I427" s="190"/>
      <c r="J427" s="38"/>
      <c r="K427" s="38"/>
      <c r="L427" s="41"/>
      <c r="M427" s="191"/>
      <c r="N427" s="192"/>
      <c r="O427" s="66"/>
      <c r="P427" s="66"/>
      <c r="Q427" s="66"/>
      <c r="R427" s="66"/>
      <c r="S427" s="66"/>
      <c r="T427" s="67"/>
      <c r="U427" s="36"/>
      <c r="V427" s="36"/>
      <c r="W427" s="36"/>
      <c r="X427" s="36"/>
      <c r="Y427" s="36"/>
      <c r="Z427" s="36"/>
      <c r="AA427" s="36"/>
      <c r="AB427" s="36"/>
      <c r="AC427" s="36"/>
      <c r="AD427" s="36"/>
      <c r="AE427" s="36"/>
      <c r="AT427" s="19" t="s">
        <v>149</v>
      </c>
      <c r="AU427" s="19" t="s">
        <v>82</v>
      </c>
    </row>
    <row r="428" spans="1:65" s="2" customFormat="1" ht="14.45" customHeight="1">
      <c r="A428" s="36"/>
      <c r="B428" s="37"/>
      <c r="C428" s="175" t="s">
        <v>919</v>
      </c>
      <c r="D428" s="175" t="s">
        <v>142</v>
      </c>
      <c r="E428" s="176" t="s">
        <v>920</v>
      </c>
      <c r="F428" s="177" t="s">
        <v>921</v>
      </c>
      <c r="G428" s="178" t="s">
        <v>909</v>
      </c>
      <c r="H428" s="179">
        <v>15</v>
      </c>
      <c r="I428" s="180"/>
      <c r="J428" s="181">
        <f>ROUND(I428*H428,2)</f>
        <v>0</v>
      </c>
      <c r="K428" s="177" t="s">
        <v>146</v>
      </c>
      <c r="L428" s="41"/>
      <c r="M428" s="182" t="s">
        <v>19</v>
      </c>
      <c r="N428" s="183" t="s">
        <v>43</v>
      </c>
      <c r="O428" s="66"/>
      <c r="P428" s="184">
        <f>O428*H428</f>
        <v>0</v>
      </c>
      <c r="Q428" s="184">
        <v>6.0000000000000002E-5</v>
      </c>
      <c r="R428" s="184">
        <f>Q428*H428</f>
        <v>8.9999999999999998E-4</v>
      </c>
      <c r="S428" s="184">
        <v>0</v>
      </c>
      <c r="T428" s="185">
        <f>S428*H428</f>
        <v>0</v>
      </c>
      <c r="U428" s="36"/>
      <c r="V428" s="36"/>
      <c r="W428" s="36"/>
      <c r="X428" s="36"/>
      <c r="Y428" s="36"/>
      <c r="Z428" s="36"/>
      <c r="AA428" s="36"/>
      <c r="AB428" s="36"/>
      <c r="AC428" s="36"/>
      <c r="AD428" s="36"/>
      <c r="AE428" s="36"/>
      <c r="AR428" s="186" t="s">
        <v>206</v>
      </c>
      <c r="AT428" s="186" t="s">
        <v>142</v>
      </c>
      <c r="AU428" s="186" t="s">
        <v>82</v>
      </c>
      <c r="AY428" s="19" t="s">
        <v>139</v>
      </c>
      <c r="BE428" s="187">
        <f>IF(N428="základní",J428,0)</f>
        <v>0</v>
      </c>
      <c r="BF428" s="187">
        <f>IF(N428="snížená",J428,0)</f>
        <v>0</v>
      </c>
      <c r="BG428" s="187">
        <f>IF(N428="zákl. přenesená",J428,0)</f>
        <v>0</v>
      </c>
      <c r="BH428" s="187">
        <f>IF(N428="sníž. přenesená",J428,0)</f>
        <v>0</v>
      </c>
      <c r="BI428" s="187">
        <f>IF(N428="nulová",J428,0)</f>
        <v>0</v>
      </c>
      <c r="BJ428" s="19" t="s">
        <v>80</v>
      </c>
      <c r="BK428" s="187">
        <f>ROUND(I428*H428,2)</f>
        <v>0</v>
      </c>
      <c r="BL428" s="19" t="s">
        <v>206</v>
      </c>
      <c r="BM428" s="186" t="s">
        <v>922</v>
      </c>
    </row>
    <row r="429" spans="1:65" s="2" customFormat="1" ht="11.25">
      <c r="A429" s="36"/>
      <c r="B429" s="37"/>
      <c r="C429" s="38"/>
      <c r="D429" s="188" t="s">
        <v>149</v>
      </c>
      <c r="E429" s="38"/>
      <c r="F429" s="189" t="s">
        <v>923</v>
      </c>
      <c r="G429" s="38"/>
      <c r="H429" s="38"/>
      <c r="I429" s="190"/>
      <c r="J429" s="38"/>
      <c r="K429" s="38"/>
      <c r="L429" s="41"/>
      <c r="M429" s="191"/>
      <c r="N429" s="192"/>
      <c r="O429" s="66"/>
      <c r="P429" s="66"/>
      <c r="Q429" s="66"/>
      <c r="R429" s="66"/>
      <c r="S429" s="66"/>
      <c r="T429" s="67"/>
      <c r="U429" s="36"/>
      <c r="V429" s="36"/>
      <c r="W429" s="36"/>
      <c r="X429" s="36"/>
      <c r="Y429" s="36"/>
      <c r="Z429" s="36"/>
      <c r="AA429" s="36"/>
      <c r="AB429" s="36"/>
      <c r="AC429" s="36"/>
      <c r="AD429" s="36"/>
      <c r="AE429" s="36"/>
      <c r="AT429" s="19" t="s">
        <v>149</v>
      </c>
      <c r="AU429" s="19" t="s">
        <v>82</v>
      </c>
    </row>
    <row r="430" spans="1:65" s="2" customFormat="1" ht="29.25">
      <c r="A430" s="36"/>
      <c r="B430" s="37"/>
      <c r="C430" s="38"/>
      <c r="D430" s="188" t="s">
        <v>151</v>
      </c>
      <c r="E430" s="38"/>
      <c r="F430" s="193" t="s">
        <v>912</v>
      </c>
      <c r="G430" s="38"/>
      <c r="H430" s="38"/>
      <c r="I430" s="190"/>
      <c r="J430" s="38"/>
      <c r="K430" s="38"/>
      <c r="L430" s="41"/>
      <c r="M430" s="191"/>
      <c r="N430" s="192"/>
      <c r="O430" s="66"/>
      <c r="P430" s="66"/>
      <c r="Q430" s="66"/>
      <c r="R430" s="66"/>
      <c r="S430" s="66"/>
      <c r="T430" s="67"/>
      <c r="U430" s="36"/>
      <c r="V430" s="36"/>
      <c r="W430" s="36"/>
      <c r="X430" s="36"/>
      <c r="Y430" s="36"/>
      <c r="Z430" s="36"/>
      <c r="AA430" s="36"/>
      <c r="AB430" s="36"/>
      <c r="AC430" s="36"/>
      <c r="AD430" s="36"/>
      <c r="AE430" s="36"/>
      <c r="AT430" s="19" t="s">
        <v>151</v>
      </c>
      <c r="AU430" s="19" t="s">
        <v>82</v>
      </c>
    </row>
    <row r="431" spans="1:65" s="15" customFormat="1" ht="11.25">
      <c r="B431" s="216"/>
      <c r="C431" s="217"/>
      <c r="D431" s="188" t="s">
        <v>153</v>
      </c>
      <c r="E431" s="218" t="s">
        <v>19</v>
      </c>
      <c r="F431" s="219" t="s">
        <v>924</v>
      </c>
      <c r="G431" s="217"/>
      <c r="H431" s="218" t="s">
        <v>19</v>
      </c>
      <c r="I431" s="220"/>
      <c r="J431" s="217"/>
      <c r="K431" s="217"/>
      <c r="L431" s="221"/>
      <c r="M431" s="222"/>
      <c r="N431" s="223"/>
      <c r="O431" s="223"/>
      <c r="P431" s="223"/>
      <c r="Q431" s="223"/>
      <c r="R431" s="223"/>
      <c r="S431" s="223"/>
      <c r="T431" s="224"/>
      <c r="AT431" s="225" t="s">
        <v>153</v>
      </c>
      <c r="AU431" s="225" t="s">
        <v>82</v>
      </c>
      <c r="AV431" s="15" t="s">
        <v>80</v>
      </c>
      <c r="AW431" s="15" t="s">
        <v>31</v>
      </c>
      <c r="AX431" s="15" t="s">
        <v>72</v>
      </c>
      <c r="AY431" s="225" t="s">
        <v>139</v>
      </c>
    </row>
    <row r="432" spans="1:65" s="13" customFormat="1" ht="11.25">
      <c r="B432" s="194"/>
      <c r="C432" s="195"/>
      <c r="D432" s="188" t="s">
        <v>153</v>
      </c>
      <c r="E432" s="196" t="s">
        <v>19</v>
      </c>
      <c r="F432" s="197" t="s">
        <v>8</v>
      </c>
      <c r="G432" s="195"/>
      <c r="H432" s="198">
        <v>15</v>
      </c>
      <c r="I432" s="199"/>
      <c r="J432" s="195"/>
      <c r="K432" s="195"/>
      <c r="L432" s="200"/>
      <c r="M432" s="201"/>
      <c r="N432" s="202"/>
      <c r="O432" s="202"/>
      <c r="P432" s="202"/>
      <c r="Q432" s="202"/>
      <c r="R432" s="202"/>
      <c r="S432" s="202"/>
      <c r="T432" s="203"/>
      <c r="AT432" s="204" t="s">
        <v>153</v>
      </c>
      <c r="AU432" s="204" t="s">
        <v>82</v>
      </c>
      <c r="AV432" s="13" t="s">
        <v>82</v>
      </c>
      <c r="AW432" s="13" t="s">
        <v>31</v>
      </c>
      <c r="AX432" s="13" t="s">
        <v>72</v>
      </c>
      <c r="AY432" s="204" t="s">
        <v>139</v>
      </c>
    </row>
    <row r="433" spans="1:65" s="14" customFormat="1" ht="11.25">
      <c r="B433" s="205"/>
      <c r="C433" s="206"/>
      <c r="D433" s="188" t="s">
        <v>153</v>
      </c>
      <c r="E433" s="207" t="s">
        <v>19</v>
      </c>
      <c r="F433" s="208" t="s">
        <v>188</v>
      </c>
      <c r="G433" s="206"/>
      <c r="H433" s="209">
        <v>15</v>
      </c>
      <c r="I433" s="210"/>
      <c r="J433" s="206"/>
      <c r="K433" s="206"/>
      <c r="L433" s="211"/>
      <c r="M433" s="212"/>
      <c r="N433" s="213"/>
      <c r="O433" s="213"/>
      <c r="P433" s="213"/>
      <c r="Q433" s="213"/>
      <c r="R433" s="213"/>
      <c r="S433" s="213"/>
      <c r="T433" s="214"/>
      <c r="AT433" s="215" t="s">
        <v>153</v>
      </c>
      <c r="AU433" s="215" t="s">
        <v>82</v>
      </c>
      <c r="AV433" s="14" t="s">
        <v>147</v>
      </c>
      <c r="AW433" s="14" t="s">
        <v>31</v>
      </c>
      <c r="AX433" s="14" t="s">
        <v>80</v>
      </c>
      <c r="AY433" s="215" t="s">
        <v>139</v>
      </c>
    </row>
    <row r="434" spans="1:65" s="2" customFormat="1" ht="14.45" customHeight="1">
      <c r="A434" s="36"/>
      <c r="B434" s="37"/>
      <c r="C434" s="226" t="s">
        <v>925</v>
      </c>
      <c r="D434" s="226" t="s">
        <v>237</v>
      </c>
      <c r="E434" s="227" t="s">
        <v>926</v>
      </c>
      <c r="F434" s="228" t="s">
        <v>927</v>
      </c>
      <c r="G434" s="229" t="s">
        <v>273</v>
      </c>
      <c r="H434" s="230">
        <v>1</v>
      </c>
      <c r="I434" s="231"/>
      <c r="J434" s="232">
        <f>ROUND(I434*H434,2)</f>
        <v>0</v>
      </c>
      <c r="K434" s="228" t="s">
        <v>19</v>
      </c>
      <c r="L434" s="233"/>
      <c r="M434" s="234" t="s">
        <v>19</v>
      </c>
      <c r="N434" s="235" t="s">
        <v>43</v>
      </c>
      <c r="O434" s="66"/>
      <c r="P434" s="184">
        <f>O434*H434</f>
        <v>0</v>
      </c>
      <c r="Q434" s="184">
        <v>0.02</v>
      </c>
      <c r="R434" s="184">
        <f>Q434*H434</f>
        <v>0.02</v>
      </c>
      <c r="S434" s="184">
        <v>0</v>
      </c>
      <c r="T434" s="185">
        <f>S434*H434</f>
        <v>0</v>
      </c>
      <c r="U434" s="36"/>
      <c r="V434" s="36"/>
      <c r="W434" s="36"/>
      <c r="X434" s="36"/>
      <c r="Y434" s="36"/>
      <c r="Z434" s="36"/>
      <c r="AA434" s="36"/>
      <c r="AB434" s="36"/>
      <c r="AC434" s="36"/>
      <c r="AD434" s="36"/>
      <c r="AE434" s="36"/>
      <c r="AR434" s="186" t="s">
        <v>240</v>
      </c>
      <c r="AT434" s="186" t="s">
        <v>237</v>
      </c>
      <c r="AU434" s="186" t="s">
        <v>82</v>
      </c>
      <c r="AY434" s="19" t="s">
        <v>139</v>
      </c>
      <c r="BE434" s="187">
        <f>IF(N434="základní",J434,0)</f>
        <v>0</v>
      </c>
      <c r="BF434" s="187">
        <f>IF(N434="snížená",J434,0)</f>
        <v>0</v>
      </c>
      <c r="BG434" s="187">
        <f>IF(N434="zákl. přenesená",J434,0)</f>
        <v>0</v>
      </c>
      <c r="BH434" s="187">
        <f>IF(N434="sníž. přenesená",J434,0)</f>
        <v>0</v>
      </c>
      <c r="BI434" s="187">
        <f>IF(N434="nulová",J434,0)</f>
        <v>0</v>
      </c>
      <c r="BJ434" s="19" t="s">
        <v>80</v>
      </c>
      <c r="BK434" s="187">
        <f>ROUND(I434*H434,2)</f>
        <v>0</v>
      </c>
      <c r="BL434" s="19" t="s">
        <v>206</v>
      </c>
      <c r="BM434" s="186" t="s">
        <v>928</v>
      </c>
    </row>
    <row r="435" spans="1:65" s="2" customFormat="1" ht="11.25">
      <c r="A435" s="36"/>
      <c r="B435" s="37"/>
      <c r="C435" s="38"/>
      <c r="D435" s="188" t="s">
        <v>149</v>
      </c>
      <c r="E435" s="38"/>
      <c r="F435" s="189" t="s">
        <v>927</v>
      </c>
      <c r="G435" s="38"/>
      <c r="H435" s="38"/>
      <c r="I435" s="190"/>
      <c r="J435" s="38"/>
      <c r="K435" s="38"/>
      <c r="L435" s="41"/>
      <c r="M435" s="191"/>
      <c r="N435" s="192"/>
      <c r="O435" s="66"/>
      <c r="P435" s="66"/>
      <c r="Q435" s="66"/>
      <c r="R435" s="66"/>
      <c r="S435" s="66"/>
      <c r="T435" s="67"/>
      <c r="U435" s="36"/>
      <c r="V435" s="36"/>
      <c r="W435" s="36"/>
      <c r="X435" s="36"/>
      <c r="Y435" s="36"/>
      <c r="Z435" s="36"/>
      <c r="AA435" s="36"/>
      <c r="AB435" s="36"/>
      <c r="AC435" s="36"/>
      <c r="AD435" s="36"/>
      <c r="AE435" s="36"/>
      <c r="AT435" s="19" t="s">
        <v>149</v>
      </c>
      <c r="AU435" s="19" t="s">
        <v>82</v>
      </c>
    </row>
    <row r="436" spans="1:65" s="2" customFormat="1" ht="14.45" customHeight="1">
      <c r="A436" s="36"/>
      <c r="B436" s="37"/>
      <c r="C436" s="175" t="s">
        <v>929</v>
      </c>
      <c r="D436" s="175" t="s">
        <v>142</v>
      </c>
      <c r="E436" s="176" t="s">
        <v>930</v>
      </c>
      <c r="F436" s="177" t="s">
        <v>931</v>
      </c>
      <c r="G436" s="178" t="s">
        <v>171</v>
      </c>
      <c r="H436" s="179">
        <v>2.4E-2</v>
      </c>
      <c r="I436" s="180"/>
      <c r="J436" s="181">
        <f>ROUND(I436*H436,2)</f>
        <v>0</v>
      </c>
      <c r="K436" s="177" t="s">
        <v>146</v>
      </c>
      <c r="L436" s="41"/>
      <c r="M436" s="182" t="s">
        <v>19</v>
      </c>
      <c r="N436" s="183" t="s">
        <v>43</v>
      </c>
      <c r="O436" s="66"/>
      <c r="P436" s="184">
        <f>O436*H436</f>
        <v>0</v>
      </c>
      <c r="Q436" s="184">
        <v>0</v>
      </c>
      <c r="R436" s="184">
        <f>Q436*H436</f>
        <v>0</v>
      </c>
      <c r="S436" s="184">
        <v>0</v>
      </c>
      <c r="T436" s="185">
        <f>S436*H436</f>
        <v>0</v>
      </c>
      <c r="U436" s="36"/>
      <c r="V436" s="36"/>
      <c r="W436" s="36"/>
      <c r="X436" s="36"/>
      <c r="Y436" s="36"/>
      <c r="Z436" s="36"/>
      <c r="AA436" s="36"/>
      <c r="AB436" s="36"/>
      <c r="AC436" s="36"/>
      <c r="AD436" s="36"/>
      <c r="AE436" s="36"/>
      <c r="AR436" s="186" t="s">
        <v>206</v>
      </c>
      <c r="AT436" s="186" t="s">
        <v>142</v>
      </c>
      <c r="AU436" s="186" t="s">
        <v>82</v>
      </c>
      <c r="AY436" s="19" t="s">
        <v>139</v>
      </c>
      <c r="BE436" s="187">
        <f>IF(N436="základní",J436,0)</f>
        <v>0</v>
      </c>
      <c r="BF436" s="187">
        <f>IF(N436="snížená",J436,0)</f>
        <v>0</v>
      </c>
      <c r="BG436" s="187">
        <f>IF(N436="zákl. přenesená",J436,0)</f>
        <v>0</v>
      </c>
      <c r="BH436" s="187">
        <f>IF(N436="sníž. přenesená",J436,0)</f>
        <v>0</v>
      </c>
      <c r="BI436" s="187">
        <f>IF(N436="nulová",J436,0)</f>
        <v>0</v>
      </c>
      <c r="BJ436" s="19" t="s">
        <v>80</v>
      </c>
      <c r="BK436" s="187">
        <f>ROUND(I436*H436,2)</f>
        <v>0</v>
      </c>
      <c r="BL436" s="19" t="s">
        <v>206</v>
      </c>
      <c r="BM436" s="186" t="s">
        <v>932</v>
      </c>
    </row>
    <row r="437" spans="1:65" s="2" customFormat="1" ht="19.5">
      <c r="A437" s="36"/>
      <c r="B437" s="37"/>
      <c r="C437" s="38"/>
      <c r="D437" s="188" t="s">
        <v>149</v>
      </c>
      <c r="E437" s="38"/>
      <c r="F437" s="189" t="s">
        <v>933</v>
      </c>
      <c r="G437" s="38"/>
      <c r="H437" s="38"/>
      <c r="I437" s="190"/>
      <c r="J437" s="38"/>
      <c r="K437" s="38"/>
      <c r="L437" s="41"/>
      <c r="M437" s="191"/>
      <c r="N437" s="192"/>
      <c r="O437" s="66"/>
      <c r="P437" s="66"/>
      <c r="Q437" s="66"/>
      <c r="R437" s="66"/>
      <c r="S437" s="66"/>
      <c r="T437" s="67"/>
      <c r="U437" s="36"/>
      <c r="V437" s="36"/>
      <c r="W437" s="36"/>
      <c r="X437" s="36"/>
      <c r="Y437" s="36"/>
      <c r="Z437" s="36"/>
      <c r="AA437" s="36"/>
      <c r="AB437" s="36"/>
      <c r="AC437" s="36"/>
      <c r="AD437" s="36"/>
      <c r="AE437" s="36"/>
      <c r="AT437" s="19" t="s">
        <v>149</v>
      </c>
      <c r="AU437" s="19" t="s">
        <v>82</v>
      </c>
    </row>
    <row r="438" spans="1:65" s="2" customFormat="1" ht="78">
      <c r="A438" s="36"/>
      <c r="B438" s="37"/>
      <c r="C438" s="38"/>
      <c r="D438" s="188" t="s">
        <v>151</v>
      </c>
      <c r="E438" s="38"/>
      <c r="F438" s="193" t="s">
        <v>934</v>
      </c>
      <c r="G438" s="38"/>
      <c r="H438" s="38"/>
      <c r="I438" s="190"/>
      <c r="J438" s="38"/>
      <c r="K438" s="38"/>
      <c r="L438" s="41"/>
      <c r="M438" s="191"/>
      <c r="N438" s="192"/>
      <c r="O438" s="66"/>
      <c r="P438" s="66"/>
      <c r="Q438" s="66"/>
      <c r="R438" s="66"/>
      <c r="S438" s="66"/>
      <c r="T438" s="67"/>
      <c r="U438" s="36"/>
      <c r="V438" s="36"/>
      <c r="W438" s="36"/>
      <c r="X438" s="36"/>
      <c r="Y438" s="36"/>
      <c r="Z438" s="36"/>
      <c r="AA438" s="36"/>
      <c r="AB438" s="36"/>
      <c r="AC438" s="36"/>
      <c r="AD438" s="36"/>
      <c r="AE438" s="36"/>
      <c r="AT438" s="19" t="s">
        <v>151</v>
      </c>
      <c r="AU438" s="19" t="s">
        <v>82</v>
      </c>
    </row>
    <row r="439" spans="1:65" s="2" customFormat="1" ht="14.45" customHeight="1">
      <c r="A439" s="36"/>
      <c r="B439" s="37"/>
      <c r="C439" s="175" t="s">
        <v>935</v>
      </c>
      <c r="D439" s="175" t="s">
        <v>142</v>
      </c>
      <c r="E439" s="176" t="s">
        <v>936</v>
      </c>
      <c r="F439" s="177" t="s">
        <v>937</v>
      </c>
      <c r="G439" s="178" t="s">
        <v>171</v>
      </c>
      <c r="H439" s="179">
        <v>2.4E-2</v>
      </c>
      <c r="I439" s="180"/>
      <c r="J439" s="181">
        <f>ROUND(I439*H439,2)</f>
        <v>0</v>
      </c>
      <c r="K439" s="177" t="s">
        <v>146</v>
      </c>
      <c r="L439" s="41"/>
      <c r="M439" s="182" t="s">
        <v>19</v>
      </c>
      <c r="N439" s="183" t="s">
        <v>43</v>
      </c>
      <c r="O439" s="66"/>
      <c r="P439" s="184">
        <f>O439*H439</f>
        <v>0</v>
      </c>
      <c r="Q439" s="184">
        <v>0</v>
      </c>
      <c r="R439" s="184">
        <f>Q439*H439</f>
        <v>0</v>
      </c>
      <c r="S439" s="184">
        <v>0</v>
      </c>
      <c r="T439" s="185">
        <f>S439*H439</f>
        <v>0</v>
      </c>
      <c r="U439" s="36"/>
      <c r="V439" s="36"/>
      <c r="W439" s="36"/>
      <c r="X439" s="36"/>
      <c r="Y439" s="36"/>
      <c r="Z439" s="36"/>
      <c r="AA439" s="36"/>
      <c r="AB439" s="36"/>
      <c r="AC439" s="36"/>
      <c r="AD439" s="36"/>
      <c r="AE439" s="36"/>
      <c r="AR439" s="186" t="s">
        <v>206</v>
      </c>
      <c r="AT439" s="186" t="s">
        <v>142</v>
      </c>
      <c r="AU439" s="186" t="s">
        <v>82</v>
      </c>
      <c r="AY439" s="19" t="s">
        <v>139</v>
      </c>
      <c r="BE439" s="187">
        <f>IF(N439="základní",J439,0)</f>
        <v>0</v>
      </c>
      <c r="BF439" s="187">
        <f>IF(N439="snížená",J439,0)</f>
        <v>0</v>
      </c>
      <c r="BG439" s="187">
        <f>IF(N439="zákl. přenesená",J439,0)</f>
        <v>0</v>
      </c>
      <c r="BH439" s="187">
        <f>IF(N439="sníž. přenesená",J439,0)</f>
        <v>0</v>
      </c>
      <c r="BI439" s="187">
        <f>IF(N439="nulová",J439,0)</f>
        <v>0</v>
      </c>
      <c r="BJ439" s="19" t="s">
        <v>80</v>
      </c>
      <c r="BK439" s="187">
        <f>ROUND(I439*H439,2)</f>
        <v>0</v>
      </c>
      <c r="BL439" s="19" t="s">
        <v>206</v>
      </c>
      <c r="BM439" s="186" t="s">
        <v>938</v>
      </c>
    </row>
    <row r="440" spans="1:65" s="2" customFormat="1" ht="19.5">
      <c r="A440" s="36"/>
      <c r="B440" s="37"/>
      <c r="C440" s="38"/>
      <c r="D440" s="188" t="s">
        <v>149</v>
      </c>
      <c r="E440" s="38"/>
      <c r="F440" s="189" t="s">
        <v>939</v>
      </c>
      <c r="G440" s="38"/>
      <c r="H440" s="38"/>
      <c r="I440" s="190"/>
      <c r="J440" s="38"/>
      <c r="K440" s="38"/>
      <c r="L440" s="41"/>
      <c r="M440" s="191"/>
      <c r="N440" s="192"/>
      <c r="O440" s="66"/>
      <c r="P440" s="66"/>
      <c r="Q440" s="66"/>
      <c r="R440" s="66"/>
      <c r="S440" s="66"/>
      <c r="T440" s="67"/>
      <c r="U440" s="36"/>
      <c r="V440" s="36"/>
      <c r="W440" s="36"/>
      <c r="X440" s="36"/>
      <c r="Y440" s="36"/>
      <c r="Z440" s="36"/>
      <c r="AA440" s="36"/>
      <c r="AB440" s="36"/>
      <c r="AC440" s="36"/>
      <c r="AD440" s="36"/>
      <c r="AE440" s="36"/>
      <c r="AT440" s="19" t="s">
        <v>149</v>
      </c>
      <c r="AU440" s="19" t="s">
        <v>82</v>
      </c>
    </row>
    <row r="441" spans="1:65" s="2" customFormat="1" ht="78">
      <c r="A441" s="36"/>
      <c r="B441" s="37"/>
      <c r="C441" s="38"/>
      <c r="D441" s="188" t="s">
        <v>151</v>
      </c>
      <c r="E441" s="38"/>
      <c r="F441" s="193" t="s">
        <v>934</v>
      </c>
      <c r="G441" s="38"/>
      <c r="H441" s="38"/>
      <c r="I441" s="190"/>
      <c r="J441" s="38"/>
      <c r="K441" s="38"/>
      <c r="L441" s="41"/>
      <c r="M441" s="250"/>
      <c r="N441" s="251"/>
      <c r="O441" s="252"/>
      <c r="P441" s="252"/>
      <c r="Q441" s="252"/>
      <c r="R441" s="252"/>
      <c r="S441" s="252"/>
      <c r="T441" s="253"/>
      <c r="U441" s="36"/>
      <c r="V441" s="36"/>
      <c r="W441" s="36"/>
      <c r="X441" s="36"/>
      <c r="Y441" s="36"/>
      <c r="Z441" s="36"/>
      <c r="AA441" s="36"/>
      <c r="AB441" s="36"/>
      <c r="AC441" s="36"/>
      <c r="AD441" s="36"/>
      <c r="AE441" s="36"/>
      <c r="AT441" s="19" t="s">
        <v>151</v>
      </c>
      <c r="AU441" s="19" t="s">
        <v>82</v>
      </c>
    </row>
    <row r="442" spans="1:65" s="2" customFormat="1" ht="6.95" customHeight="1">
      <c r="A442" s="36"/>
      <c r="B442" s="49"/>
      <c r="C442" s="50"/>
      <c r="D442" s="50"/>
      <c r="E442" s="50"/>
      <c r="F442" s="50"/>
      <c r="G442" s="50"/>
      <c r="H442" s="50"/>
      <c r="I442" s="50"/>
      <c r="J442" s="50"/>
      <c r="K442" s="50"/>
      <c r="L442" s="41"/>
      <c r="M442" s="36"/>
      <c r="O442" s="36"/>
      <c r="P442" s="36"/>
      <c r="Q442" s="36"/>
      <c r="R442" s="36"/>
      <c r="S442" s="36"/>
      <c r="T442" s="36"/>
      <c r="U442" s="36"/>
      <c r="V442" s="36"/>
      <c r="W442" s="36"/>
      <c r="X442" s="36"/>
      <c r="Y442" s="36"/>
      <c r="Z442" s="36"/>
      <c r="AA442" s="36"/>
      <c r="AB442" s="36"/>
      <c r="AC442" s="36"/>
      <c r="AD442" s="36"/>
      <c r="AE442" s="36"/>
    </row>
  </sheetData>
  <sheetProtection algorithmName="SHA-512" hashValue="H5PRLnBJ+Orh+wKPE33sZZ79rHOk9VbobCLikFLyzBAwL2TKp9nOkQ3nxitgfIvHpsnp39SO/LjbW5PWmfyjSw==" saltValue="pLm0yX4gZYfJjNy+ycfNM5x1hevYpai7GitszsIdirsa1sKDUSKGndDY+VXauXwDxeoqiKp9LqcvH5PNj1oguQ==" spinCount="100000" sheet="1" objects="1" scenarios="1" formatColumns="0" formatRows="0" autoFilter="0"/>
  <autoFilter ref="C88:K441" xr:uid="{00000000-0009-0000-0000-000004000000}"/>
  <mergeCells count="9">
    <mergeCell ref="E50:H50"/>
    <mergeCell ref="E79:H79"/>
    <mergeCell ref="E81:H81"/>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168"/>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94</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940</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ROUND(J86,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ROUND((SUM(BE86:BE167)),  2)</f>
        <v>0</v>
      </c>
      <c r="G33" s="36"/>
      <c r="H33" s="36"/>
      <c r="I33" s="120">
        <v>0.21</v>
      </c>
      <c r="J33" s="119">
        <f>ROUND(((SUM(BE86:BE167))*I33),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ROUND((SUM(BF86:BF167)),  2)</f>
        <v>0</v>
      </c>
      <c r="G34" s="36"/>
      <c r="H34" s="36"/>
      <c r="I34" s="120">
        <v>0.15</v>
      </c>
      <c r="J34" s="119">
        <f>ROUND(((SUM(BF86:BF167))*I34),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ROUND((SUM(BG86:BG167)),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ROUND((SUM(BH86:BH167)),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ROUND((SUM(BI86:BI167)),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05 - Objekt C - demontáž</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J86</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J87</f>
        <v>0</v>
      </c>
      <c r="K60" s="137"/>
      <c r="L60" s="141"/>
    </row>
    <row r="61" spans="1:47" s="10" customFormat="1" ht="19.899999999999999" customHeight="1">
      <c r="B61" s="142"/>
      <c r="C61" s="143"/>
      <c r="D61" s="144" t="s">
        <v>116</v>
      </c>
      <c r="E61" s="145"/>
      <c r="F61" s="145"/>
      <c r="G61" s="145"/>
      <c r="H61" s="145"/>
      <c r="I61" s="145"/>
      <c r="J61" s="146">
        <f>J92</f>
        <v>0</v>
      </c>
      <c r="K61" s="143"/>
      <c r="L61" s="147"/>
    </row>
    <row r="62" spans="1:47" s="9" customFormat="1" ht="24.95" customHeight="1">
      <c r="B62" s="136"/>
      <c r="C62" s="137"/>
      <c r="D62" s="138" t="s">
        <v>117</v>
      </c>
      <c r="E62" s="139"/>
      <c r="F62" s="139"/>
      <c r="G62" s="139"/>
      <c r="H62" s="139"/>
      <c r="I62" s="139"/>
      <c r="J62" s="140">
        <f>J119</f>
        <v>0</v>
      </c>
      <c r="K62" s="137"/>
      <c r="L62" s="141"/>
    </row>
    <row r="63" spans="1:47" s="10" customFormat="1" ht="19.899999999999999" customHeight="1">
      <c r="B63" s="142"/>
      <c r="C63" s="143"/>
      <c r="D63" s="144" t="s">
        <v>118</v>
      </c>
      <c r="E63" s="145"/>
      <c r="F63" s="145"/>
      <c r="G63" s="145"/>
      <c r="H63" s="145"/>
      <c r="I63" s="145"/>
      <c r="J63" s="146">
        <f>J120</f>
        <v>0</v>
      </c>
      <c r="K63" s="143"/>
      <c r="L63" s="147"/>
    </row>
    <row r="64" spans="1:47" s="10" customFormat="1" ht="19.899999999999999" customHeight="1">
      <c r="B64" s="142"/>
      <c r="C64" s="143"/>
      <c r="D64" s="144" t="s">
        <v>119</v>
      </c>
      <c r="E64" s="145"/>
      <c r="F64" s="145"/>
      <c r="G64" s="145"/>
      <c r="H64" s="145"/>
      <c r="I64" s="145"/>
      <c r="J64" s="146">
        <f>J140</f>
        <v>0</v>
      </c>
      <c r="K64" s="143"/>
      <c r="L64" s="147"/>
    </row>
    <row r="65" spans="1:31" s="10" customFormat="1" ht="19.899999999999999" customHeight="1">
      <c r="B65" s="142"/>
      <c r="C65" s="143"/>
      <c r="D65" s="144" t="s">
        <v>120</v>
      </c>
      <c r="E65" s="145"/>
      <c r="F65" s="145"/>
      <c r="G65" s="145"/>
      <c r="H65" s="145"/>
      <c r="I65" s="145"/>
      <c r="J65" s="146">
        <f>J146</f>
        <v>0</v>
      </c>
      <c r="K65" s="143"/>
      <c r="L65" s="147"/>
    </row>
    <row r="66" spans="1:31" s="10" customFormat="1" ht="19.899999999999999" customHeight="1">
      <c r="B66" s="142"/>
      <c r="C66" s="143"/>
      <c r="D66" s="144" t="s">
        <v>124</v>
      </c>
      <c r="E66" s="145"/>
      <c r="F66" s="145"/>
      <c r="G66" s="145"/>
      <c r="H66" s="145"/>
      <c r="I66" s="145"/>
      <c r="J66" s="146">
        <f>J151</f>
        <v>0</v>
      </c>
      <c r="K66" s="143"/>
      <c r="L66" s="147"/>
    </row>
    <row r="67" spans="1:31" s="2" customFormat="1" ht="21.75" customHeight="1">
      <c r="A67" s="36"/>
      <c r="B67" s="37"/>
      <c r="C67" s="38"/>
      <c r="D67" s="38"/>
      <c r="E67" s="38"/>
      <c r="F67" s="38"/>
      <c r="G67" s="38"/>
      <c r="H67" s="38"/>
      <c r="I67" s="38"/>
      <c r="J67" s="38"/>
      <c r="K67" s="38"/>
      <c r="L67" s="10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0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08"/>
      <c r="S72" s="36"/>
      <c r="T72" s="36"/>
      <c r="U72" s="36"/>
      <c r="V72" s="36"/>
      <c r="W72" s="36"/>
      <c r="X72" s="36"/>
      <c r="Y72" s="36"/>
      <c r="Z72" s="36"/>
      <c r="AA72" s="36"/>
      <c r="AB72" s="36"/>
      <c r="AC72" s="36"/>
      <c r="AD72" s="36"/>
      <c r="AE72" s="36"/>
    </row>
    <row r="73" spans="1:31" s="2" customFormat="1" ht="24.95" customHeight="1">
      <c r="A73" s="36"/>
      <c r="B73" s="37"/>
      <c r="C73" s="25" t="s">
        <v>125</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86" t="str">
        <f>E7</f>
        <v>Aquacentrum střecha</v>
      </c>
      <c r="F76" s="387"/>
      <c r="G76" s="387"/>
      <c r="H76" s="387"/>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108</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39" t="str">
        <f>E9</f>
        <v>05 - Objekt C - demontáž</v>
      </c>
      <c r="F78" s="388"/>
      <c r="G78" s="388"/>
      <c r="H78" s="388"/>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 xml:space="preserve"> </v>
      </c>
      <c r="G80" s="38"/>
      <c r="H80" s="38"/>
      <c r="I80" s="31" t="s">
        <v>23</v>
      </c>
      <c r="J80" s="61" t="str">
        <f>IF(J12="","",J12)</f>
        <v>16. 1. 2021</v>
      </c>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E15</f>
        <v xml:space="preserve"> </v>
      </c>
      <c r="G82" s="38"/>
      <c r="H82" s="38"/>
      <c r="I82" s="31" t="s">
        <v>30</v>
      </c>
      <c r="J82" s="34" t="str">
        <f>E21</f>
        <v xml:space="preserve"> </v>
      </c>
      <c r="K82" s="38"/>
      <c r="L82" s="108"/>
      <c r="S82" s="36"/>
      <c r="T82" s="36"/>
      <c r="U82" s="36"/>
      <c r="V82" s="36"/>
      <c r="W82" s="36"/>
      <c r="X82" s="36"/>
      <c r="Y82" s="36"/>
      <c r="Z82" s="36"/>
      <c r="AA82" s="36"/>
      <c r="AB82" s="36"/>
      <c r="AC82" s="36"/>
      <c r="AD82" s="36"/>
      <c r="AE82" s="36"/>
    </row>
    <row r="83" spans="1:65" s="2" customFormat="1" ht="25.7" customHeight="1">
      <c r="A83" s="36"/>
      <c r="B83" s="37"/>
      <c r="C83" s="31" t="s">
        <v>28</v>
      </c>
      <c r="D83" s="38"/>
      <c r="E83" s="38"/>
      <c r="F83" s="29" t="str">
        <f>IF(E18="","",E18)</f>
        <v>Vyplň údaj</v>
      </c>
      <c r="G83" s="38"/>
      <c r="H83" s="38"/>
      <c r="I83" s="31" t="s">
        <v>32</v>
      </c>
      <c r="J83" s="34" t="str">
        <f>E24</f>
        <v>STAVEBNÍ ROZPOČTY s.r.o.</v>
      </c>
      <c r="K83" s="38"/>
      <c r="L83" s="108"/>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11" customFormat="1" ht="29.25" customHeight="1">
      <c r="A85" s="148"/>
      <c r="B85" s="149"/>
      <c r="C85" s="150" t="s">
        <v>126</v>
      </c>
      <c r="D85" s="151" t="s">
        <v>57</v>
      </c>
      <c r="E85" s="151" t="s">
        <v>53</v>
      </c>
      <c r="F85" s="151" t="s">
        <v>54</v>
      </c>
      <c r="G85" s="151" t="s">
        <v>127</v>
      </c>
      <c r="H85" s="151" t="s">
        <v>128</v>
      </c>
      <c r="I85" s="151" t="s">
        <v>129</v>
      </c>
      <c r="J85" s="151" t="s">
        <v>112</v>
      </c>
      <c r="K85" s="152" t="s">
        <v>130</v>
      </c>
      <c r="L85" s="153"/>
      <c r="M85" s="70" t="s">
        <v>19</v>
      </c>
      <c r="N85" s="71" t="s">
        <v>42</v>
      </c>
      <c r="O85" s="71" t="s">
        <v>131</v>
      </c>
      <c r="P85" s="71" t="s">
        <v>132</v>
      </c>
      <c r="Q85" s="71" t="s">
        <v>133</v>
      </c>
      <c r="R85" s="71" t="s">
        <v>134</v>
      </c>
      <c r="S85" s="71" t="s">
        <v>135</v>
      </c>
      <c r="T85" s="72" t="s">
        <v>136</v>
      </c>
      <c r="U85" s="148"/>
      <c r="V85" s="148"/>
      <c r="W85" s="148"/>
      <c r="X85" s="148"/>
      <c r="Y85" s="148"/>
      <c r="Z85" s="148"/>
      <c r="AA85" s="148"/>
      <c r="AB85" s="148"/>
      <c r="AC85" s="148"/>
      <c r="AD85" s="148"/>
      <c r="AE85" s="148"/>
    </row>
    <row r="86" spans="1:65" s="2" customFormat="1" ht="22.9" customHeight="1">
      <c r="A86" s="36"/>
      <c r="B86" s="37"/>
      <c r="C86" s="77" t="s">
        <v>137</v>
      </c>
      <c r="D86" s="38"/>
      <c r="E86" s="38"/>
      <c r="F86" s="38"/>
      <c r="G86" s="38"/>
      <c r="H86" s="38"/>
      <c r="I86" s="38"/>
      <c r="J86" s="154">
        <f>BK86</f>
        <v>0</v>
      </c>
      <c r="K86" s="38"/>
      <c r="L86" s="41"/>
      <c r="M86" s="73"/>
      <c r="N86" s="155"/>
      <c r="O86" s="74"/>
      <c r="P86" s="156">
        <f>P87+P119</f>
        <v>0</v>
      </c>
      <c r="Q86" s="74"/>
      <c r="R86" s="156">
        <f>R87+R119</f>
        <v>9.0000000000000006E-5</v>
      </c>
      <c r="S86" s="74"/>
      <c r="T86" s="157">
        <f>T87+T119</f>
        <v>76.956979500000003</v>
      </c>
      <c r="U86" s="36"/>
      <c r="V86" s="36"/>
      <c r="W86" s="36"/>
      <c r="X86" s="36"/>
      <c r="Y86" s="36"/>
      <c r="Z86" s="36"/>
      <c r="AA86" s="36"/>
      <c r="AB86" s="36"/>
      <c r="AC86" s="36"/>
      <c r="AD86" s="36"/>
      <c r="AE86" s="36"/>
      <c r="AT86" s="19" t="s">
        <v>71</v>
      </c>
      <c r="AU86" s="19" t="s">
        <v>113</v>
      </c>
      <c r="BK86" s="158">
        <f>BK87+BK119</f>
        <v>0</v>
      </c>
    </row>
    <row r="87" spans="1:65" s="12" customFormat="1" ht="25.9" customHeight="1">
      <c r="B87" s="159"/>
      <c r="C87" s="160"/>
      <c r="D87" s="161" t="s">
        <v>71</v>
      </c>
      <c r="E87" s="162" t="s">
        <v>140</v>
      </c>
      <c r="F87" s="162" t="s">
        <v>141</v>
      </c>
      <c r="G87" s="160"/>
      <c r="H87" s="160"/>
      <c r="I87" s="163"/>
      <c r="J87" s="164">
        <f>BK87</f>
        <v>0</v>
      </c>
      <c r="K87" s="160"/>
      <c r="L87" s="165"/>
      <c r="M87" s="166"/>
      <c r="N87" s="167"/>
      <c r="O87" s="167"/>
      <c r="P87" s="168">
        <f>P88+SUM(P89:P92)</f>
        <v>0</v>
      </c>
      <c r="Q87" s="167"/>
      <c r="R87" s="168">
        <f>R88+SUM(R89:R92)</f>
        <v>0</v>
      </c>
      <c r="S87" s="167"/>
      <c r="T87" s="169">
        <f>T88+SUM(T89:T92)</f>
        <v>2.5194000000000001</v>
      </c>
      <c r="AR87" s="170" t="s">
        <v>80</v>
      </c>
      <c r="AT87" s="171" t="s">
        <v>71</v>
      </c>
      <c r="AU87" s="171" t="s">
        <v>72</v>
      </c>
      <c r="AY87" s="170" t="s">
        <v>139</v>
      </c>
      <c r="BK87" s="172">
        <f>BK88+SUM(BK89:BK92)</f>
        <v>0</v>
      </c>
    </row>
    <row r="88" spans="1:65" s="2" customFormat="1" ht="14.45" customHeight="1">
      <c r="A88" s="36"/>
      <c r="B88" s="37"/>
      <c r="C88" s="175" t="s">
        <v>80</v>
      </c>
      <c r="D88" s="175" t="s">
        <v>142</v>
      </c>
      <c r="E88" s="176" t="s">
        <v>143</v>
      </c>
      <c r="F88" s="177" t="s">
        <v>144</v>
      </c>
      <c r="G88" s="178" t="s">
        <v>145</v>
      </c>
      <c r="H88" s="179">
        <v>9.8800000000000008</v>
      </c>
      <c r="I88" s="180"/>
      <c r="J88" s="181">
        <f>ROUND(I88*H88,2)</f>
        <v>0</v>
      </c>
      <c r="K88" s="177" t="s">
        <v>146</v>
      </c>
      <c r="L88" s="41"/>
      <c r="M88" s="182" t="s">
        <v>19</v>
      </c>
      <c r="N88" s="183" t="s">
        <v>43</v>
      </c>
      <c r="O88" s="66"/>
      <c r="P88" s="184">
        <f>O88*H88</f>
        <v>0</v>
      </c>
      <c r="Q88" s="184">
        <v>0</v>
      </c>
      <c r="R88" s="184">
        <f>Q88*H88</f>
        <v>0</v>
      </c>
      <c r="S88" s="184">
        <v>0.255</v>
      </c>
      <c r="T88" s="185">
        <f>S88*H88</f>
        <v>2.5194000000000001</v>
      </c>
      <c r="U88" s="36"/>
      <c r="V88" s="36"/>
      <c r="W88" s="36"/>
      <c r="X88" s="36"/>
      <c r="Y88" s="36"/>
      <c r="Z88" s="36"/>
      <c r="AA88" s="36"/>
      <c r="AB88" s="36"/>
      <c r="AC88" s="36"/>
      <c r="AD88" s="36"/>
      <c r="AE88" s="36"/>
      <c r="AR88" s="186" t="s">
        <v>147</v>
      </c>
      <c r="AT88" s="186" t="s">
        <v>142</v>
      </c>
      <c r="AU88" s="186" t="s">
        <v>80</v>
      </c>
      <c r="AY88" s="19" t="s">
        <v>139</v>
      </c>
      <c r="BE88" s="187">
        <f>IF(N88="základní",J88,0)</f>
        <v>0</v>
      </c>
      <c r="BF88" s="187">
        <f>IF(N88="snížená",J88,0)</f>
        <v>0</v>
      </c>
      <c r="BG88" s="187">
        <f>IF(N88="zákl. přenesená",J88,0)</f>
        <v>0</v>
      </c>
      <c r="BH88" s="187">
        <f>IF(N88="sníž. přenesená",J88,0)</f>
        <v>0</v>
      </c>
      <c r="BI88" s="187">
        <f>IF(N88="nulová",J88,0)</f>
        <v>0</v>
      </c>
      <c r="BJ88" s="19" t="s">
        <v>80</v>
      </c>
      <c r="BK88" s="187">
        <f>ROUND(I88*H88,2)</f>
        <v>0</v>
      </c>
      <c r="BL88" s="19" t="s">
        <v>147</v>
      </c>
      <c r="BM88" s="186" t="s">
        <v>941</v>
      </c>
    </row>
    <row r="89" spans="1:65" s="2" customFormat="1" ht="19.5">
      <c r="A89" s="36"/>
      <c r="B89" s="37"/>
      <c r="C89" s="38"/>
      <c r="D89" s="188" t="s">
        <v>149</v>
      </c>
      <c r="E89" s="38"/>
      <c r="F89" s="189" t="s">
        <v>150</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149</v>
      </c>
      <c r="AU89" s="19" t="s">
        <v>80</v>
      </c>
    </row>
    <row r="90" spans="1:65" s="2" customFormat="1" ht="126.75">
      <c r="A90" s="36"/>
      <c r="B90" s="37"/>
      <c r="C90" s="38"/>
      <c r="D90" s="188" t="s">
        <v>151</v>
      </c>
      <c r="E90" s="38"/>
      <c r="F90" s="193" t="s">
        <v>152</v>
      </c>
      <c r="G90" s="38"/>
      <c r="H90" s="38"/>
      <c r="I90" s="190"/>
      <c r="J90" s="38"/>
      <c r="K90" s="38"/>
      <c r="L90" s="41"/>
      <c r="M90" s="191"/>
      <c r="N90" s="192"/>
      <c r="O90" s="66"/>
      <c r="P90" s="66"/>
      <c r="Q90" s="66"/>
      <c r="R90" s="66"/>
      <c r="S90" s="66"/>
      <c r="T90" s="67"/>
      <c r="U90" s="36"/>
      <c r="V90" s="36"/>
      <c r="W90" s="36"/>
      <c r="X90" s="36"/>
      <c r="Y90" s="36"/>
      <c r="Z90" s="36"/>
      <c r="AA90" s="36"/>
      <c r="AB90" s="36"/>
      <c r="AC90" s="36"/>
      <c r="AD90" s="36"/>
      <c r="AE90" s="36"/>
      <c r="AT90" s="19" t="s">
        <v>151</v>
      </c>
      <c r="AU90" s="19" t="s">
        <v>80</v>
      </c>
    </row>
    <row r="91" spans="1:65" s="13" customFormat="1" ht="11.25">
      <c r="B91" s="194"/>
      <c r="C91" s="195"/>
      <c r="D91" s="188" t="s">
        <v>153</v>
      </c>
      <c r="E91" s="196" t="s">
        <v>19</v>
      </c>
      <c r="F91" s="197" t="s">
        <v>942</v>
      </c>
      <c r="G91" s="195"/>
      <c r="H91" s="198">
        <v>9.8800000000000008</v>
      </c>
      <c r="I91" s="199"/>
      <c r="J91" s="195"/>
      <c r="K91" s="195"/>
      <c r="L91" s="200"/>
      <c r="M91" s="201"/>
      <c r="N91" s="202"/>
      <c r="O91" s="202"/>
      <c r="P91" s="202"/>
      <c r="Q91" s="202"/>
      <c r="R91" s="202"/>
      <c r="S91" s="202"/>
      <c r="T91" s="203"/>
      <c r="AT91" s="204" t="s">
        <v>153</v>
      </c>
      <c r="AU91" s="204" t="s">
        <v>80</v>
      </c>
      <c r="AV91" s="13" t="s">
        <v>82</v>
      </c>
      <c r="AW91" s="13" t="s">
        <v>31</v>
      </c>
      <c r="AX91" s="13" t="s">
        <v>80</v>
      </c>
      <c r="AY91" s="204" t="s">
        <v>139</v>
      </c>
    </row>
    <row r="92" spans="1:65" s="12" customFormat="1" ht="22.9" customHeight="1">
      <c r="B92" s="159"/>
      <c r="C92" s="160"/>
      <c r="D92" s="161" t="s">
        <v>71</v>
      </c>
      <c r="E92" s="173" t="s">
        <v>155</v>
      </c>
      <c r="F92" s="173" t="s">
        <v>156</v>
      </c>
      <c r="G92" s="160"/>
      <c r="H92" s="160"/>
      <c r="I92" s="163"/>
      <c r="J92" s="174">
        <f>BK92</f>
        <v>0</v>
      </c>
      <c r="K92" s="160"/>
      <c r="L92" s="165"/>
      <c r="M92" s="166"/>
      <c r="N92" s="167"/>
      <c r="O92" s="167"/>
      <c r="P92" s="168">
        <f>SUM(P93:P118)</f>
        <v>0</v>
      </c>
      <c r="Q92" s="167"/>
      <c r="R92" s="168">
        <f>SUM(R93:R118)</f>
        <v>0</v>
      </c>
      <c r="S92" s="167"/>
      <c r="T92" s="169">
        <f>SUM(T93:T118)</f>
        <v>0</v>
      </c>
      <c r="AR92" s="170" t="s">
        <v>80</v>
      </c>
      <c r="AT92" s="171" t="s">
        <v>71</v>
      </c>
      <c r="AU92" s="171" t="s">
        <v>80</v>
      </c>
      <c r="AY92" s="170" t="s">
        <v>139</v>
      </c>
      <c r="BK92" s="172">
        <f>SUM(BK93:BK118)</f>
        <v>0</v>
      </c>
    </row>
    <row r="93" spans="1:65" s="2" customFormat="1" ht="14.45" customHeight="1">
      <c r="A93" s="36"/>
      <c r="B93" s="37"/>
      <c r="C93" s="175" t="s">
        <v>82</v>
      </c>
      <c r="D93" s="175" t="s">
        <v>142</v>
      </c>
      <c r="E93" s="176" t="s">
        <v>157</v>
      </c>
      <c r="F93" s="177" t="s">
        <v>158</v>
      </c>
      <c r="G93" s="178" t="s">
        <v>159</v>
      </c>
      <c r="H93" s="179">
        <v>7</v>
      </c>
      <c r="I93" s="180"/>
      <c r="J93" s="181">
        <f>ROUND(I93*H93,2)</f>
        <v>0</v>
      </c>
      <c r="K93" s="177" t="s">
        <v>146</v>
      </c>
      <c r="L93" s="41"/>
      <c r="M93" s="182" t="s">
        <v>19</v>
      </c>
      <c r="N93" s="183" t="s">
        <v>43</v>
      </c>
      <c r="O93" s="66"/>
      <c r="P93" s="184">
        <f>O93*H93</f>
        <v>0</v>
      </c>
      <c r="Q93" s="184">
        <v>0</v>
      </c>
      <c r="R93" s="184">
        <f>Q93*H93</f>
        <v>0</v>
      </c>
      <c r="S93" s="184">
        <v>0</v>
      </c>
      <c r="T93" s="185">
        <f>S93*H93</f>
        <v>0</v>
      </c>
      <c r="U93" s="36"/>
      <c r="V93" s="36"/>
      <c r="W93" s="36"/>
      <c r="X93" s="36"/>
      <c r="Y93" s="36"/>
      <c r="Z93" s="36"/>
      <c r="AA93" s="36"/>
      <c r="AB93" s="36"/>
      <c r="AC93" s="36"/>
      <c r="AD93" s="36"/>
      <c r="AE93" s="36"/>
      <c r="AR93" s="186" t="s">
        <v>147</v>
      </c>
      <c r="AT93" s="186" t="s">
        <v>142</v>
      </c>
      <c r="AU93" s="186" t="s">
        <v>82</v>
      </c>
      <c r="AY93" s="19" t="s">
        <v>139</v>
      </c>
      <c r="BE93" s="187">
        <f>IF(N93="základní",J93,0)</f>
        <v>0</v>
      </c>
      <c r="BF93" s="187">
        <f>IF(N93="snížená",J93,0)</f>
        <v>0</v>
      </c>
      <c r="BG93" s="187">
        <f>IF(N93="zákl. přenesená",J93,0)</f>
        <v>0</v>
      </c>
      <c r="BH93" s="187">
        <f>IF(N93="sníž. přenesená",J93,0)</f>
        <v>0</v>
      </c>
      <c r="BI93" s="187">
        <f>IF(N93="nulová",J93,0)</f>
        <v>0</v>
      </c>
      <c r="BJ93" s="19" t="s">
        <v>80</v>
      </c>
      <c r="BK93" s="187">
        <f>ROUND(I93*H93,2)</f>
        <v>0</v>
      </c>
      <c r="BL93" s="19" t="s">
        <v>147</v>
      </c>
      <c r="BM93" s="186" t="s">
        <v>943</v>
      </c>
    </row>
    <row r="94" spans="1:65" s="2" customFormat="1" ht="11.25">
      <c r="A94" s="36"/>
      <c r="B94" s="37"/>
      <c r="C94" s="38"/>
      <c r="D94" s="188" t="s">
        <v>149</v>
      </c>
      <c r="E94" s="38"/>
      <c r="F94" s="189" t="s">
        <v>161</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149</v>
      </c>
      <c r="AU94" s="19" t="s">
        <v>82</v>
      </c>
    </row>
    <row r="95" spans="1:65" s="2" customFormat="1" ht="58.5">
      <c r="A95" s="36"/>
      <c r="B95" s="37"/>
      <c r="C95" s="38"/>
      <c r="D95" s="188" t="s">
        <v>151</v>
      </c>
      <c r="E95" s="38"/>
      <c r="F95" s="193" t="s">
        <v>162</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151</v>
      </c>
      <c r="AU95" s="19" t="s">
        <v>82</v>
      </c>
    </row>
    <row r="96" spans="1:65" s="2" customFormat="1" ht="14.45" customHeight="1">
      <c r="A96" s="36"/>
      <c r="B96" s="37"/>
      <c r="C96" s="175" t="s">
        <v>163</v>
      </c>
      <c r="D96" s="175" t="s">
        <v>142</v>
      </c>
      <c r="E96" s="176" t="s">
        <v>164</v>
      </c>
      <c r="F96" s="177" t="s">
        <v>165</v>
      </c>
      <c r="G96" s="178" t="s">
        <v>159</v>
      </c>
      <c r="H96" s="179">
        <v>280</v>
      </c>
      <c r="I96" s="180"/>
      <c r="J96" s="181">
        <f>ROUND(I96*H96,2)</f>
        <v>0</v>
      </c>
      <c r="K96" s="177" t="s">
        <v>146</v>
      </c>
      <c r="L96" s="41"/>
      <c r="M96" s="182" t="s">
        <v>19</v>
      </c>
      <c r="N96" s="183" t="s">
        <v>43</v>
      </c>
      <c r="O96" s="66"/>
      <c r="P96" s="184">
        <f>O96*H96</f>
        <v>0</v>
      </c>
      <c r="Q96" s="184">
        <v>0</v>
      </c>
      <c r="R96" s="184">
        <f>Q96*H96</f>
        <v>0</v>
      </c>
      <c r="S96" s="184">
        <v>0</v>
      </c>
      <c r="T96" s="185">
        <f>S96*H96</f>
        <v>0</v>
      </c>
      <c r="U96" s="36"/>
      <c r="V96" s="36"/>
      <c r="W96" s="36"/>
      <c r="X96" s="36"/>
      <c r="Y96" s="36"/>
      <c r="Z96" s="36"/>
      <c r="AA96" s="36"/>
      <c r="AB96" s="36"/>
      <c r="AC96" s="36"/>
      <c r="AD96" s="36"/>
      <c r="AE96" s="36"/>
      <c r="AR96" s="186" t="s">
        <v>147</v>
      </c>
      <c r="AT96" s="186" t="s">
        <v>142</v>
      </c>
      <c r="AU96" s="186" t="s">
        <v>82</v>
      </c>
      <c r="AY96" s="19" t="s">
        <v>139</v>
      </c>
      <c r="BE96" s="187">
        <f>IF(N96="základní",J96,0)</f>
        <v>0</v>
      </c>
      <c r="BF96" s="187">
        <f>IF(N96="snížená",J96,0)</f>
        <v>0</v>
      </c>
      <c r="BG96" s="187">
        <f>IF(N96="zákl. přenesená",J96,0)</f>
        <v>0</v>
      </c>
      <c r="BH96" s="187">
        <f>IF(N96="sníž. přenesená",J96,0)</f>
        <v>0</v>
      </c>
      <c r="BI96" s="187">
        <f>IF(N96="nulová",J96,0)</f>
        <v>0</v>
      </c>
      <c r="BJ96" s="19" t="s">
        <v>80</v>
      </c>
      <c r="BK96" s="187">
        <f>ROUND(I96*H96,2)</f>
        <v>0</v>
      </c>
      <c r="BL96" s="19" t="s">
        <v>147</v>
      </c>
      <c r="BM96" s="186" t="s">
        <v>944</v>
      </c>
    </row>
    <row r="97" spans="1:65" s="2" customFormat="1" ht="11.25">
      <c r="A97" s="36"/>
      <c r="B97" s="37"/>
      <c r="C97" s="38"/>
      <c r="D97" s="188" t="s">
        <v>149</v>
      </c>
      <c r="E97" s="38"/>
      <c r="F97" s="189" t="s">
        <v>167</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149</v>
      </c>
      <c r="AU97" s="19" t="s">
        <v>82</v>
      </c>
    </row>
    <row r="98" spans="1:65" s="2" customFormat="1" ht="58.5">
      <c r="A98" s="36"/>
      <c r="B98" s="37"/>
      <c r="C98" s="38"/>
      <c r="D98" s="188" t="s">
        <v>151</v>
      </c>
      <c r="E98" s="38"/>
      <c r="F98" s="193" t="s">
        <v>162</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151</v>
      </c>
      <c r="AU98" s="19" t="s">
        <v>82</v>
      </c>
    </row>
    <row r="99" spans="1:65" s="13" customFormat="1" ht="11.25">
      <c r="B99" s="194"/>
      <c r="C99" s="195"/>
      <c r="D99" s="188" t="s">
        <v>153</v>
      </c>
      <c r="E99" s="196" t="s">
        <v>19</v>
      </c>
      <c r="F99" s="197" t="s">
        <v>168</v>
      </c>
      <c r="G99" s="195"/>
      <c r="H99" s="198">
        <v>280</v>
      </c>
      <c r="I99" s="199"/>
      <c r="J99" s="195"/>
      <c r="K99" s="195"/>
      <c r="L99" s="200"/>
      <c r="M99" s="201"/>
      <c r="N99" s="202"/>
      <c r="O99" s="202"/>
      <c r="P99" s="202"/>
      <c r="Q99" s="202"/>
      <c r="R99" s="202"/>
      <c r="S99" s="202"/>
      <c r="T99" s="203"/>
      <c r="AT99" s="204" t="s">
        <v>153</v>
      </c>
      <c r="AU99" s="204" t="s">
        <v>82</v>
      </c>
      <c r="AV99" s="13" t="s">
        <v>82</v>
      </c>
      <c r="AW99" s="13" t="s">
        <v>31</v>
      </c>
      <c r="AX99" s="13" t="s">
        <v>72</v>
      </c>
      <c r="AY99" s="204" t="s">
        <v>139</v>
      </c>
    </row>
    <row r="100" spans="1:65" s="14" customFormat="1" ht="11.25">
      <c r="B100" s="205"/>
      <c r="C100" s="206"/>
      <c r="D100" s="188" t="s">
        <v>153</v>
      </c>
      <c r="E100" s="207" t="s">
        <v>19</v>
      </c>
      <c r="F100" s="208" t="s">
        <v>188</v>
      </c>
      <c r="G100" s="206"/>
      <c r="H100" s="209">
        <v>280</v>
      </c>
      <c r="I100" s="210"/>
      <c r="J100" s="206"/>
      <c r="K100" s="206"/>
      <c r="L100" s="211"/>
      <c r="M100" s="212"/>
      <c r="N100" s="213"/>
      <c r="O100" s="213"/>
      <c r="P100" s="213"/>
      <c r="Q100" s="213"/>
      <c r="R100" s="213"/>
      <c r="S100" s="213"/>
      <c r="T100" s="214"/>
      <c r="AT100" s="215" t="s">
        <v>153</v>
      </c>
      <c r="AU100" s="215" t="s">
        <v>82</v>
      </c>
      <c r="AV100" s="14" t="s">
        <v>147</v>
      </c>
      <c r="AW100" s="14" t="s">
        <v>31</v>
      </c>
      <c r="AX100" s="14" t="s">
        <v>80</v>
      </c>
      <c r="AY100" s="215" t="s">
        <v>139</v>
      </c>
    </row>
    <row r="101" spans="1:65" s="2" customFormat="1" ht="14.45" customHeight="1">
      <c r="A101" s="36"/>
      <c r="B101" s="37"/>
      <c r="C101" s="175" t="s">
        <v>147</v>
      </c>
      <c r="D101" s="175" t="s">
        <v>142</v>
      </c>
      <c r="E101" s="176" t="s">
        <v>169</v>
      </c>
      <c r="F101" s="177" t="s">
        <v>170</v>
      </c>
      <c r="G101" s="178" t="s">
        <v>171</v>
      </c>
      <c r="H101" s="179">
        <v>76.956999999999994</v>
      </c>
      <c r="I101" s="180"/>
      <c r="J101" s="181">
        <f>ROUND(I101*H101,2)</f>
        <v>0</v>
      </c>
      <c r="K101" s="177" t="s">
        <v>146</v>
      </c>
      <c r="L101" s="41"/>
      <c r="M101" s="182" t="s">
        <v>19</v>
      </c>
      <c r="N101" s="183" t="s">
        <v>43</v>
      </c>
      <c r="O101" s="66"/>
      <c r="P101" s="184">
        <f>O101*H101</f>
        <v>0</v>
      </c>
      <c r="Q101" s="184">
        <v>0</v>
      </c>
      <c r="R101" s="184">
        <f>Q101*H101</f>
        <v>0</v>
      </c>
      <c r="S101" s="184">
        <v>0</v>
      </c>
      <c r="T101" s="185">
        <f>S101*H101</f>
        <v>0</v>
      </c>
      <c r="U101" s="36"/>
      <c r="V101" s="36"/>
      <c r="W101" s="36"/>
      <c r="X101" s="36"/>
      <c r="Y101" s="36"/>
      <c r="Z101" s="36"/>
      <c r="AA101" s="36"/>
      <c r="AB101" s="36"/>
      <c r="AC101" s="36"/>
      <c r="AD101" s="36"/>
      <c r="AE101" s="36"/>
      <c r="AR101" s="186" t="s">
        <v>147</v>
      </c>
      <c r="AT101" s="186" t="s">
        <v>142</v>
      </c>
      <c r="AU101" s="186" t="s">
        <v>82</v>
      </c>
      <c r="AY101" s="19" t="s">
        <v>139</v>
      </c>
      <c r="BE101" s="187">
        <f>IF(N101="základní",J101,0)</f>
        <v>0</v>
      </c>
      <c r="BF101" s="187">
        <f>IF(N101="snížená",J101,0)</f>
        <v>0</v>
      </c>
      <c r="BG101" s="187">
        <f>IF(N101="zákl. přenesená",J101,0)</f>
        <v>0</v>
      </c>
      <c r="BH101" s="187">
        <f>IF(N101="sníž. přenesená",J101,0)</f>
        <v>0</v>
      </c>
      <c r="BI101" s="187">
        <f>IF(N101="nulová",J101,0)</f>
        <v>0</v>
      </c>
      <c r="BJ101" s="19" t="s">
        <v>80</v>
      </c>
      <c r="BK101" s="187">
        <f>ROUND(I101*H101,2)</f>
        <v>0</v>
      </c>
      <c r="BL101" s="19" t="s">
        <v>147</v>
      </c>
      <c r="BM101" s="186" t="s">
        <v>945</v>
      </c>
    </row>
    <row r="102" spans="1:65" s="2" customFormat="1" ht="11.25">
      <c r="A102" s="36"/>
      <c r="B102" s="37"/>
      <c r="C102" s="38"/>
      <c r="D102" s="188" t="s">
        <v>149</v>
      </c>
      <c r="E102" s="38"/>
      <c r="F102" s="189" t="s">
        <v>173</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149</v>
      </c>
      <c r="AU102" s="19" t="s">
        <v>82</v>
      </c>
    </row>
    <row r="103" spans="1:65" s="2" customFormat="1" ht="68.25">
      <c r="A103" s="36"/>
      <c r="B103" s="37"/>
      <c r="C103" s="38"/>
      <c r="D103" s="188" t="s">
        <v>151</v>
      </c>
      <c r="E103" s="38"/>
      <c r="F103" s="193" t="s">
        <v>174</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151</v>
      </c>
      <c r="AU103" s="19" t="s">
        <v>82</v>
      </c>
    </row>
    <row r="104" spans="1:65" s="2" customFormat="1" ht="14.45" customHeight="1">
      <c r="A104" s="36"/>
      <c r="B104" s="37"/>
      <c r="C104" s="175" t="s">
        <v>175</v>
      </c>
      <c r="D104" s="175" t="s">
        <v>142</v>
      </c>
      <c r="E104" s="176" t="s">
        <v>176</v>
      </c>
      <c r="F104" s="177" t="s">
        <v>177</v>
      </c>
      <c r="G104" s="178" t="s">
        <v>171</v>
      </c>
      <c r="H104" s="179">
        <v>1154.355</v>
      </c>
      <c r="I104" s="180"/>
      <c r="J104" s="181">
        <f>ROUND(I104*H104,2)</f>
        <v>0</v>
      </c>
      <c r="K104" s="177" t="s">
        <v>146</v>
      </c>
      <c r="L104" s="41"/>
      <c r="M104" s="182" t="s">
        <v>19</v>
      </c>
      <c r="N104" s="183" t="s">
        <v>43</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147</v>
      </c>
      <c r="AT104" s="186" t="s">
        <v>142</v>
      </c>
      <c r="AU104" s="186" t="s">
        <v>82</v>
      </c>
      <c r="AY104" s="19" t="s">
        <v>139</v>
      </c>
      <c r="BE104" s="187">
        <f>IF(N104="základní",J104,0)</f>
        <v>0</v>
      </c>
      <c r="BF104" s="187">
        <f>IF(N104="snížená",J104,0)</f>
        <v>0</v>
      </c>
      <c r="BG104" s="187">
        <f>IF(N104="zákl. přenesená",J104,0)</f>
        <v>0</v>
      </c>
      <c r="BH104" s="187">
        <f>IF(N104="sníž. přenesená",J104,0)</f>
        <v>0</v>
      </c>
      <c r="BI104" s="187">
        <f>IF(N104="nulová",J104,0)</f>
        <v>0</v>
      </c>
      <c r="BJ104" s="19" t="s">
        <v>80</v>
      </c>
      <c r="BK104" s="187">
        <f>ROUND(I104*H104,2)</f>
        <v>0</v>
      </c>
      <c r="BL104" s="19" t="s">
        <v>147</v>
      </c>
      <c r="BM104" s="186" t="s">
        <v>946</v>
      </c>
    </row>
    <row r="105" spans="1:65" s="2" customFormat="1" ht="19.5">
      <c r="A105" s="36"/>
      <c r="B105" s="37"/>
      <c r="C105" s="38"/>
      <c r="D105" s="188" t="s">
        <v>149</v>
      </c>
      <c r="E105" s="38"/>
      <c r="F105" s="189" t="s">
        <v>179</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149</v>
      </c>
      <c r="AU105" s="19" t="s">
        <v>82</v>
      </c>
    </row>
    <row r="106" spans="1:65" s="2" customFormat="1" ht="68.25">
      <c r="A106" s="36"/>
      <c r="B106" s="37"/>
      <c r="C106" s="38"/>
      <c r="D106" s="188" t="s">
        <v>151</v>
      </c>
      <c r="E106" s="38"/>
      <c r="F106" s="193" t="s">
        <v>174</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151</v>
      </c>
      <c r="AU106" s="19" t="s">
        <v>82</v>
      </c>
    </row>
    <row r="107" spans="1:65" s="13" customFormat="1" ht="11.25">
      <c r="B107" s="194"/>
      <c r="C107" s="195"/>
      <c r="D107" s="188" t="s">
        <v>153</v>
      </c>
      <c r="E107" s="196" t="s">
        <v>19</v>
      </c>
      <c r="F107" s="197" t="s">
        <v>947</v>
      </c>
      <c r="G107" s="195"/>
      <c r="H107" s="198">
        <v>1154.355</v>
      </c>
      <c r="I107" s="199"/>
      <c r="J107" s="195"/>
      <c r="K107" s="195"/>
      <c r="L107" s="200"/>
      <c r="M107" s="201"/>
      <c r="N107" s="202"/>
      <c r="O107" s="202"/>
      <c r="P107" s="202"/>
      <c r="Q107" s="202"/>
      <c r="R107" s="202"/>
      <c r="S107" s="202"/>
      <c r="T107" s="203"/>
      <c r="AT107" s="204" t="s">
        <v>153</v>
      </c>
      <c r="AU107" s="204" t="s">
        <v>82</v>
      </c>
      <c r="AV107" s="13" t="s">
        <v>82</v>
      </c>
      <c r="AW107" s="13" t="s">
        <v>31</v>
      </c>
      <c r="AX107" s="13" t="s">
        <v>80</v>
      </c>
      <c r="AY107" s="204" t="s">
        <v>139</v>
      </c>
    </row>
    <row r="108" spans="1:65" s="2" customFormat="1" ht="14.45" customHeight="1">
      <c r="A108" s="36"/>
      <c r="B108" s="37"/>
      <c r="C108" s="175" t="s">
        <v>181</v>
      </c>
      <c r="D108" s="175" t="s">
        <v>142</v>
      </c>
      <c r="E108" s="176" t="s">
        <v>182</v>
      </c>
      <c r="F108" s="177" t="s">
        <v>183</v>
      </c>
      <c r="G108" s="178" t="s">
        <v>171</v>
      </c>
      <c r="H108" s="179">
        <v>21.178999999999998</v>
      </c>
      <c r="I108" s="180"/>
      <c r="J108" s="181">
        <f>ROUND(I108*H108,2)</f>
        <v>0</v>
      </c>
      <c r="K108" s="177" t="s">
        <v>146</v>
      </c>
      <c r="L108" s="41"/>
      <c r="M108" s="182" t="s">
        <v>19</v>
      </c>
      <c r="N108" s="183" t="s">
        <v>43</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147</v>
      </c>
      <c r="AT108" s="186" t="s">
        <v>142</v>
      </c>
      <c r="AU108" s="186" t="s">
        <v>82</v>
      </c>
      <c r="AY108" s="19" t="s">
        <v>139</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147</v>
      </c>
      <c r="BM108" s="186" t="s">
        <v>948</v>
      </c>
    </row>
    <row r="109" spans="1:65" s="2" customFormat="1" ht="19.5">
      <c r="A109" s="36"/>
      <c r="B109" s="37"/>
      <c r="C109" s="38"/>
      <c r="D109" s="188" t="s">
        <v>149</v>
      </c>
      <c r="E109" s="38"/>
      <c r="F109" s="189" t="s">
        <v>185</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149</v>
      </c>
      <c r="AU109" s="19" t="s">
        <v>82</v>
      </c>
    </row>
    <row r="110" spans="1:65" s="2" customFormat="1" ht="58.5">
      <c r="A110" s="36"/>
      <c r="B110" s="37"/>
      <c r="C110" s="38"/>
      <c r="D110" s="188" t="s">
        <v>151</v>
      </c>
      <c r="E110" s="38"/>
      <c r="F110" s="193" t="s">
        <v>186</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151</v>
      </c>
      <c r="AU110" s="19" t="s">
        <v>82</v>
      </c>
    </row>
    <row r="111" spans="1:65" s="13" customFormat="1" ht="11.25">
      <c r="B111" s="194"/>
      <c r="C111" s="195"/>
      <c r="D111" s="188" t="s">
        <v>153</v>
      </c>
      <c r="E111" s="196" t="s">
        <v>19</v>
      </c>
      <c r="F111" s="197" t="s">
        <v>949</v>
      </c>
      <c r="G111" s="195"/>
      <c r="H111" s="198">
        <v>21.178999999999998</v>
      </c>
      <c r="I111" s="199"/>
      <c r="J111" s="195"/>
      <c r="K111" s="195"/>
      <c r="L111" s="200"/>
      <c r="M111" s="201"/>
      <c r="N111" s="202"/>
      <c r="O111" s="202"/>
      <c r="P111" s="202"/>
      <c r="Q111" s="202"/>
      <c r="R111" s="202"/>
      <c r="S111" s="202"/>
      <c r="T111" s="203"/>
      <c r="AT111" s="204" t="s">
        <v>153</v>
      </c>
      <c r="AU111" s="204" t="s">
        <v>82</v>
      </c>
      <c r="AV111" s="13" t="s">
        <v>82</v>
      </c>
      <c r="AW111" s="13" t="s">
        <v>31</v>
      </c>
      <c r="AX111" s="13" t="s">
        <v>72</v>
      </c>
      <c r="AY111" s="204" t="s">
        <v>139</v>
      </c>
    </row>
    <row r="112" spans="1:65" s="14" customFormat="1" ht="11.25">
      <c r="B112" s="205"/>
      <c r="C112" s="206"/>
      <c r="D112" s="188" t="s">
        <v>153</v>
      </c>
      <c r="E112" s="207" t="s">
        <v>19</v>
      </c>
      <c r="F112" s="208" t="s">
        <v>188</v>
      </c>
      <c r="G112" s="206"/>
      <c r="H112" s="209">
        <v>21.178999999999998</v>
      </c>
      <c r="I112" s="210"/>
      <c r="J112" s="206"/>
      <c r="K112" s="206"/>
      <c r="L112" s="211"/>
      <c r="M112" s="212"/>
      <c r="N112" s="213"/>
      <c r="O112" s="213"/>
      <c r="P112" s="213"/>
      <c r="Q112" s="213"/>
      <c r="R112" s="213"/>
      <c r="S112" s="213"/>
      <c r="T112" s="214"/>
      <c r="AT112" s="215" t="s">
        <v>153</v>
      </c>
      <c r="AU112" s="215" t="s">
        <v>82</v>
      </c>
      <c r="AV112" s="14" t="s">
        <v>147</v>
      </c>
      <c r="AW112" s="14" t="s">
        <v>31</v>
      </c>
      <c r="AX112" s="14" t="s">
        <v>80</v>
      </c>
      <c r="AY112" s="215" t="s">
        <v>139</v>
      </c>
    </row>
    <row r="113" spans="1:65" s="2" customFormat="1" ht="14.45" customHeight="1">
      <c r="A113" s="36"/>
      <c r="B113" s="37"/>
      <c r="C113" s="175" t="s">
        <v>189</v>
      </c>
      <c r="D113" s="175" t="s">
        <v>142</v>
      </c>
      <c r="E113" s="176" t="s">
        <v>190</v>
      </c>
      <c r="F113" s="177" t="s">
        <v>191</v>
      </c>
      <c r="G113" s="178" t="s">
        <v>171</v>
      </c>
      <c r="H113" s="179">
        <v>54.64</v>
      </c>
      <c r="I113" s="180"/>
      <c r="J113" s="181">
        <f>ROUND(I113*H113,2)</f>
        <v>0</v>
      </c>
      <c r="K113" s="177" t="s">
        <v>146</v>
      </c>
      <c r="L113" s="41"/>
      <c r="M113" s="182" t="s">
        <v>19</v>
      </c>
      <c r="N113" s="183" t="s">
        <v>43</v>
      </c>
      <c r="O113" s="66"/>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147</v>
      </c>
      <c r="AT113" s="186" t="s">
        <v>142</v>
      </c>
      <c r="AU113" s="186" t="s">
        <v>82</v>
      </c>
      <c r="AY113" s="19" t="s">
        <v>139</v>
      </c>
      <c r="BE113" s="187">
        <f>IF(N113="základní",J113,0)</f>
        <v>0</v>
      </c>
      <c r="BF113" s="187">
        <f>IF(N113="snížená",J113,0)</f>
        <v>0</v>
      </c>
      <c r="BG113" s="187">
        <f>IF(N113="zákl. přenesená",J113,0)</f>
        <v>0</v>
      </c>
      <c r="BH113" s="187">
        <f>IF(N113="sníž. přenesená",J113,0)</f>
        <v>0</v>
      </c>
      <c r="BI113" s="187">
        <f>IF(N113="nulová",J113,0)</f>
        <v>0</v>
      </c>
      <c r="BJ113" s="19" t="s">
        <v>80</v>
      </c>
      <c r="BK113" s="187">
        <f>ROUND(I113*H113,2)</f>
        <v>0</v>
      </c>
      <c r="BL113" s="19" t="s">
        <v>147</v>
      </c>
      <c r="BM113" s="186" t="s">
        <v>950</v>
      </c>
    </row>
    <row r="114" spans="1:65" s="2" customFormat="1" ht="11.25">
      <c r="A114" s="36"/>
      <c r="B114" s="37"/>
      <c r="C114" s="38"/>
      <c r="D114" s="188" t="s">
        <v>149</v>
      </c>
      <c r="E114" s="38"/>
      <c r="F114" s="189" t="s">
        <v>193</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149</v>
      </c>
      <c r="AU114" s="19" t="s">
        <v>82</v>
      </c>
    </row>
    <row r="115" spans="1:65" s="2" customFormat="1" ht="58.5">
      <c r="A115" s="36"/>
      <c r="B115" s="37"/>
      <c r="C115" s="38"/>
      <c r="D115" s="188" t="s">
        <v>151</v>
      </c>
      <c r="E115" s="38"/>
      <c r="F115" s="193" t="s">
        <v>186</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151</v>
      </c>
      <c r="AU115" s="19" t="s">
        <v>82</v>
      </c>
    </row>
    <row r="116" spans="1:65" s="2" customFormat="1" ht="14.45" customHeight="1">
      <c r="A116" s="36"/>
      <c r="B116" s="37"/>
      <c r="C116" s="175" t="s">
        <v>194</v>
      </c>
      <c r="D116" s="175" t="s">
        <v>142</v>
      </c>
      <c r="E116" s="176" t="s">
        <v>195</v>
      </c>
      <c r="F116" s="177" t="s">
        <v>196</v>
      </c>
      <c r="G116" s="178" t="s">
        <v>171</v>
      </c>
      <c r="H116" s="179">
        <v>1.1379999999999999</v>
      </c>
      <c r="I116" s="180"/>
      <c r="J116" s="181">
        <f>ROUND(I116*H116,2)</f>
        <v>0</v>
      </c>
      <c r="K116" s="177" t="s">
        <v>146</v>
      </c>
      <c r="L116" s="41"/>
      <c r="M116" s="182" t="s">
        <v>19</v>
      </c>
      <c r="N116" s="183" t="s">
        <v>43</v>
      </c>
      <c r="O116" s="66"/>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147</v>
      </c>
      <c r="AT116" s="186" t="s">
        <v>142</v>
      </c>
      <c r="AU116" s="186" t="s">
        <v>82</v>
      </c>
      <c r="AY116" s="19" t="s">
        <v>139</v>
      </c>
      <c r="BE116" s="187">
        <f>IF(N116="základní",J116,0)</f>
        <v>0</v>
      </c>
      <c r="BF116" s="187">
        <f>IF(N116="snížená",J116,0)</f>
        <v>0</v>
      </c>
      <c r="BG116" s="187">
        <f>IF(N116="zákl. přenesená",J116,0)</f>
        <v>0</v>
      </c>
      <c r="BH116" s="187">
        <f>IF(N116="sníž. přenesená",J116,0)</f>
        <v>0</v>
      </c>
      <c r="BI116" s="187">
        <f>IF(N116="nulová",J116,0)</f>
        <v>0</v>
      </c>
      <c r="BJ116" s="19" t="s">
        <v>80</v>
      </c>
      <c r="BK116" s="187">
        <f>ROUND(I116*H116,2)</f>
        <v>0</v>
      </c>
      <c r="BL116" s="19" t="s">
        <v>147</v>
      </c>
      <c r="BM116" s="186" t="s">
        <v>951</v>
      </c>
    </row>
    <row r="117" spans="1:65" s="2" customFormat="1" ht="19.5">
      <c r="A117" s="36"/>
      <c r="B117" s="37"/>
      <c r="C117" s="38"/>
      <c r="D117" s="188" t="s">
        <v>149</v>
      </c>
      <c r="E117" s="38"/>
      <c r="F117" s="189" t="s">
        <v>198</v>
      </c>
      <c r="G117" s="38"/>
      <c r="H117" s="38"/>
      <c r="I117" s="190"/>
      <c r="J117" s="38"/>
      <c r="K117" s="38"/>
      <c r="L117" s="41"/>
      <c r="M117" s="191"/>
      <c r="N117" s="192"/>
      <c r="O117" s="66"/>
      <c r="P117" s="66"/>
      <c r="Q117" s="66"/>
      <c r="R117" s="66"/>
      <c r="S117" s="66"/>
      <c r="T117" s="67"/>
      <c r="U117" s="36"/>
      <c r="V117" s="36"/>
      <c r="W117" s="36"/>
      <c r="X117" s="36"/>
      <c r="Y117" s="36"/>
      <c r="Z117" s="36"/>
      <c r="AA117" s="36"/>
      <c r="AB117" s="36"/>
      <c r="AC117" s="36"/>
      <c r="AD117" s="36"/>
      <c r="AE117" s="36"/>
      <c r="AT117" s="19" t="s">
        <v>149</v>
      </c>
      <c r="AU117" s="19" t="s">
        <v>82</v>
      </c>
    </row>
    <row r="118" spans="1:65" s="2" customFormat="1" ht="58.5">
      <c r="A118" s="36"/>
      <c r="B118" s="37"/>
      <c r="C118" s="38"/>
      <c r="D118" s="188" t="s">
        <v>151</v>
      </c>
      <c r="E118" s="38"/>
      <c r="F118" s="193" t="s">
        <v>186</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151</v>
      </c>
      <c r="AU118" s="19" t="s">
        <v>82</v>
      </c>
    </row>
    <row r="119" spans="1:65" s="12" customFormat="1" ht="25.9" customHeight="1">
      <c r="B119" s="159"/>
      <c r="C119" s="160"/>
      <c r="D119" s="161" t="s">
        <v>71</v>
      </c>
      <c r="E119" s="162" t="s">
        <v>199</v>
      </c>
      <c r="F119" s="162" t="s">
        <v>200</v>
      </c>
      <c r="G119" s="160"/>
      <c r="H119" s="160"/>
      <c r="I119" s="163"/>
      <c r="J119" s="164">
        <f>BK119</f>
        <v>0</v>
      </c>
      <c r="K119" s="160"/>
      <c r="L119" s="165"/>
      <c r="M119" s="166"/>
      <c r="N119" s="167"/>
      <c r="O119" s="167"/>
      <c r="P119" s="168">
        <f>P120+P140+P146+P151</f>
        <v>0</v>
      </c>
      <c r="Q119" s="167"/>
      <c r="R119" s="168">
        <f>R120+R140+R146+R151</f>
        <v>9.0000000000000006E-5</v>
      </c>
      <c r="S119" s="167"/>
      <c r="T119" s="169">
        <f>T120+T140+T146+T151</f>
        <v>74.437579499999998</v>
      </c>
      <c r="AR119" s="170" t="s">
        <v>82</v>
      </c>
      <c r="AT119" s="171" t="s">
        <v>71</v>
      </c>
      <c r="AU119" s="171" t="s">
        <v>72</v>
      </c>
      <c r="AY119" s="170" t="s">
        <v>139</v>
      </c>
      <c r="BK119" s="172">
        <f>BK120+BK140+BK146+BK151</f>
        <v>0</v>
      </c>
    </row>
    <row r="120" spans="1:65" s="12" customFormat="1" ht="22.9" customHeight="1">
      <c r="B120" s="159"/>
      <c r="C120" s="160"/>
      <c r="D120" s="161" t="s">
        <v>71</v>
      </c>
      <c r="E120" s="173" t="s">
        <v>201</v>
      </c>
      <c r="F120" s="173" t="s">
        <v>202</v>
      </c>
      <c r="G120" s="160"/>
      <c r="H120" s="160"/>
      <c r="I120" s="163"/>
      <c r="J120" s="174">
        <f>BK120</f>
        <v>0</v>
      </c>
      <c r="K120" s="160"/>
      <c r="L120" s="165"/>
      <c r="M120" s="166"/>
      <c r="N120" s="167"/>
      <c r="O120" s="167"/>
      <c r="P120" s="168">
        <f>SUM(P121:P139)</f>
        <v>0</v>
      </c>
      <c r="Q120" s="167"/>
      <c r="R120" s="168">
        <f>SUM(R121:R139)</f>
        <v>0</v>
      </c>
      <c r="S120" s="167"/>
      <c r="T120" s="169">
        <f>SUM(T121:T139)</f>
        <v>73.035167999999999</v>
      </c>
      <c r="AR120" s="170" t="s">
        <v>82</v>
      </c>
      <c r="AT120" s="171" t="s">
        <v>71</v>
      </c>
      <c r="AU120" s="171" t="s">
        <v>80</v>
      </c>
      <c r="AY120" s="170" t="s">
        <v>139</v>
      </c>
      <c r="BK120" s="172">
        <f>SUM(BK121:BK139)</f>
        <v>0</v>
      </c>
    </row>
    <row r="121" spans="1:65" s="2" customFormat="1" ht="14.45" customHeight="1">
      <c r="A121" s="36"/>
      <c r="B121" s="37"/>
      <c r="C121" s="175" t="s">
        <v>203</v>
      </c>
      <c r="D121" s="175" t="s">
        <v>142</v>
      </c>
      <c r="E121" s="176" t="s">
        <v>204</v>
      </c>
      <c r="F121" s="177" t="s">
        <v>205</v>
      </c>
      <c r="G121" s="178" t="s">
        <v>145</v>
      </c>
      <c r="H121" s="179">
        <v>2647.92</v>
      </c>
      <c r="I121" s="180"/>
      <c r="J121" s="181">
        <f>ROUND(I121*H121,2)</f>
        <v>0</v>
      </c>
      <c r="K121" s="177" t="s">
        <v>146</v>
      </c>
      <c r="L121" s="41"/>
      <c r="M121" s="182" t="s">
        <v>19</v>
      </c>
      <c r="N121" s="183" t="s">
        <v>43</v>
      </c>
      <c r="O121" s="66"/>
      <c r="P121" s="184">
        <f>O121*H121</f>
        <v>0</v>
      </c>
      <c r="Q121" s="184">
        <v>0</v>
      </c>
      <c r="R121" s="184">
        <f>Q121*H121</f>
        <v>0</v>
      </c>
      <c r="S121" s="184">
        <v>6.0000000000000001E-3</v>
      </c>
      <c r="T121" s="185">
        <f>S121*H121</f>
        <v>15.88752</v>
      </c>
      <c r="U121" s="36"/>
      <c r="V121" s="36"/>
      <c r="W121" s="36"/>
      <c r="X121" s="36"/>
      <c r="Y121" s="36"/>
      <c r="Z121" s="36"/>
      <c r="AA121" s="36"/>
      <c r="AB121" s="36"/>
      <c r="AC121" s="36"/>
      <c r="AD121" s="36"/>
      <c r="AE121" s="36"/>
      <c r="AR121" s="186" t="s">
        <v>206</v>
      </c>
      <c r="AT121" s="186" t="s">
        <v>142</v>
      </c>
      <c r="AU121" s="186" t="s">
        <v>82</v>
      </c>
      <c r="AY121" s="19" t="s">
        <v>139</v>
      </c>
      <c r="BE121" s="187">
        <f>IF(N121="základní",J121,0)</f>
        <v>0</v>
      </c>
      <c r="BF121" s="187">
        <f>IF(N121="snížená",J121,0)</f>
        <v>0</v>
      </c>
      <c r="BG121" s="187">
        <f>IF(N121="zákl. přenesená",J121,0)</f>
        <v>0</v>
      </c>
      <c r="BH121" s="187">
        <f>IF(N121="sníž. přenesená",J121,0)</f>
        <v>0</v>
      </c>
      <c r="BI121" s="187">
        <f>IF(N121="nulová",J121,0)</f>
        <v>0</v>
      </c>
      <c r="BJ121" s="19" t="s">
        <v>80</v>
      </c>
      <c r="BK121" s="187">
        <f>ROUND(I121*H121,2)</f>
        <v>0</v>
      </c>
      <c r="BL121" s="19" t="s">
        <v>206</v>
      </c>
      <c r="BM121" s="186" t="s">
        <v>952</v>
      </c>
    </row>
    <row r="122" spans="1:65" s="2" customFormat="1" ht="11.25">
      <c r="A122" s="36"/>
      <c r="B122" s="37"/>
      <c r="C122" s="38"/>
      <c r="D122" s="188" t="s">
        <v>149</v>
      </c>
      <c r="E122" s="38"/>
      <c r="F122" s="189" t="s">
        <v>208</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149</v>
      </c>
      <c r="AU122" s="19" t="s">
        <v>82</v>
      </c>
    </row>
    <row r="123" spans="1:65" s="15" customFormat="1" ht="11.25">
      <c r="B123" s="216"/>
      <c r="C123" s="217"/>
      <c r="D123" s="188" t="s">
        <v>153</v>
      </c>
      <c r="E123" s="218" t="s">
        <v>19</v>
      </c>
      <c r="F123" s="219" t="s">
        <v>209</v>
      </c>
      <c r="G123" s="217"/>
      <c r="H123" s="218" t="s">
        <v>19</v>
      </c>
      <c r="I123" s="220"/>
      <c r="J123" s="217"/>
      <c r="K123" s="217"/>
      <c r="L123" s="221"/>
      <c r="M123" s="222"/>
      <c r="N123" s="223"/>
      <c r="O123" s="223"/>
      <c r="P123" s="223"/>
      <c r="Q123" s="223"/>
      <c r="R123" s="223"/>
      <c r="S123" s="223"/>
      <c r="T123" s="224"/>
      <c r="AT123" s="225" t="s">
        <v>153</v>
      </c>
      <c r="AU123" s="225" t="s">
        <v>82</v>
      </c>
      <c r="AV123" s="15" t="s">
        <v>80</v>
      </c>
      <c r="AW123" s="15" t="s">
        <v>31</v>
      </c>
      <c r="AX123" s="15" t="s">
        <v>72</v>
      </c>
      <c r="AY123" s="225" t="s">
        <v>139</v>
      </c>
    </row>
    <row r="124" spans="1:65" s="13" customFormat="1" ht="11.25">
      <c r="B124" s="194"/>
      <c r="C124" s="195"/>
      <c r="D124" s="188" t="s">
        <v>153</v>
      </c>
      <c r="E124" s="196" t="s">
        <v>19</v>
      </c>
      <c r="F124" s="197" t="s">
        <v>953</v>
      </c>
      <c r="G124" s="195"/>
      <c r="H124" s="198">
        <v>1951.44</v>
      </c>
      <c r="I124" s="199"/>
      <c r="J124" s="195"/>
      <c r="K124" s="195"/>
      <c r="L124" s="200"/>
      <c r="M124" s="201"/>
      <c r="N124" s="202"/>
      <c r="O124" s="202"/>
      <c r="P124" s="202"/>
      <c r="Q124" s="202"/>
      <c r="R124" s="202"/>
      <c r="S124" s="202"/>
      <c r="T124" s="203"/>
      <c r="AT124" s="204" t="s">
        <v>153</v>
      </c>
      <c r="AU124" s="204" t="s">
        <v>82</v>
      </c>
      <c r="AV124" s="13" t="s">
        <v>82</v>
      </c>
      <c r="AW124" s="13" t="s">
        <v>31</v>
      </c>
      <c r="AX124" s="13" t="s">
        <v>72</v>
      </c>
      <c r="AY124" s="204" t="s">
        <v>139</v>
      </c>
    </row>
    <row r="125" spans="1:65" s="15" customFormat="1" ht="11.25">
      <c r="B125" s="216"/>
      <c r="C125" s="217"/>
      <c r="D125" s="188" t="s">
        <v>153</v>
      </c>
      <c r="E125" s="218" t="s">
        <v>19</v>
      </c>
      <c r="F125" s="219" t="s">
        <v>213</v>
      </c>
      <c r="G125" s="217"/>
      <c r="H125" s="218" t="s">
        <v>19</v>
      </c>
      <c r="I125" s="220"/>
      <c r="J125" s="217"/>
      <c r="K125" s="217"/>
      <c r="L125" s="221"/>
      <c r="M125" s="222"/>
      <c r="N125" s="223"/>
      <c r="O125" s="223"/>
      <c r="P125" s="223"/>
      <c r="Q125" s="223"/>
      <c r="R125" s="223"/>
      <c r="S125" s="223"/>
      <c r="T125" s="224"/>
      <c r="AT125" s="225" t="s">
        <v>153</v>
      </c>
      <c r="AU125" s="225" t="s">
        <v>82</v>
      </c>
      <c r="AV125" s="15" t="s">
        <v>80</v>
      </c>
      <c r="AW125" s="15" t="s">
        <v>31</v>
      </c>
      <c r="AX125" s="15" t="s">
        <v>72</v>
      </c>
      <c r="AY125" s="225" t="s">
        <v>139</v>
      </c>
    </row>
    <row r="126" spans="1:65" s="13" customFormat="1" ht="11.25">
      <c r="B126" s="194"/>
      <c r="C126" s="195"/>
      <c r="D126" s="188" t="s">
        <v>153</v>
      </c>
      <c r="E126" s="196" t="s">
        <v>19</v>
      </c>
      <c r="F126" s="197" t="s">
        <v>954</v>
      </c>
      <c r="G126" s="195"/>
      <c r="H126" s="198">
        <v>650.48</v>
      </c>
      <c r="I126" s="199"/>
      <c r="J126" s="195"/>
      <c r="K126" s="195"/>
      <c r="L126" s="200"/>
      <c r="M126" s="201"/>
      <c r="N126" s="202"/>
      <c r="O126" s="202"/>
      <c r="P126" s="202"/>
      <c r="Q126" s="202"/>
      <c r="R126" s="202"/>
      <c r="S126" s="202"/>
      <c r="T126" s="203"/>
      <c r="AT126" s="204" t="s">
        <v>153</v>
      </c>
      <c r="AU126" s="204" t="s">
        <v>82</v>
      </c>
      <c r="AV126" s="13" t="s">
        <v>82</v>
      </c>
      <c r="AW126" s="13" t="s">
        <v>31</v>
      </c>
      <c r="AX126" s="13" t="s">
        <v>72</v>
      </c>
      <c r="AY126" s="204" t="s">
        <v>139</v>
      </c>
    </row>
    <row r="127" spans="1:65" s="15" customFormat="1" ht="11.25">
      <c r="B127" s="216"/>
      <c r="C127" s="217"/>
      <c r="D127" s="188" t="s">
        <v>153</v>
      </c>
      <c r="E127" s="218" t="s">
        <v>19</v>
      </c>
      <c r="F127" s="219" t="s">
        <v>955</v>
      </c>
      <c r="G127" s="217"/>
      <c r="H127" s="218" t="s">
        <v>19</v>
      </c>
      <c r="I127" s="220"/>
      <c r="J127" s="217"/>
      <c r="K127" s="217"/>
      <c r="L127" s="221"/>
      <c r="M127" s="222"/>
      <c r="N127" s="223"/>
      <c r="O127" s="223"/>
      <c r="P127" s="223"/>
      <c r="Q127" s="223"/>
      <c r="R127" s="223"/>
      <c r="S127" s="223"/>
      <c r="T127" s="224"/>
      <c r="AT127" s="225" t="s">
        <v>153</v>
      </c>
      <c r="AU127" s="225" t="s">
        <v>82</v>
      </c>
      <c r="AV127" s="15" t="s">
        <v>80</v>
      </c>
      <c r="AW127" s="15" t="s">
        <v>31</v>
      </c>
      <c r="AX127" s="15" t="s">
        <v>72</v>
      </c>
      <c r="AY127" s="225" t="s">
        <v>139</v>
      </c>
    </row>
    <row r="128" spans="1:65" s="13" customFormat="1" ht="11.25">
      <c r="B128" s="194"/>
      <c r="C128" s="195"/>
      <c r="D128" s="188" t="s">
        <v>153</v>
      </c>
      <c r="E128" s="196" t="s">
        <v>19</v>
      </c>
      <c r="F128" s="197" t="s">
        <v>624</v>
      </c>
      <c r="G128" s="195"/>
      <c r="H128" s="198">
        <v>46</v>
      </c>
      <c r="I128" s="199"/>
      <c r="J128" s="195"/>
      <c r="K128" s="195"/>
      <c r="L128" s="200"/>
      <c r="M128" s="201"/>
      <c r="N128" s="202"/>
      <c r="O128" s="202"/>
      <c r="P128" s="202"/>
      <c r="Q128" s="202"/>
      <c r="R128" s="202"/>
      <c r="S128" s="202"/>
      <c r="T128" s="203"/>
      <c r="AT128" s="204" t="s">
        <v>153</v>
      </c>
      <c r="AU128" s="204" t="s">
        <v>82</v>
      </c>
      <c r="AV128" s="13" t="s">
        <v>82</v>
      </c>
      <c r="AW128" s="13" t="s">
        <v>31</v>
      </c>
      <c r="AX128" s="13" t="s">
        <v>72</v>
      </c>
      <c r="AY128" s="204" t="s">
        <v>139</v>
      </c>
    </row>
    <row r="129" spans="1:65" s="14" customFormat="1" ht="11.25">
      <c r="B129" s="205"/>
      <c r="C129" s="206"/>
      <c r="D129" s="188" t="s">
        <v>153</v>
      </c>
      <c r="E129" s="207" t="s">
        <v>19</v>
      </c>
      <c r="F129" s="208" t="s">
        <v>188</v>
      </c>
      <c r="G129" s="206"/>
      <c r="H129" s="209">
        <v>2647.92</v>
      </c>
      <c r="I129" s="210"/>
      <c r="J129" s="206"/>
      <c r="K129" s="206"/>
      <c r="L129" s="211"/>
      <c r="M129" s="212"/>
      <c r="N129" s="213"/>
      <c r="O129" s="213"/>
      <c r="P129" s="213"/>
      <c r="Q129" s="213"/>
      <c r="R129" s="213"/>
      <c r="S129" s="213"/>
      <c r="T129" s="214"/>
      <c r="AT129" s="215" t="s">
        <v>153</v>
      </c>
      <c r="AU129" s="215" t="s">
        <v>82</v>
      </c>
      <c r="AV129" s="14" t="s">
        <v>147</v>
      </c>
      <c r="AW129" s="14" t="s">
        <v>31</v>
      </c>
      <c r="AX129" s="14" t="s">
        <v>80</v>
      </c>
      <c r="AY129" s="215" t="s">
        <v>139</v>
      </c>
    </row>
    <row r="130" spans="1:65" s="2" customFormat="1" ht="14.45" customHeight="1">
      <c r="A130" s="36"/>
      <c r="B130" s="37"/>
      <c r="C130" s="175" t="s">
        <v>215</v>
      </c>
      <c r="D130" s="175" t="s">
        <v>142</v>
      </c>
      <c r="E130" s="176" t="s">
        <v>221</v>
      </c>
      <c r="F130" s="177" t="s">
        <v>222</v>
      </c>
      <c r="G130" s="178" t="s">
        <v>145</v>
      </c>
      <c r="H130" s="179">
        <v>696.48</v>
      </c>
      <c r="I130" s="180"/>
      <c r="J130" s="181">
        <f>ROUND(I130*H130,2)</f>
        <v>0</v>
      </c>
      <c r="K130" s="177" t="s">
        <v>146</v>
      </c>
      <c r="L130" s="41"/>
      <c r="M130" s="182" t="s">
        <v>19</v>
      </c>
      <c r="N130" s="183" t="s">
        <v>43</v>
      </c>
      <c r="O130" s="66"/>
      <c r="P130" s="184">
        <f>O130*H130</f>
        <v>0</v>
      </c>
      <c r="Q130" s="184">
        <v>0</v>
      </c>
      <c r="R130" s="184">
        <f>Q130*H130</f>
        <v>0</v>
      </c>
      <c r="S130" s="184">
        <v>3.5999999999999999E-3</v>
      </c>
      <c r="T130" s="185">
        <f>S130*H130</f>
        <v>2.5073279999999998</v>
      </c>
      <c r="U130" s="36"/>
      <c r="V130" s="36"/>
      <c r="W130" s="36"/>
      <c r="X130" s="36"/>
      <c r="Y130" s="36"/>
      <c r="Z130" s="36"/>
      <c r="AA130" s="36"/>
      <c r="AB130" s="36"/>
      <c r="AC130" s="36"/>
      <c r="AD130" s="36"/>
      <c r="AE130" s="36"/>
      <c r="AR130" s="186" t="s">
        <v>206</v>
      </c>
      <c r="AT130" s="186" t="s">
        <v>142</v>
      </c>
      <c r="AU130" s="186" t="s">
        <v>82</v>
      </c>
      <c r="AY130" s="19" t="s">
        <v>139</v>
      </c>
      <c r="BE130" s="187">
        <f>IF(N130="základní",J130,0)</f>
        <v>0</v>
      </c>
      <c r="BF130" s="187">
        <f>IF(N130="snížená",J130,0)</f>
        <v>0</v>
      </c>
      <c r="BG130" s="187">
        <f>IF(N130="zákl. přenesená",J130,0)</f>
        <v>0</v>
      </c>
      <c r="BH130" s="187">
        <f>IF(N130="sníž. přenesená",J130,0)</f>
        <v>0</v>
      </c>
      <c r="BI130" s="187">
        <f>IF(N130="nulová",J130,0)</f>
        <v>0</v>
      </c>
      <c r="BJ130" s="19" t="s">
        <v>80</v>
      </c>
      <c r="BK130" s="187">
        <f>ROUND(I130*H130,2)</f>
        <v>0</v>
      </c>
      <c r="BL130" s="19" t="s">
        <v>206</v>
      </c>
      <c r="BM130" s="186" t="s">
        <v>956</v>
      </c>
    </row>
    <row r="131" spans="1:65" s="2" customFormat="1" ht="19.5">
      <c r="A131" s="36"/>
      <c r="B131" s="37"/>
      <c r="C131" s="38"/>
      <c r="D131" s="188" t="s">
        <v>149</v>
      </c>
      <c r="E131" s="38"/>
      <c r="F131" s="189" t="s">
        <v>224</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149</v>
      </c>
      <c r="AU131" s="19" t="s">
        <v>82</v>
      </c>
    </row>
    <row r="132" spans="1:65" s="13" customFormat="1" ht="11.25">
      <c r="B132" s="194"/>
      <c r="C132" s="195"/>
      <c r="D132" s="188" t="s">
        <v>153</v>
      </c>
      <c r="E132" s="196" t="s">
        <v>19</v>
      </c>
      <c r="F132" s="197" t="s">
        <v>954</v>
      </c>
      <c r="G132" s="195"/>
      <c r="H132" s="198">
        <v>650.48</v>
      </c>
      <c r="I132" s="199"/>
      <c r="J132" s="195"/>
      <c r="K132" s="195"/>
      <c r="L132" s="200"/>
      <c r="M132" s="201"/>
      <c r="N132" s="202"/>
      <c r="O132" s="202"/>
      <c r="P132" s="202"/>
      <c r="Q132" s="202"/>
      <c r="R132" s="202"/>
      <c r="S132" s="202"/>
      <c r="T132" s="203"/>
      <c r="AT132" s="204" t="s">
        <v>153</v>
      </c>
      <c r="AU132" s="204" t="s">
        <v>82</v>
      </c>
      <c r="AV132" s="13" t="s">
        <v>82</v>
      </c>
      <c r="AW132" s="13" t="s">
        <v>31</v>
      </c>
      <c r="AX132" s="13" t="s">
        <v>72</v>
      </c>
      <c r="AY132" s="204" t="s">
        <v>139</v>
      </c>
    </row>
    <row r="133" spans="1:65" s="15" customFormat="1" ht="11.25">
      <c r="B133" s="216"/>
      <c r="C133" s="217"/>
      <c r="D133" s="188" t="s">
        <v>153</v>
      </c>
      <c r="E133" s="218" t="s">
        <v>19</v>
      </c>
      <c r="F133" s="219" t="s">
        <v>957</v>
      </c>
      <c r="G133" s="217"/>
      <c r="H133" s="218" t="s">
        <v>19</v>
      </c>
      <c r="I133" s="220"/>
      <c r="J133" s="217"/>
      <c r="K133" s="217"/>
      <c r="L133" s="221"/>
      <c r="M133" s="222"/>
      <c r="N133" s="223"/>
      <c r="O133" s="223"/>
      <c r="P133" s="223"/>
      <c r="Q133" s="223"/>
      <c r="R133" s="223"/>
      <c r="S133" s="223"/>
      <c r="T133" s="224"/>
      <c r="AT133" s="225" t="s">
        <v>153</v>
      </c>
      <c r="AU133" s="225" t="s">
        <v>82</v>
      </c>
      <c r="AV133" s="15" t="s">
        <v>80</v>
      </c>
      <c r="AW133" s="15" t="s">
        <v>31</v>
      </c>
      <c r="AX133" s="15" t="s">
        <v>72</v>
      </c>
      <c r="AY133" s="225" t="s">
        <v>139</v>
      </c>
    </row>
    <row r="134" spans="1:65" s="13" customFormat="1" ht="11.25">
      <c r="B134" s="194"/>
      <c r="C134" s="195"/>
      <c r="D134" s="188" t="s">
        <v>153</v>
      </c>
      <c r="E134" s="196" t="s">
        <v>19</v>
      </c>
      <c r="F134" s="197" t="s">
        <v>624</v>
      </c>
      <c r="G134" s="195"/>
      <c r="H134" s="198">
        <v>46</v>
      </c>
      <c r="I134" s="199"/>
      <c r="J134" s="195"/>
      <c r="K134" s="195"/>
      <c r="L134" s="200"/>
      <c r="M134" s="201"/>
      <c r="N134" s="202"/>
      <c r="O134" s="202"/>
      <c r="P134" s="202"/>
      <c r="Q134" s="202"/>
      <c r="R134" s="202"/>
      <c r="S134" s="202"/>
      <c r="T134" s="203"/>
      <c r="AT134" s="204" t="s">
        <v>153</v>
      </c>
      <c r="AU134" s="204" t="s">
        <v>82</v>
      </c>
      <c r="AV134" s="13" t="s">
        <v>82</v>
      </c>
      <c r="AW134" s="13" t="s">
        <v>31</v>
      </c>
      <c r="AX134" s="13" t="s">
        <v>72</v>
      </c>
      <c r="AY134" s="204" t="s">
        <v>139</v>
      </c>
    </row>
    <row r="135" spans="1:65" s="14" customFormat="1" ht="11.25">
      <c r="B135" s="205"/>
      <c r="C135" s="206"/>
      <c r="D135" s="188" t="s">
        <v>153</v>
      </c>
      <c r="E135" s="207" t="s">
        <v>19</v>
      </c>
      <c r="F135" s="208" t="s">
        <v>188</v>
      </c>
      <c r="G135" s="206"/>
      <c r="H135" s="209">
        <v>696.48</v>
      </c>
      <c r="I135" s="210"/>
      <c r="J135" s="206"/>
      <c r="K135" s="206"/>
      <c r="L135" s="211"/>
      <c r="M135" s="212"/>
      <c r="N135" s="213"/>
      <c r="O135" s="213"/>
      <c r="P135" s="213"/>
      <c r="Q135" s="213"/>
      <c r="R135" s="213"/>
      <c r="S135" s="213"/>
      <c r="T135" s="214"/>
      <c r="AT135" s="215" t="s">
        <v>153</v>
      </c>
      <c r="AU135" s="215" t="s">
        <v>82</v>
      </c>
      <c r="AV135" s="14" t="s">
        <v>147</v>
      </c>
      <c r="AW135" s="14" t="s">
        <v>31</v>
      </c>
      <c r="AX135" s="14" t="s">
        <v>80</v>
      </c>
      <c r="AY135" s="215" t="s">
        <v>139</v>
      </c>
    </row>
    <row r="136" spans="1:65" s="2" customFormat="1" ht="14.45" customHeight="1">
      <c r="A136" s="36"/>
      <c r="B136" s="37"/>
      <c r="C136" s="175" t="s">
        <v>220</v>
      </c>
      <c r="D136" s="175" t="s">
        <v>142</v>
      </c>
      <c r="E136" s="176" t="s">
        <v>244</v>
      </c>
      <c r="F136" s="177" t="s">
        <v>245</v>
      </c>
      <c r="G136" s="178" t="s">
        <v>145</v>
      </c>
      <c r="H136" s="179">
        <v>650.48</v>
      </c>
      <c r="I136" s="180"/>
      <c r="J136" s="181">
        <f>ROUND(I136*H136,2)</f>
        <v>0</v>
      </c>
      <c r="K136" s="177" t="s">
        <v>146</v>
      </c>
      <c r="L136" s="41"/>
      <c r="M136" s="182" t="s">
        <v>19</v>
      </c>
      <c r="N136" s="183" t="s">
        <v>43</v>
      </c>
      <c r="O136" s="66"/>
      <c r="P136" s="184">
        <f>O136*H136</f>
        <v>0</v>
      </c>
      <c r="Q136" s="184">
        <v>0</v>
      </c>
      <c r="R136" s="184">
        <f>Q136*H136</f>
        <v>0</v>
      </c>
      <c r="S136" s="184">
        <v>8.4000000000000005E-2</v>
      </c>
      <c r="T136" s="185">
        <f>S136*H136</f>
        <v>54.640320000000003</v>
      </c>
      <c r="U136" s="36"/>
      <c r="V136" s="36"/>
      <c r="W136" s="36"/>
      <c r="X136" s="36"/>
      <c r="Y136" s="36"/>
      <c r="Z136" s="36"/>
      <c r="AA136" s="36"/>
      <c r="AB136" s="36"/>
      <c r="AC136" s="36"/>
      <c r="AD136" s="36"/>
      <c r="AE136" s="36"/>
      <c r="AR136" s="186" t="s">
        <v>206</v>
      </c>
      <c r="AT136" s="186" t="s">
        <v>142</v>
      </c>
      <c r="AU136" s="186" t="s">
        <v>82</v>
      </c>
      <c r="AY136" s="19" t="s">
        <v>139</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206</v>
      </c>
      <c r="BM136" s="186" t="s">
        <v>958</v>
      </c>
    </row>
    <row r="137" spans="1:65" s="2" customFormat="1" ht="11.25">
      <c r="A137" s="36"/>
      <c r="B137" s="37"/>
      <c r="C137" s="38"/>
      <c r="D137" s="188" t="s">
        <v>149</v>
      </c>
      <c r="E137" s="38"/>
      <c r="F137" s="189" t="s">
        <v>247</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149</v>
      </c>
      <c r="AU137" s="19" t="s">
        <v>82</v>
      </c>
    </row>
    <row r="138" spans="1:65" s="13" customFormat="1" ht="11.25">
      <c r="B138" s="194"/>
      <c r="C138" s="195"/>
      <c r="D138" s="188" t="s">
        <v>153</v>
      </c>
      <c r="E138" s="196" t="s">
        <v>19</v>
      </c>
      <c r="F138" s="197" t="s">
        <v>954</v>
      </c>
      <c r="G138" s="195"/>
      <c r="H138" s="198">
        <v>650.48</v>
      </c>
      <c r="I138" s="199"/>
      <c r="J138" s="195"/>
      <c r="K138" s="195"/>
      <c r="L138" s="200"/>
      <c r="M138" s="201"/>
      <c r="N138" s="202"/>
      <c r="O138" s="202"/>
      <c r="P138" s="202"/>
      <c r="Q138" s="202"/>
      <c r="R138" s="202"/>
      <c r="S138" s="202"/>
      <c r="T138" s="203"/>
      <c r="AT138" s="204" t="s">
        <v>153</v>
      </c>
      <c r="AU138" s="204" t="s">
        <v>82</v>
      </c>
      <c r="AV138" s="13" t="s">
        <v>82</v>
      </c>
      <c r="AW138" s="13" t="s">
        <v>31</v>
      </c>
      <c r="AX138" s="13" t="s">
        <v>72</v>
      </c>
      <c r="AY138" s="204" t="s">
        <v>139</v>
      </c>
    </row>
    <row r="139" spans="1:65" s="14" customFormat="1" ht="11.25">
      <c r="B139" s="205"/>
      <c r="C139" s="206"/>
      <c r="D139" s="188" t="s">
        <v>153</v>
      </c>
      <c r="E139" s="207" t="s">
        <v>19</v>
      </c>
      <c r="F139" s="208" t="s">
        <v>188</v>
      </c>
      <c r="G139" s="206"/>
      <c r="H139" s="209">
        <v>650.48</v>
      </c>
      <c r="I139" s="210"/>
      <c r="J139" s="206"/>
      <c r="K139" s="206"/>
      <c r="L139" s="211"/>
      <c r="M139" s="212"/>
      <c r="N139" s="213"/>
      <c r="O139" s="213"/>
      <c r="P139" s="213"/>
      <c r="Q139" s="213"/>
      <c r="R139" s="213"/>
      <c r="S139" s="213"/>
      <c r="T139" s="214"/>
      <c r="AT139" s="215" t="s">
        <v>153</v>
      </c>
      <c r="AU139" s="215" t="s">
        <v>82</v>
      </c>
      <c r="AV139" s="14" t="s">
        <v>147</v>
      </c>
      <c r="AW139" s="14" t="s">
        <v>31</v>
      </c>
      <c r="AX139" s="14" t="s">
        <v>80</v>
      </c>
      <c r="AY139" s="215" t="s">
        <v>139</v>
      </c>
    </row>
    <row r="140" spans="1:65" s="12" customFormat="1" ht="22.9" customHeight="1">
      <c r="B140" s="159"/>
      <c r="C140" s="160"/>
      <c r="D140" s="161" t="s">
        <v>71</v>
      </c>
      <c r="E140" s="173" t="s">
        <v>253</v>
      </c>
      <c r="F140" s="173" t="s">
        <v>254</v>
      </c>
      <c r="G140" s="160"/>
      <c r="H140" s="160"/>
      <c r="I140" s="163"/>
      <c r="J140" s="174">
        <f>BK140</f>
        <v>0</v>
      </c>
      <c r="K140" s="160"/>
      <c r="L140" s="165"/>
      <c r="M140" s="166"/>
      <c r="N140" s="167"/>
      <c r="O140" s="167"/>
      <c r="P140" s="168">
        <f>SUM(P141:P145)</f>
        <v>0</v>
      </c>
      <c r="Q140" s="167"/>
      <c r="R140" s="168">
        <f>SUM(R141:R145)</f>
        <v>0</v>
      </c>
      <c r="S140" s="167"/>
      <c r="T140" s="169">
        <f>SUM(T141:T145)</f>
        <v>1.1383400000000001</v>
      </c>
      <c r="AR140" s="170" t="s">
        <v>82</v>
      </c>
      <c r="AT140" s="171" t="s">
        <v>71</v>
      </c>
      <c r="AU140" s="171" t="s">
        <v>80</v>
      </c>
      <c r="AY140" s="170" t="s">
        <v>139</v>
      </c>
      <c r="BK140" s="172">
        <f>SUM(BK141:BK145)</f>
        <v>0</v>
      </c>
    </row>
    <row r="141" spans="1:65" s="2" customFormat="1" ht="14.45" customHeight="1">
      <c r="A141" s="36"/>
      <c r="B141" s="37"/>
      <c r="C141" s="175" t="s">
        <v>226</v>
      </c>
      <c r="D141" s="175" t="s">
        <v>142</v>
      </c>
      <c r="E141" s="176" t="s">
        <v>255</v>
      </c>
      <c r="F141" s="177" t="s">
        <v>256</v>
      </c>
      <c r="G141" s="178" t="s">
        <v>145</v>
      </c>
      <c r="H141" s="179">
        <v>650.48</v>
      </c>
      <c r="I141" s="180"/>
      <c r="J141" s="181">
        <f>ROUND(I141*H141,2)</f>
        <v>0</v>
      </c>
      <c r="K141" s="177" t="s">
        <v>146</v>
      </c>
      <c r="L141" s="41"/>
      <c r="M141" s="182" t="s">
        <v>19</v>
      </c>
      <c r="N141" s="183" t="s">
        <v>43</v>
      </c>
      <c r="O141" s="66"/>
      <c r="P141" s="184">
        <f>O141*H141</f>
        <v>0</v>
      </c>
      <c r="Q141" s="184">
        <v>0</v>
      </c>
      <c r="R141" s="184">
        <f>Q141*H141</f>
        <v>0</v>
      </c>
      <c r="S141" s="184">
        <v>1.75E-3</v>
      </c>
      <c r="T141" s="185">
        <f>S141*H141</f>
        <v>1.1383400000000001</v>
      </c>
      <c r="U141" s="36"/>
      <c r="V141" s="36"/>
      <c r="W141" s="36"/>
      <c r="X141" s="36"/>
      <c r="Y141" s="36"/>
      <c r="Z141" s="36"/>
      <c r="AA141" s="36"/>
      <c r="AB141" s="36"/>
      <c r="AC141" s="36"/>
      <c r="AD141" s="36"/>
      <c r="AE141" s="36"/>
      <c r="AR141" s="186" t="s">
        <v>206</v>
      </c>
      <c r="AT141" s="186" t="s">
        <v>142</v>
      </c>
      <c r="AU141" s="186" t="s">
        <v>82</v>
      </c>
      <c r="AY141" s="19" t="s">
        <v>139</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206</v>
      </c>
      <c r="BM141" s="186" t="s">
        <v>959</v>
      </c>
    </row>
    <row r="142" spans="1:65" s="2" customFormat="1" ht="19.5">
      <c r="A142" s="36"/>
      <c r="B142" s="37"/>
      <c r="C142" s="38"/>
      <c r="D142" s="188" t="s">
        <v>149</v>
      </c>
      <c r="E142" s="38"/>
      <c r="F142" s="189" t="s">
        <v>258</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149</v>
      </c>
      <c r="AU142" s="19" t="s">
        <v>82</v>
      </c>
    </row>
    <row r="143" spans="1:65" s="2" customFormat="1" ht="58.5">
      <c r="A143" s="36"/>
      <c r="B143" s="37"/>
      <c r="C143" s="38"/>
      <c r="D143" s="188" t="s">
        <v>151</v>
      </c>
      <c r="E143" s="38"/>
      <c r="F143" s="193" t="s">
        <v>259</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151</v>
      </c>
      <c r="AU143" s="19" t="s">
        <v>82</v>
      </c>
    </row>
    <row r="144" spans="1:65" s="13" customFormat="1" ht="11.25">
      <c r="B144" s="194"/>
      <c r="C144" s="195"/>
      <c r="D144" s="188" t="s">
        <v>153</v>
      </c>
      <c r="E144" s="196" t="s">
        <v>19</v>
      </c>
      <c r="F144" s="197" t="s">
        <v>954</v>
      </c>
      <c r="G144" s="195"/>
      <c r="H144" s="198">
        <v>650.48</v>
      </c>
      <c r="I144" s="199"/>
      <c r="J144" s="195"/>
      <c r="K144" s="195"/>
      <c r="L144" s="200"/>
      <c r="M144" s="201"/>
      <c r="N144" s="202"/>
      <c r="O144" s="202"/>
      <c r="P144" s="202"/>
      <c r="Q144" s="202"/>
      <c r="R144" s="202"/>
      <c r="S144" s="202"/>
      <c r="T144" s="203"/>
      <c r="AT144" s="204" t="s">
        <v>153</v>
      </c>
      <c r="AU144" s="204" t="s">
        <v>82</v>
      </c>
      <c r="AV144" s="13" t="s">
        <v>82</v>
      </c>
      <c r="AW144" s="13" t="s">
        <v>31</v>
      </c>
      <c r="AX144" s="13" t="s">
        <v>72</v>
      </c>
      <c r="AY144" s="204" t="s">
        <v>139</v>
      </c>
    </row>
    <row r="145" spans="1:65" s="14" customFormat="1" ht="11.25">
      <c r="B145" s="205"/>
      <c r="C145" s="206"/>
      <c r="D145" s="188" t="s">
        <v>153</v>
      </c>
      <c r="E145" s="207" t="s">
        <v>19</v>
      </c>
      <c r="F145" s="208" t="s">
        <v>188</v>
      </c>
      <c r="G145" s="206"/>
      <c r="H145" s="209">
        <v>650.48</v>
      </c>
      <c r="I145" s="210"/>
      <c r="J145" s="206"/>
      <c r="K145" s="206"/>
      <c r="L145" s="211"/>
      <c r="M145" s="212"/>
      <c r="N145" s="213"/>
      <c r="O145" s="213"/>
      <c r="P145" s="213"/>
      <c r="Q145" s="213"/>
      <c r="R145" s="213"/>
      <c r="S145" s="213"/>
      <c r="T145" s="214"/>
      <c r="AT145" s="215" t="s">
        <v>153</v>
      </c>
      <c r="AU145" s="215" t="s">
        <v>82</v>
      </c>
      <c r="AV145" s="14" t="s">
        <v>147</v>
      </c>
      <c r="AW145" s="14" t="s">
        <v>31</v>
      </c>
      <c r="AX145" s="14" t="s">
        <v>80</v>
      </c>
      <c r="AY145" s="215" t="s">
        <v>139</v>
      </c>
    </row>
    <row r="146" spans="1:65" s="12" customFormat="1" ht="22.9" customHeight="1">
      <c r="B146" s="159"/>
      <c r="C146" s="160"/>
      <c r="D146" s="161" t="s">
        <v>71</v>
      </c>
      <c r="E146" s="173" t="s">
        <v>260</v>
      </c>
      <c r="F146" s="173" t="s">
        <v>261</v>
      </c>
      <c r="G146" s="160"/>
      <c r="H146" s="160"/>
      <c r="I146" s="163"/>
      <c r="J146" s="174">
        <f>BK146</f>
        <v>0</v>
      </c>
      <c r="K146" s="160"/>
      <c r="L146" s="165"/>
      <c r="M146" s="166"/>
      <c r="N146" s="167"/>
      <c r="O146" s="167"/>
      <c r="P146" s="168">
        <f>SUM(P147:P150)</f>
        <v>0</v>
      </c>
      <c r="Q146" s="167"/>
      <c r="R146" s="168">
        <f>SUM(R147:R150)</f>
        <v>9.0000000000000006E-5</v>
      </c>
      <c r="S146" s="167"/>
      <c r="T146" s="169">
        <f>SUM(T147:T150)</f>
        <v>6.9209999999999994E-2</v>
      </c>
      <c r="AR146" s="170" t="s">
        <v>82</v>
      </c>
      <c r="AT146" s="171" t="s">
        <v>71</v>
      </c>
      <c r="AU146" s="171" t="s">
        <v>80</v>
      </c>
      <c r="AY146" s="170" t="s">
        <v>139</v>
      </c>
      <c r="BK146" s="172">
        <f>SUM(BK147:BK150)</f>
        <v>0</v>
      </c>
    </row>
    <row r="147" spans="1:65" s="2" customFormat="1" ht="14.45" customHeight="1">
      <c r="A147" s="36"/>
      <c r="B147" s="37"/>
      <c r="C147" s="175" t="s">
        <v>236</v>
      </c>
      <c r="D147" s="175" t="s">
        <v>142</v>
      </c>
      <c r="E147" s="176" t="s">
        <v>263</v>
      </c>
      <c r="F147" s="177" t="s">
        <v>264</v>
      </c>
      <c r="G147" s="178" t="s">
        <v>265</v>
      </c>
      <c r="H147" s="179">
        <v>3</v>
      </c>
      <c r="I147" s="180"/>
      <c r="J147" s="181">
        <f>ROUND(I147*H147,2)</f>
        <v>0</v>
      </c>
      <c r="K147" s="177" t="s">
        <v>146</v>
      </c>
      <c r="L147" s="41"/>
      <c r="M147" s="182" t="s">
        <v>19</v>
      </c>
      <c r="N147" s="183" t="s">
        <v>43</v>
      </c>
      <c r="O147" s="66"/>
      <c r="P147" s="184">
        <f>O147*H147</f>
        <v>0</v>
      </c>
      <c r="Q147" s="184">
        <v>0</v>
      </c>
      <c r="R147" s="184">
        <f>Q147*H147</f>
        <v>0</v>
      </c>
      <c r="S147" s="184">
        <v>2.307E-2</v>
      </c>
      <c r="T147" s="185">
        <f>S147*H147</f>
        <v>6.9209999999999994E-2</v>
      </c>
      <c r="U147" s="36"/>
      <c r="V147" s="36"/>
      <c r="W147" s="36"/>
      <c r="X147" s="36"/>
      <c r="Y147" s="36"/>
      <c r="Z147" s="36"/>
      <c r="AA147" s="36"/>
      <c r="AB147" s="36"/>
      <c r="AC147" s="36"/>
      <c r="AD147" s="36"/>
      <c r="AE147" s="36"/>
      <c r="AR147" s="186" t="s">
        <v>206</v>
      </c>
      <c r="AT147" s="186" t="s">
        <v>142</v>
      </c>
      <c r="AU147" s="186" t="s">
        <v>82</v>
      </c>
      <c r="AY147" s="19" t="s">
        <v>139</v>
      </c>
      <c r="BE147" s="187">
        <f>IF(N147="základní",J147,0)</f>
        <v>0</v>
      </c>
      <c r="BF147" s="187">
        <f>IF(N147="snížená",J147,0)</f>
        <v>0</v>
      </c>
      <c r="BG147" s="187">
        <f>IF(N147="zákl. přenesená",J147,0)</f>
        <v>0</v>
      </c>
      <c r="BH147" s="187">
        <f>IF(N147="sníž. přenesená",J147,0)</f>
        <v>0</v>
      </c>
      <c r="BI147" s="187">
        <f>IF(N147="nulová",J147,0)</f>
        <v>0</v>
      </c>
      <c r="BJ147" s="19" t="s">
        <v>80</v>
      </c>
      <c r="BK147" s="187">
        <f>ROUND(I147*H147,2)</f>
        <v>0</v>
      </c>
      <c r="BL147" s="19" t="s">
        <v>206</v>
      </c>
      <c r="BM147" s="186" t="s">
        <v>960</v>
      </c>
    </row>
    <row r="148" spans="1:65" s="2" customFormat="1" ht="11.25">
      <c r="A148" s="36"/>
      <c r="B148" s="37"/>
      <c r="C148" s="38"/>
      <c r="D148" s="188" t="s">
        <v>149</v>
      </c>
      <c r="E148" s="38"/>
      <c r="F148" s="189" t="s">
        <v>267</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149</v>
      </c>
      <c r="AU148" s="19" t="s">
        <v>82</v>
      </c>
    </row>
    <row r="149" spans="1:65" s="2" customFormat="1" ht="14.45" customHeight="1">
      <c r="A149" s="36"/>
      <c r="B149" s="37"/>
      <c r="C149" s="175" t="s">
        <v>243</v>
      </c>
      <c r="D149" s="175" t="s">
        <v>142</v>
      </c>
      <c r="E149" s="176" t="s">
        <v>961</v>
      </c>
      <c r="F149" s="177" t="s">
        <v>962</v>
      </c>
      <c r="G149" s="178" t="s">
        <v>265</v>
      </c>
      <c r="H149" s="179">
        <v>3</v>
      </c>
      <c r="I149" s="180"/>
      <c r="J149" s="181">
        <f>ROUND(I149*H149,2)</f>
        <v>0</v>
      </c>
      <c r="K149" s="177" t="s">
        <v>146</v>
      </c>
      <c r="L149" s="41"/>
      <c r="M149" s="182" t="s">
        <v>19</v>
      </c>
      <c r="N149" s="183" t="s">
        <v>43</v>
      </c>
      <c r="O149" s="66"/>
      <c r="P149" s="184">
        <f>O149*H149</f>
        <v>0</v>
      </c>
      <c r="Q149" s="184">
        <v>3.0000000000000001E-5</v>
      </c>
      <c r="R149" s="184">
        <f>Q149*H149</f>
        <v>9.0000000000000006E-5</v>
      </c>
      <c r="S149" s="184">
        <v>0</v>
      </c>
      <c r="T149" s="185">
        <f>S149*H149</f>
        <v>0</v>
      </c>
      <c r="U149" s="36"/>
      <c r="V149" s="36"/>
      <c r="W149" s="36"/>
      <c r="X149" s="36"/>
      <c r="Y149" s="36"/>
      <c r="Z149" s="36"/>
      <c r="AA149" s="36"/>
      <c r="AB149" s="36"/>
      <c r="AC149" s="36"/>
      <c r="AD149" s="36"/>
      <c r="AE149" s="36"/>
      <c r="AR149" s="186" t="s">
        <v>206</v>
      </c>
      <c r="AT149" s="186" t="s">
        <v>142</v>
      </c>
      <c r="AU149" s="186" t="s">
        <v>82</v>
      </c>
      <c r="AY149" s="19" t="s">
        <v>139</v>
      </c>
      <c r="BE149" s="187">
        <f>IF(N149="základní",J149,0)</f>
        <v>0</v>
      </c>
      <c r="BF149" s="187">
        <f>IF(N149="snížená",J149,0)</f>
        <v>0</v>
      </c>
      <c r="BG149" s="187">
        <f>IF(N149="zákl. přenesená",J149,0)</f>
        <v>0</v>
      </c>
      <c r="BH149" s="187">
        <f>IF(N149="sníž. přenesená",J149,0)</f>
        <v>0</v>
      </c>
      <c r="BI149" s="187">
        <f>IF(N149="nulová",J149,0)</f>
        <v>0</v>
      </c>
      <c r="BJ149" s="19" t="s">
        <v>80</v>
      </c>
      <c r="BK149" s="187">
        <f>ROUND(I149*H149,2)</f>
        <v>0</v>
      </c>
      <c r="BL149" s="19" t="s">
        <v>206</v>
      </c>
      <c r="BM149" s="186" t="s">
        <v>963</v>
      </c>
    </row>
    <row r="150" spans="1:65" s="2" customFormat="1" ht="11.25">
      <c r="A150" s="36"/>
      <c r="B150" s="37"/>
      <c r="C150" s="38"/>
      <c r="D150" s="188" t="s">
        <v>149</v>
      </c>
      <c r="E150" s="38"/>
      <c r="F150" s="189" t="s">
        <v>964</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149</v>
      </c>
      <c r="AU150" s="19" t="s">
        <v>82</v>
      </c>
    </row>
    <row r="151" spans="1:65" s="12" customFormat="1" ht="22.9" customHeight="1">
      <c r="B151" s="159"/>
      <c r="C151" s="160"/>
      <c r="D151" s="161" t="s">
        <v>71</v>
      </c>
      <c r="E151" s="173" t="s">
        <v>326</v>
      </c>
      <c r="F151" s="173" t="s">
        <v>327</v>
      </c>
      <c r="G151" s="160"/>
      <c r="H151" s="160"/>
      <c r="I151" s="163"/>
      <c r="J151" s="174">
        <f>BK151</f>
        <v>0</v>
      </c>
      <c r="K151" s="160"/>
      <c r="L151" s="165"/>
      <c r="M151" s="166"/>
      <c r="N151" s="167"/>
      <c r="O151" s="167"/>
      <c r="P151" s="168">
        <f>SUM(P152:P167)</f>
        <v>0</v>
      </c>
      <c r="Q151" s="167"/>
      <c r="R151" s="168">
        <f>SUM(R152:R167)</f>
        <v>0</v>
      </c>
      <c r="S151" s="167"/>
      <c r="T151" s="169">
        <f>SUM(T152:T167)</f>
        <v>0.19486149999999999</v>
      </c>
      <c r="AR151" s="170" t="s">
        <v>82</v>
      </c>
      <c r="AT151" s="171" t="s">
        <v>71</v>
      </c>
      <c r="AU151" s="171" t="s">
        <v>80</v>
      </c>
      <c r="AY151" s="170" t="s">
        <v>139</v>
      </c>
      <c r="BK151" s="172">
        <f>SUM(BK152:BK167)</f>
        <v>0</v>
      </c>
    </row>
    <row r="152" spans="1:65" s="2" customFormat="1" ht="14.45" customHeight="1">
      <c r="A152" s="36"/>
      <c r="B152" s="37"/>
      <c r="C152" s="175" t="s">
        <v>8</v>
      </c>
      <c r="D152" s="175" t="s">
        <v>142</v>
      </c>
      <c r="E152" s="176" t="s">
        <v>329</v>
      </c>
      <c r="F152" s="177" t="s">
        <v>330</v>
      </c>
      <c r="G152" s="178" t="s">
        <v>159</v>
      </c>
      <c r="H152" s="179">
        <v>23.792000000000002</v>
      </c>
      <c r="I152" s="180"/>
      <c r="J152" s="181">
        <f>ROUND(I152*H152,2)</f>
        <v>0</v>
      </c>
      <c r="K152" s="177" t="s">
        <v>146</v>
      </c>
      <c r="L152" s="41"/>
      <c r="M152" s="182" t="s">
        <v>19</v>
      </c>
      <c r="N152" s="183" t="s">
        <v>43</v>
      </c>
      <c r="O152" s="66"/>
      <c r="P152" s="184">
        <f>O152*H152</f>
        <v>0</v>
      </c>
      <c r="Q152" s="184">
        <v>0</v>
      </c>
      <c r="R152" s="184">
        <f>Q152*H152</f>
        <v>0</v>
      </c>
      <c r="S152" s="184">
        <v>1.7600000000000001E-3</v>
      </c>
      <c r="T152" s="185">
        <f>S152*H152</f>
        <v>4.1873920000000002E-2</v>
      </c>
      <c r="U152" s="36"/>
      <c r="V152" s="36"/>
      <c r="W152" s="36"/>
      <c r="X152" s="36"/>
      <c r="Y152" s="36"/>
      <c r="Z152" s="36"/>
      <c r="AA152" s="36"/>
      <c r="AB152" s="36"/>
      <c r="AC152" s="36"/>
      <c r="AD152" s="36"/>
      <c r="AE152" s="36"/>
      <c r="AR152" s="186" t="s">
        <v>206</v>
      </c>
      <c r="AT152" s="186" t="s">
        <v>142</v>
      </c>
      <c r="AU152" s="186" t="s">
        <v>82</v>
      </c>
      <c r="AY152" s="19" t="s">
        <v>139</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206</v>
      </c>
      <c r="BM152" s="186" t="s">
        <v>965</v>
      </c>
    </row>
    <row r="153" spans="1:65" s="2" customFormat="1" ht="11.25">
      <c r="A153" s="36"/>
      <c r="B153" s="37"/>
      <c r="C153" s="38"/>
      <c r="D153" s="188" t="s">
        <v>149</v>
      </c>
      <c r="E153" s="38"/>
      <c r="F153" s="189" t="s">
        <v>332</v>
      </c>
      <c r="G153" s="38"/>
      <c r="H153" s="38"/>
      <c r="I153" s="190"/>
      <c r="J153" s="38"/>
      <c r="K153" s="38"/>
      <c r="L153" s="41"/>
      <c r="M153" s="191"/>
      <c r="N153" s="192"/>
      <c r="O153" s="66"/>
      <c r="P153" s="66"/>
      <c r="Q153" s="66"/>
      <c r="R153" s="66"/>
      <c r="S153" s="66"/>
      <c r="T153" s="67"/>
      <c r="U153" s="36"/>
      <c r="V153" s="36"/>
      <c r="W153" s="36"/>
      <c r="X153" s="36"/>
      <c r="Y153" s="36"/>
      <c r="Z153" s="36"/>
      <c r="AA153" s="36"/>
      <c r="AB153" s="36"/>
      <c r="AC153" s="36"/>
      <c r="AD153" s="36"/>
      <c r="AE153" s="36"/>
      <c r="AT153" s="19" t="s">
        <v>149</v>
      </c>
      <c r="AU153" s="19" t="s">
        <v>82</v>
      </c>
    </row>
    <row r="154" spans="1:65" s="13" customFormat="1" ht="11.25">
      <c r="B154" s="194"/>
      <c r="C154" s="195"/>
      <c r="D154" s="188" t="s">
        <v>153</v>
      </c>
      <c r="E154" s="196" t="s">
        <v>19</v>
      </c>
      <c r="F154" s="197" t="s">
        <v>966</v>
      </c>
      <c r="G154" s="195"/>
      <c r="H154" s="198">
        <v>23.792000000000002</v>
      </c>
      <c r="I154" s="199"/>
      <c r="J154" s="195"/>
      <c r="K154" s="195"/>
      <c r="L154" s="200"/>
      <c r="M154" s="201"/>
      <c r="N154" s="202"/>
      <c r="O154" s="202"/>
      <c r="P154" s="202"/>
      <c r="Q154" s="202"/>
      <c r="R154" s="202"/>
      <c r="S154" s="202"/>
      <c r="T154" s="203"/>
      <c r="AT154" s="204" t="s">
        <v>153</v>
      </c>
      <c r="AU154" s="204" t="s">
        <v>82</v>
      </c>
      <c r="AV154" s="13" t="s">
        <v>82</v>
      </c>
      <c r="AW154" s="13" t="s">
        <v>31</v>
      </c>
      <c r="AX154" s="13" t="s">
        <v>72</v>
      </c>
      <c r="AY154" s="204" t="s">
        <v>139</v>
      </c>
    </row>
    <row r="155" spans="1:65" s="14" customFormat="1" ht="11.25">
      <c r="B155" s="205"/>
      <c r="C155" s="206"/>
      <c r="D155" s="188" t="s">
        <v>153</v>
      </c>
      <c r="E155" s="207" t="s">
        <v>19</v>
      </c>
      <c r="F155" s="208" t="s">
        <v>188</v>
      </c>
      <c r="G155" s="206"/>
      <c r="H155" s="209">
        <v>23.792000000000002</v>
      </c>
      <c r="I155" s="210"/>
      <c r="J155" s="206"/>
      <c r="K155" s="206"/>
      <c r="L155" s="211"/>
      <c r="M155" s="212"/>
      <c r="N155" s="213"/>
      <c r="O155" s="213"/>
      <c r="P155" s="213"/>
      <c r="Q155" s="213"/>
      <c r="R155" s="213"/>
      <c r="S155" s="213"/>
      <c r="T155" s="214"/>
      <c r="AT155" s="215" t="s">
        <v>153</v>
      </c>
      <c r="AU155" s="215" t="s">
        <v>82</v>
      </c>
      <c r="AV155" s="14" t="s">
        <v>147</v>
      </c>
      <c r="AW155" s="14" t="s">
        <v>31</v>
      </c>
      <c r="AX155" s="14" t="s">
        <v>80</v>
      </c>
      <c r="AY155" s="215" t="s">
        <v>139</v>
      </c>
    </row>
    <row r="156" spans="1:65" s="2" customFormat="1" ht="14.45" customHeight="1">
      <c r="A156" s="36"/>
      <c r="B156" s="37"/>
      <c r="C156" s="175" t="s">
        <v>206</v>
      </c>
      <c r="D156" s="175" t="s">
        <v>142</v>
      </c>
      <c r="E156" s="176" t="s">
        <v>967</v>
      </c>
      <c r="F156" s="177" t="s">
        <v>968</v>
      </c>
      <c r="G156" s="178" t="s">
        <v>159</v>
      </c>
      <c r="H156" s="179">
        <v>17.603000000000002</v>
      </c>
      <c r="I156" s="180"/>
      <c r="J156" s="181">
        <f>ROUND(I156*H156,2)</f>
        <v>0</v>
      </c>
      <c r="K156" s="177" t="s">
        <v>146</v>
      </c>
      <c r="L156" s="41"/>
      <c r="M156" s="182" t="s">
        <v>19</v>
      </c>
      <c r="N156" s="183" t="s">
        <v>43</v>
      </c>
      <c r="O156" s="66"/>
      <c r="P156" s="184">
        <f>O156*H156</f>
        <v>0</v>
      </c>
      <c r="Q156" s="184">
        <v>0</v>
      </c>
      <c r="R156" s="184">
        <f>Q156*H156</f>
        <v>0</v>
      </c>
      <c r="S156" s="184">
        <v>1.7700000000000001E-3</v>
      </c>
      <c r="T156" s="185">
        <f>S156*H156</f>
        <v>3.1157310000000004E-2</v>
      </c>
      <c r="U156" s="36"/>
      <c r="V156" s="36"/>
      <c r="W156" s="36"/>
      <c r="X156" s="36"/>
      <c r="Y156" s="36"/>
      <c r="Z156" s="36"/>
      <c r="AA156" s="36"/>
      <c r="AB156" s="36"/>
      <c r="AC156" s="36"/>
      <c r="AD156" s="36"/>
      <c r="AE156" s="36"/>
      <c r="AR156" s="186" t="s">
        <v>206</v>
      </c>
      <c r="AT156" s="186" t="s">
        <v>142</v>
      </c>
      <c r="AU156" s="186" t="s">
        <v>82</v>
      </c>
      <c r="AY156" s="19" t="s">
        <v>139</v>
      </c>
      <c r="BE156" s="187">
        <f>IF(N156="základní",J156,0)</f>
        <v>0</v>
      </c>
      <c r="BF156" s="187">
        <f>IF(N156="snížená",J156,0)</f>
        <v>0</v>
      </c>
      <c r="BG156" s="187">
        <f>IF(N156="zákl. přenesená",J156,0)</f>
        <v>0</v>
      </c>
      <c r="BH156" s="187">
        <f>IF(N156="sníž. přenesená",J156,0)</f>
        <v>0</v>
      </c>
      <c r="BI156" s="187">
        <f>IF(N156="nulová",J156,0)</f>
        <v>0</v>
      </c>
      <c r="BJ156" s="19" t="s">
        <v>80</v>
      </c>
      <c r="BK156" s="187">
        <f>ROUND(I156*H156,2)</f>
        <v>0</v>
      </c>
      <c r="BL156" s="19" t="s">
        <v>206</v>
      </c>
      <c r="BM156" s="186" t="s">
        <v>969</v>
      </c>
    </row>
    <row r="157" spans="1:65" s="2" customFormat="1" ht="11.25">
      <c r="A157" s="36"/>
      <c r="B157" s="37"/>
      <c r="C157" s="38"/>
      <c r="D157" s="188" t="s">
        <v>149</v>
      </c>
      <c r="E157" s="38"/>
      <c r="F157" s="189" t="s">
        <v>970</v>
      </c>
      <c r="G157" s="38"/>
      <c r="H157" s="38"/>
      <c r="I157" s="190"/>
      <c r="J157" s="38"/>
      <c r="K157" s="38"/>
      <c r="L157" s="41"/>
      <c r="M157" s="191"/>
      <c r="N157" s="192"/>
      <c r="O157" s="66"/>
      <c r="P157" s="66"/>
      <c r="Q157" s="66"/>
      <c r="R157" s="66"/>
      <c r="S157" s="66"/>
      <c r="T157" s="67"/>
      <c r="U157" s="36"/>
      <c r="V157" s="36"/>
      <c r="W157" s="36"/>
      <c r="X157" s="36"/>
      <c r="Y157" s="36"/>
      <c r="Z157" s="36"/>
      <c r="AA157" s="36"/>
      <c r="AB157" s="36"/>
      <c r="AC157" s="36"/>
      <c r="AD157" s="36"/>
      <c r="AE157" s="36"/>
      <c r="AT157" s="19" t="s">
        <v>149</v>
      </c>
      <c r="AU157" s="19" t="s">
        <v>82</v>
      </c>
    </row>
    <row r="158" spans="1:65" s="2" customFormat="1" ht="14.45" customHeight="1">
      <c r="A158" s="36"/>
      <c r="B158" s="37"/>
      <c r="C158" s="175" t="s">
        <v>262</v>
      </c>
      <c r="D158" s="175" t="s">
        <v>142</v>
      </c>
      <c r="E158" s="176" t="s">
        <v>340</v>
      </c>
      <c r="F158" s="177" t="s">
        <v>341</v>
      </c>
      <c r="G158" s="178" t="s">
        <v>159</v>
      </c>
      <c r="H158" s="179">
        <v>23.792000000000002</v>
      </c>
      <c r="I158" s="180"/>
      <c r="J158" s="181">
        <f>ROUND(I158*H158,2)</f>
        <v>0</v>
      </c>
      <c r="K158" s="177" t="s">
        <v>146</v>
      </c>
      <c r="L158" s="41"/>
      <c r="M158" s="182" t="s">
        <v>19</v>
      </c>
      <c r="N158" s="183" t="s">
        <v>43</v>
      </c>
      <c r="O158" s="66"/>
      <c r="P158" s="184">
        <f>O158*H158</f>
        <v>0</v>
      </c>
      <c r="Q158" s="184">
        <v>0</v>
      </c>
      <c r="R158" s="184">
        <f>Q158*H158</f>
        <v>0</v>
      </c>
      <c r="S158" s="184">
        <v>1.91E-3</v>
      </c>
      <c r="T158" s="185">
        <f>S158*H158</f>
        <v>4.5442720000000006E-2</v>
      </c>
      <c r="U158" s="36"/>
      <c r="V158" s="36"/>
      <c r="W158" s="36"/>
      <c r="X158" s="36"/>
      <c r="Y158" s="36"/>
      <c r="Z158" s="36"/>
      <c r="AA158" s="36"/>
      <c r="AB158" s="36"/>
      <c r="AC158" s="36"/>
      <c r="AD158" s="36"/>
      <c r="AE158" s="36"/>
      <c r="AR158" s="186" t="s">
        <v>206</v>
      </c>
      <c r="AT158" s="186" t="s">
        <v>142</v>
      </c>
      <c r="AU158" s="186" t="s">
        <v>82</v>
      </c>
      <c r="AY158" s="19" t="s">
        <v>139</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206</v>
      </c>
      <c r="BM158" s="186" t="s">
        <v>971</v>
      </c>
    </row>
    <row r="159" spans="1:65" s="2" customFormat="1" ht="11.25">
      <c r="A159" s="36"/>
      <c r="B159" s="37"/>
      <c r="C159" s="38"/>
      <c r="D159" s="188" t="s">
        <v>149</v>
      </c>
      <c r="E159" s="38"/>
      <c r="F159" s="189" t="s">
        <v>343</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149</v>
      </c>
      <c r="AU159" s="19" t="s">
        <v>82</v>
      </c>
    </row>
    <row r="160" spans="1:65" s="13" customFormat="1" ht="11.25">
      <c r="B160" s="194"/>
      <c r="C160" s="195"/>
      <c r="D160" s="188" t="s">
        <v>153</v>
      </c>
      <c r="E160" s="196" t="s">
        <v>19</v>
      </c>
      <c r="F160" s="197" t="s">
        <v>972</v>
      </c>
      <c r="G160" s="195"/>
      <c r="H160" s="198">
        <v>23.792000000000002</v>
      </c>
      <c r="I160" s="199"/>
      <c r="J160" s="195"/>
      <c r="K160" s="195"/>
      <c r="L160" s="200"/>
      <c r="M160" s="201"/>
      <c r="N160" s="202"/>
      <c r="O160" s="202"/>
      <c r="P160" s="202"/>
      <c r="Q160" s="202"/>
      <c r="R160" s="202"/>
      <c r="S160" s="202"/>
      <c r="T160" s="203"/>
      <c r="AT160" s="204" t="s">
        <v>153</v>
      </c>
      <c r="AU160" s="204" t="s">
        <v>82</v>
      </c>
      <c r="AV160" s="13" t="s">
        <v>82</v>
      </c>
      <c r="AW160" s="13" t="s">
        <v>31</v>
      </c>
      <c r="AX160" s="13" t="s">
        <v>72</v>
      </c>
      <c r="AY160" s="204" t="s">
        <v>139</v>
      </c>
    </row>
    <row r="161" spans="1:65" s="14" customFormat="1" ht="11.25">
      <c r="B161" s="205"/>
      <c r="C161" s="206"/>
      <c r="D161" s="188" t="s">
        <v>153</v>
      </c>
      <c r="E161" s="207" t="s">
        <v>19</v>
      </c>
      <c r="F161" s="208" t="s">
        <v>188</v>
      </c>
      <c r="G161" s="206"/>
      <c r="H161" s="209">
        <v>23.792000000000002</v>
      </c>
      <c r="I161" s="210"/>
      <c r="J161" s="206"/>
      <c r="K161" s="206"/>
      <c r="L161" s="211"/>
      <c r="M161" s="212"/>
      <c r="N161" s="213"/>
      <c r="O161" s="213"/>
      <c r="P161" s="213"/>
      <c r="Q161" s="213"/>
      <c r="R161" s="213"/>
      <c r="S161" s="213"/>
      <c r="T161" s="214"/>
      <c r="AT161" s="215" t="s">
        <v>153</v>
      </c>
      <c r="AU161" s="215" t="s">
        <v>82</v>
      </c>
      <c r="AV161" s="14" t="s">
        <v>147</v>
      </c>
      <c r="AW161" s="14" t="s">
        <v>31</v>
      </c>
      <c r="AX161" s="14" t="s">
        <v>80</v>
      </c>
      <c r="AY161" s="215" t="s">
        <v>139</v>
      </c>
    </row>
    <row r="162" spans="1:65" s="2" customFormat="1" ht="14.45" customHeight="1">
      <c r="A162" s="36"/>
      <c r="B162" s="37"/>
      <c r="C162" s="175" t="s">
        <v>270</v>
      </c>
      <c r="D162" s="175" t="s">
        <v>142</v>
      </c>
      <c r="E162" s="176" t="s">
        <v>354</v>
      </c>
      <c r="F162" s="177" t="s">
        <v>355</v>
      </c>
      <c r="G162" s="178" t="s">
        <v>159</v>
      </c>
      <c r="H162" s="179">
        <v>17.497</v>
      </c>
      <c r="I162" s="180"/>
      <c r="J162" s="181">
        <f>ROUND(I162*H162,2)</f>
        <v>0</v>
      </c>
      <c r="K162" s="177" t="s">
        <v>146</v>
      </c>
      <c r="L162" s="41"/>
      <c r="M162" s="182" t="s">
        <v>19</v>
      </c>
      <c r="N162" s="183" t="s">
        <v>43</v>
      </c>
      <c r="O162" s="66"/>
      <c r="P162" s="184">
        <f>O162*H162</f>
        <v>0</v>
      </c>
      <c r="Q162" s="184">
        <v>0</v>
      </c>
      <c r="R162" s="184">
        <f>Q162*H162</f>
        <v>0</v>
      </c>
      <c r="S162" s="184">
        <v>1.75E-3</v>
      </c>
      <c r="T162" s="185">
        <f>S162*H162</f>
        <v>3.0619750000000001E-2</v>
      </c>
      <c r="U162" s="36"/>
      <c r="V162" s="36"/>
      <c r="W162" s="36"/>
      <c r="X162" s="36"/>
      <c r="Y162" s="36"/>
      <c r="Z162" s="36"/>
      <c r="AA162" s="36"/>
      <c r="AB162" s="36"/>
      <c r="AC162" s="36"/>
      <c r="AD162" s="36"/>
      <c r="AE162" s="36"/>
      <c r="AR162" s="186" t="s">
        <v>206</v>
      </c>
      <c r="AT162" s="186" t="s">
        <v>142</v>
      </c>
      <c r="AU162" s="186" t="s">
        <v>82</v>
      </c>
      <c r="AY162" s="19" t="s">
        <v>139</v>
      </c>
      <c r="BE162" s="187">
        <f>IF(N162="základní",J162,0)</f>
        <v>0</v>
      </c>
      <c r="BF162" s="187">
        <f>IF(N162="snížená",J162,0)</f>
        <v>0</v>
      </c>
      <c r="BG162" s="187">
        <f>IF(N162="zákl. přenesená",J162,0)</f>
        <v>0</v>
      </c>
      <c r="BH162" s="187">
        <f>IF(N162="sníž. přenesená",J162,0)</f>
        <v>0</v>
      </c>
      <c r="BI162" s="187">
        <f>IF(N162="nulová",J162,0)</f>
        <v>0</v>
      </c>
      <c r="BJ162" s="19" t="s">
        <v>80</v>
      </c>
      <c r="BK162" s="187">
        <f>ROUND(I162*H162,2)</f>
        <v>0</v>
      </c>
      <c r="BL162" s="19" t="s">
        <v>206</v>
      </c>
      <c r="BM162" s="186" t="s">
        <v>973</v>
      </c>
    </row>
    <row r="163" spans="1:65" s="2" customFormat="1" ht="11.25">
      <c r="A163" s="36"/>
      <c r="B163" s="37"/>
      <c r="C163" s="38"/>
      <c r="D163" s="188" t="s">
        <v>149</v>
      </c>
      <c r="E163" s="38"/>
      <c r="F163" s="189" t="s">
        <v>357</v>
      </c>
      <c r="G163" s="38"/>
      <c r="H163" s="38"/>
      <c r="I163" s="190"/>
      <c r="J163" s="38"/>
      <c r="K163" s="38"/>
      <c r="L163" s="41"/>
      <c r="M163" s="191"/>
      <c r="N163" s="192"/>
      <c r="O163" s="66"/>
      <c r="P163" s="66"/>
      <c r="Q163" s="66"/>
      <c r="R163" s="66"/>
      <c r="S163" s="66"/>
      <c r="T163" s="67"/>
      <c r="U163" s="36"/>
      <c r="V163" s="36"/>
      <c r="W163" s="36"/>
      <c r="X163" s="36"/>
      <c r="Y163" s="36"/>
      <c r="Z163" s="36"/>
      <c r="AA163" s="36"/>
      <c r="AB163" s="36"/>
      <c r="AC163" s="36"/>
      <c r="AD163" s="36"/>
      <c r="AE163" s="36"/>
      <c r="AT163" s="19" t="s">
        <v>149</v>
      </c>
      <c r="AU163" s="19" t="s">
        <v>82</v>
      </c>
    </row>
    <row r="164" spans="1:65" s="13" customFormat="1" ht="11.25">
      <c r="B164" s="194"/>
      <c r="C164" s="195"/>
      <c r="D164" s="188" t="s">
        <v>153</v>
      </c>
      <c r="E164" s="196" t="s">
        <v>19</v>
      </c>
      <c r="F164" s="197" t="s">
        <v>974</v>
      </c>
      <c r="G164" s="195"/>
      <c r="H164" s="198">
        <v>17.497</v>
      </c>
      <c r="I164" s="199"/>
      <c r="J164" s="195"/>
      <c r="K164" s="195"/>
      <c r="L164" s="200"/>
      <c r="M164" s="201"/>
      <c r="N164" s="202"/>
      <c r="O164" s="202"/>
      <c r="P164" s="202"/>
      <c r="Q164" s="202"/>
      <c r="R164" s="202"/>
      <c r="S164" s="202"/>
      <c r="T164" s="203"/>
      <c r="AT164" s="204" t="s">
        <v>153</v>
      </c>
      <c r="AU164" s="204" t="s">
        <v>82</v>
      </c>
      <c r="AV164" s="13" t="s">
        <v>82</v>
      </c>
      <c r="AW164" s="13" t="s">
        <v>31</v>
      </c>
      <c r="AX164" s="13" t="s">
        <v>72</v>
      </c>
      <c r="AY164" s="204" t="s">
        <v>139</v>
      </c>
    </row>
    <row r="165" spans="1:65" s="14" customFormat="1" ht="11.25">
      <c r="B165" s="205"/>
      <c r="C165" s="206"/>
      <c r="D165" s="188" t="s">
        <v>153</v>
      </c>
      <c r="E165" s="207" t="s">
        <v>19</v>
      </c>
      <c r="F165" s="208" t="s">
        <v>188</v>
      </c>
      <c r="G165" s="206"/>
      <c r="H165" s="209">
        <v>17.497</v>
      </c>
      <c r="I165" s="210"/>
      <c r="J165" s="206"/>
      <c r="K165" s="206"/>
      <c r="L165" s="211"/>
      <c r="M165" s="212"/>
      <c r="N165" s="213"/>
      <c r="O165" s="213"/>
      <c r="P165" s="213"/>
      <c r="Q165" s="213"/>
      <c r="R165" s="213"/>
      <c r="S165" s="213"/>
      <c r="T165" s="214"/>
      <c r="AT165" s="215" t="s">
        <v>153</v>
      </c>
      <c r="AU165" s="215" t="s">
        <v>82</v>
      </c>
      <c r="AV165" s="14" t="s">
        <v>147</v>
      </c>
      <c r="AW165" s="14" t="s">
        <v>31</v>
      </c>
      <c r="AX165" s="14" t="s">
        <v>80</v>
      </c>
      <c r="AY165" s="215" t="s">
        <v>139</v>
      </c>
    </row>
    <row r="166" spans="1:65" s="2" customFormat="1" ht="14.45" customHeight="1">
      <c r="A166" s="36"/>
      <c r="B166" s="37"/>
      <c r="C166" s="175" t="s">
        <v>278</v>
      </c>
      <c r="D166" s="175" t="s">
        <v>142</v>
      </c>
      <c r="E166" s="176" t="s">
        <v>975</v>
      </c>
      <c r="F166" s="177" t="s">
        <v>976</v>
      </c>
      <c r="G166" s="178" t="s">
        <v>159</v>
      </c>
      <c r="H166" s="179">
        <v>17.603000000000002</v>
      </c>
      <c r="I166" s="180"/>
      <c r="J166" s="181">
        <f>ROUND(I166*H166,2)</f>
        <v>0</v>
      </c>
      <c r="K166" s="177" t="s">
        <v>146</v>
      </c>
      <c r="L166" s="41"/>
      <c r="M166" s="182" t="s">
        <v>19</v>
      </c>
      <c r="N166" s="183" t="s">
        <v>43</v>
      </c>
      <c r="O166" s="66"/>
      <c r="P166" s="184">
        <f>O166*H166</f>
        <v>0</v>
      </c>
      <c r="Q166" s="184">
        <v>0</v>
      </c>
      <c r="R166" s="184">
        <f>Q166*H166</f>
        <v>0</v>
      </c>
      <c r="S166" s="184">
        <v>2.5999999999999999E-3</v>
      </c>
      <c r="T166" s="185">
        <f>S166*H166</f>
        <v>4.5767800000000004E-2</v>
      </c>
      <c r="U166" s="36"/>
      <c r="V166" s="36"/>
      <c r="W166" s="36"/>
      <c r="X166" s="36"/>
      <c r="Y166" s="36"/>
      <c r="Z166" s="36"/>
      <c r="AA166" s="36"/>
      <c r="AB166" s="36"/>
      <c r="AC166" s="36"/>
      <c r="AD166" s="36"/>
      <c r="AE166" s="36"/>
      <c r="AR166" s="186" t="s">
        <v>206</v>
      </c>
      <c r="AT166" s="186" t="s">
        <v>142</v>
      </c>
      <c r="AU166" s="186" t="s">
        <v>82</v>
      </c>
      <c r="AY166" s="19" t="s">
        <v>139</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206</v>
      </c>
      <c r="BM166" s="186" t="s">
        <v>977</v>
      </c>
    </row>
    <row r="167" spans="1:65" s="2" customFormat="1" ht="11.25">
      <c r="A167" s="36"/>
      <c r="B167" s="37"/>
      <c r="C167" s="38"/>
      <c r="D167" s="188" t="s">
        <v>149</v>
      </c>
      <c r="E167" s="38"/>
      <c r="F167" s="189" t="s">
        <v>978</v>
      </c>
      <c r="G167" s="38"/>
      <c r="H167" s="38"/>
      <c r="I167" s="190"/>
      <c r="J167" s="38"/>
      <c r="K167" s="38"/>
      <c r="L167" s="41"/>
      <c r="M167" s="250"/>
      <c r="N167" s="251"/>
      <c r="O167" s="252"/>
      <c r="P167" s="252"/>
      <c r="Q167" s="252"/>
      <c r="R167" s="252"/>
      <c r="S167" s="252"/>
      <c r="T167" s="253"/>
      <c r="U167" s="36"/>
      <c r="V167" s="36"/>
      <c r="W167" s="36"/>
      <c r="X167" s="36"/>
      <c r="Y167" s="36"/>
      <c r="Z167" s="36"/>
      <c r="AA167" s="36"/>
      <c r="AB167" s="36"/>
      <c r="AC167" s="36"/>
      <c r="AD167" s="36"/>
      <c r="AE167" s="36"/>
      <c r="AT167" s="19" t="s">
        <v>149</v>
      </c>
      <c r="AU167" s="19" t="s">
        <v>82</v>
      </c>
    </row>
    <row r="168" spans="1:65" s="2" customFormat="1" ht="6.95" customHeight="1">
      <c r="A168" s="36"/>
      <c r="B168" s="49"/>
      <c r="C168" s="50"/>
      <c r="D168" s="50"/>
      <c r="E168" s="50"/>
      <c r="F168" s="50"/>
      <c r="G168" s="50"/>
      <c r="H168" s="50"/>
      <c r="I168" s="50"/>
      <c r="J168" s="50"/>
      <c r="K168" s="50"/>
      <c r="L168" s="41"/>
      <c r="M168" s="36"/>
      <c r="O168" s="36"/>
      <c r="P168" s="36"/>
      <c r="Q168" s="36"/>
      <c r="R168" s="36"/>
      <c r="S168" s="36"/>
      <c r="T168" s="36"/>
      <c r="U168" s="36"/>
      <c r="V168" s="36"/>
      <c r="W168" s="36"/>
      <c r="X168" s="36"/>
      <c r="Y168" s="36"/>
      <c r="Z168" s="36"/>
      <c r="AA168" s="36"/>
      <c r="AB168" s="36"/>
      <c r="AC168" s="36"/>
      <c r="AD168" s="36"/>
      <c r="AE168" s="36"/>
    </row>
  </sheetData>
  <sheetProtection algorithmName="SHA-512" hashValue="3dTGkL4stqZgKs+d/5SVrx8svypgR2GA8sxblncV3wu5jbZPpsGHNPqjAHhdI7gG14gqbI10V+DRQJD7a3dCnQ==" saltValue="NiVKictIsK17XqG02bLy8yxCdHaoxtW8Su1fPfL6SqsPNqoycn0GhhmQIiYRBnVbiLGizblYegRQiI2K1IoiGg==" spinCount="100000" sheet="1" objects="1" scenarios="1" formatColumns="0" formatRows="0" autoFilter="0"/>
  <autoFilter ref="C85:K167" xr:uid="{00000000-0009-0000-0000-000005000000}"/>
  <mergeCells count="9">
    <mergeCell ref="E50:H50"/>
    <mergeCell ref="E76:H76"/>
    <mergeCell ref="E78:H78"/>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BM335"/>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97</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979</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ROUND(J88,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ROUND((SUM(BE88:BE334)),  2)</f>
        <v>0</v>
      </c>
      <c r="G33" s="36"/>
      <c r="H33" s="36"/>
      <c r="I33" s="120">
        <v>0.21</v>
      </c>
      <c r="J33" s="119">
        <f>ROUND(((SUM(BE88:BE334))*I33),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ROUND((SUM(BF88:BF334)),  2)</f>
        <v>0</v>
      </c>
      <c r="G34" s="36"/>
      <c r="H34" s="36"/>
      <c r="I34" s="120">
        <v>0.15</v>
      </c>
      <c r="J34" s="119">
        <f>ROUND(((SUM(BF88:BF334))*I34),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ROUND((SUM(BG88:BG334)),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ROUND((SUM(BH88:BH334)),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ROUND((SUM(BI88:BI334)),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 xml:space="preserve">06 - Objekt C - rekonstrukce </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J88</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J89</f>
        <v>0</v>
      </c>
      <c r="K60" s="137"/>
      <c r="L60" s="141"/>
    </row>
    <row r="61" spans="1:47" s="10" customFormat="1" ht="19.899999999999999" customHeight="1">
      <c r="B61" s="142"/>
      <c r="C61" s="143"/>
      <c r="D61" s="144" t="s">
        <v>365</v>
      </c>
      <c r="E61" s="145"/>
      <c r="F61" s="145"/>
      <c r="G61" s="145"/>
      <c r="H61" s="145"/>
      <c r="I61" s="145"/>
      <c r="J61" s="146">
        <f>J90</f>
        <v>0</v>
      </c>
      <c r="K61" s="143"/>
      <c r="L61" s="147"/>
    </row>
    <row r="62" spans="1:47" s="10" customFormat="1" ht="19.899999999999999" customHeight="1">
      <c r="B62" s="142"/>
      <c r="C62" s="143"/>
      <c r="D62" s="144" t="s">
        <v>366</v>
      </c>
      <c r="E62" s="145"/>
      <c r="F62" s="145"/>
      <c r="G62" s="145"/>
      <c r="H62" s="145"/>
      <c r="I62" s="145"/>
      <c r="J62" s="146">
        <f>J106</f>
        <v>0</v>
      </c>
      <c r="K62" s="143"/>
      <c r="L62" s="147"/>
    </row>
    <row r="63" spans="1:47" s="9" customFormat="1" ht="24.95" customHeight="1">
      <c r="B63" s="136"/>
      <c r="C63" s="137"/>
      <c r="D63" s="138" t="s">
        <v>117</v>
      </c>
      <c r="E63" s="139"/>
      <c r="F63" s="139"/>
      <c r="G63" s="139"/>
      <c r="H63" s="139"/>
      <c r="I63" s="139"/>
      <c r="J63" s="140">
        <f>J110</f>
        <v>0</v>
      </c>
      <c r="K63" s="137"/>
      <c r="L63" s="141"/>
    </row>
    <row r="64" spans="1:47" s="10" customFormat="1" ht="19.899999999999999" customHeight="1">
      <c r="B64" s="142"/>
      <c r="C64" s="143"/>
      <c r="D64" s="144" t="s">
        <v>118</v>
      </c>
      <c r="E64" s="145"/>
      <c r="F64" s="145"/>
      <c r="G64" s="145"/>
      <c r="H64" s="145"/>
      <c r="I64" s="145"/>
      <c r="J64" s="146">
        <f>J111</f>
        <v>0</v>
      </c>
      <c r="K64" s="143"/>
      <c r="L64" s="147"/>
    </row>
    <row r="65" spans="1:31" s="10" customFormat="1" ht="19.899999999999999" customHeight="1">
      <c r="B65" s="142"/>
      <c r="C65" s="143"/>
      <c r="D65" s="144" t="s">
        <v>119</v>
      </c>
      <c r="E65" s="145"/>
      <c r="F65" s="145"/>
      <c r="G65" s="145"/>
      <c r="H65" s="145"/>
      <c r="I65" s="145"/>
      <c r="J65" s="146">
        <f>J243</f>
        <v>0</v>
      </c>
      <c r="K65" s="143"/>
      <c r="L65" s="147"/>
    </row>
    <row r="66" spans="1:31" s="10" customFormat="1" ht="19.899999999999999" customHeight="1">
      <c r="B66" s="142"/>
      <c r="C66" s="143"/>
      <c r="D66" s="144" t="s">
        <v>120</v>
      </c>
      <c r="E66" s="145"/>
      <c r="F66" s="145"/>
      <c r="G66" s="145"/>
      <c r="H66" s="145"/>
      <c r="I66" s="145"/>
      <c r="J66" s="146">
        <f>J303</f>
        <v>0</v>
      </c>
      <c r="K66" s="143"/>
      <c r="L66" s="147"/>
    </row>
    <row r="67" spans="1:31" s="10" customFormat="1" ht="19.899999999999999" customHeight="1">
      <c r="B67" s="142"/>
      <c r="C67" s="143"/>
      <c r="D67" s="144" t="s">
        <v>123</v>
      </c>
      <c r="E67" s="145"/>
      <c r="F67" s="145"/>
      <c r="G67" s="145"/>
      <c r="H67" s="145"/>
      <c r="I67" s="145"/>
      <c r="J67" s="146">
        <f>J306</f>
        <v>0</v>
      </c>
      <c r="K67" s="143"/>
      <c r="L67" s="147"/>
    </row>
    <row r="68" spans="1:31" s="10" customFormat="1" ht="19.899999999999999" customHeight="1">
      <c r="B68" s="142"/>
      <c r="C68" s="143"/>
      <c r="D68" s="144" t="s">
        <v>124</v>
      </c>
      <c r="E68" s="145"/>
      <c r="F68" s="145"/>
      <c r="G68" s="145"/>
      <c r="H68" s="145"/>
      <c r="I68" s="145"/>
      <c r="J68" s="146">
        <f>J321</f>
        <v>0</v>
      </c>
      <c r="K68" s="143"/>
      <c r="L68" s="147"/>
    </row>
    <row r="69" spans="1:31" s="2" customFormat="1" ht="21.7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6.95" customHeight="1">
      <c r="A70" s="36"/>
      <c r="B70" s="49"/>
      <c r="C70" s="50"/>
      <c r="D70" s="50"/>
      <c r="E70" s="50"/>
      <c r="F70" s="50"/>
      <c r="G70" s="50"/>
      <c r="H70" s="50"/>
      <c r="I70" s="50"/>
      <c r="J70" s="50"/>
      <c r="K70" s="50"/>
      <c r="L70" s="108"/>
      <c r="S70" s="36"/>
      <c r="T70" s="36"/>
      <c r="U70" s="36"/>
      <c r="V70" s="36"/>
      <c r="W70" s="36"/>
      <c r="X70" s="36"/>
      <c r="Y70" s="36"/>
      <c r="Z70" s="36"/>
      <c r="AA70" s="36"/>
      <c r="AB70" s="36"/>
      <c r="AC70" s="36"/>
      <c r="AD70" s="36"/>
      <c r="AE70" s="36"/>
    </row>
    <row r="74" spans="1:31" s="2" customFormat="1" ht="6.95" customHeight="1">
      <c r="A74" s="36"/>
      <c r="B74" s="51"/>
      <c r="C74" s="52"/>
      <c r="D74" s="52"/>
      <c r="E74" s="52"/>
      <c r="F74" s="52"/>
      <c r="G74" s="52"/>
      <c r="H74" s="52"/>
      <c r="I74" s="52"/>
      <c r="J74" s="52"/>
      <c r="K74" s="52"/>
      <c r="L74" s="108"/>
      <c r="S74" s="36"/>
      <c r="T74" s="36"/>
      <c r="U74" s="36"/>
      <c r="V74" s="36"/>
      <c r="W74" s="36"/>
      <c r="X74" s="36"/>
      <c r="Y74" s="36"/>
      <c r="Z74" s="36"/>
      <c r="AA74" s="36"/>
      <c r="AB74" s="36"/>
      <c r="AC74" s="36"/>
      <c r="AD74" s="36"/>
      <c r="AE74" s="36"/>
    </row>
    <row r="75" spans="1:31" s="2" customFormat="1" ht="24.95" customHeight="1">
      <c r="A75" s="36"/>
      <c r="B75" s="37"/>
      <c r="C75" s="25" t="s">
        <v>125</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16</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86" t="str">
        <f>E7</f>
        <v>Aquacentrum střecha</v>
      </c>
      <c r="F78" s="387"/>
      <c r="G78" s="387"/>
      <c r="H78" s="387"/>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108</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39" t="str">
        <f>E9</f>
        <v xml:space="preserve">06 - Objekt C - rekonstrukce </v>
      </c>
      <c r="F80" s="388"/>
      <c r="G80" s="388"/>
      <c r="H80" s="388"/>
      <c r="I80" s="38"/>
      <c r="J80" s="38"/>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2" customHeight="1">
      <c r="A82" s="36"/>
      <c r="B82" s="37"/>
      <c r="C82" s="31" t="s">
        <v>21</v>
      </c>
      <c r="D82" s="38"/>
      <c r="E82" s="38"/>
      <c r="F82" s="29" t="str">
        <f>F12</f>
        <v xml:space="preserve"> </v>
      </c>
      <c r="G82" s="38"/>
      <c r="H82" s="38"/>
      <c r="I82" s="31" t="s">
        <v>23</v>
      </c>
      <c r="J82" s="61" t="str">
        <f>IF(J12="","",J12)</f>
        <v>16. 1. 2021</v>
      </c>
      <c r="K82" s="38"/>
      <c r="L82" s="10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5.2" customHeight="1">
      <c r="A84" s="36"/>
      <c r="B84" s="37"/>
      <c r="C84" s="31" t="s">
        <v>25</v>
      </c>
      <c r="D84" s="38"/>
      <c r="E84" s="38"/>
      <c r="F84" s="29" t="str">
        <f>E15</f>
        <v xml:space="preserve"> </v>
      </c>
      <c r="G84" s="38"/>
      <c r="H84" s="38"/>
      <c r="I84" s="31" t="s">
        <v>30</v>
      </c>
      <c r="J84" s="34" t="str">
        <f>E21</f>
        <v xml:space="preserve"> </v>
      </c>
      <c r="K84" s="38"/>
      <c r="L84" s="108"/>
      <c r="S84" s="36"/>
      <c r="T84" s="36"/>
      <c r="U84" s="36"/>
      <c r="V84" s="36"/>
      <c r="W84" s="36"/>
      <c r="X84" s="36"/>
      <c r="Y84" s="36"/>
      <c r="Z84" s="36"/>
      <c r="AA84" s="36"/>
      <c r="AB84" s="36"/>
      <c r="AC84" s="36"/>
      <c r="AD84" s="36"/>
      <c r="AE84" s="36"/>
    </row>
    <row r="85" spans="1:65" s="2" customFormat="1" ht="25.7" customHeight="1">
      <c r="A85" s="36"/>
      <c r="B85" s="37"/>
      <c r="C85" s="31" t="s">
        <v>28</v>
      </c>
      <c r="D85" s="38"/>
      <c r="E85" s="38"/>
      <c r="F85" s="29" t="str">
        <f>IF(E18="","",E18)</f>
        <v>Vyplň údaj</v>
      </c>
      <c r="G85" s="38"/>
      <c r="H85" s="38"/>
      <c r="I85" s="31" t="s">
        <v>32</v>
      </c>
      <c r="J85" s="34" t="str">
        <f>E24</f>
        <v>STAVEBNÍ ROZPOČTY s.r.o.</v>
      </c>
      <c r="K85" s="38"/>
      <c r="L85" s="108"/>
      <c r="S85" s="36"/>
      <c r="T85" s="36"/>
      <c r="U85" s="36"/>
      <c r="V85" s="36"/>
      <c r="W85" s="36"/>
      <c r="X85" s="36"/>
      <c r="Y85" s="36"/>
      <c r="Z85" s="36"/>
      <c r="AA85" s="36"/>
      <c r="AB85" s="36"/>
      <c r="AC85" s="36"/>
      <c r="AD85" s="36"/>
      <c r="AE85" s="36"/>
    </row>
    <row r="86" spans="1:65" s="2" customFormat="1" ht="10.35" customHeight="1">
      <c r="A86" s="36"/>
      <c r="B86" s="37"/>
      <c r="C86" s="38"/>
      <c r="D86" s="38"/>
      <c r="E86" s="38"/>
      <c r="F86" s="38"/>
      <c r="G86" s="38"/>
      <c r="H86" s="38"/>
      <c r="I86" s="38"/>
      <c r="J86" s="38"/>
      <c r="K86" s="38"/>
      <c r="L86" s="108"/>
      <c r="S86" s="36"/>
      <c r="T86" s="36"/>
      <c r="U86" s="36"/>
      <c r="V86" s="36"/>
      <c r="W86" s="36"/>
      <c r="X86" s="36"/>
      <c r="Y86" s="36"/>
      <c r="Z86" s="36"/>
      <c r="AA86" s="36"/>
      <c r="AB86" s="36"/>
      <c r="AC86" s="36"/>
      <c r="AD86" s="36"/>
      <c r="AE86" s="36"/>
    </row>
    <row r="87" spans="1:65" s="11" customFormat="1" ht="29.25" customHeight="1">
      <c r="A87" s="148"/>
      <c r="B87" s="149"/>
      <c r="C87" s="150" t="s">
        <v>126</v>
      </c>
      <c r="D87" s="151" t="s">
        <v>57</v>
      </c>
      <c r="E87" s="151" t="s">
        <v>53</v>
      </c>
      <c r="F87" s="151" t="s">
        <v>54</v>
      </c>
      <c r="G87" s="151" t="s">
        <v>127</v>
      </c>
      <c r="H87" s="151" t="s">
        <v>128</v>
      </c>
      <c r="I87" s="151" t="s">
        <v>129</v>
      </c>
      <c r="J87" s="151" t="s">
        <v>112</v>
      </c>
      <c r="K87" s="152" t="s">
        <v>130</v>
      </c>
      <c r="L87" s="153"/>
      <c r="M87" s="70" t="s">
        <v>19</v>
      </c>
      <c r="N87" s="71" t="s">
        <v>42</v>
      </c>
      <c r="O87" s="71" t="s">
        <v>131</v>
      </c>
      <c r="P87" s="71" t="s">
        <v>132</v>
      </c>
      <c r="Q87" s="71" t="s">
        <v>133</v>
      </c>
      <c r="R87" s="71" t="s">
        <v>134</v>
      </c>
      <c r="S87" s="71" t="s">
        <v>135</v>
      </c>
      <c r="T87" s="72" t="s">
        <v>136</v>
      </c>
      <c r="U87" s="148"/>
      <c r="V87" s="148"/>
      <c r="W87" s="148"/>
      <c r="X87" s="148"/>
      <c r="Y87" s="148"/>
      <c r="Z87" s="148"/>
      <c r="AA87" s="148"/>
      <c r="AB87" s="148"/>
      <c r="AC87" s="148"/>
      <c r="AD87" s="148"/>
      <c r="AE87" s="148"/>
    </row>
    <row r="88" spans="1:65" s="2" customFormat="1" ht="22.9" customHeight="1">
      <c r="A88" s="36"/>
      <c r="B88" s="37"/>
      <c r="C88" s="77" t="s">
        <v>137</v>
      </c>
      <c r="D88" s="38"/>
      <c r="E88" s="38"/>
      <c r="F88" s="38"/>
      <c r="G88" s="38"/>
      <c r="H88" s="38"/>
      <c r="I88" s="38"/>
      <c r="J88" s="154">
        <f>BK88</f>
        <v>0</v>
      </c>
      <c r="K88" s="38"/>
      <c r="L88" s="41"/>
      <c r="M88" s="73"/>
      <c r="N88" s="155"/>
      <c r="O88" s="74"/>
      <c r="P88" s="156">
        <f>P89+P110</f>
        <v>0</v>
      </c>
      <c r="Q88" s="74"/>
      <c r="R88" s="156">
        <f>R89+R110</f>
        <v>41.257740739999996</v>
      </c>
      <c r="S88" s="74"/>
      <c r="T88" s="157">
        <f>T89+T110</f>
        <v>0</v>
      </c>
      <c r="U88" s="36"/>
      <c r="V88" s="36"/>
      <c r="W88" s="36"/>
      <c r="X88" s="36"/>
      <c r="Y88" s="36"/>
      <c r="Z88" s="36"/>
      <c r="AA88" s="36"/>
      <c r="AB88" s="36"/>
      <c r="AC88" s="36"/>
      <c r="AD88" s="36"/>
      <c r="AE88" s="36"/>
      <c r="AT88" s="19" t="s">
        <v>71</v>
      </c>
      <c r="AU88" s="19" t="s">
        <v>113</v>
      </c>
      <c r="BK88" s="158">
        <f>BK89+BK110</f>
        <v>0</v>
      </c>
    </row>
    <row r="89" spans="1:65" s="12" customFormat="1" ht="25.9" customHeight="1">
      <c r="B89" s="159"/>
      <c r="C89" s="160"/>
      <c r="D89" s="161" t="s">
        <v>71</v>
      </c>
      <c r="E89" s="162" t="s">
        <v>140</v>
      </c>
      <c r="F89" s="162" t="s">
        <v>141</v>
      </c>
      <c r="G89" s="160"/>
      <c r="H89" s="160"/>
      <c r="I89" s="163"/>
      <c r="J89" s="164">
        <f>BK89</f>
        <v>0</v>
      </c>
      <c r="K89" s="160"/>
      <c r="L89" s="165"/>
      <c r="M89" s="166"/>
      <c r="N89" s="167"/>
      <c r="O89" s="167"/>
      <c r="P89" s="168">
        <f>P90+P106</f>
        <v>0</v>
      </c>
      <c r="Q89" s="167"/>
      <c r="R89" s="168">
        <f>R90+R106</f>
        <v>1.1902701600000001</v>
      </c>
      <c r="S89" s="167"/>
      <c r="T89" s="169">
        <f>T90+T106</f>
        <v>0</v>
      </c>
      <c r="AR89" s="170" t="s">
        <v>80</v>
      </c>
      <c r="AT89" s="171" t="s">
        <v>71</v>
      </c>
      <c r="AU89" s="171" t="s">
        <v>72</v>
      </c>
      <c r="AY89" s="170" t="s">
        <v>139</v>
      </c>
      <c r="BK89" s="172">
        <f>BK90+BK106</f>
        <v>0</v>
      </c>
    </row>
    <row r="90" spans="1:65" s="12" customFormat="1" ht="22.9" customHeight="1">
      <c r="B90" s="159"/>
      <c r="C90" s="160"/>
      <c r="D90" s="161" t="s">
        <v>71</v>
      </c>
      <c r="E90" s="173" t="s">
        <v>181</v>
      </c>
      <c r="F90" s="173" t="s">
        <v>369</v>
      </c>
      <c r="G90" s="160"/>
      <c r="H90" s="160"/>
      <c r="I90" s="163"/>
      <c r="J90" s="174">
        <f>BK90</f>
        <v>0</v>
      </c>
      <c r="K90" s="160"/>
      <c r="L90" s="165"/>
      <c r="M90" s="166"/>
      <c r="N90" s="167"/>
      <c r="O90" s="167"/>
      <c r="P90" s="168">
        <f>SUM(P91:P105)</f>
        <v>0</v>
      </c>
      <c r="Q90" s="167"/>
      <c r="R90" s="168">
        <f>SUM(R91:R105)</f>
        <v>1.1902701600000001</v>
      </c>
      <c r="S90" s="167"/>
      <c r="T90" s="169">
        <f>SUM(T91:T105)</f>
        <v>0</v>
      </c>
      <c r="AR90" s="170" t="s">
        <v>80</v>
      </c>
      <c r="AT90" s="171" t="s">
        <v>71</v>
      </c>
      <c r="AU90" s="171" t="s">
        <v>80</v>
      </c>
      <c r="AY90" s="170" t="s">
        <v>139</v>
      </c>
      <c r="BK90" s="172">
        <f>SUM(BK91:BK105)</f>
        <v>0</v>
      </c>
    </row>
    <row r="91" spans="1:65" s="2" customFormat="1" ht="14.45" customHeight="1">
      <c r="A91" s="36"/>
      <c r="B91" s="37"/>
      <c r="C91" s="175" t="s">
        <v>80</v>
      </c>
      <c r="D91" s="175" t="s">
        <v>142</v>
      </c>
      <c r="E91" s="176" t="s">
        <v>370</v>
      </c>
      <c r="F91" s="177" t="s">
        <v>371</v>
      </c>
      <c r="G91" s="178" t="s">
        <v>145</v>
      </c>
      <c r="H91" s="179">
        <v>15.696</v>
      </c>
      <c r="I91" s="180"/>
      <c r="J91" s="181">
        <f>ROUND(I91*H91,2)</f>
        <v>0</v>
      </c>
      <c r="K91" s="177" t="s">
        <v>146</v>
      </c>
      <c r="L91" s="41"/>
      <c r="M91" s="182" t="s">
        <v>19</v>
      </c>
      <c r="N91" s="183" t="s">
        <v>43</v>
      </c>
      <c r="O91" s="66"/>
      <c r="P91" s="184">
        <f>O91*H91</f>
        <v>0</v>
      </c>
      <c r="Q91" s="184">
        <v>1.146E-2</v>
      </c>
      <c r="R91" s="184">
        <f>Q91*H91</f>
        <v>0.17987615999999998</v>
      </c>
      <c r="S91" s="184">
        <v>0</v>
      </c>
      <c r="T91" s="185">
        <f>S91*H91</f>
        <v>0</v>
      </c>
      <c r="U91" s="36"/>
      <c r="V91" s="36"/>
      <c r="W91" s="36"/>
      <c r="X91" s="36"/>
      <c r="Y91" s="36"/>
      <c r="Z91" s="36"/>
      <c r="AA91" s="36"/>
      <c r="AB91" s="36"/>
      <c r="AC91" s="36"/>
      <c r="AD91" s="36"/>
      <c r="AE91" s="36"/>
      <c r="AR91" s="186" t="s">
        <v>147</v>
      </c>
      <c r="AT91" s="186" t="s">
        <v>142</v>
      </c>
      <c r="AU91" s="186" t="s">
        <v>82</v>
      </c>
      <c r="AY91" s="19" t="s">
        <v>139</v>
      </c>
      <c r="BE91" s="187">
        <f>IF(N91="základní",J91,0)</f>
        <v>0</v>
      </c>
      <c r="BF91" s="187">
        <f>IF(N91="snížená",J91,0)</f>
        <v>0</v>
      </c>
      <c r="BG91" s="187">
        <f>IF(N91="zákl. přenesená",J91,0)</f>
        <v>0</v>
      </c>
      <c r="BH91" s="187">
        <f>IF(N91="sníž. přenesená",J91,0)</f>
        <v>0</v>
      </c>
      <c r="BI91" s="187">
        <f>IF(N91="nulová",J91,0)</f>
        <v>0</v>
      </c>
      <c r="BJ91" s="19" t="s">
        <v>80</v>
      </c>
      <c r="BK91" s="187">
        <f>ROUND(I91*H91,2)</f>
        <v>0</v>
      </c>
      <c r="BL91" s="19" t="s">
        <v>147</v>
      </c>
      <c r="BM91" s="186" t="s">
        <v>980</v>
      </c>
    </row>
    <row r="92" spans="1:65" s="2" customFormat="1" ht="11.25">
      <c r="A92" s="36"/>
      <c r="B92" s="37"/>
      <c r="C92" s="38"/>
      <c r="D92" s="188" t="s">
        <v>149</v>
      </c>
      <c r="E92" s="38"/>
      <c r="F92" s="189" t="s">
        <v>373</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149</v>
      </c>
      <c r="AU92" s="19" t="s">
        <v>82</v>
      </c>
    </row>
    <row r="93" spans="1:65" s="13" customFormat="1" ht="11.25">
      <c r="B93" s="194"/>
      <c r="C93" s="195"/>
      <c r="D93" s="188" t="s">
        <v>153</v>
      </c>
      <c r="E93" s="196" t="s">
        <v>19</v>
      </c>
      <c r="F93" s="197" t="s">
        <v>981</v>
      </c>
      <c r="G93" s="195"/>
      <c r="H93" s="198">
        <v>15.696</v>
      </c>
      <c r="I93" s="199"/>
      <c r="J93" s="195"/>
      <c r="K93" s="195"/>
      <c r="L93" s="200"/>
      <c r="M93" s="201"/>
      <c r="N93" s="202"/>
      <c r="O93" s="202"/>
      <c r="P93" s="202"/>
      <c r="Q93" s="202"/>
      <c r="R93" s="202"/>
      <c r="S93" s="202"/>
      <c r="T93" s="203"/>
      <c r="AT93" s="204" t="s">
        <v>153</v>
      </c>
      <c r="AU93" s="204" t="s">
        <v>82</v>
      </c>
      <c r="AV93" s="13" t="s">
        <v>82</v>
      </c>
      <c r="AW93" s="13" t="s">
        <v>31</v>
      </c>
      <c r="AX93" s="13" t="s">
        <v>72</v>
      </c>
      <c r="AY93" s="204" t="s">
        <v>139</v>
      </c>
    </row>
    <row r="94" spans="1:65" s="14" customFormat="1" ht="11.25">
      <c r="B94" s="205"/>
      <c r="C94" s="206"/>
      <c r="D94" s="188" t="s">
        <v>153</v>
      </c>
      <c r="E94" s="207" t="s">
        <v>19</v>
      </c>
      <c r="F94" s="208" t="s">
        <v>188</v>
      </c>
      <c r="G94" s="206"/>
      <c r="H94" s="209">
        <v>15.696</v>
      </c>
      <c r="I94" s="210"/>
      <c r="J94" s="206"/>
      <c r="K94" s="206"/>
      <c r="L94" s="211"/>
      <c r="M94" s="212"/>
      <c r="N94" s="213"/>
      <c r="O94" s="213"/>
      <c r="P94" s="213"/>
      <c r="Q94" s="213"/>
      <c r="R94" s="213"/>
      <c r="S94" s="213"/>
      <c r="T94" s="214"/>
      <c r="AT94" s="215" t="s">
        <v>153</v>
      </c>
      <c r="AU94" s="215" t="s">
        <v>82</v>
      </c>
      <c r="AV94" s="14" t="s">
        <v>147</v>
      </c>
      <c r="AW94" s="14" t="s">
        <v>31</v>
      </c>
      <c r="AX94" s="14" t="s">
        <v>80</v>
      </c>
      <c r="AY94" s="215" t="s">
        <v>139</v>
      </c>
    </row>
    <row r="95" spans="1:65" s="2" customFormat="1" ht="14.45" customHeight="1">
      <c r="A95" s="36"/>
      <c r="B95" s="37"/>
      <c r="C95" s="175" t="s">
        <v>82</v>
      </c>
      <c r="D95" s="175" t="s">
        <v>142</v>
      </c>
      <c r="E95" s="176" t="s">
        <v>378</v>
      </c>
      <c r="F95" s="177" t="s">
        <v>379</v>
      </c>
      <c r="G95" s="178" t="s">
        <v>380</v>
      </c>
      <c r="H95" s="179">
        <v>0.35599999999999998</v>
      </c>
      <c r="I95" s="180"/>
      <c r="J95" s="181">
        <f>ROUND(I95*H95,2)</f>
        <v>0</v>
      </c>
      <c r="K95" s="177" t="s">
        <v>19</v>
      </c>
      <c r="L95" s="41"/>
      <c r="M95" s="182" t="s">
        <v>19</v>
      </c>
      <c r="N95" s="183" t="s">
        <v>43</v>
      </c>
      <c r="O95" s="66"/>
      <c r="P95" s="184">
        <f>O95*H95</f>
        <v>0</v>
      </c>
      <c r="Q95" s="184">
        <v>0</v>
      </c>
      <c r="R95" s="184">
        <f>Q95*H95</f>
        <v>0</v>
      </c>
      <c r="S95" s="184">
        <v>0</v>
      </c>
      <c r="T95" s="185">
        <f>S95*H95</f>
        <v>0</v>
      </c>
      <c r="U95" s="36"/>
      <c r="V95" s="36"/>
      <c r="W95" s="36"/>
      <c r="X95" s="36"/>
      <c r="Y95" s="36"/>
      <c r="Z95" s="36"/>
      <c r="AA95" s="36"/>
      <c r="AB95" s="36"/>
      <c r="AC95" s="36"/>
      <c r="AD95" s="36"/>
      <c r="AE95" s="36"/>
      <c r="AR95" s="186" t="s">
        <v>147</v>
      </c>
      <c r="AT95" s="186" t="s">
        <v>142</v>
      </c>
      <c r="AU95" s="186" t="s">
        <v>82</v>
      </c>
      <c r="AY95" s="19" t="s">
        <v>139</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147</v>
      </c>
      <c r="BM95" s="186" t="s">
        <v>982</v>
      </c>
    </row>
    <row r="96" spans="1:65" s="2" customFormat="1" ht="11.25">
      <c r="A96" s="36"/>
      <c r="B96" s="37"/>
      <c r="C96" s="38"/>
      <c r="D96" s="188" t="s">
        <v>149</v>
      </c>
      <c r="E96" s="38"/>
      <c r="F96" s="189" t="s">
        <v>382</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149</v>
      </c>
      <c r="AU96" s="19" t="s">
        <v>82</v>
      </c>
    </row>
    <row r="97" spans="1:65" s="2" customFormat="1" ht="58.5">
      <c r="A97" s="36"/>
      <c r="B97" s="37"/>
      <c r="C97" s="38"/>
      <c r="D97" s="188" t="s">
        <v>151</v>
      </c>
      <c r="E97" s="38"/>
      <c r="F97" s="193" t="s">
        <v>383</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151</v>
      </c>
      <c r="AU97" s="19" t="s">
        <v>82</v>
      </c>
    </row>
    <row r="98" spans="1:65" s="13" customFormat="1" ht="11.25">
      <c r="B98" s="194"/>
      <c r="C98" s="195"/>
      <c r="D98" s="188" t="s">
        <v>153</v>
      </c>
      <c r="E98" s="196" t="s">
        <v>19</v>
      </c>
      <c r="F98" s="197" t="s">
        <v>983</v>
      </c>
      <c r="G98" s="195"/>
      <c r="H98" s="198">
        <v>0.35599999999999998</v>
      </c>
      <c r="I98" s="199"/>
      <c r="J98" s="195"/>
      <c r="K98" s="195"/>
      <c r="L98" s="200"/>
      <c r="M98" s="201"/>
      <c r="N98" s="202"/>
      <c r="O98" s="202"/>
      <c r="P98" s="202"/>
      <c r="Q98" s="202"/>
      <c r="R98" s="202"/>
      <c r="S98" s="202"/>
      <c r="T98" s="203"/>
      <c r="AT98" s="204" t="s">
        <v>153</v>
      </c>
      <c r="AU98" s="204" t="s">
        <v>82</v>
      </c>
      <c r="AV98" s="13" t="s">
        <v>82</v>
      </c>
      <c r="AW98" s="13" t="s">
        <v>31</v>
      </c>
      <c r="AX98" s="13" t="s">
        <v>72</v>
      </c>
      <c r="AY98" s="204" t="s">
        <v>139</v>
      </c>
    </row>
    <row r="99" spans="1:65" s="14" customFormat="1" ht="11.25">
      <c r="B99" s="205"/>
      <c r="C99" s="206"/>
      <c r="D99" s="188" t="s">
        <v>153</v>
      </c>
      <c r="E99" s="207" t="s">
        <v>19</v>
      </c>
      <c r="F99" s="208" t="s">
        <v>188</v>
      </c>
      <c r="G99" s="206"/>
      <c r="H99" s="209">
        <v>0.35599999999999998</v>
      </c>
      <c r="I99" s="210"/>
      <c r="J99" s="206"/>
      <c r="K99" s="206"/>
      <c r="L99" s="211"/>
      <c r="M99" s="212"/>
      <c r="N99" s="213"/>
      <c r="O99" s="213"/>
      <c r="P99" s="213"/>
      <c r="Q99" s="213"/>
      <c r="R99" s="213"/>
      <c r="S99" s="213"/>
      <c r="T99" s="214"/>
      <c r="AT99" s="215" t="s">
        <v>153</v>
      </c>
      <c r="AU99" s="215" t="s">
        <v>82</v>
      </c>
      <c r="AV99" s="14" t="s">
        <v>147</v>
      </c>
      <c r="AW99" s="14" t="s">
        <v>31</v>
      </c>
      <c r="AX99" s="14" t="s">
        <v>80</v>
      </c>
      <c r="AY99" s="215" t="s">
        <v>139</v>
      </c>
    </row>
    <row r="100" spans="1:65" s="2" customFormat="1" ht="14.45" customHeight="1">
      <c r="A100" s="36"/>
      <c r="B100" s="37"/>
      <c r="C100" s="175" t="s">
        <v>163</v>
      </c>
      <c r="D100" s="175" t="s">
        <v>142</v>
      </c>
      <c r="E100" s="176" t="s">
        <v>385</v>
      </c>
      <c r="F100" s="177" t="s">
        <v>386</v>
      </c>
      <c r="G100" s="178" t="s">
        <v>145</v>
      </c>
      <c r="H100" s="179">
        <v>17.82</v>
      </c>
      <c r="I100" s="180"/>
      <c r="J100" s="181">
        <f>ROUND(I100*H100,2)</f>
        <v>0</v>
      </c>
      <c r="K100" s="177" t="s">
        <v>146</v>
      </c>
      <c r="L100" s="41"/>
      <c r="M100" s="182" t="s">
        <v>19</v>
      </c>
      <c r="N100" s="183" t="s">
        <v>43</v>
      </c>
      <c r="O100" s="66"/>
      <c r="P100" s="184">
        <f>O100*H100</f>
        <v>0</v>
      </c>
      <c r="Q100" s="184">
        <v>5.67E-2</v>
      </c>
      <c r="R100" s="184">
        <f>Q100*H100</f>
        <v>1.010394</v>
      </c>
      <c r="S100" s="184">
        <v>0</v>
      </c>
      <c r="T100" s="185">
        <f>S100*H100</f>
        <v>0</v>
      </c>
      <c r="U100" s="36"/>
      <c r="V100" s="36"/>
      <c r="W100" s="36"/>
      <c r="X100" s="36"/>
      <c r="Y100" s="36"/>
      <c r="Z100" s="36"/>
      <c r="AA100" s="36"/>
      <c r="AB100" s="36"/>
      <c r="AC100" s="36"/>
      <c r="AD100" s="36"/>
      <c r="AE100" s="36"/>
      <c r="AR100" s="186" t="s">
        <v>147</v>
      </c>
      <c r="AT100" s="186" t="s">
        <v>142</v>
      </c>
      <c r="AU100" s="186" t="s">
        <v>82</v>
      </c>
      <c r="AY100" s="19" t="s">
        <v>139</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147</v>
      </c>
      <c r="BM100" s="186" t="s">
        <v>984</v>
      </c>
    </row>
    <row r="101" spans="1:65" s="2" customFormat="1" ht="11.25">
      <c r="A101" s="36"/>
      <c r="B101" s="37"/>
      <c r="C101" s="38"/>
      <c r="D101" s="188" t="s">
        <v>149</v>
      </c>
      <c r="E101" s="38"/>
      <c r="F101" s="189" t="s">
        <v>388</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149</v>
      </c>
      <c r="AU101" s="19" t="s">
        <v>82</v>
      </c>
    </row>
    <row r="102" spans="1:65" s="2" customFormat="1" ht="39">
      <c r="A102" s="36"/>
      <c r="B102" s="37"/>
      <c r="C102" s="38"/>
      <c r="D102" s="188" t="s">
        <v>151</v>
      </c>
      <c r="E102" s="38"/>
      <c r="F102" s="193" t="s">
        <v>389</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151</v>
      </c>
      <c r="AU102" s="19" t="s">
        <v>82</v>
      </c>
    </row>
    <row r="103" spans="1:65" s="15" customFormat="1" ht="11.25">
      <c r="B103" s="216"/>
      <c r="C103" s="217"/>
      <c r="D103" s="188" t="s">
        <v>153</v>
      </c>
      <c r="E103" s="218" t="s">
        <v>19</v>
      </c>
      <c r="F103" s="219" t="s">
        <v>750</v>
      </c>
      <c r="G103" s="217"/>
      <c r="H103" s="218" t="s">
        <v>19</v>
      </c>
      <c r="I103" s="220"/>
      <c r="J103" s="217"/>
      <c r="K103" s="217"/>
      <c r="L103" s="221"/>
      <c r="M103" s="222"/>
      <c r="N103" s="223"/>
      <c r="O103" s="223"/>
      <c r="P103" s="223"/>
      <c r="Q103" s="223"/>
      <c r="R103" s="223"/>
      <c r="S103" s="223"/>
      <c r="T103" s="224"/>
      <c r="AT103" s="225" t="s">
        <v>153</v>
      </c>
      <c r="AU103" s="225" t="s">
        <v>82</v>
      </c>
      <c r="AV103" s="15" t="s">
        <v>80</v>
      </c>
      <c r="AW103" s="15" t="s">
        <v>31</v>
      </c>
      <c r="AX103" s="15" t="s">
        <v>72</v>
      </c>
      <c r="AY103" s="225" t="s">
        <v>139</v>
      </c>
    </row>
    <row r="104" spans="1:65" s="13" customFormat="1" ht="11.25">
      <c r="B104" s="194"/>
      <c r="C104" s="195"/>
      <c r="D104" s="188" t="s">
        <v>153</v>
      </c>
      <c r="E104" s="196" t="s">
        <v>19</v>
      </c>
      <c r="F104" s="197" t="s">
        <v>985</v>
      </c>
      <c r="G104" s="195"/>
      <c r="H104" s="198">
        <v>17.82</v>
      </c>
      <c r="I104" s="199"/>
      <c r="J104" s="195"/>
      <c r="K104" s="195"/>
      <c r="L104" s="200"/>
      <c r="M104" s="201"/>
      <c r="N104" s="202"/>
      <c r="O104" s="202"/>
      <c r="P104" s="202"/>
      <c r="Q104" s="202"/>
      <c r="R104" s="202"/>
      <c r="S104" s="202"/>
      <c r="T104" s="203"/>
      <c r="AT104" s="204" t="s">
        <v>153</v>
      </c>
      <c r="AU104" s="204" t="s">
        <v>82</v>
      </c>
      <c r="AV104" s="13" t="s">
        <v>82</v>
      </c>
      <c r="AW104" s="13" t="s">
        <v>31</v>
      </c>
      <c r="AX104" s="13" t="s">
        <v>72</v>
      </c>
      <c r="AY104" s="204" t="s">
        <v>139</v>
      </c>
    </row>
    <row r="105" spans="1:65" s="14" customFormat="1" ht="11.25">
      <c r="B105" s="205"/>
      <c r="C105" s="206"/>
      <c r="D105" s="188" t="s">
        <v>153</v>
      </c>
      <c r="E105" s="207" t="s">
        <v>19</v>
      </c>
      <c r="F105" s="208" t="s">
        <v>188</v>
      </c>
      <c r="G105" s="206"/>
      <c r="H105" s="209">
        <v>17.82</v>
      </c>
      <c r="I105" s="210"/>
      <c r="J105" s="206"/>
      <c r="K105" s="206"/>
      <c r="L105" s="211"/>
      <c r="M105" s="212"/>
      <c r="N105" s="213"/>
      <c r="O105" s="213"/>
      <c r="P105" s="213"/>
      <c r="Q105" s="213"/>
      <c r="R105" s="213"/>
      <c r="S105" s="213"/>
      <c r="T105" s="214"/>
      <c r="AT105" s="215" t="s">
        <v>153</v>
      </c>
      <c r="AU105" s="215" t="s">
        <v>82</v>
      </c>
      <c r="AV105" s="14" t="s">
        <v>147</v>
      </c>
      <c r="AW105" s="14" t="s">
        <v>31</v>
      </c>
      <c r="AX105" s="14" t="s">
        <v>80</v>
      </c>
      <c r="AY105" s="215" t="s">
        <v>139</v>
      </c>
    </row>
    <row r="106" spans="1:65" s="12" customFormat="1" ht="22.9" customHeight="1">
      <c r="B106" s="159"/>
      <c r="C106" s="160"/>
      <c r="D106" s="161" t="s">
        <v>71</v>
      </c>
      <c r="E106" s="173" t="s">
        <v>401</v>
      </c>
      <c r="F106" s="173" t="s">
        <v>402</v>
      </c>
      <c r="G106" s="160"/>
      <c r="H106" s="160"/>
      <c r="I106" s="163"/>
      <c r="J106" s="174">
        <f>BK106</f>
        <v>0</v>
      </c>
      <c r="K106" s="160"/>
      <c r="L106" s="165"/>
      <c r="M106" s="166"/>
      <c r="N106" s="167"/>
      <c r="O106" s="167"/>
      <c r="P106" s="168">
        <f>SUM(P107:P109)</f>
        <v>0</v>
      </c>
      <c r="Q106" s="167"/>
      <c r="R106" s="168">
        <f>SUM(R107:R109)</f>
        <v>0</v>
      </c>
      <c r="S106" s="167"/>
      <c r="T106" s="169">
        <f>SUM(T107:T109)</f>
        <v>0</v>
      </c>
      <c r="AR106" s="170" t="s">
        <v>80</v>
      </c>
      <c r="AT106" s="171" t="s">
        <v>71</v>
      </c>
      <c r="AU106" s="171" t="s">
        <v>80</v>
      </c>
      <c r="AY106" s="170" t="s">
        <v>139</v>
      </c>
      <c r="BK106" s="172">
        <f>SUM(BK107:BK109)</f>
        <v>0</v>
      </c>
    </row>
    <row r="107" spans="1:65" s="2" customFormat="1" ht="14.45" customHeight="1">
      <c r="A107" s="36"/>
      <c r="B107" s="37"/>
      <c r="C107" s="175" t="s">
        <v>147</v>
      </c>
      <c r="D107" s="175" t="s">
        <v>142</v>
      </c>
      <c r="E107" s="176" t="s">
        <v>403</v>
      </c>
      <c r="F107" s="177" t="s">
        <v>404</v>
      </c>
      <c r="G107" s="178" t="s">
        <v>171</v>
      </c>
      <c r="H107" s="179">
        <v>0.18</v>
      </c>
      <c r="I107" s="180"/>
      <c r="J107" s="181">
        <f>ROUND(I107*H107,2)</f>
        <v>0</v>
      </c>
      <c r="K107" s="177" t="s">
        <v>146</v>
      </c>
      <c r="L107" s="41"/>
      <c r="M107" s="182" t="s">
        <v>19</v>
      </c>
      <c r="N107" s="183" t="s">
        <v>43</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147</v>
      </c>
      <c r="AT107" s="186" t="s">
        <v>142</v>
      </c>
      <c r="AU107" s="186" t="s">
        <v>82</v>
      </c>
      <c r="AY107" s="19" t="s">
        <v>139</v>
      </c>
      <c r="BE107" s="187">
        <f>IF(N107="základní",J107,0)</f>
        <v>0</v>
      </c>
      <c r="BF107" s="187">
        <f>IF(N107="snížená",J107,0)</f>
        <v>0</v>
      </c>
      <c r="BG107" s="187">
        <f>IF(N107="zákl. přenesená",J107,0)</f>
        <v>0</v>
      </c>
      <c r="BH107" s="187">
        <f>IF(N107="sníž. přenesená",J107,0)</f>
        <v>0</v>
      </c>
      <c r="BI107" s="187">
        <f>IF(N107="nulová",J107,0)</f>
        <v>0</v>
      </c>
      <c r="BJ107" s="19" t="s">
        <v>80</v>
      </c>
      <c r="BK107" s="187">
        <f>ROUND(I107*H107,2)</f>
        <v>0</v>
      </c>
      <c r="BL107" s="19" t="s">
        <v>147</v>
      </c>
      <c r="BM107" s="186" t="s">
        <v>986</v>
      </c>
    </row>
    <row r="108" spans="1:65" s="2" customFormat="1" ht="19.5">
      <c r="A108" s="36"/>
      <c r="B108" s="37"/>
      <c r="C108" s="38"/>
      <c r="D108" s="188" t="s">
        <v>149</v>
      </c>
      <c r="E108" s="38"/>
      <c r="F108" s="189" t="s">
        <v>406</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149</v>
      </c>
      <c r="AU108" s="19" t="s">
        <v>82</v>
      </c>
    </row>
    <row r="109" spans="1:65" s="2" customFormat="1" ht="58.5">
      <c r="A109" s="36"/>
      <c r="B109" s="37"/>
      <c r="C109" s="38"/>
      <c r="D109" s="188" t="s">
        <v>151</v>
      </c>
      <c r="E109" s="38"/>
      <c r="F109" s="193" t="s">
        <v>407</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151</v>
      </c>
      <c r="AU109" s="19" t="s">
        <v>82</v>
      </c>
    </row>
    <row r="110" spans="1:65" s="12" customFormat="1" ht="25.9" customHeight="1">
      <c r="B110" s="159"/>
      <c r="C110" s="160"/>
      <c r="D110" s="161" t="s">
        <v>71</v>
      </c>
      <c r="E110" s="162" t="s">
        <v>199</v>
      </c>
      <c r="F110" s="162" t="s">
        <v>200</v>
      </c>
      <c r="G110" s="160"/>
      <c r="H110" s="160"/>
      <c r="I110" s="163"/>
      <c r="J110" s="164">
        <f>BK110</f>
        <v>0</v>
      </c>
      <c r="K110" s="160"/>
      <c r="L110" s="165"/>
      <c r="M110" s="166"/>
      <c r="N110" s="167"/>
      <c r="O110" s="167"/>
      <c r="P110" s="168">
        <f>P111+P243+P303+P306+P321</f>
        <v>0</v>
      </c>
      <c r="Q110" s="167"/>
      <c r="R110" s="168">
        <f>R111+R243+R303+R306+R321</f>
        <v>40.067470579999998</v>
      </c>
      <c r="S110" s="167"/>
      <c r="T110" s="169">
        <f>T111+T243+T303+T306+T321</f>
        <v>0</v>
      </c>
      <c r="AR110" s="170" t="s">
        <v>82</v>
      </c>
      <c r="AT110" s="171" t="s">
        <v>71</v>
      </c>
      <c r="AU110" s="171" t="s">
        <v>72</v>
      </c>
      <c r="AY110" s="170" t="s">
        <v>139</v>
      </c>
      <c r="BK110" s="172">
        <f>BK111+BK243+BK303+BK306+BK321</f>
        <v>0</v>
      </c>
    </row>
    <row r="111" spans="1:65" s="12" customFormat="1" ht="22.9" customHeight="1">
      <c r="B111" s="159"/>
      <c r="C111" s="160"/>
      <c r="D111" s="161" t="s">
        <v>71</v>
      </c>
      <c r="E111" s="173" t="s">
        <v>201</v>
      </c>
      <c r="F111" s="173" t="s">
        <v>202</v>
      </c>
      <c r="G111" s="160"/>
      <c r="H111" s="160"/>
      <c r="I111" s="163"/>
      <c r="J111" s="174">
        <f>BK111</f>
        <v>0</v>
      </c>
      <c r="K111" s="160"/>
      <c r="L111" s="165"/>
      <c r="M111" s="166"/>
      <c r="N111" s="167"/>
      <c r="O111" s="167"/>
      <c r="P111" s="168">
        <f>SUM(P112:P242)</f>
        <v>0</v>
      </c>
      <c r="Q111" s="167"/>
      <c r="R111" s="168">
        <f>SUM(R112:R242)</f>
        <v>6.2242490599999991</v>
      </c>
      <c r="S111" s="167"/>
      <c r="T111" s="169">
        <f>SUM(T112:T242)</f>
        <v>0</v>
      </c>
      <c r="AR111" s="170" t="s">
        <v>82</v>
      </c>
      <c r="AT111" s="171" t="s">
        <v>71</v>
      </c>
      <c r="AU111" s="171" t="s">
        <v>80</v>
      </c>
      <c r="AY111" s="170" t="s">
        <v>139</v>
      </c>
      <c r="BK111" s="172">
        <f>SUM(BK112:BK242)</f>
        <v>0</v>
      </c>
    </row>
    <row r="112" spans="1:65" s="2" customFormat="1" ht="14.45" customHeight="1">
      <c r="A112" s="36"/>
      <c r="B112" s="37"/>
      <c r="C112" s="175" t="s">
        <v>175</v>
      </c>
      <c r="D112" s="175" t="s">
        <v>142</v>
      </c>
      <c r="E112" s="176" t="s">
        <v>408</v>
      </c>
      <c r="F112" s="177" t="s">
        <v>409</v>
      </c>
      <c r="G112" s="178" t="s">
        <v>145</v>
      </c>
      <c r="H112" s="179">
        <v>668.3</v>
      </c>
      <c r="I112" s="180"/>
      <c r="J112" s="181">
        <f>ROUND(I112*H112,2)</f>
        <v>0</v>
      </c>
      <c r="K112" s="177" t="s">
        <v>146</v>
      </c>
      <c r="L112" s="41"/>
      <c r="M112" s="182" t="s">
        <v>19</v>
      </c>
      <c r="N112" s="183" t="s">
        <v>43</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206</v>
      </c>
      <c r="AT112" s="186" t="s">
        <v>142</v>
      </c>
      <c r="AU112" s="186" t="s">
        <v>82</v>
      </c>
      <c r="AY112" s="19" t="s">
        <v>139</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206</v>
      </c>
      <c r="BM112" s="186" t="s">
        <v>987</v>
      </c>
    </row>
    <row r="113" spans="1:65" s="2" customFormat="1" ht="11.25">
      <c r="A113" s="36"/>
      <c r="B113" s="37"/>
      <c r="C113" s="38"/>
      <c r="D113" s="188" t="s">
        <v>149</v>
      </c>
      <c r="E113" s="38"/>
      <c r="F113" s="189" t="s">
        <v>411</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149</v>
      </c>
      <c r="AU113" s="19" t="s">
        <v>82</v>
      </c>
    </row>
    <row r="114" spans="1:65" s="2" customFormat="1" ht="39">
      <c r="A114" s="36"/>
      <c r="B114" s="37"/>
      <c r="C114" s="38"/>
      <c r="D114" s="188" t="s">
        <v>151</v>
      </c>
      <c r="E114" s="38"/>
      <c r="F114" s="193" t="s">
        <v>412</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151</v>
      </c>
      <c r="AU114" s="19" t="s">
        <v>82</v>
      </c>
    </row>
    <row r="115" spans="1:65" s="15" customFormat="1" ht="11.25">
      <c r="B115" s="216"/>
      <c r="C115" s="217"/>
      <c r="D115" s="188" t="s">
        <v>153</v>
      </c>
      <c r="E115" s="218" t="s">
        <v>19</v>
      </c>
      <c r="F115" s="219" t="s">
        <v>755</v>
      </c>
      <c r="G115" s="217"/>
      <c r="H115" s="218" t="s">
        <v>19</v>
      </c>
      <c r="I115" s="220"/>
      <c r="J115" s="217"/>
      <c r="K115" s="217"/>
      <c r="L115" s="221"/>
      <c r="M115" s="222"/>
      <c r="N115" s="223"/>
      <c r="O115" s="223"/>
      <c r="P115" s="223"/>
      <c r="Q115" s="223"/>
      <c r="R115" s="223"/>
      <c r="S115" s="223"/>
      <c r="T115" s="224"/>
      <c r="AT115" s="225" t="s">
        <v>153</v>
      </c>
      <c r="AU115" s="225" t="s">
        <v>82</v>
      </c>
      <c r="AV115" s="15" t="s">
        <v>80</v>
      </c>
      <c r="AW115" s="15" t="s">
        <v>31</v>
      </c>
      <c r="AX115" s="15" t="s">
        <v>72</v>
      </c>
      <c r="AY115" s="225" t="s">
        <v>139</v>
      </c>
    </row>
    <row r="116" spans="1:65" s="13" customFormat="1" ht="11.25">
      <c r="B116" s="194"/>
      <c r="C116" s="195"/>
      <c r="D116" s="188" t="s">
        <v>153</v>
      </c>
      <c r="E116" s="196" t="s">
        <v>19</v>
      </c>
      <c r="F116" s="197" t="s">
        <v>954</v>
      </c>
      <c r="G116" s="195"/>
      <c r="H116" s="198">
        <v>650.48</v>
      </c>
      <c r="I116" s="199"/>
      <c r="J116" s="195"/>
      <c r="K116" s="195"/>
      <c r="L116" s="200"/>
      <c r="M116" s="201"/>
      <c r="N116" s="202"/>
      <c r="O116" s="202"/>
      <c r="P116" s="202"/>
      <c r="Q116" s="202"/>
      <c r="R116" s="202"/>
      <c r="S116" s="202"/>
      <c r="T116" s="203"/>
      <c r="AT116" s="204" t="s">
        <v>153</v>
      </c>
      <c r="AU116" s="204" t="s">
        <v>82</v>
      </c>
      <c r="AV116" s="13" t="s">
        <v>82</v>
      </c>
      <c r="AW116" s="13" t="s">
        <v>31</v>
      </c>
      <c r="AX116" s="13" t="s">
        <v>72</v>
      </c>
      <c r="AY116" s="204" t="s">
        <v>139</v>
      </c>
    </row>
    <row r="117" spans="1:65" s="15" customFormat="1" ht="11.25">
      <c r="B117" s="216"/>
      <c r="C117" s="217"/>
      <c r="D117" s="188" t="s">
        <v>153</v>
      </c>
      <c r="E117" s="218" t="s">
        <v>19</v>
      </c>
      <c r="F117" s="219" t="s">
        <v>988</v>
      </c>
      <c r="G117" s="217"/>
      <c r="H117" s="218" t="s">
        <v>19</v>
      </c>
      <c r="I117" s="220"/>
      <c r="J117" s="217"/>
      <c r="K117" s="217"/>
      <c r="L117" s="221"/>
      <c r="M117" s="222"/>
      <c r="N117" s="223"/>
      <c r="O117" s="223"/>
      <c r="P117" s="223"/>
      <c r="Q117" s="223"/>
      <c r="R117" s="223"/>
      <c r="S117" s="223"/>
      <c r="T117" s="224"/>
      <c r="AT117" s="225" t="s">
        <v>153</v>
      </c>
      <c r="AU117" s="225" t="s">
        <v>82</v>
      </c>
      <c r="AV117" s="15" t="s">
        <v>80</v>
      </c>
      <c r="AW117" s="15" t="s">
        <v>31</v>
      </c>
      <c r="AX117" s="15" t="s">
        <v>72</v>
      </c>
      <c r="AY117" s="225" t="s">
        <v>139</v>
      </c>
    </row>
    <row r="118" spans="1:65" s="13" customFormat="1" ht="11.25">
      <c r="B118" s="194"/>
      <c r="C118" s="195"/>
      <c r="D118" s="188" t="s">
        <v>153</v>
      </c>
      <c r="E118" s="196" t="s">
        <v>19</v>
      </c>
      <c r="F118" s="197" t="s">
        <v>985</v>
      </c>
      <c r="G118" s="195"/>
      <c r="H118" s="198">
        <v>17.82</v>
      </c>
      <c r="I118" s="199"/>
      <c r="J118" s="195"/>
      <c r="K118" s="195"/>
      <c r="L118" s="200"/>
      <c r="M118" s="201"/>
      <c r="N118" s="202"/>
      <c r="O118" s="202"/>
      <c r="P118" s="202"/>
      <c r="Q118" s="202"/>
      <c r="R118" s="202"/>
      <c r="S118" s="202"/>
      <c r="T118" s="203"/>
      <c r="AT118" s="204" t="s">
        <v>153</v>
      </c>
      <c r="AU118" s="204" t="s">
        <v>82</v>
      </c>
      <c r="AV118" s="13" t="s">
        <v>82</v>
      </c>
      <c r="AW118" s="13" t="s">
        <v>31</v>
      </c>
      <c r="AX118" s="13" t="s">
        <v>72</v>
      </c>
      <c r="AY118" s="204" t="s">
        <v>139</v>
      </c>
    </row>
    <row r="119" spans="1:65" s="14" customFormat="1" ht="11.25">
      <c r="B119" s="205"/>
      <c r="C119" s="206"/>
      <c r="D119" s="188" t="s">
        <v>153</v>
      </c>
      <c r="E119" s="207" t="s">
        <v>19</v>
      </c>
      <c r="F119" s="208" t="s">
        <v>188</v>
      </c>
      <c r="G119" s="206"/>
      <c r="H119" s="209">
        <v>668.30000000000007</v>
      </c>
      <c r="I119" s="210"/>
      <c r="J119" s="206"/>
      <c r="K119" s="206"/>
      <c r="L119" s="211"/>
      <c r="M119" s="212"/>
      <c r="N119" s="213"/>
      <c r="O119" s="213"/>
      <c r="P119" s="213"/>
      <c r="Q119" s="213"/>
      <c r="R119" s="213"/>
      <c r="S119" s="213"/>
      <c r="T119" s="214"/>
      <c r="AT119" s="215" t="s">
        <v>153</v>
      </c>
      <c r="AU119" s="215" t="s">
        <v>82</v>
      </c>
      <c r="AV119" s="14" t="s">
        <v>147</v>
      </c>
      <c r="AW119" s="14" t="s">
        <v>31</v>
      </c>
      <c r="AX119" s="14" t="s">
        <v>80</v>
      </c>
      <c r="AY119" s="215" t="s">
        <v>139</v>
      </c>
    </row>
    <row r="120" spans="1:65" s="2" customFormat="1" ht="14.45" customHeight="1">
      <c r="A120" s="36"/>
      <c r="B120" s="37"/>
      <c r="C120" s="226" t="s">
        <v>181</v>
      </c>
      <c r="D120" s="226" t="s">
        <v>237</v>
      </c>
      <c r="E120" s="227" t="s">
        <v>415</v>
      </c>
      <c r="F120" s="228" t="s">
        <v>416</v>
      </c>
      <c r="G120" s="229" t="s">
        <v>171</v>
      </c>
      <c r="H120" s="230">
        <v>0.2</v>
      </c>
      <c r="I120" s="231"/>
      <c r="J120" s="232">
        <f>ROUND(I120*H120,2)</f>
        <v>0</v>
      </c>
      <c r="K120" s="228" t="s">
        <v>146</v>
      </c>
      <c r="L120" s="233"/>
      <c r="M120" s="234" t="s">
        <v>19</v>
      </c>
      <c r="N120" s="235" t="s">
        <v>43</v>
      </c>
      <c r="O120" s="66"/>
      <c r="P120" s="184">
        <f>O120*H120</f>
        <v>0</v>
      </c>
      <c r="Q120" s="184">
        <v>1</v>
      </c>
      <c r="R120" s="184">
        <f>Q120*H120</f>
        <v>0.2</v>
      </c>
      <c r="S120" s="184">
        <v>0</v>
      </c>
      <c r="T120" s="185">
        <f>S120*H120</f>
        <v>0</v>
      </c>
      <c r="U120" s="36"/>
      <c r="V120" s="36"/>
      <c r="W120" s="36"/>
      <c r="X120" s="36"/>
      <c r="Y120" s="36"/>
      <c r="Z120" s="36"/>
      <c r="AA120" s="36"/>
      <c r="AB120" s="36"/>
      <c r="AC120" s="36"/>
      <c r="AD120" s="36"/>
      <c r="AE120" s="36"/>
      <c r="AR120" s="186" t="s">
        <v>240</v>
      </c>
      <c r="AT120" s="186" t="s">
        <v>237</v>
      </c>
      <c r="AU120" s="186" t="s">
        <v>82</v>
      </c>
      <c r="AY120" s="19" t="s">
        <v>139</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206</v>
      </c>
      <c r="BM120" s="186" t="s">
        <v>989</v>
      </c>
    </row>
    <row r="121" spans="1:65" s="2" customFormat="1" ht="11.25">
      <c r="A121" s="36"/>
      <c r="B121" s="37"/>
      <c r="C121" s="38"/>
      <c r="D121" s="188" t="s">
        <v>149</v>
      </c>
      <c r="E121" s="38"/>
      <c r="F121" s="189" t="s">
        <v>416</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149</v>
      </c>
      <c r="AU121" s="19" t="s">
        <v>82</v>
      </c>
    </row>
    <row r="122" spans="1:65" s="13" customFormat="1" ht="11.25">
      <c r="B122" s="194"/>
      <c r="C122" s="195"/>
      <c r="D122" s="188" t="s">
        <v>153</v>
      </c>
      <c r="E122" s="195"/>
      <c r="F122" s="197" t="s">
        <v>990</v>
      </c>
      <c r="G122" s="195"/>
      <c r="H122" s="198">
        <v>0.2</v>
      </c>
      <c r="I122" s="199"/>
      <c r="J122" s="195"/>
      <c r="K122" s="195"/>
      <c r="L122" s="200"/>
      <c r="M122" s="201"/>
      <c r="N122" s="202"/>
      <c r="O122" s="202"/>
      <c r="P122" s="202"/>
      <c r="Q122" s="202"/>
      <c r="R122" s="202"/>
      <c r="S122" s="202"/>
      <c r="T122" s="203"/>
      <c r="AT122" s="204" t="s">
        <v>153</v>
      </c>
      <c r="AU122" s="204" t="s">
        <v>82</v>
      </c>
      <c r="AV122" s="13" t="s">
        <v>82</v>
      </c>
      <c r="AW122" s="13" t="s">
        <v>4</v>
      </c>
      <c r="AX122" s="13" t="s">
        <v>80</v>
      </c>
      <c r="AY122" s="204" t="s">
        <v>139</v>
      </c>
    </row>
    <row r="123" spans="1:65" s="2" customFormat="1" ht="14.45" customHeight="1">
      <c r="A123" s="36"/>
      <c r="B123" s="37"/>
      <c r="C123" s="175" t="s">
        <v>189</v>
      </c>
      <c r="D123" s="175" t="s">
        <v>142</v>
      </c>
      <c r="E123" s="176" t="s">
        <v>419</v>
      </c>
      <c r="F123" s="177" t="s">
        <v>420</v>
      </c>
      <c r="G123" s="178" t="s">
        <v>145</v>
      </c>
      <c r="H123" s="179">
        <v>650.48</v>
      </c>
      <c r="I123" s="180"/>
      <c r="J123" s="181">
        <f>ROUND(I123*H123,2)</f>
        <v>0</v>
      </c>
      <c r="K123" s="177" t="s">
        <v>146</v>
      </c>
      <c r="L123" s="41"/>
      <c r="M123" s="182" t="s">
        <v>19</v>
      </c>
      <c r="N123" s="183" t="s">
        <v>43</v>
      </c>
      <c r="O123" s="66"/>
      <c r="P123" s="184">
        <f>O123*H123</f>
        <v>0</v>
      </c>
      <c r="Q123" s="184">
        <v>8.8000000000000003E-4</v>
      </c>
      <c r="R123" s="184">
        <f>Q123*H123</f>
        <v>0.5724224</v>
      </c>
      <c r="S123" s="184">
        <v>0</v>
      </c>
      <c r="T123" s="185">
        <f>S123*H123</f>
        <v>0</v>
      </c>
      <c r="U123" s="36"/>
      <c r="V123" s="36"/>
      <c r="W123" s="36"/>
      <c r="X123" s="36"/>
      <c r="Y123" s="36"/>
      <c r="Z123" s="36"/>
      <c r="AA123" s="36"/>
      <c r="AB123" s="36"/>
      <c r="AC123" s="36"/>
      <c r="AD123" s="36"/>
      <c r="AE123" s="36"/>
      <c r="AR123" s="186" t="s">
        <v>206</v>
      </c>
      <c r="AT123" s="186" t="s">
        <v>142</v>
      </c>
      <c r="AU123" s="186" t="s">
        <v>82</v>
      </c>
      <c r="AY123" s="19" t="s">
        <v>139</v>
      </c>
      <c r="BE123" s="187">
        <f>IF(N123="základní",J123,0)</f>
        <v>0</v>
      </c>
      <c r="BF123" s="187">
        <f>IF(N123="snížená",J123,0)</f>
        <v>0</v>
      </c>
      <c r="BG123" s="187">
        <f>IF(N123="zákl. přenesená",J123,0)</f>
        <v>0</v>
      </c>
      <c r="BH123" s="187">
        <f>IF(N123="sníž. přenesená",J123,0)</f>
        <v>0</v>
      </c>
      <c r="BI123" s="187">
        <f>IF(N123="nulová",J123,0)</f>
        <v>0</v>
      </c>
      <c r="BJ123" s="19" t="s">
        <v>80</v>
      </c>
      <c r="BK123" s="187">
        <f>ROUND(I123*H123,2)</f>
        <v>0</v>
      </c>
      <c r="BL123" s="19" t="s">
        <v>206</v>
      </c>
      <c r="BM123" s="186" t="s">
        <v>991</v>
      </c>
    </row>
    <row r="124" spans="1:65" s="2" customFormat="1" ht="11.25">
      <c r="A124" s="36"/>
      <c r="B124" s="37"/>
      <c r="C124" s="38"/>
      <c r="D124" s="188" t="s">
        <v>149</v>
      </c>
      <c r="E124" s="38"/>
      <c r="F124" s="189" t="s">
        <v>422</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149</v>
      </c>
      <c r="AU124" s="19" t="s">
        <v>82</v>
      </c>
    </row>
    <row r="125" spans="1:65" s="2" customFormat="1" ht="39">
      <c r="A125" s="36"/>
      <c r="B125" s="37"/>
      <c r="C125" s="38"/>
      <c r="D125" s="188" t="s">
        <v>151</v>
      </c>
      <c r="E125" s="38"/>
      <c r="F125" s="193" t="s">
        <v>423</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151</v>
      </c>
      <c r="AU125" s="19" t="s">
        <v>82</v>
      </c>
    </row>
    <row r="126" spans="1:65" s="15" customFormat="1" ht="11.25">
      <c r="B126" s="216"/>
      <c r="C126" s="217"/>
      <c r="D126" s="188" t="s">
        <v>153</v>
      </c>
      <c r="E126" s="218" t="s">
        <v>19</v>
      </c>
      <c r="F126" s="219" t="s">
        <v>755</v>
      </c>
      <c r="G126" s="217"/>
      <c r="H126" s="218" t="s">
        <v>19</v>
      </c>
      <c r="I126" s="220"/>
      <c r="J126" s="217"/>
      <c r="K126" s="217"/>
      <c r="L126" s="221"/>
      <c r="M126" s="222"/>
      <c r="N126" s="223"/>
      <c r="O126" s="223"/>
      <c r="P126" s="223"/>
      <c r="Q126" s="223"/>
      <c r="R126" s="223"/>
      <c r="S126" s="223"/>
      <c r="T126" s="224"/>
      <c r="AT126" s="225" t="s">
        <v>153</v>
      </c>
      <c r="AU126" s="225" t="s">
        <v>82</v>
      </c>
      <c r="AV126" s="15" t="s">
        <v>80</v>
      </c>
      <c r="AW126" s="15" t="s">
        <v>31</v>
      </c>
      <c r="AX126" s="15" t="s">
        <v>72</v>
      </c>
      <c r="AY126" s="225" t="s">
        <v>139</v>
      </c>
    </row>
    <row r="127" spans="1:65" s="13" customFormat="1" ht="11.25">
      <c r="B127" s="194"/>
      <c r="C127" s="195"/>
      <c r="D127" s="188" t="s">
        <v>153</v>
      </c>
      <c r="E127" s="196" t="s">
        <v>19</v>
      </c>
      <c r="F127" s="197" t="s">
        <v>954</v>
      </c>
      <c r="G127" s="195"/>
      <c r="H127" s="198">
        <v>650.48</v>
      </c>
      <c r="I127" s="199"/>
      <c r="J127" s="195"/>
      <c r="K127" s="195"/>
      <c r="L127" s="200"/>
      <c r="M127" s="201"/>
      <c r="N127" s="202"/>
      <c r="O127" s="202"/>
      <c r="P127" s="202"/>
      <c r="Q127" s="202"/>
      <c r="R127" s="202"/>
      <c r="S127" s="202"/>
      <c r="T127" s="203"/>
      <c r="AT127" s="204" t="s">
        <v>153</v>
      </c>
      <c r="AU127" s="204" t="s">
        <v>82</v>
      </c>
      <c r="AV127" s="13" t="s">
        <v>82</v>
      </c>
      <c r="AW127" s="13" t="s">
        <v>31</v>
      </c>
      <c r="AX127" s="13" t="s">
        <v>72</v>
      </c>
      <c r="AY127" s="204" t="s">
        <v>139</v>
      </c>
    </row>
    <row r="128" spans="1:65" s="14" customFormat="1" ht="11.25">
      <c r="B128" s="205"/>
      <c r="C128" s="206"/>
      <c r="D128" s="188" t="s">
        <v>153</v>
      </c>
      <c r="E128" s="207" t="s">
        <v>19</v>
      </c>
      <c r="F128" s="208" t="s">
        <v>188</v>
      </c>
      <c r="G128" s="206"/>
      <c r="H128" s="209">
        <v>650.48</v>
      </c>
      <c r="I128" s="210"/>
      <c r="J128" s="206"/>
      <c r="K128" s="206"/>
      <c r="L128" s="211"/>
      <c r="M128" s="212"/>
      <c r="N128" s="213"/>
      <c r="O128" s="213"/>
      <c r="P128" s="213"/>
      <c r="Q128" s="213"/>
      <c r="R128" s="213"/>
      <c r="S128" s="213"/>
      <c r="T128" s="214"/>
      <c r="AT128" s="215" t="s">
        <v>153</v>
      </c>
      <c r="AU128" s="215" t="s">
        <v>82</v>
      </c>
      <c r="AV128" s="14" t="s">
        <v>147</v>
      </c>
      <c r="AW128" s="14" t="s">
        <v>31</v>
      </c>
      <c r="AX128" s="14" t="s">
        <v>80</v>
      </c>
      <c r="AY128" s="215" t="s">
        <v>139</v>
      </c>
    </row>
    <row r="129" spans="1:65" s="2" customFormat="1" ht="24.2" customHeight="1">
      <c r="A129" s="36"/>
      <c r="B129" s="37"/>
      <c r="C129" s="226" t="s">
        <v>194</v>
      </c>
      <c r="D129" s="226" t="s">
        <v>237</v>
      </c>
      <c r="E129" s="227" t="s">
        <v>992</v>
      </c>
      <c r="F129" s="228" t="s">
        <v>993</v>
      </c>
      <c r="G129" s="229" t="s">
        <v>145</v>
      </c>
      <c r="H129" s="230">
        <v>748.05200000000002</v>
      </c>
      <c r="I129" s="231"/>
      <c r="J129" s="232">
        <f>ROUND(I129*H129,2)</f>
        <v>0</v>
      </c>
      <c r="K129" s="228" t="s">
        <v>146</v>
      </c>
      <c r="L129" s="233"/>
      <c r="M129" s="234" t="s">
        <v>19</v>
      </c>
      <c r="N129" s="235" t="s">
        <v>43</v>
      </c>
      <c r="O129" s="66"/>
      <c r="P129" s="184">
        <f>O129*H129</f>
        <v>0</v>
      </c>
      <c r="Q129" s="184">
        <v>4.4000000000000003E-3</v>
      </c>
      <c r="R129" s="184">
        <f>Q129*H129</f>
        <v>3.2914288000000003</v>
      </c>
      <c r="S129" s="184">
        <v>0</v>
      </c>
      <c r="T129" s="185">
        <f>S129*H129</f>
        <v>0</v>
      </c>
      <c r="U129" s="36"/>
      <c r="V129" s="36"/>
      <c r="W129" s="36"/>
      <c r="X129" s="36"/>
      <c r="Y129" s="36"/>
      <c r="Z129" s="36"/>
      <c r="AA129" s="36"/>
      <c r="AB129" s="36"/>
      <c r="AC129" s="36"/>
      <c r="AD129" s="36"/>
      <c r="AE129" s="36"/>
      <c r="AR129" s="186" t="s">
        <v>240</v>
      </c>
      <c r="AT129" s="186" t="s">
        <v>237</v>
      </c>
      <c r="AU129" s="186" t="s">
        <v>82</v>
      </c>
      <c r="AY129" s="19" t="s">
        <v>139</v>
      </c>
      <c r="BE129" s="187">
        <f>IF(N129="základní",J129,0)</f>
        <v>0</v>
      </c>
      <c r="BF129" s="187">
        <f>IF(N129="snížená",J129,0)</f>
        <v>0</v>
      </c>
      <c r="BG129" s="187">
        <f>IF(N129="zákl. přenesená",J129,0)</f>
        <v>0</v>
      </c>
      <c r="BH129" s="187">
        <f>IF(N129="sníž. přenesená",J129,0)</f>
        <v>0</v>
      </c>
      <c r="BI129" s="187">
        <f>IF(N129="nulová",J129,0)</f>
        <v>0</v>
      </c>
      <c r="BJ129" s="19" t="s">
        <v>80</v>
      </c>
      <c r="BK129" s="187">
        <f>ROUND(I129*H129,2)</f>
        <v>0</v>
      </c>
      <c r="BL129" s="19" t="s">
        <v>206</v>
      </c>
      <c r="BM129" s="186" t="s">
        <v>994</v>
      </c>
    </row>
    <row r="130" spans="1:65" s="2" customFormat="1" ht="19.5">
      <c r="A130" s="36"/>
      <c r="B130" s="37"/>
      <c r="C130" s="38"/>
      <c r="D130" s="188" t="s">
        <v>149</v>
      </c>
      <c r="E130" s="38"/>
      <c r="F130" s="189" t="s">
        <v>993</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149</v>
      </c>
      <c r="AU130" s="19" t="s">
        <v>82</v>
      </c>
    </row>
    <row r="131" spans="1:65" s="13" customFormat="1" ht="11.25">
      <c r="B131" s="194"/>
      <c r="C131" s="195"/>
      <c r="D131" s="188" t="s">
        <v>153</v>
      </c>
      <c r="E131" s="195"/>
      <c r="F131" s="197" t="s">
        <v>995</v>
      </c>
      <c r="G131" s="195"/>
      <c r="H131" s="198">
        <v>748.05200000000002</v>
      </c>
      <c r="I131" s="199"/>
      <c r="J131" s="195"/>
      <c r="K131" s="195"/>
      <c r="L131" s="200"/>
      <c r="M131" s="201"/>
      <c r="N131" s="202"/>
      <c r="O131" s="202"/>
      <c r="P131" s="202"/>
      <c r="Q131" s="202"/>
      <c r="R131" s="202"/>
      <c r="S131" s="202"/>
      <c r="T131" s="203"/>
      <c r="AT131" s="204" t="s">
        <v>153</v>
      </c>
      <c r="AU131" s="204" t="s">
        <v>82</v>
      </c>
      <c r="AV131" s="13" t="s">
        <v>82</v>
      </c>
      <c r="AW131" s="13" t="s">
        <v>4</v>
      </c>
      <c r="AX131" s="13" t="s">
        <v>80</v>
      </c>
      <c r="AY131" s="204" t="s">
        <v>139</v>
      </c>
    </row>
    <row r="132" spans="1:65" s="2" customFormat="1" ht="14.45" customHeight="1">
      <c r="A132" s="36"/>
      <c r="B132" s="37"/>
      <c r="C132" s="175" t="s">
        <v>203</v>
      </c>
      <c r="D132" s="175" t="s">
        <v>142</v>
      </c>
      <c r="E132" s="176" t="s">
        <v>427</v>
      </c>
      <c r="F132" s="177" t="s">
        <v>428</v>
      </c>
      <c r="G132" s="178" t="s">
        <v>145</v>
      </c>
      <c r="H132" s="179">
        <v>38.502000000000002</v>
      </c>
      <c r="I132" s="180"/>
      <c r="J132" s="181">
        <f>ROUND(I132*H132,2)</f>
        <v>0</v>
      </c>
      <c r="K132" s="177" t="s">
        <v>146</v>
      </c>
      <c r="L132" s="41"/>
      <c r="M132" s="182" t="s">
        <v>19</v>
      </c>
      <c r="N132" s="183" t="s">
        <v>43</v>
      </c>
      <c r="O132" s="66"/>
      <c r="P132" s="184">
        <f>O132*H132</f>
        <v>0</v>
      </c>
      <c r="Q132" s="184">
        <v>1.9000000000000001E-4</v>
      </c>
      <c r="R132" s="184">
        <f>Q132*H132</f>
        <v>7.3153800000000007E-3</v>
      </c>
      <c r="S132" s="184">
        <v>0</v>
      </c>
      <c r="T132" s="185">
        <f>S132*H132</f>
        <v>0</v>
      </c>
      <c r="U132" s="36"/>
      <c r="V132" s="36"/>
      <c r="W132" s="36"/>
      <c r="X132" s="36"/>
      <c r="Y132" s="36"/>
      <c r="Z132" s="36"/>
      <c r="AA132" s="36"/>
      <c r="AB132" s="36"/>
      <c r="AC132" s="36"/>
      <c r="AD132" s="36"/>
      <c r="AE132" s="36"/>
      <c r="AR132" s="186" t="s">
        <v>206</v>
      </c>
      <c r="AT132" s="186" t="s">
        <v>142</v>
      </c>
      <c r="AU132" s="186" t="s">
        <v>82</v>
      </c>
      <c r="AY132" s="19" t="s">
        <v>139</v>
      </c>
      <c r="BE132" s="187">
        <f>IF(N132="základní",J132,0)</f>
        <v>0</v>
      </c>
      <c r="BF132" s="187">
        <f>IF(N132="snížená",J132,0)</f>
        <v>0</v>
      </c>
      <c r="BG132" s="187">
        <f>IF(N132="zákl. přenesená",J132,0)</f>
        <v>0</v>
      </c>
      <c r="BH132" s="187">
        <f>IF(N132="sníž. přenesená",J132,0)</f>
        <v>0</v>
      </c>
      <c r="BI132" s="187">
        <f>IF(N132="nulová",J132,0)</f>
        <v>0</v>
      </c>
      <c r="BJ132" s="19" t="s">
        <v>80</v>
      </c>
      <c r="BK132" s="187">
        <f>ROUND(I132*H132,2)</f>
        <v>0</v>
      </c>
      <c r="BL132" s="19" t="s">
        <v>206</v>
      </c>
      <c r="BM132" s="186" t="s">
        <v>996</v>
      </c>
    </row>
    <row r="133" spans="1:65" s="2" customFormat="1" ht="11.25">
      <c r="A133" s="36"/>
      <c r="B133" s="37"/>
      <c r="C133" s="38"/>
      <c r="D133" s="188" t="s">
        <v>149</v>
      </c>
      <c r="E133" s="38"/>
      <c r="F133" s="189" t="s">
        <v>430</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149</v>
      </c>
      <c r="AU133" s="19" t="s">
        <v>82</v>
      </c>
    </row>
    <row r="134" spans="1:65" s="2" customFormat="1" ht="39">
      <c r="A134" s="36"/>
      <c r="B134" s="37"/>
      <c r="C134" s="38"/>
      <c r="D134" s="188" t="s">
        <v>151</v>
      </c>
      <c r="E134" s="38"/>
      <c r="F134" s="193" t="s">
        <v>423</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151</v>
      </c>
      <c r="AU134" s="19" t="s">
        <v>82</v>
      </c>
    </row>
    <row r="135" spans="1:65" s="15" customFormat="1" ht="11.25">
      <c r="B135" s="216"/>
      <c r="C135" s="217"/>
      <c r="D135" s="188" t="s">
        <v>153</v>
      </c>
      <c r="E135" s="218" t="s">
        <v>19</v>
      </c>
      <c r="F135" s="219" t="s">
        <v>750</v>
      </c>
      <c r="G135" s="217"/>
      <c r="H135" s="218" t="s">
        <v>19</v>
      </c>
      <c r="I135" s="220"/>
      <c r="J135" s="217"/>
      <c r="K135" s="217"/>
      <c r="L135" s="221"/>
      <c r="M135" s="222"/>
      <c r="N135" s="223"/>
      <c r="O135" s="223"/>
      <c r="P135" s="223"/>
      <c r="Q135" s="223"/>
      <c r="R135" s="223"/>
      <c r="S135" s="223"/>
      <c r="T135" s="224"/>
      <c r="AT135" s="225" t="s">
        <v>153</v>
      </c>
      <c r="AU135" s="225" t="s">
        <v>82</v>
      </c>
      <c r="AV135" s="15" t="s">
        <v>80</v>
      </c>
      <c r="AW135" s="15" t="s">
        <v>31</v>
      </c>
      <c r="AX135" s="15" t="s">
        <v>72</v>
      </c>
      <c r="AY135" s="225" t="s">
        <v>139</v>
      </c>
    </row>
    <row r="136" spans="1:65" s="13" customFormat="1" ht="11.25">
      <c r="B136" s="194"/>
      <c r="C136" s="195"/>
      <c r="D136" s="188" t="s">
        <v>153</v>
      </c>
      <c r="E136" s="196" t="s">
        <v>19</v>
      </c>
      <c r="F136" s="197" t="s">
        <v>997</v>
      </c>
      <c r="G136" s="195"/>
      <c r="H136" s="198">
        <v>17.134</v>
      </c>
      <c r="I136" s="199"/>
      <c r="J136" s="195"/>
      <c r="K136" s="195"/>
      <c r="L136" s="200"/>
      <c r="M136" s="201"/>
      <c r="N136" s="202"/>
      <c r="O136" s="202"/>
      <c r="P136" s="202"/>
      <c r="Q136" s="202"/>
      <c r="R136" s="202"/>
      <c r="S136" s="202"/>
      <c r="T136" s="203"/>
      <c r="AT136" s="204" t="s">
        <v>153</v>
      </c>
      <c r="AU136" s="204" t="s">
        <v>82</v>
      </c>
      <c r="AV136" s="13" t="s">
        <v>82</v>
      </c>
      <c r="AW136" s="13" t="s">
        <v>31</v>
      </c>
      <c r="AX136" s="13" t="s">
        <v>72</v>
      </c>
      <c r="AY136" s="204" t="s">
        <v>139</v>
      </c>
    </row>
    <row r="137" spans="1:65" s="15" customFormat="1" ht="11.25">
      <c r="B137" s="216"/>
      <c r="C137" s="217"/>
      <c r="D137" s="188" t="s">
        <v>153</v>
      </c>
      <c r="E137" s="218" t="s">
        <v>19</v>
      </c>
      <c r="F137" s="219" t="s">
        <v>998</v>
      </c>
      <c r="G137" s="217"/>
      <c r="H137" s="218" t="s">
        <v>19</v>
      </c>
      <c r="I137" s="220"/>
      <c r="J137" s="217"/>
      <c r="K137" s="217"/>
      <c r="L137" s="221"/>
      <c r="M137" s="222"/>
      <c r="N137" s="223"/>
      <c r="O137" s="223"/>
      <c r="P137" s="223"/>
      <c r="Q137" s="223"/>
      <c r="R137" s="223"/>
      <c r="S137" s="223"/>
      <c r="T137" s="224"/>
      <c r="AT137" s="225" t="s">
        <v>153</v>
      </c>
      <c r="AU137" s="225" t="s">
        <v>82</v>
      </c>
      <c r="AV137" s="15" t="s">
        <v>80</v>
      </c>
      <c r="AW137" s="15" t="s">
        <v>31</v>
      </c>
      <c r="AX137" s="15" t="s">
        <v>72</v>
      </c>
      <c r="AY137" s="225" t="s">
        <v>139</v>
      </c>
    </row>
    <row r="138" spans="1:65" s="13" customFormat="1" ht="11.25">
      <c r="B138" s="194"/>
      <c r="C138" s="195"/>
      <c r="D138" s="188" t="s">
        <v>153</v>
      </c>
      <c r="E138" s="196" t="s">
        <v>19</v>
      </c>
      <c r="F138" s="197" t="s">
        <v>999</v>
      </c>
      <c r="G138" s="195"/>
      <c r="H138" s="198">
        <v>7.66</v>
      </c>
      <c r="I138" s="199"/>
      <c r="J138" s="195"/>
      <c r="K138" s="195"/>
      <c r="L138" s="200"/>
      <c r="M138" s="201"/>
      <c r="N138" s="202"/>
      <c r="O138" s="202"/>
      <c r="P138" s="202"/>
      <c r="Q138" s="202"/>
      <c r="R138" s="202"/>
      <c r="S138" s="202"/>
      <c r="T138" s="203"/>
      <c r="AT138" s="204" t="s">
        <v>153</v>
      </c>
      <c r="AU138" s="204" t="s">
        <v>82</v>
      </c>
      <c r="AV138" s="13" t="s">
        <v>82</v>
      </c>
      <c r="AW138" s="13" t="s">
        <v>31</v>
      </c>
      <c r="AX138" s="13" t="s">
        <v>72</v>
      </c>
      <c r="AY138" s="204" t="s">
        <v>139</v>
      </c>
    </row>
    <row r="139" spans="1:65" s="15" customFormat="1" ht="11.25">
      <c r="B139" s="216"/>
      <c r="C139" s="217"/>
      <c r="D139" s="188" t="s">
        <v>153</v>
      </c>
      <c r="E139" s="218" t="s">
        <v>19</v>
      </c>
      <c r="F139" s="219" t="s">
        <v>1000</v>
      </c>
      <c r="G139" s="217"/>
      <c r="H139" s="218" t="s">
        <v>19</v>
      </c>
      <c r="I139" s="220"/>
      <c r="J139" s="217"/>
      <c r="K139" s="217"/>
      <c r="L139" s="221"/>
      <c r="M139" s="222"/>
      <c r="N139" s="223"/>
      <c r="O139" s="223"/>
      <c r="P139" s="223"/>
      <c r="Q139" s="223"/>
      <c r="R139" s="223"/>
      <c r="S139" s="223"/>
      <c r="T139" s="224"/>
      <c r="AT139" s="225" t="s">
        <v>153</v>
      </c>
      <c r="AU139" s="225" t="s">
        <v>82</v>
      </c>
      <c r="AV139" s="15" t="s">
        <v>80</v>
      </c>
      <c r="AW139" s="15" t="s">
        <v>31</v>
      </c>
      <c r="AX139" s="15" t="s">
        <v>72</v>
      </c>
      <c r="AY139" s="225" t="s">
        <v>139</v>
      </c>
    </row>
    <row r="140" spans="1:65" s="13" customFormat="1" ht="11.25">
      <c r="B140" s="194"/>
      <c r="C140" s="195"/>
      <c r="D140" s="188" t="s">
        <v>153</v>
      </c>
      <c r="E140" s="196" t="s">
        <v>19</v>
      </c>
      <c r="F140" s="197" t="s">
        <v>1001</v>
      </c>
      <c r="G140" s="195"/>
      <c r="H140" s="198">
        <v>13.708</v>
      </c>
      <c r="I140" s="199"/>
      <c r="J140" s="195"/>
      <c r="K140" s="195"/>
      <c r="L140" s="200"/>
      <c r="M140" s="201"/>
      <c r="N140" s="202"/>
      <c r="O140" s="202"/>
      <c r="P140" s="202"/>
      <c r="Q140" s="202"/>
      <c r="R140" s="202"/>
      <c r="S140" s="202"/>
      <c r="T140" s="203"/>
      <c r="AT140" s="204" t="s">
        <v>153</v>
      </c>
      <c r="AU140" s="204" t="s">
        <v>82</v>
      </c>
      <c r="AV140" s="13" t="s">
        <v>82</v>
      </c>
      <c r="AW140" s="13" t="s">
        <v>31</v>
      </c>
      <c r="AX140" s="13" t="s">
        <v>72</v>
      </c>
      <c r="AY140" s="204" t="s">
        <v>139</v>
      </c>
    </row>
    <row r="141" spans="1:65" s="14" customFormat="1" ht="11.25">
      <c r="B141" s="205"/>
      <c r="C141" s="206"/>
      <c r="D141" s="188" t="s">
        <v>153</v>
      </c>
      <c r="E141" s="207" t="s">
        <v>19</v>
      </c>
      <c r="F141" s="208" t="s">
        <v>188</v>
      </c>
      <c r="G141" s="206"/>
      <c r="H141" s="209">
        <v>38.502000000000002</v>
      </c>
      <c r="I141" s="210"/>
      <c r="J141" s="206"/>
      <c r="K141" s="206"/>
      <c r="L141" s="211"/>
      <c r="M141" s="212"/>
      <c r="N141" s="213"/>
      <c r="O141" s="213"/>
      <c r="P141" s="213"/>
      <c r="Q141" s="213"/>
      <c r="R141" s="213"/>
      <c r="S141" s="213"/>
      <c r="T141" s="214"/>
      <c r="AT141" s="215" t="s">
        <v>153</v>
      </c>
      <c r="AU141" s="215" t="s">
        <v>82</v>
      </c>
      <c r="AV141" s="14" t="s">
        <v>147</v>
      </c>
      <c r="AW141" s="14" t="s">
        <v>31</v>
      </c>
      <c r="AX141" s="14" t="s">
        <v>80</v>
      </c>
      <c r="AY141" s="215" t="s">
        <v>139</v>
      </c>
    </row>
    <row r="142" spans="1:65" s="2" customFormat="1" ht="14.45" customHeight="1">
      <c r="A142" s="36"/>
      <c r="B142" s="37"/>
      <c r="C142" s="226" t="s">
        <v>215</v>
      </c>
      <c r="D142" s="226" t="s">
        <v>237</v>
      </c>
      <c r="E142" s="227" t="s">
        <v>431</v>
      </c>
      <c r="F142" s="228" t="s">
        <v>432</v>
      </c>
      <c r="G142" s="229" t="s">
        <v>145</v>
      </c>
      <c r="H142" s="230">
        <v>44.277000000000001</v>
      </c>
      <c r="I142" s="231"/>
      <c r="J142" s="232">
        <f>ROUND(I142*H142,2)</f>
        <v>0</v>
      </c>
      <c r="K142" s="228" t="s">
        <v>146</v>
      </c>
      <c r="L142" s="233"/>
      <c r="M142" s="234" t="s">
        <v>19</v>
      </c>
      <c r="N142" s="235" t="s">
        <v>43</v>
      </c>
      <c r="O142" s="66"/>
      <c r="P142" s="184">
        <f>O142*H142</f>
        <v>0</v>
      </c>
      <c r="Q142" s="184">
        <v>1.9E-3</v>
      </c>
      <c r="R142" s="184">
        <f>Q142*H142</f>
        <v>8.4126300000000001E-2</v>
      </c>
      <c r="S142" s="184">
        <v>0</v>
      </c>
      <c r="T142" s="185">
        <f>S142*H142</f>
        <v>0</v>
      </c>
      <c r="U142" s="36"/>
      <c r="V142" s="36"/>
      <c r="W142" s="36"/>
      <c r="X142" s="36"/>
      <c r="Y142" s="36"/>
      <c r="Z142" s="36"/>
      <c r="AA142" s="36"/>
      <c r="AB142" s="36"/>
      <c r="AC142" s="36"/>
      <c r="AD142" s="36"/>
      <c r="AE142" s="36"/>
      <c r="AR142" s="186" t="s">
        <v>240</v>
      </c>
      <c r="AT142" s="186" t="s">
        <v>237</v>
      </c>
      <c r="AU142" s="186" t="s">
        <v>82</v>
      </c>
      <c r="AY142" s="19" t="s">
        <v>139</v>
      </c>
      <c r="BE142" s="187">
        <f>IF(N142="základní",J142,0)</f>
        <v>0</v>
      </c>
      <c r="BF142" s="187">
        <f>IF(N142="snížená",J142,0)</f>
        <v>0</v>
      </c>
      <c r="BG142" s="187">
        <f>IF(N142="zákl. přenesená",J142,0)</f>
        <v>0</v>
      </c>
      <c r="BH142" s="187">
        <f>IF(N142="sníž. přenesená",J142,0)</f>
        <v>0</v>
      </c>
      <c r="BI142" s="187">
        <f>IF(N142="nulová",J142,0)</f>
        <v>0</v>
      </c>
      <c r="BJ142" s="19" t="s">
        <v>80</v>
      </c>
      <c r="BK142" s="187">
        <f>ROUND(I142*H142,2)</f>
        <v>0</v>
      </c>
      <c r="BL142" s="19" t="s">
        <v>206</v>
      </c>
      <c r="BM142" s="186" t="s">
        <v>1002</v>
      </c>
    </row>
    <row r="143" spans="1:65" s="2" customFormat="1" ht="11.25">
      <c r="A143" s="36"/>
      <c r="B143" s="37"/>
      <c r="C143" s="38"/>
      <c r="D143" s="188" t="s">
        <v>149</v>
      </c>
      <c r="E143" s="38"/>
      <c r="F143" s="189" t="s">
        <v>432</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149</v>
      </c>
      <c r="AU143" s="19" t="s">
        <v>82</v>
      </c>
    </row>
    <row r="144" spans="1:65" s="13" customFormat="1" ht="11.25">
      <c r="B144" s="194"/>
      <c r="C144" s="195"/>
      <c r="D144" s="188" t="s">
        <v>153</v>
      </c>
      <c r="E144" s="195"/>
      <c r="F144" s="197" t="s">
        <v>1003</v>
      </c>
      <c r="G144" s="195"/>
      <c r="H144" s="198">
        <v>44.277000000000001</v>
      </c>
      <c r="I144" s="199"/>
      <c r="J144" s="195"/>
      <c r="K144" s="195"/>
      <c r="L144" s="200"/>
      <c r="M144" s="201"/>
      <c r="N144" s="202"/>
      <c r="O144" s="202"/>
      <c r="P144" s="202"/>
      <c r="Q144" s="202"/>
      <c r="R144" s="202"/>
      <c r="S144" s="202"/>
      <c r="T144" s="203"/>
      <c r="AT144" s="204" t="s">
        <v>153</v>
      </c>
      <c r="AU144" s="204" t="s">
        <v>82</v>
      </c>
      <c r="AV144" s="13" t="s">
        <v>82</v>
      </c>
      <c r="AW144" s="13" t="s">
        <v>4</v>
      </c>
      <c r="AX144" s="13" t="s">
        <v>80</v>
      </c>
      <c r="AY144" s="204" t="s">
        <v>139</v>
      </c>
    </row>
    <row r="145" spans="1:65" s="2" customFormat="1" ht="14.45" customHeight="1">
      <c r="A145" s="36"/>
      <c r="B145" s="37"/>
      <c r="C145" s="175" t="s">
        <v>220</v>
      </c>
      <c r="D145" s="175" t="s">
        <v>142</v>
      </c>
      <c r="E145" s="176" t="s">
        <v>435</v>
      </c>
      <c r="F145" s="177" t="s">
        <v>436</v>
      </c>
      <c r="G145" s="178" t="s">
        <v>159</v>
      </c>
      <c r="H145" s="179">
        <v>71.040000000000006</v>
      </c>
      <c r="I145" s="180"/>
      <c r="J145" s="181">
        <f>ROUND(I145*H145,2)</f>
        <v>0</v>
      </c>
      <c r="K145" s="177" t="s">
        <v>146</v>
      </c>
      <c r="L145" s="41"/>
      <c r="M145" s="182" t="s">
        <v>19</v>
      </c>
      <c r="N145" s="183" t="s">
        <v>43</v>
      </c>
      <c r="O145" s="66"/>
      <c r="P145" s="184">
        <f>O145*H145</f>
        <v>0</v>
      </c>
      <c r="Q145" s="184">
        <v>1.8000000000000001E-4</v>
      </c>
      <c r="R145" s="184">
        <f>Q145*H145</f>
        <v>1.2787200000000002E-2</v>
      </c>
      <c r="S145" s="184">
        <v>0</v>
      </c>
      <c r="T145" s="185">
        <f>S145*H145</f>
        <v>0</v>
      </c>
      <c r="U145" s="36"/>
      <c r="V145" s="36"/>
      <c r="W145" s="36"/>
      <c r="X145" s="36"/>
      <c r="Y145" s="36"/>
      <c r="Z145" s="36"/>
      <c r="AA145" s="36"/>
      <c r="AB145" s="36"/>
      <c r="AC145" s="36"/>
      <c r="AD145" s="36"/>
      <c r="AE145" s="36"/>
      <c r="AR145" s="186" t="s">
        <v>206</v>
      </c>
      <c r="AT145" s="186" t="s">
        <v>142</v>
      </c>
      <c r="AU145" s="186" t="s">
        <v>82</v>
      </c>
      <c r="AY145" s="19" t="s">
        <v>139</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206</v>
      </c>
      <c r="BM145" s="186" t="s">
        <v>1004</v>
      </c>
    </row>
    <row r="146" spans="1:65" s="2" customFormat="1" ht="11.25">
      <c r="A146" s="36"/>
      <c r="B146" s="37"/>
      <c r="C146" s="38"/>
      <c r="D146" s="188" t="s">
        <v>149</v>
      </c>
      <c r="E146" s="38"/>
      <c r="F146" s="189" t="s">
        <v>438</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149</v>
      </c>
      <c r="AU146" s="19" t="s">
        <v>82</v>
      </c>
    </row>
    <row r="147" spans="1:65" s="2" customFormat="1" ht="39">
      <c r="A147" s="36"/>
      <c r="B147" s="37"/>
      <c r="C147" s="38"/>
      <c r="D147" s="188" t="s">
        <v>151</v>
      </c>
      <c r="E147" s="38"/>
      <c r="F147" s="193" t="s">
        <v>423</v>
      </c>
      <c r="G147" s="38"/>
      <c r="H147" s="38"/>
      <c r="I147" s="190"/>
      <c r="J147" s="38"/>
      <c r="K147" s="38"/>
      <c r="L147" s="41"/>
      <c r="M147" s="191"/>
      <c r="N147" s="192"/>
      <c r="O147" s="66"/>
      <c r="P147" s="66"/>
      <c r="Q147" s="66"/>
      <c r="R147" s="66"/>
      <c r="S147" s="66"/>
      <c r="T147" s="67"/>
      <c r="U147" s="36"/>
      <c r="V147" s="36"/>
      <c r="W147" s="36"/>
      <c r="X147" s="36"/>
      <c r="Y147" s="36"/>
      <c r="Z147" s="36"/>
      <c r="AA147" s="36"/>
      <c r="AB147" s="36"/>
      <c r="AC147" s="36"/>
      <c r="AD147" s="36"/>
      <c r="AE147" s="36"/>
      <c r="AT147" s="19" t="s">
        <v>151</v>
      </c>
      <c r="AU147" s="19" t="s">
        <v>82</v>
      </c>
    </row>
    <row r="148" spans="1:65" s="13" customFormat="1" ht="11.25">
      <c r="B148" s="194"/>
      <c r="C148" s="195"/>
      <c r="D148" s="188" t="s">
        <v>153</v>
      </c>
      <c r="E148" s="196" t="s">
        <v>19</v>
      </c>
      <c r="F148" s="197" t="s">
        <v>1005</v>
      </c>
      <c r="G148" s="195"/>
      <c r="H148" s="198">
        <v>24.715</v>
      </c>
      <c r="I148" s="199"/>
      <c r="J148" s="195"/>
      <c r="K148" s="195"/>
      <c r="L148" s="200"/>
      <c r="M148" s="201"/>
      <c r="N148" s="202"/>
      <c r="O148" s="202"/>
      <c r="P148" s="202"/>
      <c r="Q148" s="202"/>
      <c r="R148" s="202"/>
      <c r="S148" s="202"/>
      <c r="T148" s="203"/>
      <c r="AT148" s="204" t="s">
        <v>153</v>
      </c>
      <c r="AU148" s="204" t="s">
        <v>82</v>
      </c>
      <c r="AV148" s="13" t="s">
        <v>82</v>
      </c>
      <c r="AW148" s="13" t="s">
        <v>31</v>
      </c>
      <c r="AX148" s="13" t="s">
        <v>72</v>
      </c>
      <c r="AY148" s="204" t="s">
        <v>139</v>
      </c>
    </row>
    <row r="149" spans="1:65" s="13" customFormat="1" ht="11.25">
      <c r="B149" s="194"/>
      <c r="C149" s="195"/>
      <c r="D149" s="188" t="s">
        <v>153</v>
      </c>
      <c r="E149" s="196" t="s">
        <v>19</v>
      </c>
      <c r="F149" s="197" t="s">
        <v>1006</v>
      </c>
      <c r="G149" s="195"/>
      <c r="H149" s="198">
        <v>3.105</v>
      </c>
      <c r="I149" s="199"/>
      <c r="J149" s="195"/>
      <c r="K149" s="195"/>
      <c r="L149" s="200"/>
      <c r="M149" s="201"/>
      <c r="N149" s="202"/>
      <c r="O149" s="202"/>
      <c r="P149" s="202"/>
      <c r="Q149" s="202"/>
      <c r="R149" s="202"/>
      <c r="S149" s="202"/>
      <c r="T149" s="203"/>
      <c r="AT149" s="204" t="s">
        <v>153</v>
      </c>
      <c r="AU149" s="204" t="s">
        <v>82</v>
      </c>
      <c r="AV149" s="13" t="s">
        <v>82</v>
      </c>
      <c r="AW149" s="13" t="s">
        <v>31</v>
      </c>
      <c r="AX149" s="13" t="s">
        <v>72</v>
      </c>
      <c r="AY149" s="204" t="s">
        <v>139</v>
      </c>
    </row>
    <row r="150" spans="1:65" s="13" customFormat="1" ht="11.25">
      <c r="B150" s="194"/>
      <c r="C150" s="195"/>
      <c r="D150" s="188" t="s">
        <v>153</v>
      </c>
      <c r="E150" s="196" t="s">
        <v>19</v>
      </c>
      <c r="F150" s="197" t="s">
        <v>1007</v>
      </c>
      <c r="G150" s="195"/>
      <c r="H150" s="198">
        <v>43.22</v>
      </c>
      <c r="I150" s="199"/>
      <c r="J150" s="195"/>
      <c r="K150" s="195"/>
      <c r="L150" s="200"/>
      <c r="M150" s="201"/>
      <c r="N150" s="202"/>
      <c r="O150" s="202"/>
      <c r="P150" s="202"/>
      <c r="Q150" s="202"/>
      <c r="R150" s="202"/>
      <c r="S150" s="202"/>
      <c r="T150" s="203"/>
      <c r="AT150" s="204" t="s">
        <v>153</v>
      </c>
      <c r="AU150" s="204" t="s">
        <v>82</v>
      </c>
      <c r="AV150" s="13" t="s">
        <v>82</v>
      </c>
      <c r="AW150" s="13" t="s">
        <v>31</v>
      </c>
      <c r="AX150" s="13" t="s">
        <v>72</v>
      </c>
      <c r="AY150" s="204" t="s">
        <v>139</v>
      </c>
    </row>
    <row r="151" spans="1:65" s="14" customFormat="1" ht="11.25">
      <c r="B151" s="205"/>
      <c r="C151" s="206"/>
      <c r="D151" s="188" t="s">
        <v>153</v>
      </c>
      <c r="E151" s="207" t="s">
        <v>19</v>
      </c>
      <c r="F151" s="208" t="s">
        <v>188</v>
      </c>
      <c r="G151" s="206"/>
      <c r="H151" s="209">
        <v>71.039999999999992</v>
      </c>
      <c r="I151" s="210"/>
      <c r="J151" s="206"/>
      <c r="K151" s="206"/>
      <c r="L151" s="211"/>
      <c r="M151" s="212"/>
      <c r="N151" s="213"/>
      <c r="O151" s="213"/>
      <c r="P151" s="213"/>
      <c r="Q151" s="213"/>
      <c r="R151" s="213"/>
      <c r="S151" s="213"/>
      <c r="T151" s="214"/>
      <c r="AT151" s="215" t="s">
        <v>153</v>
      </c>
      <c r="AU151" s="215" t="s">
        <v>82</v>
      </c>
      <c r="AV151" s="14" t="s">
        <v>147</v>
      </c>
      <c r="AW151" s="14" t="s">
        <v>31</v>
      </c>
      <c r="AX151" s="14" t="s">
        <v>80</v>
      </c>
      <c r="AY151" s="215" t="s">
        <v>139</v>
      </c>
    </row>
    <row r="152" spans="1:65" s="2" customFormat="1" ht="14.45" customHeight="1">
      <c r="A152" s="36"/>
      <c r="B152" s="37"/>
      <c r="C152" s="175" t="s">
        <v>226</v>
      </c>
      <c r="D152" s="175" t="s">
        <v>142</v>
      </c>
      <c r="E152" s="176" t="s">
        <v>450</v>
      </c>
      <c r="F152" s="177" t="s">
        <v>451</v>
      </c>
      <c r="G152" s="178" t="s">
        <v>265</v>
      </c>
      <c r="H152" s="179">
        <v>54.832000000000001</v>
      </c>
      <c r="I152" s="180"/>
      <c r="J152" s="181">
        <f>ROUND(I152*H152,2)</f>
        <v>0</v>
      </c>
      <c r="K152" s="177" t="s">
        <v>146</v>
      </c>
      <c r="L152" s="41"/>
      <c r="M152" s="182" t="s">
        <v>19</v>
      </c>
      <c r="N152" s="183" t="s">
        <v>43</v>
      </c>
      <c r="O152" s="66"/>
      <c r="P152" s="184">
        <f>O152*H152</f>
        <v>0</v>
      </c>
      <c r="Q152" s="184">
        <v>0</v>
      </c>
      <c r="R152" s="184">
        <f>Q152*H152</f>
        <v>0</v>
      </c>
      <c r="S152" s="184">
        <v>0</v>
      </c>
      <c r="T152" s="185">
        <f>S152*H152</f>
        <v>0</v>
      </c>
      <c r="U152" s="36"/>
      <c r="V152" s="36"/>
      <c r="W152" s="36"/>
      <c r="X152" s="36"/>
      <c r="Y152" s="36"/>
      <c r="Z152" s="36"/>
      <c r="AA152" s="36"/>
      <c r="AB152" s="36"/>
      <c r="AC152" s="36"/>
      <c r="AD152" s="36"/>
      <c r="AE152" s="36"/>
      <c r="AR152" s="186" t="s">
        <v>206</v>
      </c>
      <c r="AT152" s="186" t="s">
        <v>142</v>
      </c>
      <c r="AU152" s="186" t="s">
        <v>82</v>
      </c>
      <c r="AY152" s="19" t="s">
        <v>139</v>
      </c>
      <c r="BE152" s="187">
        <f>IF(N152="základní",J152,0)</f>
        <v>0</v>
      </c>
      <c r="BF152" s="187">
        <f>IF(N152="snížená",J152,0)</f>
        <v>0</v>
      </c>
      <c r="BG152" s="187">
        <f>IF(N152="zákl. přenesená",J152,0)</f>
        <v>0</v>
      </c>
      <c r="BH152" s="187">
        <f>IF(N152="sníž. přenesená",J152,0)</f>
        <v>0</v>
      </c>
      <c r="BI152" s="187">
        <f>IF(N152="nulová",J152,0)</f>
        <v>0</v>
      </c>
      <c r="BJ152" s="19" t="s">
        <v>80</v>
      </c>
      <c r="BK152" s="187">
        <f>ROUND(I152*H152,2)</f>
        <v>0</v>
      </c>
      <c r="BL152" s="19" t="s">
        <v>206</v>
      </c>
      <c r="BM152" s="186" t="s">
        <v>1008</v>
      </c>
    </row>
    <row r="153" spans="1:65" s="2" customFormat="1" ht="19.5">
      <c r="A153" s="36"/>
      <c r="B153" s="37"/>
      <c r="C153" s="38"/>
      <c r="D153" s="188" t="s">
        <v>149</v>
      </c>
      <c r="E153" s="38"/>
      <c r="F153" s="189" t="s">
        <v>453</v>
      </c>
      <c r="G153" s="38"/>
      <c r="H153" s="38"/>
      <c r="I153" s="190"/>
      <c r="J153" s="38"/>
      <c r="K153" s="38"/>
      <c r="L153" s="41"/>
      <c r="M153" s="191"/>
      <c r="N153" s="192"/>
      <c r="O153" s="66"/>
      <c r="P153" s="66"/>
      <c r="Q153" s="66"/>
      <c r="R153" s="66"/>
      <c r="S153" s="66"/>
      <c r="T153" s="67"/>
      <c r="U153" s="36"/>
      <c r="V153" s="36"/>
      <c r="W153" s="36"/>
      <c r="X153" s="36"/>
      <c r="Y153" s="36"/>
      <c r="Z153" s="36"/>
      <c r="AA153" s="36"/>
      <c r="AB153" s="36"/>
      <c r="AC153" s="36"/>
      <c r="AD153" s="36"/>
      <c r="AE153" s="36"/>
      <c r="AT153" s="19" t="s">
        <v>149</v>
      </c>
      <c r="AU153" s="19" t="s">
        <v>82</v>
      </c>
    </row>
    <row r="154" spans="1:65" s="2" customFormat="1" ht="39">
      <c r="A154" s="36"/>
      <c r="B154" s="37"/>
      <c r="C154" s="38"/>
      <c r="D154" s="188" t="s">
        <v>151</v>
      </c>
      <c r="E154" s="38"/>
      <c r="F154" s="193" t="s">
        <v>423</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151</v>
      </c>
      <c r="AU154" s="19" t="s">
        <v>82</v>
      </c>
    </row>
    <row r="155" spans="1:65" s="15" customFormat="1" ht="11.25">
      <c r="B155" s="216"/>
      <c r="C155" s="217"/>
      <c r="D155" s="188" t="s">
        <v>153</v>
      </c>
      <c r="E155" s="218" t="s">
        <v>19</v>
      </c>
      <c r="F155" s="219" t="s">
        <v>1000</v>
      </c>
      <c r="G155" s="217"/>
      <c r="H155" s="218" t="s">
        <v>19</v>
      </c>
      <c r="I155" s="220"/>
      <c r="J155" s="217"/>
      <c r="K155" s="217"/>
      <c r="L155" s="221"/>
      <c r="M155" s="222"/>
      <c r="N155" s="223"/>
      <c r="O155" s="223"/>
      <c r="P155" s="223"/>
      <c r="Q155" s="223"/>
      <c r="R155" s="223"/>
      <c r="S155" s="223"/>
      <c r="T155" s="224"/>
      <c r="AT155" s="225" t="s">
        <v>153</v>
      </c>
      <c r="AU155" s="225" t="s">
        <v>82</v>
      </c>
      <c r="AV155" s="15" t="s">
        <v>80</v>
      </c>
      <c r="AW155" s="15" t="s">
        <v>31</v>
      </c>
      <c r="AX155" s="15" t="s">
        <v>72</v>
      </c>
      <c r="AY155" s="225" t="s">
        <v>139</v>
      </c>
    </row>
    <row r="156" spans="1:65" s="13" customFormat="1" ht="11.25">
      <c r="B156" s="194"/>
      <c r="C156" s="195"/>
      <c r="D156" s="188" t="s">
        <v>153</v>
      </c>
      <c r="E156" s="196" t="s">
        <v>19</v>
      </c>
      <c r="F156" s="197" t="s">
        <v>1001</v>
      </c>
      <c r="G156" s="195"/>
      <c r="H156" s="198">
        <v>13.708</v>
      </c>
      <c r="I156" s="199"/>
      <c r="J156" s="195"/>
      <c r="K156" s="195"/>
      <c r="L156" s="200"/>
      <c r="M156" s="201"/>
      <c r="N156" s="202"/>
      <c r="O156" s="202"/>
      <c r="P156" s="202"/>
      <c r="Q156" s="202"/>
      <c r="R156" s="202"/>
      <c r="S156" s="202"/>
      <c r="T156" s="203"/>
      <c r="AT156" s="204" t="s">
        <v>153</v>
      </c>
      <c r="AU156" s="204" t="s">
        <v>82</v>
      </c>
      <c r="AV156" s="13" t="s">
        <v>82</v>
      </c>
      <c r="AW156" s="13" t="s">
        <v>31</v>
      </c>
      <c r="AX156" s="13" t="s">
        <v>72</v>
      </c>
      <c r="AY156" s="204" t="s">
        <v>139</v>
      </c>
    </row>
    <row r="157" spans="1:65" s="13" customFormat="1" ht="11.25">
      <c r="B157" s="194"/>
      <c r="C157" s="195"/>
      <c r="D157" s="188" t="s">
        <v>153</v>
      </c>
      <c r="E157" s="196" t="s">
        <v>19</v>
      </c>
      <c r="F157" s="197" t="s">
        <v>1009</v>
      </c>
      <c r="G157" s="195"/>
      <c r="H157" s="198">
        <v>54.832000000000001</v>
      </c>
      <c r="I157" s="199"/>
      <c r="J157" s="195"/>
      <c r="K157" s="195"/>
      <c r="L157" s="200"/>
      <c r="M157" s="201"/>
      <c r="N157" s="202"/>
      <c r="O157" s="202"/>
      <c r="P157" s="202"/>
      <c r="Q157" s="202"/>
      <c r="R157" s="202"/>
      <c r="S157" s="202"/>
      <c r="T157" s="203"/>
      <c r="AT157" s="204" t="s">
        <v>153</v>
      </c>
      <c r="AU157" s="204" t="s">
        <v>82</v>
      </c>
      <c r="AV157" s="13" t="s">
        <v>82</v>
      </c>
      <c r="AW157" s="13" t="s">
        <v>31</v>
      </c>
      <c r="AX157" s="13" t="s">
        <v>80</v>
      </c>
      <c r="AY157" s="204" t="s">
        <v>139</v>
      </c>
    </row>
    <row r="158" spans="1:65" s="2" customFormat="1" ht="14.45" customHeight="1">
      <c r="A158" s="36"/>
      <c r="B158" s="37"/>
      <c r="C158" s="226" t="s">
        <v>236</v>
      </c>
      <c r="D158" s="226" t="s">
        <v>237</v>
      </c>
      <c r="E158" s="227" t="s">
        <v>455</v>
      </c>
      <c r="F158" s="228" t="s">
        <v>456</v>
      </c>
      <c r="G158" s="229" t="s">
        <v>265</v>
      </c>
      <c r="H158" s="230">
        <v>57.573999999999998</v>
      </c>
      <c r="I158" s="231"/>
      <c r="J158" s="232">
        <f>ROUND(I158*H158,2)</f>
        <v>0</v>
      </c>
      <c r="K158" s="228" t="s">
        <v>146</v>
      </c>
      <c r="L158" s="233"/>
      <c r="M158" s="234" t="s">
        <v>19</v>
      </c>
      <c r="N158" s="235" t="s">
        <v>43</v>
      </c>
      <c r="O158" s="66"/>
      <c r="P158" s="184">
        <f>O158*H158</f>
        <v>0</v>
      </c>
      <c r="Q158" s="184">
        <v>2.0000000000000002E-5</v>
      </c>
      <c r="R158" s="184">
        <f>Q158*H158</f>
        <v>1.1514800000000001E-3</v>
      </c>
      <c r="S158" s="184">
        <v>0</v>
      </c>
      <c r="T158" s="185">
        <f>S158*H158</f>
        <v>0</v>
      </c>
      <c r="U158" s="36"/>
      <c r="V158" s="36"/>
      <c r="W158" s="36"/>
      <c r="X158" s="36"/>
      <c r="Y158" s="36"/>
      <c r="Z158" s="36"/>
      <c r="AA158" s="36"/>
      <c r="AB158" s="36"/>
      <c r="AC158" s="36"/>
      <c r="AD158" s="36"/>
      <c r="AE158" s="36"/>
      <c r="AR158" s="186" t="s">
        <v>240</v>
      </c>
      <c r="AT158" s="186" t="s">
        <v>237</v>
      </c>
      <c r="AU158" s="186" t="s">
        <v>82</v>
      </c>
      <c r="AY158" s="19" t="s">
        <v>139</v>
      </c>
      <c r="BE158" s="187">
        <f>IF(N158="základní",J158,0)</f>
        <v>0</v>
      </c>
      <c r="BF158" s="187">
        <f>IF(N158="snížená",J158,0)</f>
        <v>0</v>
      </c>
      <c r="BG158" s="187">
        <f>IF(N158="zákl. přenesená",J158,0)</f>
        <v>0</v>
      </c>
      <c r="BH158" s="187">
        <f>IF(N158="sníž. přenesená",J158,0)</f>
        <v>0</v>
      </c>
      <c r="BI158" s="187">
        <f>IF(N158="nulová",J158,0)</f>
        <v>0</v>
      </c>
      <c r="BJ158" s="19" t="s">
        <v>80</v>
      </c>
      <c r="BK158" s="187">
        <f>ROUND(I158*H158,2)</f>
        <v>0</v>
      </c>
      <c r="BL158" s="19" t="s">
        <v>206</v>
      </c>
      <c r="BM158" s="186" t="s">
        <v>1010</v>
      </c>
    </row>
    <row r="159" spans="1:65" s="2" customFormat="1" ht="11.25">
      <c r="A159" s="36"/>
      <c r="B159" s="37"/>
      <c r="C159" s="38"/>
      <c r="D159" s="188" t="s">
        <v>149</v>
      </c>
      <c r="E159" s="38"/>
      <c r="F159" s="189" t="s">
        <v>456</v>
      </c>
      <c r="G159" s="38"/>
      <c r="H159" s="38"/>
      <c r="I159" s="190"/>
      <c r="J159" s="38"/>
      <c r="K159" s="38"/>
      <c r="L159" s="41"/>
      <c r="M159" s="191"/>
      <c r="N159" s="192"/>
      <c r="O159" s="66"/>
      <c r="P159" s="66"/>
      <c r="Q159" s="66"/>
      <c r="R159" s="66"/>
      <c r="S159" s="66"/>
      <c r="T159" s="67"/>
      <c r="U159" s="36"/>
      <c r="V159" s="36"/>
      <c r="W159" s="36"/>
      <c r="X159" s="36"/>
      <c r="Y159" s="36"/>
      <c r="Z159" s="36"/>
      <c r="AA159" s="36"/>
      <c r="AB159" s="36"/>
      <c r="AC159" s="36"/>
      <c r="AD159" s="36"/>
      <c r="AE159" s="36"/>
      <c r="AT159" s="19" t="s">
        <v>149</v>
      </c>
      <c r="AU159" s="19" t="s">
        <v>82</v>
      </c>
    </row>
    <row r="160" spans="1:65" s="13" customFormat="1" ht="11.25">
      <c r="B160" s="194"/>
      <c r="C160" s="195"/>
      <c r="D160" s="188" t="s">
        <v>153</v>
      </c>
      <c r="E160" s="195"/>
      <c r="F160" s="197" t="s">
        <v>1011</v>
      </c>
      <c r="G160" s="195"/>
      <c r="H160" s="198">
        <v>57.573999999999998</v>
      </c>
      <c r="I160" s="199"/>
      <c r="J160" s="195"/>
      <c r="K160" s="195"/>
      <c r="L160" s="200"/>
      <c r="M160" s="201"/>
      <c r="N160" s="202"/>
      <c r="O160" s="202"/>
      <c r="P160" s="202"/>
      <c r="Q160" s="202"/>
      <c r="R160" s="202"/>
      <c r="S160" s="202"/>
      <c r="T160" s="203"/>
      <c r="AT160" s="204" t="s">
        <v>153</v>
      </c>
      <c r="AU160" s="204" t="s">
        <v>82</v>
      </c>
      <c r="AV160" s="13" t="s">
        <v>82</v>
      </c>
      <c r="AW160" s="13" t="s">
        <v>4</v>
      </c>
      <c r="AX160" s="13" t="s">
        <v>80</v>
      </c>
      <c r="AY160" s="204" t="s">
        <v>139</v>
      </c>
    </row>
    <row r="161" spans="1:65" s="2" customFormat="1" ht="14.45" customHeight="1">
      <c r="A161" s="36"/>
      <c r="B161" s="37"/>
      <c r="C161" s="175" t="s">
        <v>243</v>
      </c>
      <c r="D161" s="175" t="s">
        <v>142</v>
      </c>
      <c r="E161" s="176" t="s">
        <v>468</v>
      </c>
      <c r="F161" s="177" t="s">
        <v>469</v>
      </c>
      <c r="G161" s="178" t="s">
        <v>159</v>
      </c>
      <c r="H161" s="179">
        <v>58.04</v>
      </c>
      <c r="I161" s="180"/>
      <c r="J161" s="181">
        <f>ROUND(I161*H161,2)</f>
        <v>0</v>
      </c>
      <c r="K161" s="177" t="s">
        <v>146</v>
      </c>
      <c r="L161" s="41"/>
      <c r="M161" s="182" t="s">
        <v>19</v>
      </c>
      <c r="N161" s="183" t="s">
        <v>43</v>
      </c>
      <c r="O161" s="66"/>
      <c r="P161" s="184">
        <f>O161*H161</f>
        <v>0</v>
      </c>
      <c r="Q161" s="184">
        <v>5.9999999999999995E-4</v>
      </c>
      <c r="R161" s="184">
        <f>Q161*H161</f>
        <v>3.4823999999999994E-2</v>
      </c>
      <c r="S161" s="184">
        <v>0</v>
      </c>
      <c r="T161" s="185">
        <f>S161*H161</f>
        <v>0</v>
      </c>
      <c r="U161" s="36"/>
      <c r="V161" s="36"/>
      <c r="W161" s="36"/>
      <c r="X161" s="36"/>
      <c r="Y161" s="36"/>
      <c r="Z161" s="36"/>
      <c r="AA161" s="36"/>
      <c r="AB161" s="36"/>
      <c r="AC161" s="36"/>
      <c r="AD161" s="36"/>
      <c r="AE161" s="36"/>
      <c r="AR161" s="186" t="s">
        <v>206</v>
      </c>
      <c r="AT161" s="186" t="s">
        <v>142</v>
      </c>
      <c r="AU161" s="186" t="s">
        <v>82</v>
      </c>
      <c r="AY161" s="19" t="s">
        <v>139</v>
      </c>
      <c r="BE161" s="187">
        <f>IF(N161="základní",J161,0)</f>
        <v>0</v>
      </c>
      <c r="BF161" s="187">
        <f>IF(N161="snížená",J161,0)</f>
        <v>0</v>
      </c>
      <c r="BG161" s="187">
        <f>IF(N161="zákl. přenesená",J161,0)</f>
        <v>0</v>
      </c>
      <c r="BH161" s="187">
        <f>IF(N161="sníž. přenesená",J161,0)</f>
        <v>0</v>
      </c>
      <c r="BI161" s="187">
        <f>IF(N161="nulová",J161,0)</f>
        <v>0</v>
      </c>
      <c r="BJ161" s="19" t="s">
        <v>80</v>
      </c>
      <c r="BK161" s="187">
        <f>ROUND(I161*H161,2)</f>
        <v>0</v>
      </c>
      <c r="BL161" s="19" t="s">
        <v>206</v>
      </c>
      <c r="BM161" s="186" t="s">
        <v>1012</v>
      </c>
    </row>
    <row r="162" spans="1:65" s="2" customFormat="1" ht="11.25">
      <c r="A162" s="36"/>
      <c r="B162" s="37"/>
      <c r="C162" s="38"/>
      <c r="D162" s="188" t="s">
        <v>149</v>
      </c>
      <c r="E162" s="38"/>
      <c r="F162" s="189" t="s">
        <v>471</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149</v>
      </c>
      <c r="AU162" s="19" t="s">
        <v>82</v>
      </c>
    </row>
    <row r="163" spans="1:65" s="2" customFormat="1" ht="39">
      <c r="A163" s="36"/>
      <c r="B163" s="37"/>
      <c r="C163" s="38"/>
      <c r="D163" s="188" t="s">
        <v>151</v>
      </c>
      <c r="E163" s="38"/>
      <c r="F163" s="193" t="s">
        <v>472</v>
      </c>
      <c r="G163" s="38"/>
      <c r="H163" s="38"/>
      <c r="I163" s="190"/>
      <c r="J163" s="38"/>
      <c r="K163" s="38"/>
      <c r="L163" s="41"/>
      <c r="M163" s="191"/>
      <c r="N163" s="192"/>
      <c r="O163" s="66"/>
      <c r="P163" s="66"/>
      <c r="Q163" s="66"/>
      <c r="R163" s="66"/>
      <c r="S163" s="66"/>
      <c r="T163" s="67"/>
      <c r="U163" s="36"/>
      <c r="V163" s="36"/>
      <c r="W163" s="36"/>
      <c r="X163" s="36"/>
      <c r="Y163" s="36"/>
      <c r="Z163" s="36"/>
      <c r="AA163" s="36"/>
      <c r="AB163" s="36"/>
      <c r="AC163" s="36"/>
      <c r="AD163" s="36"/>
      <c r="AE163" s="36"/>
      <c r="AT163" s="19" t="s">
        <v>151</v>
      </c>
      <c r="AU163" s="19" t="s">
        <v>82</v>
      </c>
    </row>
    <row r="164" spans="1:65" s="15" customFormat="1" ht="11.25">
      <c r="B164" s="216"/>
      <c r="C164" s="217"/>
      <c r="D164" s="188" t="s">
        <v>153</v>
      </c>
      <c r="E164" s="218" t="s">
        <v>19</v>
      </c>
      <c r="F164" s="219" t="s">
        <v>503</v>
      </c>
      <c r="G164" s="217"/>
      <c r="H164" s="218" t="s">
        <v>19</v>
      </c>
      <c r="I164" s="220"/>
      <c r="J164" s="217"/>
      <c r="K164" s="217"/>
      <c r="L164" s="221"/>
      <c r="M164" s="222"/>
      <c r="N164" s="223"/>
      <c r="O164" s="223"/>
      <c r="P164" s="223"/>
      <c r="Q164" s="223"/>
      <c r="R164" s="223"/>
      <c r="S164" s="223"/>
      <c r="T164" s="224"/>
      <c r="AT164" s="225" t="s">
        <v>153</v>
      </c>
      <c r="AU164" s="225" t="s">
        <v>82</v>
      </c>
      <c r="AV164" s="15" t="s">
        <v>80</v>
      </c>
      <c r="AW164" s="15" t="s">
        <v>31</v>
      </c>
      <c r="AX164" s="15" t="s">
        <v>72</v>
      </c>
      <c r="AY164" s="225" t="s">
        <v>139</v>
      </c>
    </row>
    <row r="165" spans="1:65" s="13" customFormat="1" ht="11.25">
      <c r="B165" s="194"/>
      <c r="C165" s="195"/>
      <c r="D165" s="188" t="s">
        <v>153</v>
      </c>
      <c r="E165" s="196" t="s">
        <v>19</v>
      </c>
      <c r="F165" s="197" t="s">
        <v>1013</v>
      </c>
      <c r="G165" s="195"/>
      <c r="H165" s="198">
        <v>37.6</v>
      </c>
      <c r="I165" s="199"/>
      <c r="J165" s="195"/>
      <c r="K165" s="195"/>
      <c r="L165" s="200"/>
      <c r="M165" s="201"/>
      <c r="N165" s="202"/>
      <c r="O165" s="202"/>
      <c r="P165" s="202"/>
      <c r="Q165" s="202"/>
      <c r="R165" s="202"/>
      <c r="S165" s="202"/>
      <c r="T165" s="203"/>
      <c r="AT165" s="204" t="s">
        <v>153</v>
      </c>
      <c r="AU165" s="204" t="s">
        <v>82</v>
      </c>
      <c r="AV165" s="13" t="s">
        <v>82</v>
      </c>
      <c r="AW165" s="13" t="s">
        <v>31</v>
      </c>
      <c r="AX165" s="13" t="s">
        <v>72</v>
      </c>
      <c r="AY165" s="204" t="s">
        <v>139</v>
      </c>
    </row>
    <row r="166" spans="1:65" s="13" customFormat="1" ht="11.25">
      <c r="B166" s="194"/>
      <c r="C166" s="195"/>
      <c r="D166" s="188" t="s">
        <v>153</v>
      </c>
      <c r="E166" s="196" t="s">
        <v>19</v>
      </c>
      <c r="F166" s="197" t="s">
        <v>1014</v>
      </c>
      <c r="G166" s="195"/>
      <c r="H166" s="198">
        <v>20.440000000000001</v>
      </c>
      <c r="I166" s="199"/>
      <c r="J166" s="195"/>
      <c r="K166" s="195"/>
      <c r="L166" s="200"/>
      <c r="M166" s="201"/>
      <c r="N166" s="202"/>
      <c r="O166" s="202"/>
      <c r="P166" s="202"/>
      <c r="Q166" s="202"/>
      <c r="R166" s="202"/>
      <c r="S166" s="202"/>
      <c r="T166" s="203"/>
      <c r="AT166" s="204" t="s">
        <v>153</v>
      </c>
      <c r="AU166" s="204" t="s">
        <v>82</v>
      </c>
      <c r="AV166" s="13" t="s">
        <v>82</v>
      </c>
      <c r="AW166" s="13" t="s">
        <v>31</v>
      </c>
      <c r="AX166" s="13" t="s">
        <v>72</v>
      </c>
      <c r="AY166" s="204" t="s">
        <v>139</v>
      </c>
    </row>
    <row r="167" spans="1:65" s="14" customFormat="1" ht="11.25">
      <c r="B167" s="205"/>
      <c r="C167" s="206"/>
      <c r="D167" s="188" t="s">
        <v>153</v>
      </c>
      <c r="E167" s="207" t="s">
        <v>19</v>
      </c>
      <c r="F167" s="208" t="s">
        <v>188</v>
      </c>
      <c r="G167" s="206"/>
      <c r="H167" s="209">
        <v>58.040000000000006</v>
      </c>
      <c r="I167" s="210"/>
      <c r="J167" s="206"/>
      <c r="K167" s="206"/>
      <c r="L167" s="211"/>
      <c r="M167" s="212"/>
      <c r="N167" s="213"/>
      <c r="O167" s="213"/>
      <c r="P167" s="213"/>
      <c r="Q167" s="213"/>
      <c r="R167" s="213"/>
      <c r="S167" s="213"/>
      <c r="T167" s="214"/>
      <c r="AT167" s="215" t="s">
        <v>153</v>
      </c>
      <c r="AU167" s="215" t="s">
        <v>82</v>
      </c>
      <c r="AV167" s="14" t="s">
        <v>147</v>
      </c>
      <c r="AW167" s="14" t="s">
        <v>31</v>
      </c>
      <c r="AX167" s="14" t="s">
        <v>80</v>
      </c>
      <c r="AY167" s="215" t="s">
        <v>139</v>
      </c>
    </row>
    <row r="168" spans="1:65" s="2" customFormat="1" ht="14.45" customHeight="1">
      <c r="A168" s="36"/>
      <c r="B168" s="37"/>
      <c r="C168" s="175" t="s">
        <v>8</v>
      </c>
      <c r="D168" s="175" t="s">
        <v>142</v>
      </c>
      <c r="E168" s="176" t="s">
        <v>478</v>
      </c>
      <c r="F168" s="177" t="s">
        <v>479</v>
      </c>
      <c r="G168" s="178" t="s">
        <v>159</v>
      </c>
      <c r="H168" s="179">
        <v>27.414999999999999</v>
      </c>
      <c r="I168" s="180"/>
      <c r="J168" s="181">
        <f>ROUND(I168*H168,2)</f>
        <v>0</v>
      </c>
      <c r="K168" s="177" t="s">
        <v>146</v>
      </c>
      <c r="L168" s="41"/>
      <c r="M168" s="182" t="s">
        <v>19</v>
      </c>
      <c r="N168" s="183" t="s">
        <v>43</v>
      </c>
      <c r="O168" s="66"/>
      <c r="P168" s="184">
        <f>O168*H168</f>
        <v>0</v>
      </c>
      <c r="Q168" s="184">
        <v>5.9999999999999995E-4</v>
      </c>
      <c r="R168" s="184">
        <f>Q168*H168</f>
        <v>1.6448999999999998E-2</v>
      </c>
      <c r="S168" s="184">
        <v>0</v>
      </c>
      <c r="T168" s="185">
        <f>S168*H168</f>
        <v>0</v>
      </c>
      <c r="U168" s="36"/>
      <c r="V168" s="36"/>
      <c r="W168" s="36"/>
      <c r="X168" s="36"/>
      <c r="Y168" s="36"/>
      <c r="Z168" s="36"/>
      <c r="AA168" s="36"/>
      <c r="AB168" s="36"/>
      <c r="AC168" s="36"/>
      <c r="AD168" s="36"/>
      <c r="AE168" s="36"/>
      <c r="AR168" s="186" t="s">
        <v>206</v>
      </c>
      <c r="AT168" s="186" t="s">
        <v>142</v>
      </c>
      <c r="AU168" s="186" t="s">
        <v>82</v>
      </c>
      <c r="AY168" s="19" t="s">
        <v>139</v>
      </c>
      <c r="BE168" s="187">
        <f>IF(N168="základní",J168,0)</f>
        <v>0</v>
      </c>
      <c r="BF168" s="187">
        <f>IF(N168="snížená",J168,0)</f>
        <v>0</v>
      </c>
      <c r="BG168" s="187">
        <f>IF(N168="zákl. přenesená",J168,0)</f>
        <v>0</v>
      </c>
      <c r="BH168" s="187">
        <f>IF(N168="sníž. přenesená",J168,0)</f>
        <v>0</v>
      </c>
      <c r="BI168" s="187">
        <f>IF(N168="nulová",J168,0)</f>
        <v>0</v>
      </c>
      <c r="BJ168" s="19" t="s">
        <v>80</v>
      </c>
      <c r="BK168" s="187">
        <f>ROUND(I168*H168,2)</f>
        <v>0</v>
      </c>
      <c r="BL168" s="19" t="s">
        <v>206</v>
      </c>
      <c r="BM168" s="186" t="s">
        <v>1015</v>
      </c>
    </row>
    <row r="169" spans="1:65" s="2" customFormat="1" ht="11.25">
      <c r="A169" s="36"/>
      <c r="B169" s="37"/>
      <c r="C169" s="38"/>
      <c r="D169" s="188" t="s">
        <v>149</v>
      </c>
      <c r="E169" s="38"/>
      <c r="F169" s="189" t="s">
        <v>481</v>
      </c>
      <c r="G169" s="38"/>
      <c r="H169" s="38"/>
      <c r="I169" s="190"/>
      <c r="J169" s="38"/>
      <c r="K169" s="38"/>
      <c r="L169" s="41"/>
      <c r="M169" s="191"/>
      <c r="N169" s="192"/>
      <c r="O169" s="66"/>
      <c r="P169" s="66"/>
      <c r="Q169" s="66"/>
      <c r="R169" s="66"/>
      <c r="S169" s="66"/>
      <c r="T169" s="67"/>
      <c r="U169" s="36"/>
      <c r="V169" s="36"/>
      <c r="W169" s="36"/>
      <c r="X169" s="36"/>
      <c r="Y169" s="36"/>
      <c r="Z169" s="36"/>
      <c r="AA169" s="36"/>
      <c r="AB169" s="36"/>
      <c r="AC169" s="36"/>
      <c r="AD169" s="36"/>
      <c r="AE169" s="36"/>
      <c r="AT169" s="19" t="s">
        <v>149</v>
      </c>
      <c r="AU169" s="19" t="s">
        <v>82</v>
      </c>
    </row>
    <row r="170" spans="1:65" s="2" customFormat="1" ht="39">
      <c r="A170" s="36"/>
      <c r="B170" s="37"/>
      <c r="C170" s="38"/>
      <c r="D170" s="188" t="s">
        <v>151</v>
      </c>
      <c r="E170" s="38"/>
      <c r="F170" s="193" t="s">
        <v>472</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151</v>
      </c>
      <c r="AU170" s="19" t="s">
        <v>82</v>
      </c>
    </row>
    <row r="171" spans="1:65" s="13" customFormat="1" ht="11.25">
      <c r="B171" s="194"/>
      <c r="C171" s="195"/>
      <c r="D171" s="188" t="s">
        <v>153</v>
      </c>
      <c r="E171" s="196" t="s">
        <v>19</v>
      </c>
      <c r="F171" s="197" t="s">
        <v>1016</v>
      </c>
      <c r="G171" s="195"/>
      <c r="H171" s="198">
        <v>27.414999999999999</v>
      </c>
      <c r="I171" s="199"/>
      <c r="J171" s="195"/>
      <c r="K171" s="195"/>
      <c r="L171" s="200"/>
      <c r="M171" s="201"/>
      <c r="N171" s="202"/>
      <c r="O171" s="202"/>
      <c r="P171" s="202"/>
      <c r="Q171" s="202"/>
      <c r="R171" s="202"/>
      <c r="S171" s="202"/>
      <c r="T171" s="203"/>
      <c r="AT171" s="204" t="s">
        <v>153</v>
      </c>
      <c r="AU171" s="204" t="s">
        <v>82</v>
      </c>
      <c r="AV171" s="13" t="s">
        <v>82</v>
      </c>
      <c r="AW171" s="13" t="s">
        <v>31</v>
      </c>
      <c r="AX171" s="13" t="s">
        <v>72</v>
      </c>
      <c r="AY171" s="204" t="s">
        <v>139</v>
      </c>
    </row>
    <row r="172" spans="1:65" s="14" customFormat="1" ht="11.25">
      <c r="B172" s="205"/>
      <c r="C172" s="206"/>
      <c r="D172" s="188" t="s">
        <v>153</v>
      </c>
      <c r="E172" s="207" t="s">
        <v>19</v>
      </c>
      <c r="F172" s="208" t="s">
        <v>188</v>
      </c>
      <c r="G172" s="206"/>
      <c r="H172" s="209">
        <v>27.414999999999999</v>
      </c>
      <c r="I172" s="210"/>
      <c r="J172" s="206"/>
      <c r="K172" s="206"/>
      <c r="L172" s="211"/>
      <c r="M172" s="212"/>
      <c r="N172" s="213"/>
      <c r="O172" s="213"/>
      <c r="P172" s="213"/>
      <c r="Q172" s="213"/>
      <c r="R172" s="213"/>
      <c r="S172" s="213"/>
      <c r="T172" s="214"/>
      <c r="AT172" s="215" t="s">
        <v>153</v>
      </c>
      <c r="AU172" s="215" t="s">
        <v>82</v>
      </c>
      <c r="AV172" s="14" t="s">
        <v>147</v>
      </c>
      <c r="AW172" s="14" t="s">
        <v>31</v>
      </c>
      <c r="AX172" s="14" t="s">
        <v>80</v>
      </c>
      <c r="AY172" s="215" t="s">
        <v>139</v>
      </c>
    </row>
    <row r="173" spans="1:65" s="2" customFormat="1" ht="14.45" customHeight="1">
      <c r="A173" s="36"/>
      <c r="B173" s="37"/>
      <c r="C173" s="175" t="s">
        <v>206</v>
      </c>
      <c r="D173" s="175" t="s">
        <v>142</v>
      </c>
      <c r="E173" s="176" t="s">
        <v>1017</v>
      </c>
      <c r="F173" s="177" t="s">
        <v>1018</v>
      </c>
      <c r="G173" s="178" t="s">
        <v>159</v>
      </c>
      <c r="H173" s="179">
        <v>24.5</v>
      </c>
      <c r="I173" s="180"/>
      <c r="J173" s="181">
        <f>ROUND(I173*H173,2)</f>
        <v>0</v>
      </c>
      <c r="K173" s="177" t="s">
        <v>146</v>
      </c>
      <c r="L173" s="41"/>
      <c r="M173" s="182" t="s">
        <v>19</v>
      </c>
      <c r="N173" s="183" t="s">
        <v>43</v>
      </c>
      <c r="O173" s="66"/>
      <c r="P173" s="184">
        <f>O173*H173</f>
        <v>0</v>
      </c>
      <c r="Q173" s="184">
        <v>1.5E-3</v>
      </c>
      <c r="R173" s="184">
        <f>Q173*H173</f>
        <v>3.6749999999999998E-2</v>
      </c>
      <c r="S173" s="184">
        <v>0</v>
      </c>
      <c r="T173" s="185">
        <f>S173*H173</f>
        <v>0</v>
      </c>
      <c r="U173" s="36"/>
      <c r="V173" s="36"/>
      <c r="W173" s="36"/>
      <c r="X173" s="36"/>
      <c r="Y173" s="36"/>
      <c r="Z173" s="36"/>
      <c r="AA173" s="36"/>
      <c r="AB173" s="36"/>
      <c r="AC173" s="36"/>
      <c r="AD173" s="36"/>
      <c r="AE173" s="36"/>
      <c r="AR173" s="186" t="s">
        <v>206</v>
      </c>
      <c r="AT173" s="186" t="s">
        <v>142</v>
      </c>
      <c r="AU173" s="186" t="s">
        <v>82</v>
      </c>
      <c r="AY173" s="19" t="s">
        <v>139</v>
      </c>
      <c r="BE173" s="187">
        <f>IF(N173="základní",J173,0)</f>
        <v>0</v>
      </c>
      <c r="BF173" s="187">
        <f>IF(N173="snížená",J173,0)</f>
        <v>0</v>
      </c>
      <c r="BG173" s="187">
        <f>IF(N173="zákl. přenesená",J173,0)</f>
        <v>0</v>
      </c>
      <c r="BH173" s="187">
        <f>IF(N173="sníž. přenesená",J173,0)</f>
        <v>0</v>
      </c>
      <c r="BI173" s="187">
        <f>IF(N173="nulová",J173,0)</f>
        <v>0</v>
      </c>
      <c r="BJ173" s="19" t="s">
        <v>80</v>
      </c>
      <c r="BK173" s="187">
        <f>ROUND(I173*H173,2)</f>
        <v>0</v>
      </c>
      <c r="BL173" s="19" t="s">
        <v>206</v>
      </c>
      <c r="BM173" s="186" t="s">
        <v>1019</v>
      </c>
    </row>
    <row r="174" spans="1:65" s="2" customFormat="1" ht="11.25">
      <c r="A174" s="36"/>
      <c r="B174" s="37"/>
      <c r="C174" s="38"/>
      <c r="D174" s="188" t="s">
        <v>149</v>
      </c>
      <c r="E174" s="38"/>
      <c r="F174" s="189" t="s">
        <v>1020</v>
      </c>
      <c r="G174" s="38"/>
      <c r="H174" s="38"/>
      <c r="I174" s="190"/>
      <c r="J174" s="38"/>
      <c r="K174" s="38"/>
      <c r="L174" s="41"/>
      <c r="M174" s="191"/>
      <c r="N174" s="192"/>
      <c r="O174" s="66"/>
      <c r="P174" s="66"/>
      <c r="Q174" s="66"/>
      <c r="R174" s="66"/>
      <c r="S174" s="66"/>
      <c r="T174" s="67"/>
      <c r="U174" s="36"/>
      <c r="V174" s="36"/>
      <c r="W174" s="36"/>
      <c r="X174" s="36"/>
      <c r="Y174" s="36"/>
      <c r="Z174" s="36"/>
      <c r="AA174" s="36"/>
      <c r="AB174" s="36"/>
      <c r="AC174" s="36"/>
      <c r="AD174" s="36"/>
      <c r="AE174" s="36"/>
      <c r="AT174" s="19" t="s">
        <v>149</v>
      </c>
      <c r="AU174" s="19" t="s">
        <v>82</v>
      </c>
    </row>
    <row r="175" spans="1:65" s="2" customFormat="1" ht="39">
      <c r="A175" s="36"/>
      <c r="B175" s="37"/>
      <c r="C175" s="38"/>
      <c r="D175" s="188" t="s">
        <v>151</v>
      </c>
      <c r="E175" s="38"/>
      <c r="F175" s="193" t="s">
        <v>472</v>
      </c>
      <c r="G175" s="38"/>
      <c r="H175" s="38"/>
      <c r="I175" s="190"/>
      <c r="J175" s="38"/>
      <c r="K175" s="38"/>
      <c r="L175" s="41"/>
      <c r="M175" s="191"/>
      <c r="N175" s="192"/>
      <c r="O175" s="66"/>
      <c r="P175" s="66"/>
      <c r="Q175" s="66"/>
      <c r="R175" s="66"/>
      <c r="S175" s="66"/>
      <c r="T175" s="67"/>
      <c r="U175" s="36"/>
      <c r="V175" s="36"/>
      <c r="W175" s="36"/>
      <c r="X175" s="36"/>
      <c r="Y175" s="36"/>
      <c r="Z175" s="36"/>
      <c r="AA175" s="36"/>
      <c r="AB175" s="36"/>
      <c r="AC175" s="36"/>
      <c r="AD175" s="36"/>
      <c r="AE175" s="36"/>
      <c r="AT175" s="19" t="s">
        <v>151</v>
      </c>
      <c r="AU175" s="19" t="s">
        <v>82</v>
      </c>
    </row>
    <row r="176" spans="1:65" s="15" customFormat="1" ht="11.25">
      <c r="B176" s="216"/>
      <c r="C176" s="217"/>
      <c r="D176" s="188" t="s">
        <v>153</v>
      </c>
      <c r="E176" s="218" t="s">
        <v>19</v>
      </c>
      <c r="F176" s="219" t="s">
        <v>1021</v>
      </c>
      <c r="G176" s="217"/>
      <c r="H176" s="218" t="s">
        <v>19</v>
      </c>
      <c r="I176" s="220"/>
      <c r="J176" s="217"/>
      <c r="K176" s="217"/>
      <c r="L176" s="221"/>
      <c r="M176" s="222"/>
      <c r="N176" s="223"/>
      <c r="O176" s="223"/>
      <c r="P176" s="223"/>
      <c r="Q176" s="223"/>
      <c r="R176" s="223"/>
      <c r="S176" s="223"/>
      <c r="T176" s="224"/>
      <c r="AT176" s="225" t="s">
        <v>153</v>
      </c>
      <c r="AU176" s="225" t="s">
        <v>82</v>
      </c>
      <c r="AV176" s="15" t="s">
        <v>80</v>
      </c>
      <c r="AW176" s="15" t="s">
        <v>31</v>
      </c>
      <c r="AX176" s="15" t="s">
        <v>72</v>
      </c>
      <c r="AY176" s="225" t="s">
        <v>139</v>
      </c>
    </row>
    <row r="177" spans="1:65" s="13" customFormat="1" ht="11.25">
      <c r="B177" s="194"/>
      <c r="C177" s="195"/>
      <c r="D177" s="188" t="s">
        <v>153</v>
      </c>
      <c r="E177" s="196" t="s">
        <v>19</v>
      </c>
      <c r="F177" s="197" t="s">
        <v>1022</v>
      </c>
      <c r="G177" s="195"/>
      <c r="H177" s="198">
        <v>24.5</v>
      </c>
      <c r="I177" s="199"/>
      <c r="J177" s="195"/>
      <c r="K177" s="195"/>
      <c r="L177" s="200"/>
      <c r="M177" s="201"/>
      <c r="N177" s="202"/>
      <c r="O177" s="202"/>
      <c r="P177" s="202"/>
      <c r="Q177" s="202"/>
      <c r="R177" s="202"/>
      <c r="S177" s="202"/>
      <c r="T177" s="203"/>
      <c r="AT177" s="204" t="s">
        <v>153</v>
      </c>
      <c r="AU177" s="204" t="s">
        <v>82</v>
      </c>
      <c r="AV177" s="13" t="s">
        <v>82</v>
      </c>
      <c r="AW177" s="13" t="s">
        <v>31</v>
      </c>
      <c r="AX177" s="13" t="s">
        <v>72</v>
      </c>
      <c r="AY177" s="204" t="s">
        <v>139</v>
      </c>
    </row>
    <row r="178" spans="1:65" s="14" customFormat="1" ht="11.25">
      <c r="B178" s="205"/>
      <c r="C178" s="206"/>
      <c r="D178" s="188" t="s">
        <v>153</v>
      </c>
      <c r="E178" s="207" t="s">
        <v>19</v>
      </c>
      <c r="F178" s="208" t="s">
        <v>188</v>
      </c>
      <c r="G178" s="206"/>
      <c r="H178" s="209">
        <v>24.5</v>
      </c>
      <c r="I178" s="210"/>
      <c r="J178" s="206"/>
      <c r="K178" s="206"/>
      <c r="L178" s="211"/>
      <c r="M178" s="212"/>
      <c r="N178" s="213"/>
      <c r="O178" s="213"/>
      <c r="P178" s="213"/>
      <c r="Q178" s="213"/>
      <c r="R178" s="213"/>
      <c r="S178" s="213"/>
      <c r="T178" s="214"/>
      <c r="AT178" s="215" t="s">
        <v>153</v>
      </c>
      <c r="AU178" s="215" t="s">
        <v>82</v>
      </c>
      <c r="AV178" s="14" t="s">
        <v>147</v>
      </c>
      <c r="AW178" s="14" t="s">
        <v>31</v>
      </c>
      <c r="AX178" s="14" t="s">
        <v>80</v>
      </c>
      <c r="AY178" s="215" t="s">
        <v>139</v>
      </c>
    </row>
    <row r="179" spans="1:65" s="2" customFormat="1" ht="14.45" customHeight="1">
      <c r="A179" s="36"/>
      <c r="B179" s="37"/>
      <c r="C179" s="175" t="s">
        <v>262</v>
      </c>
      <c r="D179" s="175" t="s">
        <v>142</v>
      </c>
      <c r="E179" s="176" t="s">
        <v>493</v>
      </c>
      <c r="F179" s="177" t="s">
        <v>494</v>
      </c>
      <c r="G179" s="178" t="s">
        <v>159</v>
      </c>
      <c r="H179" s="179">
        <v>27.6</v>
      </c>
      <c r="I179" s="180"/>
      <c r="J179" s="181">
        <f>ROUND(I179*H179,2)</f>
        <v>0</v>
      </c>
      <c r="K179" s="177" t="s">
        <v>146</v>
      </c>
      <c r="L179" s="41"/>
      <c r="M179" s="182" t="s">
        <v>19</v>
      </c>
      <c r="N179" s="183" t="s">
        <v>43</v>
      </c>
      <c r="O179" s="66"/>
      <c r="P179" s="184">
        <f>O179*H179</f>
        <v>0</v>
      </c>
      <c r="Q179" s="184">
        <v>1.6199999999999999E-3</v>
      </c>
      <c r="R179" s="184">
        <f>Q179*H179</f>
        <v>4.4712000000000002E-2</v>
      </c>
      <c r="S179" s="184">
        <v>0</v>
      </c>
      <c r="T179" s="185">
        <f>S179*H179</f>
        <v>0</v>
      </c>
      <c r="U179" s="36"/>
      <c r="V179" s="36"/>
      <c r="W179" s="36"/>
      <c r="X179" s="36"/>
      <c r="Y179" s="36"/>
      <c r="Z179" s="36"/>
      <c r="AA179" s="36"/>
      <c r="AB179" s="36"/>
      <c r="AC179" s="36"/>
      <c r="AD179" s="36"/>
      <c r="AE179" s="36"/>
      <c r="AR179" s="186" t="s">
        <v>206</v>
      </c>
      <c r="AT179" s="186" t="s">
        <v>142</v>
      </c>
      <c r="AU179" s="186" t="s">
        <v>82</v>
      </c>
      <c r="AY179" s="19" t="s">
        <v>139</v>
      </c>
      <c r="BE179" s="187">
        <f>IF(N179="základní",J179,0)</f>
        <v>0</v>
      </c>
      <c r="BF179" s="187">
        <f>IF(N179="snížená",J179,0)</f>
        <v>0</v>
      </c>
      <c r="BG179" s="187">
        <f>IF(N179="zákl. přenesená",J179,0)</f>
        <v>0</v>
      </c>
      <c r="BH179" s="187">
        <f>IF(N179="sníž. přenesená",J179,0)</f>
        <v>0</v>
      </c>
      <c r="BI179" s="187">
        <f>IF(N179="nulová",J179,0)</f>
        <v>0</v>
      </c>
      <c r="BJ179" s="19" t="s">
        <v>80</v>
      </c>
      <c r="BK179" s="187">
        <f>ROUND(I179*H179,2)</f>
        <v>0</v>
      </c>
      <c r="BL179" s="19" t="s">
        <v>206</v>
      </c>
      <c r="BM179" s="186" t="s">
        <v>1023</v>
      </c>
    </row>
    <row r="180" spans="1:65" s="2" customFormat="1" ht="11.25">
      <c r="A180" s="36"/>
      <c r="B180" s="37"/>
      <c r="C180" s="38"/>
      <c r="D180" s="188" t="s">
        <v>149</v>
      </c>
      <c r="E180" s="38"/>
      <c r="F180" s="189" t="s">
        <v>496</v>
      </c>
      <c r="G180" s="38"/>
      <c r="H180" s="38"/>
      <c r="I180" s="190"/>
      <c r="J180" s="38"/>
      <c r="K180" s="38"/>
      <c r="L180" s="41"/>
      <c r="M180" s="191"/>
      <c r="N180" s="192"/>
      <c r="O180" s="66"/>
      <c r="P180" s="66"/>
      <c r="Q180" s="66"/>
      <c r="R180" s="66"/>
      <c r="S180" s="66"/>
      <c r="T180" s="67"/>
      <c r="U180" s="36"/>
      <c r="V180" s="36"/>
      <c r="W180" s="36"/>
      <c r="X180" s="36"/>
      <c r="Y180" s="36"/>
      <c r="Z180" s="36"/>
      <c r="AA180" s="36"/>
      <c r="AB180" s="36"/>
      <c r="AC180" s="36"/>
      <c r="AD180" s="36"/>
      <c r="AE180" s="36"/>
      <c r="AT180" s="19" t="s">
        <v>149</v>
      </c>
      <c r="AU180" s="19" t="s">
        <v>82</v>
      </c>
    </row>
    <row r="181" spans="1:65" s="2" customFormat="1" ht="39">
      <c r="A181" s="36"/>
      <c r="B181" s="37"/>
      <c r="C181" s="38"/>
      <c r="D181" s="188" t="s">
        <v>151</v>
      </c>
      <c r="E181" s="38"/>
      <c r="F181" s="193" t="s">
        <v>472</v>
      </c>
      <c r="G181" s="38"/>
      <c r="H181" s="38"/>
      <c r="I181" s="190"/>
      <c r="J181" s="38"/>
      <c r="K181" s="38"/>
      <c r="L181" s="41"/>
      <c r="M181" s="191"/>
      <c r="N181" s="192"/>
      <c r="O181" s="66"/>
      <c r="P181" s="66"/>
      <c r="Q181" s="66"/>
      <c r="R181" s="66"/>
      <c r="S181" s="66"/>
      <c r="T181" s="67"/>
      <c r="U181" s="36"/>
      <c r="V181" s="36"/>
      <c r="W181" s="36"/>
      <c r="X181" s="36"/>
      <c r="Y181" s="36"/>
      <c r="Z181" s="36"/>
      <c r="AA181" s="36"/>
      <c r="AB181" s="36"/>
      <c r="AC181" s="36"/>
      <c r="AD181" s="36"/>
      <c r="AE181" s="36"/>
      <c r="AT181" s="19" t="s">
        <v>151</v>
      </c>
      <c r="AU181" s="19" t="s">
        <v>82</v>
      </c>
    </row>
    <row r="182" spans="1:65" s="15" customFormat="1" ht="11.25">
      <c r="B182" s="216"/>
      <c r="C182" s="217"/>
      <c r="D182" s="188" t="s">
        <v>153</v>
      </c>
      <c r="E182" s="218" t="s">
        <v>19</v>
      </c>
      <c r="F182" s="219" t="s">
        <v>803</v>
      </c>
      <c r="G182" s="217"/>
      <c r="H182" s="218" t="s">
        <v>19</v>
      </c>
      <c r="I182" s="220"/>
      <c r="J182" s="217"/>
      <c r="K182" s="217"/>
      <c r="L182" s="221"/>
      <c r="M182" s="222"/>
      <c r="N182" s="223"/>
      <c r="O182" s="223"/>
      <c r="P182" s="223"/>
      <c r="Q182" s="223"/>
      <c r="R182" s="223"/>
      <c r="S182" s="223"/>
      <c r="T182" s="224"/>
      <c r="AT182" s="225" t="s">
        <v>153</v>
      </c>
      <c r="AU182" s="225" t="s">
        <v>82</v>
      </c>
      <c r="AV182" s="15" t="s">
        <v>80</v>
      </c>
      <c r="AW182" s="15" t="s">
        <v>31</v>
      </c>
      <c r="AX182" s="15" t="s">
        <v>72</v>
      </c>
      <c r="AY182" s="225" t="s">
        <v>139</v>
      </c>
    </row>
    <row r="183" spans="1:65" s="13" customFormat="1" ht="11.25">
      <c r="B183" s="194"/>
      <c r="C183" s="195"/>
      <c r="D183" s="188" t="s">
        <v>153</v>
      </c>
      <c r="E183" s="196" t="s">
        <v>19</v>
      </c>
      <c r="F183" s="197" t="s">
        <v>1024</v>
      </c>
      <c r="G183" s="195"/>
      <c r="H183" s="198">
        <v>27.6</v>
      </c>
      <c r="I183" s="199"/>
      <c r="J183" s="195"/>
      <c r="K183" s="195"/>
      <c r="L183" s="200"/>
      <c r="M183" s="201"/>
      <c r="N183" s="202"/>
      <c r="O183" s="202"/>
      <c r="P183" s="202"/>
      <c r="Q183" s="202"/>
      <c r="R183" s="202"/>
      <c r="S183" s="202"/>
      <c r="T183" s="203"/>
      <c r="AT183" s="204" t="s">
        <v>153</v>
      </c>
      <c r="AU183" s="204" t="s">
        <v>82</v>
      </c>
      <c r="AV183" s="13" t="s">
        <v>82</v>
      </c>
      <c r="AW183" s="13" t="s">
        <v>31</v>
      </c>
      <c r="AX183" s="13" t="s">
        <v>72</v>
      </c>
      <c r="AY183" s="204" t="s">
        <v>139</v>
      </c>
    </row>
    <row r="184" spans="1:65" s="14" customFormat="1" ht="11.25">
      <c r="B184" s="205"/>
      <c r="C184" s="206"/>
      <c r="D184" s="188" t="s">
        <v>153</v>
      </c>
      <c r="E184" s="207" t="s">
        <v>19</v>
      </c>
      <c r="F184" s="208" t="s">
        <v>188</v>
      </c>
      <c r="G184" s="206"/>
      <c r="H184" s="209">
        <v>27.6</v>
      </c>
      <c r="I184" s="210"/>
      <c r="J184" s="206"/>
      <c r="K184" s="206"/>
      <c r="L184" s="211"/>
      <c r="M184" s="212"/>
      <c r="N184" s="213"/>
      <c r="O184" s="213"/>
      <c r="P184" s="213"/>
      <c r="Q184" s="213"/>
      <c r="R184" s="213"/>
      <c r="S184" s="213"/>
      <c r="T184" s="214"/>
      <c r="AT184" s="215" t="s">
        <v>153</v>
      </c>
      <c r="AU184" s="215" t="s">
        <v>82</v>
      </c>
      <c r="AV184" s="14" t="s">
        <v>147</v>
      </c>
      <c r="AW184" s="14" t="s">
        <v>31</v>
      </c>
      <c r="AX184" s="14" t="s">
        <v>80</v>
      </c>
      <c r="AY184" s="215" t="s">
        <v>139</v>
      </c>
    </row>
    <row r="185" spans="1:65" s="2" customFormat="1" ht="14.45" customHeight="1">
      <c r="A185" s="36"/>
      <c r="B185" s="37"/>
      <c r="C185" s="175" t="s">
        <v>270</v>
      </c>
      <c r="D185" s="175" t="s">
        <v>142</v>
      </c>
      <c r="E185" s="176" t="s">
        <v>497</v>
      </c>
      <c r="F185" s="177" t="s">
        <v>498</v>
      </c>
      <c r="G185" s="178" t="s">
        <v>159</v>
      </c>
      <c r="H185" s="179">
        <v>38.299999999999997</v>
      </c>
      <c r="I185" s="180"/>
      <c r="J185" s="181">
        <f>ROUND(I185*H185,2)</f>
        <v>0</v>
      </c>
      <c r="K185" s="177" t="s">
        <v>146</v>
      </c>
      <c r="L185" s="41"/>
      <c r="M185" s="182" t="s">
        <v>19</v>
      </c>
      <c r="N185" s="183" t="s">
        <v>43</v>
      </c>
      <c r="O185" s="66"/>
      <c r="P185" s="184">
        <f>O185*H185</f>
        <v>0</v>
      </c>
      <c r="Q185" s="184">
        <v>5.4000000000000001E-4</v>
      </c>
      <c r="R185" s="184">
        <f>Q185*H185</f>
        <v>2.0681999999999999E-2</v>
      </c>
      <c r="S185" s="184">
        <v>0</v>
      </c>
      <c r="T185" s="185">
        <f>S185*H185</f>
        <v>0</v>
      </c>
      <c r="U185" s="36"/>
      <c r="V185" s="36"/>
      <c r="W185" s="36"/>
      <c r="X185" s="36"/>
      <c r="Y185" s="36"/>
      <c r="Z185" s="36"/>
      <c r="AA185" s="36"/>
      <c r="AB185" s="36"/>
      <c r="AC185" s="36"/>
      <c r="AD185" s="36"/>
      <c r="AE185" s="36"/>
      <c r="AR185" s="186" t="s">
        <v>206</v>
      </c>
      <c r="AT185" s="186" t="s">
        <v>142</v>
      </c>
      <c r="AU185" s="186" t="s">
        <v>82</v>
      </c>
      <c r="AY185" s="19" t="s">
        <v>139</v>
      </c>
      <c r="BE185" s="187">
        <f>IF(N185="základní",J185,0)</f>
        <v>0</v>
      </c>
      <c r="BF185" s="187">
        <f>IF(N185="snížená",J185,0)</f>
        <v>0</v>
      </c>
      <c r="BG185" s="187">
        <f>IF(N185="zákl. přenesená",J185,0)</f>
        <v>0</v>
      </c>
      <c r="BH185" s="187">
        <f>IF(N185="sníž. přenesená",J185,0)</f>
        <v>0</v>
      </c>
      <c r="BI185" s="187">
        <f>IF(N185="nulová",J185,0)</f>
        <v>0</v>
      </c>
      <c r="BJ185" s="19" t="s">
        <v>80</v>
      </c>
      <c r="BK185" s="187">
        <f>ROUND(I185*H185,2)</f>
        <v>0</v>
      </c>
      <c r="BL185" s="19" t="s">
        <v>206</v>
      </c>
      <c r="BM185" s="186" t="s">
        <v>1025</v>
      </c>
    </row>
    <row r="186" spans="1:65" s="2" customFormat="1" ht="11.25">
      <c r="A186" s="36"/>
      <c r="B186" s="37"/>
      <c r="C186" s="38"/>
      <c r="D186" s="188" t="s">
        <v>149</v>
      </c>
      <c r="E186" s="38"/>
      <c r="F186" s="189" t="s">
        <v>500</v>
      </c>
      <c r="G186" s="38"/>
      <c r="H186" s="38"/>
      <c r="I186" s="190"/>
      <c r="J186" s="38"/>
      <c r="K186" s="38"/>
      <c r="L186" s="41"/>
      <c r="M186" s="191"/>
      <c r="N186" s="192"/>
      <c r="O186" s="66"/>
      <c r="P186" s="66"/>
      <c r="Q186" s="66"/>
      <c r="R186" s="66"/>
      <c r="S186" s="66"/>
      <c r="T186" s="67"/>
      <c r="U186" s="36"/>
      <c r="V186" s="36"/>
      <c r="W186" s="36"/>
      <c r="X186" s="36"/>
      <c r="Y186" s="36"/>
      <c r="Z186" s="36"/>
      <c r="AA186" s="36"/>
      <c r="AB186" s="36"/>
      <c r="AC186" s="36"/>
      <c r="AD186" s="36"/>
      <c r="AE186" s="36"/>
      <c r="AT186" s="19" t="s">
        <v>149</v>
      </c>
      <c r="AU186" s="19" t="s">
        <v>82</v>
      </c>
    </row>
    <row r="187" spans="1:65" s="2" customFormat="1" ht="39">
      <c r="A187" s="36"/>
      <c r="B187" s="37"/>
      <c r="C187" s="38"/>
      <c r="D187" s="188" t="s">
        <v>151</v>
      </c>
      <c r="E187" s="38"/>
      <c r="F187" s="193" t="s">
        <v>472</v>
      </c>
      <c r="G187" s="38"/>
      <c r="H187" s="38"/>
      <c r="I187" s="190"/>
      <c r="J187" s="38"/>
      <c r="K187" s="38"/>
      <c r="L187" s="41"/>
      <c r="M187" s="191"/>
      <c r="N187" s="192"/>
      <c r="O187" s="66"/>
      <c r="P187" s="66"/>
      <c r="Q187" s="66"/>
      <c r="R187" s="66"/>
      <c r="S187" s="66"/>
      <c r="T187" s="67"/>
      <c r="U187" s="36"/>
      <c r="V187" s="36"/>
      <c r="W187" s="36"/>
      <c r="X187" s="36"/>
      <c r="Y187" s="36"/>
      <c r="Z187" s="36"/>
      <c r="AA187" s="36"/>
      <c r="AB187" s="36"/>
      <c r="AC187" s="36"/>
      <c r="AD187" s="36"/>
      <c r="AE187" s="36"/>
      <c r="AT187" s="19" t="s">
        <v>151</v>
      </c>
      <c r="AU187" s="19" t="s">
        <v>82</v>
      </c>
    </row>
    <row r="188" spans="1:65" s="15" customFormat="1" ht="11.25">
      <c r="B188" s="216"/>
      <c r="C188" s="217"/>
      <c r="D188" s="188" t="s">
        <v>153</v>
      </c>
      <c r="E188" s="218" t="s">
        <v>19</v>
      </c>
      <c r="F188" s="219" t="s">
        <v>1026</v>
      </c>
      <c r="G188" s="217"/>
      <c r="H188" s="218" t="s">
        <v>19</v>
      </c>
      <c r="I188" s="220"/>
      <c r="J188" s="217"/>
      <c r="K188" s="217"/>
      <c r="L188" s="221"/>
      <c r="M188" s="222"/>
      <c r="N188" s="223"/>
      <c r="O188" s="223"/>
      <c r="P188" s="223"/>
      <c r="Q188" s="223"/>
      <c r="R188" s="223"/>
      <c r="S188" s="223"/>
      <c r="T188" s="224"/>
      <c r="AT188" s="225" t="s">
        <v>153</v>
      </c>
      <c r="AU188" s="225" t="s">
        <v>82</v>
      </c>
      <c r="AV188" s="15" t="s">
        <v>80</v>
      </c>
      <c r="AW188" s="15" t="s">
        <v>31</v>
      </c>
      <c r="AX188" s="15" t="s">
        <v>72</v>
      </c>
      <c r="AY188" s="225" t="s">
        <v>139</v>
      </c>
    </row>
    <row r="189" spans="1:65" s="13" customFormat="1" ht="11.25">
      <c r="B189" s="194"/>
      <c r="C189" s="195"/>
      <c r="D189" s="188" t="s">
        <v>153</v>
      </c>
      <c r="E189" s="196" t="s">
        <v>19</v>
      </c>
      <c r="F189" s="197" t="s">
        <v>1027</v>
      </c>
      <c r="G189" s="195"/>
      <c r="H189" s="198">
        <v>38.299999999999997</v>
      </c>
      <c r="I189" s="199"/>
      <c r="J189" s="195"/>
      <c r="K189" s="195"/>
      <c r="L189" s="200"/>
      <c r="M189" s="201"/>
      <c r="N189" s="202"/>
      <c r="O189" s="202"/>
      <c r="P189" s="202"/>
      <c r="Q189" s="202"/>
      <c r="R189" s="202"/>
      <c r="S189" s="202"/>
      <c r="T189" s="203"/>
      <c r="AT189" s="204" t="s">
        <v>153</v>
      </c>
      <c r="AU189" s="204" t="s">
        <v>82</v>
      </c>
      <c r="AV189" s="13" t="s">
        <v>82</v>
      </c>
      <c r="AW189" s="13" t="s">
        <v>31</v>
      </c>
      <c r="AX189" s="13" t="s">
        <v>72</v>
      </c>
      <c r="AY189" s="204" t="s">
        <v>139</v>
      </c>
    </row>
    <row r="190" spans="1:65" s="14" customFormat="1" ht="11.25">
      <c r="B190" s="205"/>
      <c r="C190" s="206"/>
      <c r="D190" s="188" t="s">
        <v>153</v>
      </c>
      <c r="E190" s="207" t="s">
        <v>19</v>
      </c>
      <c r="F190" s="208" t="s">
        <v>188</v>
      </c>
      <c r="G190" s="206"/>
      <c r="H190" s="209">
        <v>38.299999999999997</v>
      </c>
      <c r="I190" s="210"/>
      <c r="J190" s="206"/>
      <c r="K190" s="206"/>
      <c r="L190" s="211"/>
      <c r="M190" s="212"/>
      <c r="N190" s="213"/>
      <c r="O190" s="213"/>
      <c r="P190" s="213"/>
      <c r="Q190" s="213"/>
      <c r="R190" s="213"/>
      <c r="S190" s="213"/>
      <c r="T190" s="214"/>
      <c r="AT190" s="215" t="s">
        <v>153</v>
      </c>
      <c r="AU190" s="215" t="s">
        <v>82</v>
      </c>
      <c r="AV190" s="14" t="s">
        <v>147</v>
      </c>
      <c r="AW190" s="14" t="s">
        <v>31</v>
      </c>
      <c r="AX190" s="14" t="s">
        <v>80</v>
      </c>
      <c r="AY190" s="215" t="s">
        <v>139</v>
      </c>
    </row>
    <row r="191" spans="1:65" s="2" customFormat="1" ht="14.45" customHeight="1">
      <c r="A191" s="36"/>
      <c r="B191" s="37"/>
      <c r="C191" s="226" t="s">
        <v>278</v>
      </c>
      <c r="D191" s="226" t="s">
        <v>237</v>
      </c>
      <c r="E191" s="227" t="s">
        <v>431</v>
      </c>
      <c r="F191" s="228" t="s">
        <v>432</v>
      </c>
      <c r="G191" s="229" t="s">
        <v>145</v>
      </c>
      <c r="H191" s="230">
        <v>800.952</v>
      </c>
      <c r="I191" s="231"/>
      <c r="J191" s="232">
        <f>ROUND(I191*H191,2)</f>
        <v>0</v>
      </c>
      <c r="K191" s="228" t="s">
        <v>146</v>
      </c>
      <c r="L191" s="233"/>
      <c r="M191" s="234" t="s">
        <v>19</v>
      </c>
      <c r="N191" s="235" t="s">
        <v>43</v>
      </c>
      <c r="O191" s="66"/>
      <c r="P191" s="184">
        <f>O191*H191</f>
        <v>0</v>
      </c>
      <c r="Q191" s="184">
        <v>1.9E-3</v>
      </c>
      <c r="R191" s="184">
        <f>Q191*H191</f>
        <v>1.5218088000000001</v>
      </c>
      <c r="S191" s="184">
        <v>0</v>
      </c>
      <c r="T191" s="185">
        <f>S191*H191</f>
        <v>0</v>
      </c>
      <c r="U191" s="36"/>
      <c r="V191" s="36"/>
      <c r="W191" s="36"/>
      <c r="X191" s="36"/>
      <c r="Y191" s="36"/>
      <c r="Z191" s="36"/>
      <c r="AA191" s="36"/>
      <c r="AB191" s="36"/>
      <c r="AC191" s="36"/>
      <c r="AD191" s="36"/>
      <c r="AE191" s="36"/>
      <c r="AR191" s="186" t="s">
        <v>240</v>
      </c>
      <c r="AT191" s="186" t="s">
        <v>237</v>
      </c>
      <c r="AU191" s="186" t="s">
        <v>82</v>
      </c>
      <c r="AY191" s="19" t="s">
        <v>139</v>
      </c>
      <c r="BE191" s="187">
        <f>IF(N191="základní",J191,0)</f>
        <v>0</v>
      </c>
      <c r="BF191" s="187">
        <f>IF(N191="snížená",J191,0)</f>
        <v>0</v>
      </c>
      <c r="BG191" s="187">
        <f>IF(N191="zákl. přenesená",J191,0)</f>
        <v>0</v>
      </c>
      <c r="BH191" s="187">
        <f>IF(N191="sníž. přenesená",J191,0)</f>
        <v>0</v>
      </c>
      <c r="BI191" s="187">
        <f>IF(N191="nulová",J191,0)</f>
        <v>0</v>
      </c>
      <c r="BJ191" s="19" t="s">
        <v>80</v>
      </c>
      <c r="BK191" s="187">
        <f>ROUND(I191*H191,2)</f>
        <v>0</v>
      </c>
      <c r="BL191" s="19" t="s">
        <v>206</v>
      </c>
      <c r="BM191" s="186" t="s">
        <v>1028</v>
      </c>
    </row>
    <row r="192" spans="1:65" s="2" customFormat="1" ht="11.25">
      <c r="A192" s="36"/>
      <c r="B192" s="37"/>
      <c r="C192" s="38"/>
      <c r="D192" s="188" t="s">
        <v>149</v>
      </c>
      <c r="E192" s="38"/>
      <c r="F192" s="189" t="s">
        <v>432</v>
      </c>
      <c r="G192" s="38"/>
      <c r="H192" s="38"/>
      <c r="I192" s="190"/>
      <c r="J192" s="38"/>
      <c r="K192" s="38"/>
      <c r="L192" s="41"/>
      <c r="M192" s="191"/>
      <c r="N192" s="192"/>
      <c r="O192" s="66"/>
      <c r="P192" s="66"/>
      <c r="Q192" s="66"/>
      <c r="R192" s="66"/>
      <c r="S192" s="66"/>
      <c r="T192" s="67"/>
      <c r="U192" s="36"/>
      <c r="V192" s="36"/>
      <c r="W192" s="36"/>
      <c r="X192" s="36"/>
      <c r="Y192" s="36"/>
      <c r="Z192" s="36"/>
      <c r="AA192" s="36"/>
      <c r="AB192" s="36"/>
      <c r="AC192" s="36"/>
      <c r="AD192" s="36"/>
      <c r="AE192" s="36"/>
      <c r="AT192" s="19" t="s">
        <v>149</v>
      </c>
      <c r="AU192" s="19" t="s">
        <v>82</v>
      </c>
    </row>
    <row r="193" spans="1:65" s="13" customFormat="1" ht="11.25">
      <c r="B193" s="194"/>
      <c r="C193" s="195"/>
      <c r="D193" s="188" t="s">
        <v>153</v>
      </c>
      <c r="E193" s="196" t="s">
        <v>19</v>
      </c>
      <c r="F193" s="197" t="s">
        <v>1029</v>
      </c>
      <c r="G193" s="195"/>
      <c r="H193" s="198">
        <v>650.48</v>
      </c>
      <c r="I193" s="199"/>
      <c r="J193" s="195"/>
      <c r="K193" s="195"/>
      <c r="L193" s="200"/>
      <c r="M193" s="201"/>
      <c r="N193" s="202"/>
      <c r="O193" s="202"/>
      <c r="P193" s="202"/>
      <c r="Q193" s="202"/>
      <c r="R193" s="202"/>
      <c r="S193" s="202"/>
      <c r="T193" s="203"/>
      <c r="AT193" s="204" t="s">
        <v>153</v>
      </c>
      <c r="AU193" s="204" t="s">
        <v>82</v>
      </c>
      <c r="AV193" s="13" t="s">
        <v>82</v>
      </c>
      <c r="AW193" s="13" t="s">
        <v>31</v>
      </c>
      <c r="AX193" s="13" t="s">
        <v>72</v>
      </c>
      <c r="AY193" s="204" t="s">
        <v>139</v>
      </c>
    </row>
    <row r="194" spans="1:65" s="15" customFormat="1" ht="11.25">
      <c r="B194" s="216"/>
      <c r="C194" s="217"/>
      <c r="D194" s="188" t="s">
        <v>153</v>
      </c>
      <c r="E194" s="218" t="s">
        <v>19</v>
      </c>
      <c r="F194" s="219" t="s">
        <v>1030</v>
      </c>
      <c r="G194" s="217"/>
      <c r="H194" s="218" t="s">
        <v>19</v>
      </c>
      <c r="I194" s="220"/>
      <c r="J194" s="217"/>
      <c r="K194" s="217"/>
      <c r="L194" s="221"/>
      <c r="M194" s="222"/>
      <c r="N194" s="223"/>
      <c r="O194" s="223"/>
      <c r="P194" s="223"/>
      <c r="Q194" s="223"/>
      <c r="R194" s="223"/>
      <c r="S194" s="223"/>
      <c r="T194" s="224"/>
      <c r="AT194" s="225" t="s">
        <v>153</v>
      </c>
      <c r="AU194" s="225" t="s">
        <v>82</v>
      </c>
      <c r="AV194" s="15" t="s">
        <v>80</v>
      </c>
      <c r="AW194" s="15" t="s">
        <v>31</v>
      </c>
      <c r="AX194" s="15" t="s">
        <v>72</v>
      </c>
      <c r="AY194" s="225" t="s">
        <v>139</v>
      </c>
    </row>
    <row r="195" spans="1:65" s="13" customFormat="1" ht="11.25">
      <c r="B195" s="194"/>
      <c r="C195" s="195"/>
      <c r="D195" s="188" t="s">
        <v>153</v>
      </c>
      <c r="E195" s="196" t="s">
        <v>19</v>
      </c>
      <c r="F195" s="197" t="s">
        <v>624</v>
      </c>
      <c r="G195" s="195"/>
      <c r="H195" s="198">
        <v>46</v>
      </c>
      <c r="I195" s="199"/>
      <c r="J195" s="195"/>
      <c r="K195" s="195"/>
      <c r="L195" s="200"/>
      <c r="M195" s="201"/>
      <c r="N195" s="202"/>
      <c r="O195" s="202"/>
      <c r="P195" s="202"/>
      <c r="Q195" s="202"/>
      <c r="R195" s="202"/>
      <c r="S195" s="202"/>
      <c r="T195" s="203"/>
      <c r="AT195" s="204" t="s">
        <v>153</v>
      </c>
      <c r="AU195" s="204" t="s">
        <v>82</v>
      </c>
      <c r="AV195" s="13" t="s">
        <v>82</v>
      </c>
      <c r="AW195" s="13" t="s">
        <v>31</v>
      </c>
      <c r="AX195" s="13" t="s">
        <v>72</v>
      </c>
      <c r="AY195" s="204" t="s">
        <v>139</v>
      </c>
    </row>
    <row r="196" spans="1:65" s="14" customFormat="1" ht="11.25">
      <c r="B196" s="205"/>
      <c r="C196" s="206"/>
      <c r="D196" s="188" t="s">
        <v>153</v>
      </c>
      <c r="E196" s="207" t="s">
        <v>19</v>
      </c>
      <c r="F196" s="208" t="s">
        <v>188</v>
      </c>
      <c r="G196" s="206"/>
      <c r="H196" s="209">
        <v>696.48</v>
      </c>
      <c r="I196" s="210"/>
      <c r="J196" s="206"/>
      <c r="K196" s="206"/>
      <c r="L196" s="211"/>
      <c r="M196" s="212"/>
      <c r="N196" s="213"/>
      <c r="O196" s="213"/>
      <c r="P196" s="213"/>
      <c r="Q196" s="213"/>
      <c r="R196" s="213"/>
      <c r="S196" s="213"/>
      <c r="T196" s="214"/>
      <c r="AT196" s="215" t="s">
        <v>153</v>
      </c>
      <c r="AU196" s="215" t="s">
        <v>82</v>
      </c>
      <c r="AV196" s="14" t="s">
        <v>147</v>
      </c>
      <c r="AW196" s="14" t="s">
        <v>31</v>
      </c>
      <c r="AX196" s="14" t="s">
        <v>80</v>
      </c>
      <c r="AY196" s="215" t="s">
        <v>139</v>
      </c>
    </row>
    <row r="197" spans="1:65" s="13" customFormat="1" ht="11.25">
      <c r="B197" s="194"/>
      <c r="C197" s="195"/>
      <c r="D197" s="188" t="s">
        <v>153</v>
      </c>
      <c r="E197" s="195"/>
      <c r="F197" s="197" t="s">
        <v>1031</v>
      </c>
      <c r="G197" s="195"/>
      <c r="H197" s="198">
        <v>800.952</v>
      </c>
      <c r="I197" s="199"/>
      <c r="J197" s="195"/>
      <c r="K197" s="195"/>
      <c r="L197" s="200"/>
      <c r="M197" s="201"/>
      <c r="N197" s="202"/>
      <c r="O197" s="202"/>
      <c r="P197" s="202"/>
      <c r="Q197" s="202"/>
      <c r="R197" s="202"/>
      <c r="S197" s="202"/>
      <c r="T197" s="203"/>
      <c r="AT197" s="204" t="s">
        <v>153</v>
      </c>
      <c r="AU197" s="204" t="s">
        <v>82</v>
      </c>
      <c r="AV197" s="13" t="s">
        <v>82</v>
      </c>
      <c r="AW197" s="13" t="s">
        <v>4</v>
      </c>
      <c r="AX197" s="13" t="s">
        <v>80</v>
      </c>
      <c r="AY197" s="204" t="s">
        <v>139</v>
      </c>
    </row>
    <row r="198" spans="1:65" s="2" customFormat="1" ht="14.45" customHeight="1">
      <c r="A198" s="36"/>
      <c r="B198" s="37"/>
      <c r="C198" s="175" t="s">
        <v>283</v>
      </c>
      <c r="D198" s="175" t="s">
        <v>142</v>
      </c>
      <c r="E198" s="176" t="s">
        <v>513</v>
      </c>
      <c r="F198" s="177" t="s">
        <v>514</v>
      </c>
      <c r="G198" s="178" t="s">
        <v>145</v>
      </c>
      <c r="H198" s="179">
        <v>513.24</v>
      </c>
      <c r="I198" s="180"/>
      <c r="J198" s="181">
        <f>ROUND(I198*H198,2)</f>
        <v>0</v>
      </c>
      <c r="K198" s="177" t="s">
        <v>146</v>
      </c>
      <c r="L198" s="41"/>
      <c r="M198" s="182" t="s">
        <v>19</v>
      </c>
      <c r="N198" s="183" t="s">
        <v>43</v>
      </c>
      <c r="O198" s="66"/>
      <c r="P198" s="184">
        <f>O198*H198</f>
        <v>0</v>
      </c>
      <c r="Q198" s="184">
        <v>1.3999999999999999E-4</v>
      </c>
      <c r="R198" s="184">
        <f>Q198*H198</f>
        <v>7.185359999999999E-2</v>
      </c>
      <c r="S198" s="184">
        <v>0</v>
      </c>
      <c r="T198" s="185">
        <f>S198*H198</f>
        <v>0</v>
      </c>
      <c r="U198" s="36"/>
      <c r="V198" s="36"/>
      <c r="W198" s="36"/>
      <c r="X198" s="36"/>
      <c r="Y198" s="36"/>
      <c r="Z198" s="36"/>
      <c r="AA198" s="36"/>
      <c r="AB198" s="36"/>
      <c r="AC198" s="36"/>
      <c r="AD198" s="36"/>
      <c r="AE198" s="36"/>
      <c r="AR198" s="186" t="s">
        <v>206</v>
      </c>
      <c r="AT198" s="186" t="s">
        <v>142</v>
      </c>
      <c r="AU198" s="186" t="s">
        <v>82</v>
      </c>
      <c r="AY198" s="19" t="s">
        <v>139</v>
      </c>
      <c r="BE198" s="187">
        <f>IF(N198="základní",J198,0)</f>
        <v>0</v>
      </c>
      <c r="BF198" s="187">
        <f>IF(N198="snížená",J198,0)</f>
        <v>0</v>
      </c>
      <c r="BG198" s="187">
        <f>IF(N198="zákl. přenesená",J198,0)</f>
        <v>0</v>
      </c>
      <c r="BH198" s="187">
        <f>IF(N198="sníž. přenesená",J198,0)</f>
        <v>0</v>
      </c>
      <c r="BI198" s="187">
        <f>IF(N198="nulová",J198,0)</f>
        <v>0</v>
      </c>
      <c r="BJ198" s="19" t="s">
        <v>80</v>
      </c>
      <c r="BK198" s="187">
        <f>ROUND(I198*H198,2)</f>
        <v>0</v>
      </c>
      <c r="BL198" s="19" t="s">
        <v>206</v>
      </c>
      <c r="BM198" s="186" t="s">
        <v>1032</v>
      </c>
    </row>
    <row r="199" spans="1:65" s="2" customFormat="1" ht="19.5">
      <c r="A199" s="36"/>
      <c r="B199" s="37"/>
      <c r="C199" s="38"/>
      <c r="D199" s="188" t="s">
        <v>149</v>
      </c>
      <c r="E199" s="38"/>
      <c r="F199" s="189" t="s">
        <v>516</v>
      </c>
      <c r="G199" s="38"/>
      <c r="H199" s="38"/>
      <c r="I199" s="190"/>
      <c r="J199" s="38"/>
      <c r="K199" s="38"/>
      <c r="L199" s="41"/>
      <c r="M199" s="191"/>
      <c r="N199" s="192"/>
      <c r="O199" s="66"/>
      <c r="P199" s="66"/>
      <c r="Q199" s="66"/>
      <c r="R199" s="66"/>
      <c r="S199" s="66"/>
      <c r="T199" s="67"/>
      <c r="U199" s="36"/>
      <c r="V199" s="36"/>
      <c r="W199" s="36"/>
      <c r="X199" s="36"/>
      <c r="Y199" s="36"/>
      <c r="Z199" s="36"/>
      <c r="AA199" s="36"/>
      <c r="AB199" s="36"/>
      <c r="AC199" s="36"/>
      <c r="AD199" s="36"/>
      <c r="AE199" s="36"/>
      <c r="AT199" s="19" t="s">
        <v>149</v>
      </c>
      <c r="AU199" s="19" t="s">
        <v>82</v>
      </c>
    </row>
    <row r="200" spans="1:65" s="2" customFormat="1" ht="68.25">
      <c r="A200" s="36"/>
      <c r="B200" s="37"/>
      <c r="C200" s="38"/>
      <c r="D200" s="188" t="s">
        <v>151</v>
      </c>
      <c r="E200" s="38"/>
      <c r="F200" s="193" t="s">
        <v>517</v>
      </c>
      <c r="G200" s="38"/>
      <c r="H200" s="38"/>
      <c r="I200" s="190"/>
      <c r="J200" s="38"/>
      <c r="K200" s="38"/>
      <c r="L200" s="41"/>
      <c r="M200" s="191"/>
      <c r="N200" s="192"/>
      <c r="O200" s="66"/>
      <c r="P200" s="66"/>
      <c r="Q200" s="66"/>
      <c r="R200" s="66"/>
      <c r="S200" s="66"/>
      <c r="T200" s="67"/>
      <c r="U200" s="36"/>
      <c r="V200" s="36"/>
      <c r="W200" s="36"/>
      <c r="X200" s="36"/>
      <c r="Y200" s="36"/>
      <c r="Z200" s="36"/>
      <c r="AA200" s="36"/>
      <c r="AB200" s="36"/>
      <c r="AC200" s="36"/>
      <c r="AD200" s="36"/>
      <c r="AE200" s="36"/>
      <c r="AT200" s="19" t="s">
        <v>151</v>
      </c>
      <c r="AU200" s="19" t="s">
        <v>82</v>
      </c>
    </row>
    <row r="201" spans="1:65" s="15" customFormat="1" ht="11.25">
      <c r="B201" s="216"/>
      <c r="C201" s="217"/>
      <c r="D201" s="188" t="s">
        <v>153</v>
      </c>
      <c r="E201" s="218" t="s">
        <v>19</v>
      </c>
      <c r="F201" s="219" t="s">
        <v>755</v>
      </c>
      <c r="G201" s="217"/>
      <c r="H201" s="218" t="s">
        <v>19</v>
      </c>
      <c r="I201" s="220"/>
      <c r="J201" s="217"/>
      <c r="K201" s="217"/>
      <c r="L201" s="221"/>
      <c r="M201" s="222"/>
      <c r="N201" s="223"/>
      <c r="O201" s="223"/>
      <c r="P201" s="223"/>
      <c r="Q201" s="223"/>
      <c r="R201" s="223"/>
      <c r="S201" s="223"/>
      <c r="T201" s="224"/>
      <c r="AT201" s="225" t="s">
        <v>153</v>
      </c>
      <c r="AU201" s="225" t="s">
        <v>82</v>
      </c>
      <c r="AV201" s="15" t="s">
        <v>80</v>
      </c>
      <c r="AW201" s="15" t="s">
        <v>31</v>
      </c>
      <c r="AX201" s="15" t="s">
        <v>72</v>
      </c>
      <c r="AY201" s="225" t="s">
        <v>139</v>
      </c>
    </row>
    <row r="202" spans="1:65" s="13" customFormat="1" ht="11.25">
      <c r="B202" s="194"/>
      <c r="C202" s="195"/>
      <c r="D202" s="188" t="s">
        <v>153</v>
      </c>
      <c r="E202" s="196" t="s">
        <v>19</v>
      </c>
      <c r="F202" s="197" t="s">
        <v>954</v>
      </c>
      <c r="G202" s="195"/>
      <c r="H202" s="198">
        <v>650.48</v>
      </c>
      <c r="I202" s="199"/>
      <c r="J202" s="195"/>
      <c r="K202" s="195"/>
      <c r="L202" s="200"/>
      <c r="M202" s="201"/>
      <c r="N202" s="202"/>
      <c r="O202" s="202"/>
      <c r="P202" s="202"/>
      <c r="Q202" s="202"/>
      <c r="R202" s="202"/>
      <c r="S202" s="202"/>
      <c r="T202" s="203"/>
      <c r="AT202" s="204" t="s">
        <v>153</v>
      </c>
      <c r="AU202" s="204" t="s">
        <v>82</v>
      </c>
      <c r="AV202" s="13" t="s">
        <v>82</v>
      </c>
      <c r="AW202" s="13" t="s">
        <v>31</v>
      </c>
      <c r="AX202" s="13" t="s">
        <v>72</v>
      </c>
      <c r="AY202" s="204" t="s">
        <v>139</v>
      </c>
    </row>
    <row r="203" spans="1:65" s="13" customFormat="1" ht="11.25">
      <c r="B203" s="194"/>
      <c r="C203" s="195"/>
      <c r="D203" s="188" t="s">
        <v>153</v>
      </c>
      <c r="E203" s="196" t="s">
        <v>19</v>
      </c>
      <c r="F203" s="197" t="s">
        <v>1033</v>
      </c>
      <c r="G203" s="195"/>
      <c r="H203" s="198">
        <v>-137.24</v>
      </c>
      <c r="I203" s="199"/>
      <c r="J203" s="195"/>
      <c r="K203" s="195"/>
      <c r="L203" s="200"/>
      <c r="M203" s="201"/>
      <c r="N203" s="202"/>
      <c r="O203" s="202"/>
      <c r="P203" s="202"/>
      <c r="Q203" s="202"/>
      <c r="R203" s="202"/>
      <c r="S203" s="202"/>
      <c r="T203" s="203"/>
      <c r="AT203" s="204" t="s">
        <v>153</v>
      </c>
      <c r="AU203" s="204" t="s">
        <v>82</v>
      </c>
      <c r="AV203" s="13" t="s">
        <v>82</v>
      </c>
      <c r="AW203" s="13" t="s">
        <v>31</v>
      </c>
      <c r="AX203" s="13" t="s">
        <v>72</v>
      </c>
      <c r="AY203" s="204" t="s">
        <v>139</v>
      </c>
    </row>
    <row r="204" spans="1:65" s="14" customFormat="1" ht="11.25">
      <c r="B204" s="205"/>
      <c r="C204" s="206"/>
      <c r="D204" s="188" t="s">
        <v>153</v>
      </c>
      <c r="E204" s="207" t="s">
        <v>19</v>
      </c>
      <c r="F204" s="208" t="s">
        <v>188</v>
      </c>
      <c r="G204" s="206"/>
      <c r="H204" s="209">
        <v>513.24</v>
      </c>
      <c r="I204" s="210"/>
      <c r="J204" s="206"/>
      <c r="K204" s="206"/>
      <c r="L204" s="211"/>
      <c r="M204" s="212"/>
      <c r="N204" s="213"/>
      <c r="O204" s="213"/>
      <c r="P204" s="213"/>
      <c r="Q204" s="213"/>
      <c r="R204" s="213"/>
      <c r="S204" s="213"/>
      <c r="T204" s="214"/>
      <c r="AT204" s="215" t="s">
        <v>153</v>
      </c>
      <c r="AU204" s="215" t="s">
        <v>82</v>
      </c>
      <c r="AV204" s="14" t="s">
        <v>147</v>
      </c>
      <c r="AW204" s="14" t="s">
        <v>31</v>
      </c>
      <c r="AX204" s="14" t="s">
        <v>80</v>
      </c>
      <c r="AY204" s="215" t="s">
        <v>139</v>
      </c>
    </row>
    <row r="205" spans="1:65" s="2" customFormat="1" ht="14.45" customHeight="1">
      <c r="A205" s="36"/>
      <c r="B205" s="37"/>
      <c r="C205" s="175" t="s">
        <v>7</v>
      </c>
      <c r="D205" s="175" t="s">
        <v>142</v>
      </c>
      <c r="E205" s="176" t="s">
        <v>520</v>
      </c>
      <c r="F205" s="177" t="s">
        <v>521</v>
      </c>
      <c r="G205" s="178" t="s">
        <v>145</v>
      </c>
      <c r="H205" s="179">
        <v>175.24</v>
      </c>
      <c r="I205" s="180"/>
      <c r="J205" s="181">
        <f>ROUND(I205*H205,2)</f>
        <v>0</v>
      </c>
      <c r="K205" s="177" t="s">
        <v>146</v>
      </c>
      <c r="L205" s="41"/>
      <c r="M205" s="182" t="s">
        <v>19</v>
      </c>
      <c r="N205" s="183" t="s">
        <v>43</v>
      </c>
      <c r="O205" s="66"/>
      <c r="P205" s="184">
        <f>O205*H205</f>
        <v>0</v>
      </c>
      <c r="Q205" s="184">
        <v>2.7999999999999998E-4</v>
      </c>
      <c r="R205" s="184">
        <f>Q205*H205</f>
        <v>4.9067199999999998E-2</v>
      </c>
      <c r="S205" s="184">
        <v>0</v>
      </c>
      <c r="T205" s="185">
        <f>S205*H205</f>
        <v>0</v>
      </c>
      <c r="U205" s="36"/>
      <c r="V205" s="36"/>
      <c r="W205" s="36"/>
      <c r="X205" s="36"/>
      <c r="Y205" s="36"/>
      <c r="Z205" s="36"/>
      <c r="AA205" s="36"/>
      <c r="AB205" s="36"/>
      <c r="AC205" s="36"/>
      <c r="AD205" s="36"/>
      <c r="AE205" s="36"/>
      <c r="AR205" s="186" t="s">
        <v>206</v>
      </c>
      <c r="AT205" s="186" t="s">
        <v>142</v>
      </c>
      <c r="AU205" s="186" t="s">
        <v>82</v>
      </c>
      <c r="AY205" s="19" t="s">
        <v>139</v>
      </c>
      <c r="BE205" s="187">
        <f>IF(N205="základní",J205,0)</f>
        <v>0</v>
      </c>
      <c r="BF205" s="187">
        <f>IF(N205="snížená",J205,0)</f>
        <v>0</v>
      </c>
      <c r="BG205" s="187">
        <f>IF(N205="zákl. přenesená",J205,0)</f>
        <v>0</v>
      </c>
      <c r="BH205" s="187">
        <f>IF(N205="sníž. přenesená",J205,0)</f>
        <v>0</v>
      </c>
      <c r="BI205" s="187">
        <f>IF(N205="nulová",J205,0)</f>
        <v>0</v>
      </c>
      <c r="BJ205" s="19" t="s">
        <v>80</v>
      </c>
      <c r="BK205" s="187">
        <f>ROUND(I205*H205,2)</f>
        <v>0</v>
      </c>
      <c r="BL205" s="19" t="s">
        <v>206</v>
      </c>
      <c r="BM205" s="186" t="s">
        <v>1034</v>
      </c>
    </row>
    <row r="206" spans="1:65" s="2" customFormat="1" ht="19.5">
      <c r="A206" s="36"/>
      <c r="B206" s="37"/>
      <c r="C206" s="38"/>
      <c r="D206" s="188" t="s">
        <v>149</v>
      </c>
      <c r="E206" s="38"/>
      <c r="F206" s="189" t="s">
        <v>523</v>
      </c>
      <c r="G206" s="38"/>
      <c r="H206" s="38"/>
      <c r="I206" s="190"/>
      <c r="J206" s="38"/>
      <c r="K206" s="38"/>
      <c r="L206" s="41"/>
      <c r="M206" s="191"/>
      <c r="N206" s="192"/>
      <c r="O206" s="66"/>
      <c r="P206" s="66"/>
      <c r="Q206" s="66"/>
      <c r="R206" s="66"/>
      <c r="S206" s="66"/>
      <c r="T206" s="67"/>
      <c r="U206" s="36"/>
      <c r="V206" s="36"/>
      <c r="W206" s="36"/>
      <c r="X206" s="36"/>
      <c r="Y206" s="36"/>
      <c r="Z206" s="36"/>
      <c r="AA206" s="36"/>
      <c r="AB206" s="36"/>
      <c r="AC206" s="36"/>
      <c r="AD206" s="36"/>
      <c r="AE206" s="36"/>
      <c r="AT206" s="19" t="s">
        <v>149</v>
      </c>
      <c r="AU206" s="19" t="s">
        <v>82</v>
      </c>
    </row>
    <row r="207" spans="1:65" s="2" customFormat="1" ht="68.25">
      <c r="A207" s="36"/>
      <c r="B207" s="37"/>
      <c r="C207" s="38"/>
      <c r="D207" s="188" t="s">
        <v>151</v>
      </c>
      <c r="E207" s="38"/>
      <c r="F207" s="193" t="s">
        <v>517</v>
      </c>
      <c r="G207" s="38"/>
      <c r="H207" s="38"/>
      <c r="I207" s="190"/>
      <c r="J207" s="38"/>
      <c r="K207" s="38"/>
      <c r="L207" s="41"/>
      <c r="M207" s="191"/>
      <c r="N207" s="192"/>
      <c r="O207" s="66"/>
      <c r="P207" s="66"/>
      <c r="Q207" s="66"/>
      <c r="R207" s="66"/>
      <c r="S207" s="66"/>
      <c r="T207" s="67"/>
      <c r="U207" s="36"/>
      <c r="V207" s="36"/>
      <c r="W207" s="36"/>
      <c r="X207" s="36"/>
      <c r="Y207" s="36"/>
      <c r="Z207" s="36"/>
      <c r="AA207" s="36"/>
      <c r="AB207" s="36"/>
      <c r="AC207" s="36"/>
      <c r="AD207" s="36"/>
      <c r="AE207" s="36"/>
      <c r="AT207" s="19" t="s">
        <v>151</v>
      </c>
      <c r="AU207" s="19" t="s">
        <v>82</v>
      </c>
    </row>
    <row r="208" spans="1:65" s="15" customFormat="1" ht="11.25">
      <c r="B208" s="216"/>
      <c r="C208" s="217"/>
      <c r="D208" s="188" t="s">
        <v>153</v>
      </c>
      <c r="E208" s="218" t="s">
        <v>19</v>
      </c>
      <c r="F208" s="219" t="s">
        <v>1035</v>
      </c>
      <c r="G208" s="217"/>
      <c r="H208" s="218" t="s">
        <v>19</v>
      </c>
      <c r="I208" s="220"/>
      <c r="J208" s="217"/>
      <c r="K208" s="217"/>
      <c r="L208" s="221"/>
      <c r="M208" s="222"/>
      <c r="N208" s="223"/>
      <c r="O208" s="223"/>
      <c r="P208" s="223"/>
      <c r="Q208" s="223"/>
      <c r="R208" s="223"/>
      <c r="S208" s="223"/>
      <c r="T208" s="224"/>
      <c r="AT208" s="225" t="s">
        <v>153</v>
      </c>
      <c r="AU208" s="225" t="s">
        <v>82</v>
      </c>
      <c r="AV208" s="15" t="s">
        <v>80</v>
      </c>
      <c r="AW208" s="15" t="s">
        <v>31</v>
      </c>
      <c r="AX208" s="15" t="s">
        <v>72</v>
      </c>
      <c r="AY208" s="225" t="s">
        <v>139</v>
      </c>
    </row>
    <row r="209" spans="1:65" s="13" customFormat="1" ht="11.25">
      <c r="B209" s="194"/>
      <c r="C209" s="195"/>
      <c r="D209" s="188" t="s">
        <v>153</v>
      </c>
      <c r="E209" s="196" t="s">
        <v>19</v>
      </c>
      <c r="F209" s="197" t="s">
        <v>1036</v>
      </c>
      <c r="G209" s="195"/>
      <c r="H209" s="198">
        <v>129.24</v>
      </c>
      <c r="I209" s="199"/>
      <c r="J209" s="195"/>
      <c r="K209" s="195"/>
      <c r="L209" s="200"/>
      <c r="M209" s="201"/>
      <c r="N209" s="202"/>
      <c r="O209" s="202"/>
      <c r="P209" s="202"/>
      <c r="Q209" s="202"/>
      <c r="R209" s="202"/>
      <c r="S209" s="202"/>
      <c r="T209" s="203"/>
      <c r="AT209" s="204" t="s">
        <v>153</v>
      </c>
      <c r="AU209" s="204" t="s">
        <v>82</v>
      </c>
      <c r="AV209" s="13" t="s">
        <v>82</v>
      </c>
      <c r="AW209" s="13" t="s">
        <v>31</v>
      </c>
      <c r="AX209" s="13" t="s">
        <v>72</v>
      </c>
      <c r="AY209" s="204" t="s">
        <v>139</v>
      </c>
    </row>
    <row r="210" spans="1:65" s="15" customFormat="1" ht="11.25">
      <c r="B210" s="216"/>
      <c r="C210" s="217"/>
      <c r="D210" s="188" t="s">
        <v>153</v>
      </c>
      <c r="E210" s="218" t="s">
        <v>19</v>
      </c>
      <c r="F210" s="219" t="s">
        <v>1030</v>
      </c>
      <c r="G210" s="217"/>
      <c r="H210" s="218" t="s">
        <v>19</v>
      </c>
      <c r="I210" s="220"/>
      <c r="J210" s="217"/>
      <c r="K210" s="217"/>
      <c r="L210" s="221"/>
      <c r="M210" s="222"/>
      <c r="N210" s="223"/>
      <c r="O210" s="223"/>
      <c r="P210" s="223"/>
      <c r="Q210" s="223"/>
      <c r="R210" s="223"/>
      <c r="S210" s="223"/>
      <c r="T210" s="224"/>
      <c r="AT210" s="225" t="s">
        <v>153</v>
      </c>
      <c r="AU210" s="225" t="s">
        <v>82</v>
      </c>
      <c r="AV210" s="15" t="s">
        <v>80</v>
      </c>
      <c r="AW210" s="15" t="s">
        <v>31</v>
      </c>
      <c r="AX210" s="15" t="s">
        <v>72</v>
      </c>
      <c r="AY210" s="225" t="s">
        <v>139</v>
      </c>
    </row>
    <row r="211" spans="1:65" s="13" customFormat="1" ht="11.25">
      <c r="B211" s="194"/>
      <c r="C211" s="195"/>
      <c r="D211" s="188" t="s">
        <v>153</v>
      </c>
      <c r="E211" s="196" t="s">
        <v>19</v>
      </c>
      <c r="F211" s="197" t="s">
        <v>624</v>
      </c>
      <c r="G211" s="195"/>
      <c r="H211" s="198">
        <v>46</v>
      </c>
      <c r="I211" s="199"/>
      <c r="J211" s="195"/>
      <c r="K211" s="195"/>
      <c r="L211" s="200"/>
      <c r="M211" s="201"/>
      <c r="N211" s="202"/>
      <c r="O211" s="202"/>
      <c r="P211" s="202"/>
      <c r="Q211" s="202"/>
      <c r="R211" s="202"/>
      <c r="S211" s="202"/>
      <c r="T211" s="203"/>
      <c r="AT211" s="204" t="s">
        <v>153</v>
      </c>
      <c r="AU211" s="204" t="s">
        <v>82</v>
      </c>
      <c r="AV211" s="13" t="s">
        <v>82</v>
      </c>
      <c r="AW211" s="13" t="s">
        <v>31</v>
      </c>
      <c r="AX211" s="13" t="s">
        <v>72</v>
      </c>
      <c r="AY211" s="204" t="s">
        <v>139</v>
      </c>
    </row>
    <row r="212" spans="1:65" s="14" customFormat="1" ht="11.25">
      <c r="B212" s="205"/>
      <c r="C212" s="206"/>
      <c r="D212" s="188" t="s">
        <v>153</v>
      </c>
      <c r="E212" s="207" t="s">
        <v>19</v>
      </c>
      <c r="F212" s="208" t="s">
        <v>188</v>
      </c>
      <c r="G212" s="206"/>
      <c r="H212" s="209">
        <v>175.24</v>
      </c>
      <c r="I212" s="210"/>
      <c r="J212" s="206"/>
      <c r="K212" s="206"/>
      <c r="L212" s="211"/>
      <c r="M212" s="212"/>
      <c r="N212" s="213"/>
      <c r="O212" s="213"/>
      <c r="P212" s="213"/>
      <c r="Q212" s="213"/>
      <c r="R212" s="213"/>
      <c r="S212" s="213"/>
      <c r="T212" s="214"/>
      <c r="AT212" s="215" t="s">
        <v>153</v>
      </c>
      <c r="AU212" s="215" t="s">
        <v>82</v>
      </c>
      <c r="AV212" s="14" t="s">
        <v>147</v>
      </c>
      <c r="AW212" s="14" t="s">
        <v>31</v>
      </c>
      <c r="AX212" s="14" t="s">
        <v>80</v>
      </c>
      <c r="AY212" s="215" t="s">
        <v>139</v>
      </c>
    </row>
    <row r="213" spans="1:65" s="2" customFormat="1" ht="14.45" customHeight="1">
      <c r="A213" s="36"/>
      <c r="B213" s="37"/>
      <c r="C213" s="175" t="s">
        <v>294</v>
      </c>
      <c r="D213" s="175" t="s">
        <v>142</v>
      </c>
      <c r="E213" s="176" t="s">
        <v>527</v>
      </c>
      <c r="F213" s="177" t="s">
        <v>528</v>
      </c>
      <c r="G213" s="178" t="s">
        <v>145</v>
      </c>
      <c r="H213" s="179">
        <v>8</v>
      </c>
      <c r="I213" s="180"/>
      <c r="J213" s="181">
        <f>ROUND(I213*H213,2)</f>
        <v>0</v>
      </c>
      <c r="K213" s="177" t="s">
        <v>146</v>
      </c>
      <c r="L213" s="41"/>
      <c r="M213" s="182" t="s">
        <v>19</v>
      </c>
      <c r="N213" s="183" t="s">
        <v>43</v>
      </c>
      <c r="O213" s="66"/>
      <c r="P213" s="184">
        <f>O213*H213</f>
        <v>0</v>
      </c>
      <c r="Q213" s="184">
        <v>4.2999999999999999E-4</v>
      </c>
      <c r="R213" s="184">
        <f>Q213*H213</f>
        <v>3.4399999999999999E-3</v>
      </c>
      <c r="S213" s="184">
        <v>0</v>
      </c>
      <c r="T213" s="185">
        <f>S213*H213</f>
        <v>0</v>
      </c>
      <c r="U213" s="36"/>
      <c r="V213" s="36"/>
      <c r="W213" s="36"/>
      <c r="X213" s="36"/>
      <c r="Y213" s="36"/>
      <c r="Z213" s="36"/>
      <c r="AA213" s="36"/>
      <c r="AB213" s="36"/>
      <c r="AC213" s="36"/>
      <c r="AD213" s="36"/>
      <c r="AE213" s="36"/>
      <c r="AR213" s="186" t="s">
        <v>206</v>
      </c>
      <c r="AT213" s="186" t="s">
        <v>142</v>
      </c>
      <c r="AU213" s="186" t="s">
        <v>82</v>
      </c>
      <c r="AY213" s="19" t="s">
        <v>139</v>
      </c>
      <c r="BE213" s="187">
        <f>IF(N213="základní",J213,0)</f>
        <v>0</v>
      </c>
      <c r="BF213" s="187">
        <f>IF(N213="snížená",J213,0)</f>
        <v>0</v>
      </c>
      <c r="BG213" s="187">
        <f>IF(N213="zákl. přenesená",J213,0)</f>
        <v>0</v>
      </c>
      <c r="BH213" s="187">
        <f>IF(N213="sníž. přenesená",J213,0)</f>
        <v>0</v>
      </c>
      <c r="BI213" s="187">
        <f>IF(N213="nulová",J213,0)</f>
        <v>0</v>
      </c>
      <c r="BJ213" s="19" t="s">
        <v>80</v>
      </c>
      <c r="BK213" s="187">
        <f>ROUND(I213*H213,2)</f>
        <v>0</v>
      </c>
      <c r="BL213" s="19" t="s">
        <v>206</v>
      </c>
      <c r="BM213" s="186" t="s">
        <v>1037</v>
      </c>
    </row>
    <row r="214" spans="1:65" s="2" customFormat="1" ht="19.5">
      <c r="A214" s="36"/>
      <c r="B214" s="37"/>
      <c r="C214" s="38"/>
      <c r="D214" s="188" t="s">
        <v>149</v>
      </c>
      <c r="E214" s="38"/>
      <c r="F214" s="189" t="s">
        <v>530</v>
      </c>
      <c r="G214" s="38"/>
      <c r="H214" s="38"/>
      <c r="I214" s="190"/>
      <c r="J214" s="38"/>
      <c r="K214" s="38"/>
      <c r="L214" s="41"/>
      <c r="M214" s="191"/>
      <c r="N214" s="192"/>
      <c r="O214" s="66"/>
      <c r="P214" s="66"/>
      <c r="Q214" s="66"/>
      <c r="R214" s="66"/>
      <c r="S214" s="66"/>
      <c r="T214" s="67"/>
      <c r="U214" s="36"/>
      <c r="V214" s="36"/>
      <c r="W214" s="36"/>
      <c r="X214" s="36"/>
      <c r="Y214" s="36"/>
      <c r="Z214" s="36"/>
      <c r="AA214" s="36"/>
      <c r="AB214" s="36"/>
      <c r="AC214" s="36"/>
      <c r="AD214" s="36"/>
      <c r="AE214" s="36"/>
      <c r="AT214" s="19" t="s">
        <v>149</v>
      </c>
      <c r="AU214" s="19" t="s">
        <v>82</v>
      </c>
    </row>
    <row r="215" spans="1:65" s="2" customFormat="1" ht="68.25">
      <c r="A215" s="36"/>
      <c r="B215" s="37"/>
      <c r="C215" s="38"/>
      <c r="D215" s="188" t="s">
        <v>151</v>
      </c>
      <c r="E215" s="38"/>
      <c r="F215" s="193" t="s">
        <v>517</v>
      </c>
      <c r="G215" s="38"/>
      <c r="H215" s="38"/>
      <c r="I215" s="190"/>
      <c r="J215" s="38"/>
      <c r="K215" s="38"/>
      <c r="L215" s="41"/>
      <c r="M215" s="191"/>
      <c r="N215" s="192"/>
      <c r="O215" s="66"/>
      <c r="P215" s="66"/>
      <c r="Q215" s="66"/>
      <c r="R215" s="66"/>
      <c r="S215" s="66"/>
      <c r="T215" s="67"/>
      <c r="U215" s="36"/>
      <c r="V215" s="36"/>
      <c r="W215" s="36"/>
      <c r="X215" s="36"/>
      <c r="Y215" s="36"/>
      <c r="Z215" s="36"/>
      <c r="AA215" s="36"/>
      <c r="AB215" s="36"/>
      <c r="AC215" s="36"/>
      <c r="AD215" s="36"/>
      <c r="AE215" s="36"/>
      <c r="AT215" s="19" t="s">
        <v>151</v>
      </c>
      <c r="AU215" s="19" t="s">
        <v>82</v>
      </c>
    </row>
    <row r="216" spans="1:65" s="13" customFormat="1" ht="11.25">
      <c r="B216" s="194"/>
      <c r="C216" s="195"/>
      <c r="D216" s="188" t="s">
        <v>153</v>
      </c>
      <c r="E216" s="196" t="s">
        <v>19</v>
      </c>
      <c r="F216" s="197" t="s">
        <v>828</v>
      </c>
      <c r="G216" s="195"/>
      <c r="H216" s="198">
        <v>8</v>
      </c>
      <c r="I216" s="199"/>
      <c r="J216" s="195"/>
      <c r="K216" s="195"/>
      <c r="L216" s="200"/>
      <c r="M216" s="201"/>
      <c r="N216" s="202"/>
      <c r="O216" s="202"/>
      <c r="P216" s="202"/>
      <c r="Q216" s="202"/>
      <c r="R216" s="202"/>
      <c r="S216" s="202"/>
      <c r="T216" s="203"/>
      <c r="AT216" s="204" t="s">
        <v>153</v>
      </c>
      <c r="AU216" s="204" t="s">
        <v>82</v>
      </c>
      <c r="AV216" s="13" t="s">
        <v>82</v>
      </c>
      <c r="AW216" s="13" t="s">
        <v>31</v>
      </c>
      <c r="AX216" s="13" t="s">
        <v>72</v>
      </c>
      <c r="AY216" s="204" t="s">
        <v>139</v>
      </c>
    </row>
    <row r="217" spans="1:65" s="14" customFormat="1" ht="11.25">
      <c r="B217" s="205"/>
      <c r="C217" s="206"/>
      <c r="D217" s="188" t="s">
        <v>153</v>
      </c>
      <c r="E217" s="207" t="s">
        <v>19</v>
      </c>
      <c r="F217" s="208" t="s">
        <v>188</v>
      </c>
      <c r="G217" s="206"/>
      <c r="H217" s="209">
        <v>8</v>
      </c>
      <c r="I217" s="210"/>
      <c r="J217" s="206"/>
      <c r="K217" s="206"/>
      <c r="L217" s="211"/>
      <c r="M217" s="212"/>
      <c r="N217" s="213"/>
      <c r="O217" s="213"/>
      <c r="P217" s="213"/>
      <c r="Q217" s="213"/>
      <c r="R217" s="213"/>
      <c r="S217" s="213"/>
      <c r="T217" s="214"/>
      <c r="AT217" s="215" t="s">
        <v>153</v>
      </c>
      <c r="AU217" s="215" t="s">
        <v>82</v>
      </c>
      <c r="AV217" s="14" t="s">
        <v>147</v>
      </c>
      <c r="AW217" s="14" t="s">
        <v>31</v>
      </c>
      <c r="AX217" s="14" t="s">
        <v>80</v>
      </c>
      <c r="AY217" s="215" t="s">
        <v>139</v>
      </c>
    </row>
    <row r="218" spans="1:65" s="2" customFormat="1" ht="14.45" customHeight="1">
      <c r="A218" s="36"/>
      <c r="B218" s="37"/>
      <c r="C218" s="175" t="s">
        <v>298</v>
      </c>
      <c r="D218" s="175" t="s">
        <v>142</v>
      </c>
      <c r="E218" s="176" t="s">
        <v>227</v>
      </c>
      <c r="F218" s="177" t="s">
        <v>228</v>
      </c>
      <c r="G218" s="178" t="s">
        <v>145</v>
      </c>
      <c r="H218" s="179">
        <v>724.43700000000001</v>
      </c>
      <c r="I218" s="180"/>
      <c r="J218" s="181">
        <f>ROUND(I218*H218,2)</f>
        <v>0</v>
      </c>
      <c r="K218" s="177" t="s">
        <v>146</v>
      </c>
      <c r="L218" s="41"/>
      <c r="M218" s="182" t="s">
        <v>19</v>
      </c>
      <c r="N218" s="183" t="s">
        <v>43</v>
      </c>
      <c r="O218" s="66"/>
      <c r="P218" s="184">
        <f>O218*H218</f>
        <v>0</v>
      </c>
      <c r="Q218" s="184">
        <v>0</v>
      </c>
      <c r="R218" s="184">
        <f>Q218*H218</f>
        <v>0</v>
      </c>
      <c r="S218" s="184">
        <v>0</v>
      </c>
      <c r="T218" s="185">
        <f>S218*H218</f>
        <v>0</v>
      </c>
      <c r="U218" s="36"/>
      <c r="V218" s="36"/>
      <c r="W218" s="36"/>
      <c r="X218" s="36"/>
      <c r="Y218" s="36"/>
      <c r="Z218" s="36"/>
      <c r="AA218" s="36"/>
      <c r="AB218" s="36"/>
      <c r="AC218" s="36"/>
      <c r="AD218" s="36"/>
      <c r="AE218" s="36"/>
      <c r="AR218" s="186" t="s">
        <v>206</v>
      </c>
      <c r="AT218" s="186" t="s">
        <v>142</v>
      </c>
      <c r="AU218" s="186" t="s">
        <v>82</v>
      </c>
      <c r="AY218" s="19" t="s">
        <v>139</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206</v>
      </c>
      <c r="BM218" s="186" t="s">
        <v>1038</v>
      </c>
    </row>
    <row r="219" spans="1:65" s="2" customFormat="1" ht="11.25">
      <c r="A219" s="36"/>
      <c r="B219" s="37"/>
      <c r="C219" s="38"/>
      <c r="D219" s="188" t="s">
        <v>149</v>
      </c>
      <c r="E219" s="38"/>
      <c r="F219" s="189" t="s">
        <v>230</v>
      </c>
      <c r="G219" s="38"/>
      <c r="H219" s="38"/>
      <c r="I219" s="190"/>
      <c r="J219" s="38"/>
      <c r="K219" s="38"/>
      <c r="L219" s="41"/>
      <c r="M219" s="191"/>
      <c r="N219" s="192"/>
      <c r="O219" s="66"/>
      <c r="P219" s="66"/>
      <c r="Q219" s="66"/>
      <c r="R219" s="66"/>
      <c r="S219" s="66"/>
      <c r="T219" s="67"/>
      <c r="U219" s="36"/>
      <c r="V219" s="36"/>
      <c r="W219" s="36"/>
      <c r="X219" s="36"/>
      <c r="Y219" s="36"/>
      <c r="Z219" s="36"/>
      <c r="AA219" s="36"/>
      <c r="AB219" s="36"/>
      <c r="AC219" s="36"/>
      <c r="AD219" s="36"/>
      <c r="AE219" s="36"/>
      <c r="AT219" s="19" t="s">
        <v>149</v>
      </c>
      <c r="AU219" s="19" t="s">
        <v>82</v>
      </c>
    </row>
    <row r="220" spans="1:65" s="2" customFormat="1" ht="39">
      <c r="A220" s="36"/>
      <c r="B220" s="37"/>
      <c r="C220" s="38"/>
      <c r="D220" s="188" t="s">
        <v>151</v>
      </c>
      <c r="E220" s="38"/>
      <c r="F220" s="193" t="s">
        <v>231</v>
      </c>
      <c r="G220" s="38"/>
      <c r="H220" s="38"/>
      <c r="I220" s="190"/>
      <c r="J220" s="38"/>
      <c r="K220" s="38"/>
      <c r="L220" s="41"/>
      <c r="M220" s="191"/>
      <c r="N220" s="192"/>
      <c r="O220" s="66"/>
      <c r="P220" s="66"/>
      <c r="Q220" s="66"/>
      <c r="R220" s="66"/>
      <c r="S220" s="66"/>
      <c r="T220" s="67"/>
      <c r="U220" s="36"/>
      <c r="V220" s="36"/>
      <c r="W220" s="36"/>
      <c r="X220" s="36"/>
      <c r="Y220" s="36"/>
      <c r="Z220" s="36"/>
      <c r="AA220" s="36"/>
      <c r="AB220" s="36"/>
      <c r="AC220" s="36"/>
      <c r="AD220" s="36"/>
      <c r="AE220" s="36"/>
      <c r="AT220" s="19" t="s">
        <v>151</v>
      </c>
      <c r="AU220" s="19" t="s">
        <v>82</v>
      </c>
    </row>
    <row r="221" spans="1:65" s="15" customFormat="1" ht="11.25">
      <c r="B221" s="216"/>
      <c r="C221" s="217"/>
      <c r="D221" s="188" t="s">
        <v>153</v>
      </c>
      <c r="E221" s="218" t="s">
        <v>19</v>
      </c>
      <c r="F221" s="219" t="s">
        <v>1039</v>
      </c>
      <c r="G221" s="217"/>
      <c r="H221" s="218" t="s">
        <v>19</v>
      </c>
      <c r="I221" s="220"/>
      <c r="J221" s="217"/>
      <c r="K221" s="217"/>
      <c r="L221" s="221"/>
      <c r="M221" s="222"/>
      <c r="N221" s="223"/>
      <c r="O221" s="223"/>
      <c r="P221" s="223"/>
      <c r="Q221" s="223"/>
      <c r="R221" s="223"/>
      <c r="S221" s="223"/>
      <c r="T221" s="224"/>
      <c r="AT221" s="225" t="s">
        <v>153</v>
      </c>
      <c r="AU221" s="225" t="s">
        <v>82</v>
      </c>
      <c r="AV221" s="15" t="s">
        <v>80</v>
      </c>
      <c r="AW221" s="15" t="s">
        <v>31</v>
      </c>
      <c r="AX221" s="15" t="s">
        <v>72</v>
      </c>
      <c r="AY221" s="225" t="s">
        <v>139</v>
      </c>
    </row>
    <row r="222" spans="1:65" s="13" customFormat="1" ht="11.25">
      <c r="B222" s="194"/>
      <c r="C222" s="195"/>
      <c r="D222" s="188" t="s">
        <v>153</v>
      </c>
      <c r="E222" s="196" t="s">
        <v>19</v>
      </c>
      <c r="F222" s="197" t="s">
        <v>1029</v>
      </c>
      <c r="G222" s="195"/>
      <c r="H222" s="198">
        <v>650.48</v>
      </c>
      <c r="I222" s="199"/>
      <c r="J222" s="195"/>
      <c r="K222" s="195"/>
      <c r="L222" s="200"/>
      <c r="M222" s="201"/>
      <c r="N222" s="202"/>
      <c r="O222" s="202"/>
      <c r="P222" s="202"/>
      <c r="Q222" s="202"/>
      <c r="R222" s="202"/>
      <c r="S222" s="202"/>
      <c r="T222" s="203"/>
      <c r="AT222" s="204" t="s">
        <v>153</v>
      </c>
      <c r="AU222" s="204" t="s">
        <v>82</v>
      </c>
      <c r="AV222" s="13" t="s">
        <v>82</v>
      </c>
      <c r="AW222" s="13" t="s">
        <v>31</v>
      </c>
      <c r="AX222" s="13" t="s">
        <v>72</v>
      </c>
      <c r="AY222" s="204" t="s">
        <v>139</v>
      </c>
    </row>
    <row r="223" spans="1:65" s="15" customFormat="1" ht="11.25">
      <c r="B223" s="216"/>
      <c r="C223" s="217"/>
      <c r="D223" s="188" t="s">
        <v>153</v>
      </c>
      <c r="E223" s="218" t="s">
        <v>19</v>
      </c>
      <c r="F223" s="219" t="s">
        <v>1030</v>
      </c>
      <c r="G223" s="217"/>
      <c r="H223" s="218" t="s">
        <v>19</v>
      </c>
      <c r="I223" s="220"/>
      <c r="J223" s="217"/>
      <c r="K223" s="217"/>
      <c r="L223" s="221"/>
      <c r="M223" s="222"/>
      <c r="N223" s="223"/>
      <c r="O223" s="223"/>
      <c r="P223" s="223"/>
      <c r="Q223" s="223"/>
      <c r="R223" s="223"/>
      <c r="S223" s="223"/>
      <c r="T223" s="224"/>
      <c r="AT223" s="225" t="s">
        <v>153</v>
      </c>
      <c r="AU223" s="225" t="s">
        <v>82</v>
      </c>
      <c r="AV223" s="15" t="s">
        <v>80</v>
      </c>
      <c r="AW223" s="15" t="s">
        <v>31</v>
      </c>
      <c r="AX223" s="15" t="s">
        <v>72</v>
      </c>
      <c r="AY223" s="225" t="s">
        <v>139</v>
      </c>
    </row>
    <row r="224" spans="1:65" s="13" customFormat="1" ht="11.25">
      <c r="B224" s="194"/>
      <c r="C224" s="195"/>
      <c r="D224" s="188" t="s">
        <v>153</v>
      </c>
      <c r="E224" s="196" t="s">
        <v>19</v>
      </c>
      <c r="F224" s="197" t="s">
        <v>624</v>
      </c>
      <c r="G224" s="195"/>
      <c r="H224" s="198">
        <v>46</v>
      </c>
      <c r="I224" s="199"/>
      <c r="J224" s="195"/>
      <c r="K224" s="195"/>
      <c r="L224" s="200"/>
      <c r="M224" s="201"/>
      <c r="N224" s="202"/>
      <c r="O224" s="202"/>
      <c r="P224" s="202"/>
      <c r="Q224" s="202"/>
      <c r="R224" s="202"/>
      <c r="S224" s="202"/>
      <c r="T224" s="203"/>
      <c r="AT224" s="204" t="s">
        <v>153</v>
      </c>
      <c r="AU224" s="204" t="s">
        <v>82</v>
      </c>
      <c r="AV224" s="13" t="s">
        <v>82</v>
      </c>
      <c r="AW224" s="13" t="s">
        <v>31</v>
      </c>
      <c r="AX224" s="13" t="s">
        <v>72</v>
      </c>
      <c r="AY224" s="204" t="s">
        <v>139</v>
      </c>
    </row>
    <row r="225" spans="1:65" s="15" customFormat="1" ht="11.25">
      <c r="B225" s="216"/>
      <c r="C225" s="217"/>
      <c r="D225" s="188" t="s">
        <v>153</v>
      </c>
      <c r="E225" s="218" t="s">
        <v>19</v>
      </c>
      <c r="F225" s="219" t="s">
        <v>1040</v>
      </c>
      <c r="G225" s="217"/>
      <c r="H225" s="218" t="s">
        <v>19</v>
      </c>
      <c r="I225" s="220"/>
      <c r="J225" s="217"/>
      <c r="K225" s="217"/>
      <c r="L225" s="221"/>
      <c r="M225" s="222"/>
      <c r="N225" s="223"/>
      <c r="O225" s="223"/>
      <c r="P225" s="223"/>
      <c r="Q225" s="223"/>
      <c r="R225" s="223"/>
      <c r="S225" s="223"/>
      <c r="T225" s="224"/>
      <c r="AT225" s="225" t="s">
        <v>153</v>
      </c>
      <c r="AU225" s="225" t="s">
        <v>82</v>
      </c>
      <c r="AV225" s="15" t="s">
        <v>80</v>
      </c>
      <c r="AW225" s="15" t="s">
        <v>31</v>
      </c>
      <c r="AX225" s="15" t="s">
        <v>72</v>
      </c>
      <c r="AY225" s="225" t="s">
        <v>139</v>
      </c>
    </row>
    <row r="226" spans="1:65" s="13" customFormat="1" ht="11.25">
      <c r="B226" s="194"/>
      <c r="C226" s="195"/>
      <c r="D226" s="188" t="s">
        <v>153</v>
      </c>
      <c r="E226" s="196" t="s">
        <v>19</v>
      </c>
      <c r="F226" s="197" t="s">
        <v>1041</v>
      </c>
      <c r="G226" s="195"/>
      <c r="H226" s="198">
        <v>15.802</v>
      </c>
      <c r="I226" s="199"/>
      <c r="J226" s="195"/>
      <c r="K226" s="195"/>
      <c r="L226" s="200"/>
      <c r="M226" s="201"/>
      <c r="N226" s="202"/>
      <c r="O226" s="202"/>
      <c r="P226" s="202"/>
      <c r="Q226" s="202"/>
      <c r="R226" s="202"/>
      <c r="S226" s="202"/>
      <c r="T226" s="203"/>
      <c r="AT226" s="204" t="s">
        <v>153</v>
      </c>
      <c r="AU226" s="204" t="s">
        <v>82</v>
      </c>
      <c r="AV226" s="13" t="s">
        <v>82</v>
      </c>
      <c r="AW226" s="13" t="s">
        <v>31</v>
      </c>
      <c r="AX226" s="13" t="s">
        <v>72</v>
      </c>
      <c r="AY226" s="204" t="s">
        <v>139</v>
      </c>
    </row>
    <row r="227" spans="1:65" s="13" customFormat="1" ht="11.25">
      <c r="B227" s="194"/>
      <c r="C227" s="195"/>
      <c r="D227" s="188" t="s">
        <v>153</v>
      </c>
      <c r="E227" s="196" t="s">
        <v>19</v>
      </c>
      <c r="F227" s="197" t="s">
        <v>1042</v>
      </c>
      <c r="G227" s="195"/>
      <c r="H227" s="198">
        <v>12.154999999999999</v>
      </c>
      <c r="I227" s="199"/>
      <c r="J227" s="195"/>
      <c r="K227" s="195"/>
      <c r="L227" s="200"/>
      <c r="M227" s="201"/>
      <c r="N227" s="202"/>
      <c r="O227" s="202"/>
      <c r="P227" s="202"/>
      <c r="Q227" s="202"/>
      <c r="R227" s="202"/>
      <c r="S227" s="202"/>
      <c r="T227" s="203"/>
      <c r="AT227" s="204" t="s">
        <v>153</v>
      </c>
      <c r="AU227" s="204" t="s">
        <v>82</v>
      </c>
      <c r="AV227" s="13" t="s">
        <v>82</v>
      </c>
      <c r="AW227" s="13" t="s">
        <v>31</v>
      </c>
      <c r="AX227" s="13" t="s">
        <v>72</v>
      </c>
      <c r="AY227" s="204" t="s">
        <v>139</v>
      </c>
    </row>
    <row r="228" spans="1:65" s="14" customFormat="1" ht="11.25">
      <c r="B228" s="205"/>
      <c r="C228" s="206"/>
      <c r="D228" s="188" t="s">
        <v>153</v>
      </c>
      <c r="E228" s="207" t="s">
        <v>19</v>
      </c>
      <c r="F228" s="208" t="s">
        <v>188</v>
      </c>
      <c r="G228" s="206"/>
      <c r="H228" s="209">
        <v>724.43700000000001</v>
      </c>
      <c r="I228" s="210"/>
      <c r="J228" s="206"/>
      <c r="K228" s="206"/>
      <c r="L228" s="211"/>
      <c r="M228" s="212"/>
      <c r="N228" s="213"/>
      <c r="O228" s="213"/>
      <c r="P228" s="213"/>
      <c r="Q228" s="213"/>
      <c r="R228" s="213"/>
      <c r="S228" s="213"/>
      <c r="T228" s="214"/>
      <c r="AT228" s="215" t="s">
        <v>153</v>
      </c>
      <c r="AU228" s="215" t="s">
        <v>82</v>
      </c>
      <c r="AV228" s="14" t="s">
        <v>147</v>
      </c>
      <c r="AW228" s="14" t="s">
        <v>31</v>
      </c>
      <c r="AX228" s="14" t="s">
        <v>80</v>
      </c>
      <c r="AY228" s="215" t="s">
        <v>139</v>
      </c>
    </row>
    <row r="229" spans="1:65" s="2" customFormat="1" ht="14.45" customHeight="1">
      <c r="A229" s="36"/>
      <c r="B229" s="37"/>
      <c r="C229" s="226" t="s">
        <v>305</v>
      </c>
      <c r="D229" s="226" t="s">
        <v>237</v>
      </c>
      <c r="E229" s="227" t="s">
        <v>238</v>
      </c>
      <c r="F229" s="228" t="s">
        <v>239</v>
      </c>
      <c r="G229" s="229" t="s">
        <v>145</v>
      </c>
      <c r="H229" s="230">
        <v>833.10299999999995</v>
      </c>
      <c r="I229" s="231"/>
      <c r="J229" s="232">
        <f>ROUND(I229*H229,2)</f>
        <v>0</v>
      </c>
      <c r="K229" s="228" t="s">
        <v>146</v>
      </c>
      <c r="L229" s="233"/>
      <c r="M229" s="234" t="s">
        <v>19</v>
      </c>
      <c r="N229" s="235" t="s">
        <v>43</v>
      </c>
      <c r="O229" s="66"/>
      <c r="P229" s="184">
        <f>O229*H229</f>
        <v>0</v>
      </c>
      <c r="Q229" s="184">
        <v>2.9999999999999997E-4</v>
      </c>
      <c r="R229" s="184">
        <f>Q229*H229</f>
        <v>0.24993089999999996</v>
      </c>
      <c r="S229" s="184">
        <v>0</v>
      </c>
      <c r="T229" s="185">
        <f>S229*H229</f>
        <v>0</v>
      </c>
      <c r="U229" s="36"/>
      <c r="V229" s="36"/>
      <c r="W229" s="36"/>
      <c r="X229" s="36"/>
      <c r="Y229" s="36"/>
      <c r="Z229" s="36"/>
      <c r="AA229" s="36"/>
      <c r="AB229" s="36"/>
      <c r="AC229" s="36"/>
      <c r="AD229" s="36"/>
      <c r="AE229" s="36"/>
      <c r="AR229" s="186" t="s">
        <v>240</v>
      </c>
      <c r="AT229" s="186" t="s">
        <v>237</v>
      </c>
      <c r="AU229" s="186" t="s">
        <v>82</v>
      </c>
      <c r="AY229" s="19" t="s">
        <v>139</v>
      </c>
      <c r="BE229" s="187">
        <f>IF(N229="základní",J229,0)</f>
        <v>0</v>
      </c>
      <c r="BF229" s="187">
        <f>IF(N229="snížená",J229,0)</f>
        <v>0</v>
      </c>
      <c r="BG229" s="187">
        <f>IF(N229="zákl. přenesená",J229,0)</f>
        <v>0</v>
      </c>
      <c r="BH229" s="187">
        <f>IF(N229="sníž. přenesená",J229,0)</f>
        <v>0</v>
      </c>
      <c r="BI229" s="187">
        <f>IF(N229="nulová",J229,0)</f>
        <v>0</v>
      </c>
      <c r="BJ229" s="19" t="s">
        <v>80</v>
      </c>
      <c r="BK229" s="187">
        <f>ROUND(I229*H229,2)</f>
        <v>0</v>
      </c>
      <c r="BL229" s="19" t="s">
        <v>206</v>
      </c>
      <c r="BM229" s="186" t="s">
        <v>1043</v>
      </c>
    </row>
    <row r="230" spans="1:65" s="2" customFormat="1" ht="11.25">
      <c r="A230" s="36"/>
      <c r="B230" s="37"/>
      <c r="C230" s="38"/>
      <c r="D230" s="188" t="s">
        <v>149</v>
      </c>
      <c r="E230" s="38"/>
      <c r="F230" s="189" t="s">
        <v>239</v>
      </c>
      <c r="G230" s="38"/>
      <c r="H230" s="38"/>
      <c r="I230" s="190"/>
      <c r="J230" s="38"/>
      <c r="K230" s="38"/>
      <c r="L230" s="41"/>
      <c r="M230" s="191"/>
      <c r="N230" s="192"/>
      <c r="O230" s="66"/>
      <c r="P230" s="66"/>
      <c r="Q230" s="66"/>
      <c r="R230" s="66"/>
      <c r="S230" s="66"/>
      <c r="T230" s="67"/>
      <c r="U230" s="36"/>
      <c r="V230" s="36"/>
      <c r="W230" s="36"/>
      <c r="X230" s="36"/>
      <c r="Y230" s="36"/>
      <c r="Z230" s="36"/>
      <c r="AA230" s="36"/>
      <c r="AB230" s="36"/>
      <c r="AC230" s="36"/>
      <c r="AD230" s="36"/>
      <c r="AE230" s="36"/>
      <c r="AT230" s="19" t="s">
        <v>149</v>
      </c>
      <c r="AU230" s="19" t="s">
        <v>82</v>
      </c>
    </row>
    <row r="231" spans="1:65" s="13" customFormat="1" ht="11.25">
      <c r="B231" s="194"/>
      <c r="C231" s="195"/>
      <c r="D231" s="188" t="s">
        <v>153</v>
      </c>
      <c r="E231" s="195"/>
      <c r="F231" s="197" t="s">
        <v>1044</v>
      </c>
      <c r="G231" s="195"/>
      <c r="H231" s="198">
        <v>833.10299999999995</v>
      </c>
      <c r="I231" s="199"/>
      <c r="J231" s="195"/>
      <c r="K231" s="195"/>
      <c r="L231" s="200"/>
      <c r="M231" s="201"/>
      <c r="N231" s="202"/>
      <c r="O231" s="202"/>
      <c r="P231" s="202"/>
      <c r="Q231" s="202"/>
      <c r="R231" s="202"/>
      <c r="S231" s="202"/>
      <c r="T231" s="203"/>
      <c r="AT231" s="204" t="s">
        <v>153</v>
      </c>
      <c r="AU231" s="204" t="s">
        <v>82</v>
      </c>
      <c r="AV231" s="13" t="s">
        <v>82</v>
      </c>
      <c r="AW231" s="13" t="s">
        <v>4</v>
      </c>
      <c r="AX231" s="13" t="s">
        <v>80</v>
      </c>
      <c r="AY231" s="204" t="s">
        <v>139</v>
      </c>
    </row>
    <row r="232" spans="1:65" s="2" customFormat="1" ht="14.45" customHeight="1">
      <c r="A232" s="36"/>
      <c r="B232" s="37"/>
      <c r="C232" s="175" t="s">
        <v>311</v>
      </c>
      <c r="D232" s="175" t="s">
        <v>142</v>
      </c>
      <c r="E232" s="176" t="s">
        <v>1045</v>
      </c>
      <c r="F232" s="177" t="s">
        <v>1046</v>
      </c>
      <c r="G232" s="178" t="s">
        <v>265</v>
      </c>
      <c r="H232" s="179">
        <v>5</v>
      </c>
      <c r="I232" s="180"/>
      <c r="J232" s="181">
        <f>ROUND(I232*H232,2)</f>
        <v>0</v>
      </c>
      <c r="K232" s="177" t="s">
        <v>146</v>
      </c>
      <c r="L232" s="41"/>
      <c r="M232" s="182" t="s">
        <v>19</v>
      </c>
      <c r="N232" s="183" t="s">
        <v>43</v>
      </c>
      <c r="O232" s="66"/>
      <c r="P232" s="184">
        <f>O232*H232</f>
        <v>0</v>
      </c>
      <c r="Q232" s="184">
        <v>1E-4</v>
      </c>
      <c r="R232" s="184">
        <f>Q232*H232</f>
        <v>5.0000000000000001E-4</v>
      </c>
      <c r="S232" s="184">
        <v>0</v>
      </c>
      <c r="T232" s="185">
        <f>S232*H232</f>
        <v>0</v>
      </c>
      <c r="U232" s="36"/>
      <c r="V232" s="36"/>
      <c r="W232" s="36"/>
      <c r="X232" s="36"/>
      <c r="Y232" s="36"/>
      <c r="Z232" s="36"/>
      <c r="AA232" s="36"/>
      <c r="AB232" s="36"/>
      <c r="AC232" s="36"/>
      <c r="AD232" s="36"/>
      <c r="AE232" s="36"/>
      <c r="AR232" s="186" t="s">
        <v>206</v>
      </c>
      <c r="AT232" s="186" t="s">
        <v>142</v>
      </c>
      <c r="AU232" s="186" t="s">
        <v>82</v>
      </c>
      <c r="AY232" s="19" t="s">
        <v>139</v>
      </c>
      <c r="BE232" s="187">
        <f>IF(N232="základní",J232,0)</f>
        <v>0</v>
      </c>
      <c r="BF232" s="187">
        <f>IF(N232="snížená",J232,0)</f>
        <v>0</v>
      </c>
      <c r="BG232" s="187">
        <f>IF(N232="zákl. přenesená",J232,0)</f>
        <v>0</v>
      </c>
      <c r="BH232" s="187">
        <f>IF(N232="sníž. přenesená",J232,0)</f>
        <v>0</v>
      </c>
      <c r="BI232" s="187">
        <f>IF(N232="nulová",J232,0)</f>
        <v>0</v>
      </c>
      <c r="BJ232" s="19" t="s">
        <v>80</v>
      </c>
      <c r="BK232" s="187">
        <f>ROUND(I232*H232,2)</f>
        <v>0</v>
      </c>
      <c r="BL232" s="19" t="s">
        <v>206</v>
      </c>
      <c r="BM232" s="186" t="s">
        <v>1047</v>
      </c>
    </row>
    <row r="233" spans="1:65" s="2" customFormat="1" ht="19.5">
      <c r="A233" s="36"/>
      <c r="B233" s="37"/>
      <c r="C233" s="38"/>
      <c r="D233" s="188" t="s">
        <v>149</v>
      </c>
      <c r="E233" s="38"/>
      <c r="F233" s="189" t="s">
        <v>1048</v>
      </c>
      <c r="G233" s="38"/>
      <c r="H233" s="38"/>
      <c r="I233" s="190"/>
      <c r="J233" s="38"/>
      <c r="K233" s="38"/>
      <c r="L233" s="41"/>
      <c r="M233" s="191"/>
      <c r="N233" s="192"/>
      <c r="O233" s="66"/>
      <c r="P233" s="66"/>
      <c r="Q233" s="66"/>
      <c r="R233" s="66"/>
      <c r="S233" s="66"/>
      <c r="T233" s="67"/>
      <c r="U233" s="36"/>
      <c r="V233" s="36"/>
      <c r="W233" s="36"/>
      <c r="X233" s="36"/>
      <c r="Y233" s="36"/>
      <c r="Z233" s="36"/>
      <c r="AA233" s="36"/>
      <c r="AB233" s="36"/>
      <c r="AC233" s="36"/>
      <c r="AD233" s="36"/>
      <c r="AE233" s="36"/>
      <c r="AT233" s="19" t="s">
        <v>149</v>
      </c>
      <c r="AU233" s="19" t="s">
        <v>82</v>
      </c>
    </row>
    <row r="234" spans="1:65" s="2" customFormat="1" ht="29.25">
      <c r="A234" s="36"/>
      <c r="B234" s="37"/>
      <c r="C234" s="38"/>
      <c r="D234" s="188" t="s">
        <v>151</v>
      </c>
      <c r="E234" s="38"/>
      <c r="F234" s="193" t="s">
        <v>1049</v>
      </c>
      <c r="G234" s="38"/>
      <c r="H234" s="38"/>
      <c r="I234" s="190"/>
      <c r="J234" s="38"/>
      <c r="K234" s="38"/>
      <c r="L234" s="41"/>
      <c r="M234" s="191"/>
      <c r="N234" s="192"/>
      <c r="O234" s="66"/>
      <c r="P234" s="66"/>
      <c r="Q234" s="66"/>
      <c r="R234" s="66"/>
      <c r="S234" s="66"/>
      <c r="T234" s="67"/>
      <c r="U234" s="36"/>
      <c r="V234" s="36"/>
      <c r="W234" s="36"/>
      <c r="X234" s="36"/>
      <c r="Y234" s="36"/>
      <c r="Z234" s="36"/>
      <c r="AA234" s="36"/>
      <c r="AB234" s="36"/>
      <c r="AC234" s="36"/>
      <c r="AD234" s="36"/>
      <c r="AE234" s="36"/>
      <c r="AT234" s="19" t="s">
        <v>151</v>
      </c>
      <c r="AU234" s="19" t="s">
        <v>82</v>
      </c>
    </row>
    <row r="235" spans="1:65" s="2" customFormat="1" ht="14.45" customHeight="1">
      <c r="A235" s="36"/>
      <c r="B235" s="37"/>
      <c r="C235" s="226" t="s">
        <v>316</v>
      </c>
      <c r="D235" s="226" t="s">
        <v>237</v>
      </c>
      <c r="E235" s="227" t="s">
        <v>1050</v>
      </c>
      <c r="F235" s="228" t="s">
        <v>1051</v>
      </c>
      <c r="G235" s="229" t="s">
        <v>265</v>
      </c>
      <c r="H235" s="230">
        <v>5</v>
      </c>
      <c r="I235" s="231"/>
      <c r="J235" s="232">
        <f>ROUND(I235*H235,2)</f>
        <v>0</v>
      </c>
      <c r="K235" s="228" t="s">
        <v>146</v>
      </c>
      <c r="L235" s="233"/>
      <c r="M235" s="234" t="s">
        <v>19</v>
      </c>
      <c r="N235" s="235" t="s">
        <v>43</v>
      </c>
      <c r="O235" s="66"/>
      <c r="P235" s="184">
        <f>O235*H235</f>
        <v>0</v>
      </c>
      <c r="Q235" s="184">
        <v>1E-3</v>
      </c>
      <c r="R235" s="184">
        <f>Q235*H235</f>
        <v>5.0000000000000001E-3</v>
      </c>
      <c r="S235" s="184">
        <v>0</v>
      </c>
      <c r="T235" s="185">
        <f>S235*H235</f>
        <v>0</v>
      </c>
      <c r="U235" s="36"/>
      <c r="V235" s="36"/>
      <c r="W235" s="36"/>
      <c r="X235" s="36"/>
      <c r="Y235" s="36"/>
      <c r="Z235" s="36"/>
      <c r="AA235" s="36"/>
      <c r="AB235" s="36"/>
      <c r="AC235" s="36"/>
      <c r="AD235" s="36"/>
      <c r="AE235" s="36"/>
      <c r="AR235" s="186" t="s">
        <v>240</v>
      </c>
      <c r="AT235" s="186" t="s">
        <v>237</v>
      </c>
      <c r="AU235" s="186" t="s">
        <v>82</v>
      </c>
      <c r="AY235" s="19" t="s">
        <v>139</v>
      </c>
      <c r="BE235" s="187">
        <f>IF(N235="základní",J235,0)</f>
        <v>0</v>
      </c>
      <c r="BF235" s="187">
        <f>IF(N235="snížená",J235,0)</f>
        <v>0</v>
      </c>
      <c r="BG235" s="187">
        <f>IF(N235="zákl. přenesená",J235,0)</f>
        <v>0</v>
      </c>
      <c r="BH235" s="187">
        <f>IF(N235="sníž. přenesená",J235,0)</f>
        <v>0</v>
      </c>
      <c r="BI235" s="187">
        <f>IF(N235="nulová",J235,0)</f>
        <v>0</v>
      </c>
      <c r="BJ235" s="19" t="s">
        <v>80</v>
      </c>
      <c r="BK235" s="187">
        <f>ROUND(I235*H235,2)</f>
        <v>0</v>
      </c>
      <c r="BL235" s="19" t="s">
        <v>206</v>
      </c>
      <c r="BM235" s="186" t="s">
        <v>1052</v>
      </c>
    </row>
    <row r="236" spans="1:65" s="2" customFormat="1" ht="11.25">
      <c r="A236" s="36"/>
      <c r="B236" s="37"/>
      <c r="C236" s="38"/>
      <c r="D236" s="188" t="s">
        <v>149</v>
      </c>
      <c r="E236" s="38"/>
      <c r="F236" s="189" t="s">
        <v>1051</v>
      </c>
      <c r="G236" s="38"/>
      <c r="H236" s="38"/>
      <c r="I236" s="190"/>
      <c r="J236" s="38"/>
      <c r="K236" s="38"/>
      <c r="L236" s="41"/>
      <c r="M236" s="191"/>
      <c r="N236" s="192"/>
      <c r="O236" s="66"/>
      <c r="P236" s="66"/>
      <c r="Q236" s="66"/>
      <c r="R236" s="66"/>
      <c r="S236" s="66"/>
      <c r="T236" s="67"/>
      <c r="U236" s="36"/>
      <c r="V236" s="36"/>
      <c r="W236" s="36"/>
      <c r="X236" s="36"/>
      <c r="Y236" s="36"/>
      <c r="Z236" s="36"/>
      <c r="AA236" s="36"/>
      <c r="AB236" s="36"/>
      <c r="AC236" s="36"/>
      <c r="AD236" s="36"/>
      <c r="AE236" s="36"/>
      <c r="AT236" s="19" t="s">
        <v>149</v>
      </c>
      <c r="AU236" s="19" t="s">
        <v>82</v>
      </c>
    </row>
    <row r="237" spans="1:65" s="2" customFormat="1" ht="14.45" customHeight="1">
      <c r="A237" s="36"/>
      <c r="B237" s="37"/>
      <c r="C237" s="175" t="s">
        <v>321</v>
      </c>
      <c r="D237" s="175" t="s">
        <v>142</v>
      </c>
      <c r="E237" s="176" t="s">
        <v>248</v>
      </c>
      <c r="F237" s="177" t="s">
        <v>249</v>
      </c>
      <c r="G237" s="178" t="s">
        <v>171</v>
      </c>
      <c r="H237" s="179">
        <v>6.3609999999999998</v>
      </c>
      <c r="I237" s="180"/>
      <c r="J237" s="181">
        <f>ROUND(I237*H237,2)</f>
        <v>0</v>
      </c>
      <c r="K237" s="177" t="s">
        <v>146</v>
      </c>
      <c r="L237" s="41"/>
      <c r="M237" s="182" t="s">
        <v>19</v>
      </c>
      <c r="N237" s="183" t="s">
        <v>43</v>
      </c>
      <c r="O237" s="66"/>
      <c r="P237" s="184">
        <f>O237*H237</f>
        <v>0</v>
      </c>
      <c r="Q237" s="184">
        <v>0</v>
      </c>
      <c r="R237" s="184">
        <f>Q237*H237</f>
        <v>0</v>
      </c>
      <c r="S237" s="184">
        <v>0</v>
      </c>
      <c r="T237" s="185">
        <f>S237*H237</f>
        <v>0</v>
      </c>
      <c r="U237" s="36"/>
      <c r="V237" s="36"/>
      <c r="W237" s="36"/>
      <c r="X237" s="36"/>
      <c r="Y237" s="36"/>
      <c r="Z237" s="36"/>
      <c r="AA237" s="36"/>
      <c r="AB237" s="36"/>
      <c r="AC237" s="36"/>
      <c r="AD237" s="36"/>
      <c r="AE237" s="36"/>
      <c r="AR237" s="186" t="s">
        <v>206</v>
      </c>
      <c r="AT237" s="186" t="s">
        <v>142</v>
      </c>
      <c r="AU237" s="186" t="s">
        <v>82</v>
      </c>
      <c r="AY237" s="19" t="s">
        <v>139</v>
      </c>
      <c r="BE237" s="187">
        <f>IF(N237="základní",J237,0)</f>
        <v>0</v>
      </c>
      <c r="BF237" s="187">
        <f>IF(N237="snížená",J237,0)</f>
        <v>0</v>
      </c>
      <c r="BG237" s="187">
        <f>IF(N237="zákl. přenesená",J237,0)</f>
        <v>0</v>
      </c>
      <c r="BH237" s="187">
        <f>IF(N237="sníž. přenesená",J237,0)</f>
        <v>0</v>
      </c>
      <c r="BI237" s="187">
        <f>IF(N237="nulová",J237,0)</f>
        <v>0</v>
      </c>
      <c r="BJ237" s="19" t="s">
        <v>80</v>
      </c>
      <c r="BK237" s="187">
        <f>ROUND(I237*H237,2)</f>
        <v>0</v>
      </c>
      <c r="BL237" s="19" t="s">
        <v>206</v>
      </c>
      <c r="BM237" s="186" t="s">
        <v>1053</v>
      </c>
    </row>
    <row r="238" spans="1:65" s="2" customFormat="1" ht="19.5">
      <c r="A238" s="36"/>
      <c r="B238" s="37"/>
      <c r="C238" s="38"/>
      <c r="D238" s="188" t="s">
        <v>149</v>
      </c>
      <c r="E238" s="38"/>
      <c r="F238" s="189" t="s">
        <v>251</v>
      </c>
      <c r="G238" s="38"/>
      <c r="H238" s="38"/>
      <c r="I238" s="190"/>
      <c r="J238" s="38"/>
      <c r="K238" s="38"/>
      <c r="L238" s="41"/>
      <c r="M238" s="191"/>
      <c r="N238" s="192"/>
      <c r="O238" s="66"/>
      <c r="P238" s="66"/>
      <c r="Q238" s="66"/>
      <c r="R238" s="66"/>
      <c r="S238" s="66"/>
      <c r="T238" s="67"/>
      <c r="U238" s="36"/>
      <c r="V238" s="36"/>
      <c r="W238" s="36"/>
      <c r="X238" s="36"/>
      <c r="Y238" s="36"/>
      <c r="Z238" s="36"/>
      <c r="AA238" s="36"/>
      <c r="AB238" s="36"/>
      <c r="AC238" s="36"/>
      <c r="AD238" s="36"/>
      <c r="AE238" s="36"/>
      <c r="AT238" s="19" t="s">
        <v>149</v>
      </c>
      <c r="AU238" s="19" t="s">
        <v>82</v>
      </c>
    </row>
    <row r="239" spans="1:65" s="2" customFormat="1" ht="78">
      <c r="A239" s="36"/>
      <c r="B239" s="37"/>
      <c r="C239" s="38"/>
      <c r="D239" s="188" t="s">
        <v>151</v>
      </c>
      <c r="E239" s="38"/>
      <c r="F239" s="193" t="s">
        <v>252</v>
      </c>
      <c r="G239" s="38"/>
      <c r="H239" s="38"/>
      <c r="I239" s="190"/>
      <c r="J239" s="38"/>
      <c r="K239" s="38"/>
      <c r="L239" s="41"/>
      <c r="M239" s="191"/>
      <c r="N239" s="192"/>
      <c r="O239" s="66"/>
      <c r="P239" s="66"/>
      <c r="Q239" s="66"/>
      <c r="R239" s="66"/>
      <c r="S239" s="66"/>
      <c r="T239" s="67"/>
      <c r="U239" s="36"/>
      <c r="V239" s="36"/>
      <c r="W239" s="36"/>
      <c r="X239" s="36"/>
      <c r="Y239" s="36"/>
      <c r="Z239" s="36"/>
      <c r="AA239" s="36"/>
      <c r="AB239" s="36"/>
      <c r="AC239" s="36"/>
      <c r="AD239" s="36"/>
      <c r="AE239" s="36"/>
      <c r="AT239" s="19" t="s">
        <v>151</v>
      </c>
      <c r="AU239" s="19" t="s">
        <v>82</v>
      </c>
    </row>
    <row r="240" spans="1:65" s="2" customFormat="1" ht="14.45" customHeight="1">
      <c r="A240" s="36"/>
      <c r="B240" s="37"/>
      <c r="C240" s="175" t="s">
        <v>328</v>
      </c>
      <c r="D240" s="175" t="s">
        <v>142</v>
      </c>
      <c r="E240" s="176" t="s">
        <v>542</v>
      </c>
      <c r="F240" s="177" t="s">
        <v>543</v>
      </c>
      <c r="G240" s="178" t="s">
        <v>171</v>
      </c>
      <c r="H240" s="179">
        <v>6.3609999999999998</v>
      </c>
      <c r="I240" s="180"/>
      <c r="J240" s="181">
        <f>ROUND(I240*H240,2)</f>
        <v>0</v>
      </c>
      <c r="K240" s="177" t="s">
        <v>146</v>
      </c>
      <c r="L240" s="41"/>
      <c r="M240" s="182" t="s">
        <v>19</v>
      </c>
      <c r="N240" s="183" t="s">
        <v>43</v>
      </c>
      <c r="O240" s="66"/>
      <c r="P240" s="184">
        <f>O240*H240</f>
        <v>0</v>
      </c>
      <c r="Q240" s="184">
        <v>0</v>
      </c>
      <c r="R240" s="184">
        <f>Q240*H240</f>
        <v>0</v>
      </c>
      <c r="S240" s="184">
        <v>0</v>
      </c>
      <c r="T240" s="185">
        <f>S240*H240</f>
        <v>0</v>
      </c>
      <c r="U240" s="36"/>
      <c r="V240" s="36"/>
      <c r="W240" s="36"/>
      <c r="X240" s="36"/>
      <c r="Y240" s="36"/>
      <c r="Z240" s="36"/>
      <c r="AA240" s="36"/>
      <c r="AB240" s="36"/>
      <c r="AC240" s="36"/>
      <c r="AD240" s="36"/>
      <c r="AE240" s="36"/>
      <c r="AR240" s="186" t="s">
        <v>206</v>
      </c>
      <c r="AT240" s="186" t="s">
        <v>142</v>
      </c>
      <c r="AU240" s="186" t="s">
        <v>82</v>
      </c>
      <c r="AY240" s="19" t="s">
        <v>139</v>
      </c>
      <c r="BE240" s="187">
        <f>IF(N240="základní",J240,0)</f>
        <v>0</v>
      </c>
      <c r="BF240" s="187">
        <f>IF(N240="snížená",J240,0)</f>
        <v>0</v>
      </c>
      <c r="BG240" s="187">
        <f>IF(N240="zákl. přenesená",J240,0)</f>
        <v>0</v>
      </c>
      <c r="BH240" s="187">
        <f>IF(N240="sníž. přenesená",J240,0)</f>
        <v>0</v>
      </c>
      <c r="BI240" s="187">
        <f>IF(N240="nulová",J240,0)</f>
        <v>0</v>
      </c>
      <c r="BJ240" s="19" t="s">
        <v>80</v>
      </c>
      <c r="BK240" s="187">
        <f>ROUND(I240*H240,2)</f>
        <v>0</v>
      </c>
      <c r="BL240" s="19" t="s">
        <v>206</v>
      </c>
      <c r="BM240" s="186" t="s">
        <v>1054</v>
      </c>
    </row>
    <row r="241" spans="1:65" s="2" customFormat="1" ht="19.5">
      <c r="A241" s="36"/>
      <c r="B241" s="37"/>
      <c r="C241" s="38"/>
      <c r="D241" s="188" t="s">
        <v>149</v>
      </c>
      <c r="E241" s="38"/>
      <c r="F241" s="189" t="s">
        <v>545</v>
      </c>
      <c r="G241" s="38"/>
      <c r="H241" s="38"/>
      <c r="I241" s="190"/>
      <c r="J241" s="38"/>
      <c r="K241" s="38"/>
      <c r="L241" s="41"/>
      <c r="M241" s="191"/>
      <c r="N241" s="192"/>
      <c r="O241" s="66"/>
      <c r="P241" s="66"/>
      <c r="Q241" s="66"/>
      <c r="R241" s="66"/>
      <c r="S241" s="66"/>
      <c r="T241" s="67"/>
      <c r="U241" s="36"/>
      <c r="V241" s="36"/>
      <c r="W241" s="36"/>
      <c r="X241" s="36"/>
      <c r="Y241" s="36"/>
      <c r="Z241" s="36"/>
      <c r="AA241" s="36"/>
      <c r="AB241" s="36"/>
      <c r="AC241" s="36"/>
      <c r="AD241" s="36"/>
      <c r="AE241" s="36"/>
      <c r="AT241" s="19" t="s">
        <v>149</v>
      </c>
      <c r="AU241" s="19" t="s">
        <v>82</v>
      </c>
    </row>
    <row r="242" spans="1:65" s="2" customFormat="1" ht="78">
      <c r="A242" s="36"/>
      <c r="B242" s="37"/>
      <c r="C242" s="38"/>
      <c r="D242" s="188" t="s">
        <v>151</v>
      </c>
      <c r="E242" s="38"/>
      <c r="F242" s="193" t="s">
        <v>252</v>
      </c>
      <c r="G242" s="38"/>
      <c r="H242" s="38"/>
      <c r="I242" s="190"/>
      <c r="J242" s="38"/>
      <c r="K242" s="38"/>
      <c r="L242" s="41"/>
      <c r="M242" s="191"/>
      <c r="N242" s="192"/>
      <c r="O242" s="66"/>
      <c r="P242" s="66"/>
      <c r="Q242" s="66"/>
      <c r="R242" s="66"/>
      <c r="S242" s="66"/>
      <c r="T242" s="67"/>
      <c r="U242" s="36"/>
      <c r="V242" s="36"/>
      <c r="W242" s="36"/>
      <c r="X242" s="36"/>
      <c r="Y242" s="36"/>
      <c r="Z242" s="36"/>
      <c r="AA242" s="36"/>
      <c r="AB242" s="36"/>
      <c r="AC242" s="36"/>
      <c r="AD242" s="36"/>
      <c r="AE242" s="36"/>
      <c r="AT242" s="19" t="s">
        <v>151</v>
      </c>
      <c r="AU242" s="19" t="s">
        <v>82</v>
      </c>
    </row>
    <row r="243" spans="1:65" s="12" customFormat="1" ht="22.9" customHeight="1">
      <c r="B243" s="159"/>
      <c r="C243" s="160"/>
      <c r="D243" s="161" t="s">
        <v>71</v>
      </c>
      <c r="E243" s="173" t="s">
        <v>253</v>
      </c>
      <c r="F243" s="173" t="s">
        <v>254</v>
      </c>
      <c r="G243" s="160"/>
      <c r="H243" s="160"/>
      <c r="I243" s="163"/>
      <c r="J243" s="174">
        <f>BK243</f>
        <v>0</v>
      </c>
      <c r="K243" s="160"/>
      <c r="L243" s="165"/>
      <c r="M243" s="166"/>
      <c r="N243" s="167"/>
      <c r="O243" s="167"/>
      <c r="P243" s="168">
        <f>SUM(P244:P302)</f>
        <v>0</v>
      </c>
      <c r="Q243" s="167"/>
      <c r="R243" s="168">
        <f>SUM(R244:R302)</f>
        <v>33.453307619999997</v>
      </c>
      <c r="S243" s="167"/>
      <c r="T243" s="169">
        <f>SUM(T244:T302)</f>
        <v>0</v>
      </c>
      <c r="AR243" s="170" t="s">
        <v>82</v>
      </c>
      <c r="AT243" s="171" t="s">
        <v>71</v>
      </c>
      <c r="AU243" s="171" t="s">
        <v>80</v>
      </c>
      <c r="AY243" s="170" t="s">
        <v>139</v>
      </c>
      <c r="BK243" s="172">
        <f>SUM(BK244:BK302)</f>
        <v>0</v>
      </c>
    </row>
    <row r="244" spans="1:65" s="2" customFormat="1" ht="24.2" customHeight="1">
      <c r="A244" s="36"/>
      <c r="B244" s="37"/>
      <c r="C244" s="175" t="s">
        <v>334</v>
      </c>
      <c r="D244" s="175" t="s">
        <v>142</v>
      </c>
      <c r="E244" s="176" t="s">
        <v>546</v>
      </c>
      <c r="F244" s="177" t="s">
        <v>547</v>
      </c>
      <c r="G244" s="178" t="s">
        <v>145</v>
      </c>
      <c r="H244" s="179">
        <v>13.708</v>
      </c>
      <c r="I244" s="180"/>
      <c r="J244" s="181">
        <f>ROUND(I244*H244,2)</f>
        <v>0</v>
      </c>
      <c r="K244" s="177" t="s">
        <v>146</v>
      </c>
      <c r="L244" s="41"/>
      <c r="M244" s="182" t="s">
        <v>19</v>
      </c>
      <c r="N244" s="183" t="s">
        <v>43</v>
      </c>
      <c r="O244" s="66"/>
      <c r="P244" s="184">
        <f>O244*H244</f>
        <v>0</v>
      </c>
      <c r="Q244" s="184">
        <v>6.0600000000000003E-3</v>
      </c>
      <c r="R244" s="184">
        <f>Q244*H244</f>
        <v>8.3070480000000002E-2</v>
      </c>
      <c r="S244" s="184">
        <v>0</v>
      </c>
      <c r="T244" s="185">
        <f>S244*H244</f>
        <v>0</v>
      </c>
      <c r="U244" s="36"/>
      <c r="V244" s="36"/>
      <c r="W244" s="36"/>
      <c r="X244" s="36"/>
      <c r="Y244" s="36"/>
      <c r="Z244" s="36"/>
      <c r="AA244" s="36"/>
      <c r="AB244" s="36"/>
      <c r="AC244" s="36"/>
      <c r="AD244" s="36"/>
      <c r="AE244" s="36"/>
      <c r="AR244" s="186" t="s">
        <v>206</v>
      </c>
      <c r="AT244" s="186" t="s">
        <v>142</v>
      </c>
      <c r="AU244" s="186" t="s">
        <v>82</v>
      </c>
      <c r="AY244" s="19" t="s">
        <v>139</v>
      </c>
      <c r="BE244" s="187">
        <f>IF(N244="základní",J244,0)</f>
        <v>0</v>
      </c>
      <c r="BF244" s="187">
        <f>IF(N244="snížená",J244,0)</f>
        <v>0</v>
      </c>
      <c r="BG244" s="187">
        <f>IF(N244="zákl. přenesená",J244,0)</f>
        <v>0</v>
      </c>
      <c r="BH244" s="187">
        <f>IF(N244="sníž. přenesená",J244,0)</f>
        <v>0</v>
      </c>
      <c r="BI244" s="187">
        <f>IF(N244="nulová",J244,0)</f>
        <v>0</v>
      </c>
      <c r="BJ244" s="19" t="s">
        <v>80</v>
      </c>
      <c r="BK244" s="187">
        <f>ROUND(I244*H244,2)</f>
        <v>0</v>
      </c>
      <c r="BL244" s="19" t="s">
        <v>206</v>
      </c>
      <c r="BM244" s="186" t="s">
        <v>1055</v>
      </c>
    </row>
    <row r="245" spans="1:65" s="2" customFormat="1" ht="19.5">
      <c r="A245" s="36"/>
      <c r="B245" s="37"/>
      <c r="C245" s="38"/>
      <c r="D245" s="188" t="s">
        <v>149</v>
      </c>
      <c r="E245" s="38"/>
      <c r="F245" s="189" t="s">
        <v>549</v>
      </c>
      <c r="G245" s="38"/>
      <c r="H245" s="38"/>
      <c r="I245" s="190"/>
      <c r="J245" s="38"/>
      <c r="K245" s="38"/>
      <c r="L245" s="41"/>
      <c r="M245" s="191"/>
      <c r="N245" s="192"/>
      <c r="O245" s="66"/>
      <c r="P245" s="66"/>
      <c r="Q245" s="66"/>
      <c r="R245" s="66"/>
      <c r="S245" s="66"/>
      <c r="T245" s="67"/>
      <c r="U245" s="36"/>
      <c r="V245" s="36"/>
      <c r="W245" s="36"/>
      <c r="X245" s="36"/>
      <c r="Y245" s="36"/>
      <c r="Z245" s="36"/>
      <c r="AA245" s="36"/>
      <c r="AB245" s="36"/>
      <c r="AC245" s="36"/>
      <c r="AD245" s="36"/>
      <c r="AE245" s="36"/>
      <c r="AT245" s="19" t="s">
        <v>149</v>
      </c>
      <c r="AU245" s="19" t="s">
        <v>82</v>
      </c>
    </row>
    <row r="246" spans="1:65" s="2" customFormat="1" ht="68.25">
      <c r="A246" s="36"/>
      <c r="B246" s="37"/>
      <c r="C246" s="38"/>
      <c r="D246" s="188" t="s">
        <v>151</v>
      </c>
      <c r="E246" s="38"/>
      <c r="F246" s="193" t="s">
        <v>550</v>
      </c>
      <c r="G246" s="38"/>
      <c r="H246" s="38"/>
      <c r="I246" s="190"/>
      <c r="J246" s="38"/>
      <c r="K246" s="38"/>
      <c r="L246" s="41"/>
      <c r="M246" s="191"/>
      <c r="N246" s="192"/>
      <c r="O246" s="66"/>
      <c r="P246" s="66"/>
      <c r="Q246" s="66"/>
      <c r="R246" s="66"/>
      <c r="S246" s="66"/>
      <c r="T246" s="67"/>
      <c r="U246" s="36"/>
      <c r="V246" s="36"/>
      <c r="W246" s="36"/>
      <c r="X246" s="36"/>
      <c r="Y246" s="36"/>
      <c r="Z246" s="36"/>
      <c r="AA246" s="36"/>
      <c r="AB246" s="36"/>
      <c r="AC246" s="36"/>
      <c r="AD246" s="36"/>
      <c r="AE246" s="36"/>
      <c r="AT246" s="19" t="s">
        <v>151</v>
      </c>
      <c r="AU246" s="19" t="s">
        <v>82</v>
      </c>
    </row>
    <row r="247" spans="1:65" s="15" customFormat="1" ht="11.25">
      <c r="B247" s="216"/>
      <c r="C247" s="217"/>
      <c r="D247" s="188" t="s">
        <v>153</v>
      </c>
      <c r="E247" s="218" t="s">
        <v>19</v>
      </c>
      <c r="F247" s="219" t="s">
        <v>1056</v>
      </c>
      <c r="G247" s="217"/>
      <c r="H247" s="218" t="s">
        <v>19</v>
      </c>
      <c r="I247" s="220"/>
      <c r="J247" s="217"/>
      <c r="K247" s="217"/>
      <c r="L247" s="221"/>
      <c r="M247" s="222"/>
      <c r="N247" s="223"/>
      <c r="O247" s="223"/>
      <c r="P247" s="223"/>
      <c r="Q247" s="223"/>
      <c r="R247" s="223"/>
      <c r="S247" s="223"/>
      <c r="T247" s="224"/>
      <c r="AT247" s="225" t="s">
        <v>153</v>
      </c>
      <c r="AU247" s="225" t="s">
        <v>82</v>
      </c>
      <c r="AV247" s="15" t="s">
        <v>80</v>
      </c>
      <c r="AW247" s="15" t="s">
        <v>31</v>
      </c>
      <c r="AX247" s="15" t="s">
        <v>72</v>
      </c>
      <c r="AY247" s="225" t="s">
        <v>139</v>
      </c>
    </row>
    <row r="248" spans="1:65" s="13" customFormat="1" ht="11.25">
      <c r="B248" s="194"/>
      <c r="C248" s="195"/>
      <c r="D248" s="188" t="s">
        <v>153</v>
      </c>
      <c r="E248" s="196" t="s">
        <v>19</v>
      </c>
      <c r="F248" s="197" t="s">
        <v>1001</v>
      </c>
      <c r="G248" s="195"/>
      <c r="H248" s="198">
        <v>13.708</v>
      </c>
      <c r="I248" s="199"/>
      <c r="J248" s="195"/>
      <c r="K248" s="195"/>
      <c r="L248" s="200"/>
      <c r="M248" s="201"/>
      <c r="N248" s="202"/>
      <c r="O248" s="202"/>
      <c r="P248" s="202"/>
      <c r="Q248" s="202"/>
      <c r="R248" s="202"/>
      <c r="S248" s="202"/>
      <c r="T248" s="203"/>
      <c r="AT248" s="204" t="s">
        <v>153</v>
      </c>
      <c r="AU248" s="204" t="s">
        <v>82</v>
      </c>
      <c r="AV248" s="13" t="s">
        <v>82</v>
      </c>
      <c r="AW248" s="13" t="s">
        <v>31</v>
      </c>
      <c r="AX248" s="13" t="s">
        <v>72</v>
      </c>
      <c r="AY248" s="204" t="s">
        <v>139</v>
      </c>
    </row>
    <row r="249" spans="1:65" s="14" customFormat="1" ht="11.25">
      <c r="B249" s="205"/>
      <c r="C249" s="206"/>
      <c r="D249" s="188" t="s">
        <v>153</v>
      </c>
      <c r="E249" s="207" t="s">
        <v>19</v>
      </c>
      <c r="F249" s="208" t="s">
        <v>188</v>
      </c>
      <c r="G249" s="206"/>
      <c r="H249" s="209">
        <v>13.708</v>
      </c>
      <c r="I249" s="210"/>
      <c r="J249" s="206"/>
      <c r="K249" s="206"/>
      <c r="L249" s="211"/>
      <c r="M249" s="212"/>
      <c r="N249" s="213"/>
      <c r="O249" s="213"/>
      <c r="P249" s="213"/>
      <c r="Q249" s="213"/>
      <c r="R249" s="213"/>
      <c r="S249" s="213"/>
      <c r="T249" s="214"/>
      <c r="AT249" s="215" t="s">
        <v>153</v>
      </c>
      <c r="AU249" s="215" t="s">
        <v>82</v>
      </c>
      <c r="AV249" s="14" t="s">
        <v>147</v>
      </c>
      <c r="AW249" s="14" t="s">
        <v>31</v>
      </c>
      <c r="AX249" s="14" t="s">
        <v>80</v>
      </c>
      <c r="AY249" s="215" t="s">
        <v>139</v>
      </c>
    </row>
    <row r="250" spans="1:65" s="2" customFormat="1" ht="14.45" customHeight="1">
      <c r="A250" s="36"/>
      <c r="B250" s="37"/>
      <c r="C250" s="226" t="s">
        <v>339</v>
      </c>
      <c r="D250" s="226" t="s">
        <v>237</v>
      </c>
      <c r="E250" s="227" t="s">
        <v>551</v>
      </c>
      <c r="F250" s="228" t="s">
        <v>552</v>
      </c>
      <c r="G250" s="229" t="s">
        <v>145</v>
      </c>
      <c r="H250" s="230">
        <v>14.393000000000001</v>
      </c>
      <c r="I250" s="231"/>
      <c r="J250" s="232">
        <f>ROUND(I250*H250,2)</f>
        <v>0</v>
      </c>
      <c r="K250" s="228" t="s">
        <v>146</v>
      </c>
      <c r="L250" s="233"/>
      <c r="M250" s="234" t="s">
        <v>19</v>
      </c>
      <c r="N250" s="235" t="s">
        <v>43</v>
      </c>
      <c r="O250" s="66"/>
      <c r="P250" s="184">
        <f>O250*H250</f>
        <v>0</v>
      </c>
      <c r="Q250" s="184">
        <v>2.3999999999999998E-3</v>
      </c>
      <c r="R250" s="184">
        <f>Q250*H250</f>
        <v>3.4543199999999996E-2</v>
      </c>
      <c r="S250" s="184">
        <v>0</v>
      </c>
      <c r="T250" s="185">
        <f>S250*H250</f>
        <v>0</v>
      </c>
      <c r="U250" s="36"/>
      <c r="V250" s="36"/>
      <c r="W250" s="36"/>
      <c r="X250" s="36"/>
      <c r="Y250" s="36"/>
      <c r="Z250" s="36"/>
      <c r="AA250" s="36"/>
      <c r="AB250" s="36"/>
      <c r="AC250" s="36"/>
      <c r="AD250" s="36"/>
      <c r="AE250" s="36"/>
      <c r="AR250" s="186" t="s">
        <v>240</v>
      </c>
      <c r="AT250" s="186" t="s">
        <v>237</v>
      </c>
      <c r="AU250" s="186" t="s">
        <v>82</v>
      </c>
      <c r="AY250" s="19" t="s">
        <v>139</v>
      </c>
      <c r="BE250" s="187">
        <f>IF(N250="základní",J250,0)</f>
        <v>0</v>
      </c>
      <c r="BF250" s="187">
        <f>IF(N250="snížená",J250,0)</f>
        <v>0</v>
      </c>
      <c r="BG250" s="187">
        <f>IF(N250="zákl. přenesená",J250,0)</f>
        <v>0</v>
      </c>
      <c r="BH250" s="187">
        <f>IF(N250="sníž. přenesená",J250,0)</f>
        <v>0</v>
      </c>
      <c r="BI250" s="187">
        <f>IF(N250="nulová",J250,0)</f>
        <v>0</v>
      </c>
      <c r="BJ250" s="19" t="s">
        <v>80</v>
      </c>
      <c r="BK250" s="187">
        <f>ROUND(I250*H250,2)</f>
        <v>0</v>
      </c>
      <c r="BL250" s="19" t="s">
        <v>206</v>
      </c>
      <c r="BM250" s="186" t="s">
        <v>1057</v>
      </c>
    </row>
    <row r="251" spans="1:65" s="2" customFormat="1" ht="11.25">
      <c r="A251" s="36"/>
      <c r="B251" s="37"/>
      <c r="C251" s="38"/>
      <c r="D251" s="188" t="s">
        <v>149</v>
      </c>
      <c r="E251" s="38"/>
      <c r="F251" s="189" t="s">
        <v>552</v>
      </c>
      <c r="G251" s="38"/>
      <c r="H251" s="38"/>
      <c r="I251" s="190"/>
      <c r="J251" s="38"/>
      <c r="K251" s="38"/>
      <c r="L251" s="41"/>
      <c r="M251" s="191"/>
      <c r="N251" s="192"/>
      <c r="O251" s="66"/>
      <c r="P251" s="66"/>
      <c r="Q251" s="66"/>
      <c r="R251" s="66"/>
      <c r="S251" s="66"/>
      <c r="T251" s="67"/>
      <c r="U251" s="36"/>
      <c r="V251" s="36"/>
      <c r="W251" s="36"/>
      <c r="X251" s="36"/>
      <c r="Y251" s="36"/>
      <c r="Z251" s="36"/>
      <c r="AA251" s="36"/>
      <c r="AB251" s="36"/>
      <c r="AC251" s="36"/>
      <c r="AD251" s="36"/>
      <c r="AE251" s="36"/>
      <c r="AT251" s="19" t="s">
        <v>149</v>
      </c>
      <c r="AU251" s="19" t="s">
        <v>82</v>
      </c>
    </row>
    <row r="252" spans="1:65" s="13" customFormat="1" ht="11.25">
      <c r="B252" s="194"/>
      <c r="C252" s="195"/>
      <c r="D252" s="188" t="s">
        <v>153</v>
      </c>
      <c r="E252" s="195"/>
      <c r="F252" s="197" t="s">
        <v>1058</v>
      </c>
      <c r="G252" s="195"/>
      <c r="H252" s="198">
        <v>14.393000000000001</v>
      </c>
      <c r="I252" s="199"/>
      <c r="J252" s="195"/>
      <c r="K252" s="195"/>
      <c r="L252" s="200"/>
      <c r="M252" s="201"/>
      <c r="N252" s="202"/>
      <c r="O252" s="202"/>
      <c r="P252" s="202"/>
      <c r="Q252" s="202"/>
      <c r="R252" s="202"/>
      <c r="S252" s="202"/>
      <c r="T252" s="203"/>
      <c r="AT252" s="204" t="s">
        <v>153</v>
      </c>
      <c r="AU252" s="204" t="s">
        <v>82</v>
      </c>
      <c r="AV252" s="13" t="s">
        <v>82</v>
      </c>
      <c r="AW252" s="13" t="s">
        <v>4</v>
      </c>
      <c r="AX252" s="13" t="s">
        <v>80</v>
      </c>
      <c r="AY252" s="204" t="s">
        <v>139</v>
      </c>
    </row>
    <row r="253" spans="1:65" s="2" customFormat="1" ht="14.45" customHeight="1">
      <c r="A253" s="36"/>
      <c r="B253" s="37"/>
      <c r="C253" s="175" t="s">
        <v>353</v>
      </c>
      <c r="D253" s="175" t="s">
        <v>142</v>
      </c>
      <c r="E253" s="176" t="s">
        <v>556</v>
      </c>
      <c r="F253" s="177" t="s">
        <v>557</v>
      </c>
      <c r="G253" s="178" t="s">
        <v>145</v>
      </c>
      <c r="H253" s="179">
        <v>650.48</v>
      </c>
      <c r="I253" s="180"/>
      <c r="J253" s="181">
        <f>ROUND(I253*H253,2)</f>
        <v>0</v>
      </c>
      <c r="K253" s="177" t="s">
        <v>146</v>
      </c>
      <c r="L253" s="41"/>
      <c r="M253" s="182" t="s">
        <v>19</v>
      </c>
      <c r="N253" s="183" t="s">
        <v>43</v>
      </c>
      <c r="O253" s="66"/>
      <c r="P253" s="184">
        <f>O253*H253</f>
        <v>0</v>
      </c>
      <c r="Q253" s="184">
        <v>1.2E-4</v>
      </c>
      <c r="R253" s="184">
        <f>Q253*H253</f>
        <v>7.8057600000000005E-2</v>
      </c>
      <c r="S253" s="184">
        <v>0</v>
      </c>
      <c r="T253" s="185">
        <f>S253*H253</f>
        <v>0</v>
      </c>
      <c r="U253" s="36"/>
      <c r="V253" s="36"/>
      <c r="W253" s="36"/>
      <c r="X253" s="36"/>
      <c r="Y253" s="36"/>
      <c r="Z253" s="36"/>
      <c r="AA253" s="36"/>
      <c r="AB253" s="36"/>
      <c r="AC253" s="36"/>
      <c r="AD253" s="36"/>
      <c r="AE253" s="36"/>
      <c r="AR253" s="186" t="s">
        <v>206</v>
      </c>
      <c r="AT253" s="186" t="s">
        <v>142</v>
      </c>
      <c r="AU253" s="186" t="s">
        <v>82</v>
      </c>
      <c r="AY253" s="19" t="s">
        <v>139</v>
      </c>
      <c r="BE253" s="187">
        <f>IF(N253="základní",J253,0)</f>
        <v>0</v>
      </c>
      <c r="BF253" s="187">
        <f>IF(N253="snížená",J253,0)</f>
        <v>0</v>
      </c>
      <c r="BG253" s="187">
        <f>IF(N253="zákl. přenesená",J253,0)</f>
        <v>0</v>
      </c>
      <c r="BH253" s="187">
        <f>IF(N253="sníž. přenesená",J253,0)</f>
        <v>0</v>
      </c>
      <c r="BI253" s="187">
        <f>IF(N253="nulová",J253,0)</f>
        <v>0</v>
      </c>
      <c r="BJ253" s="19" t="s">
        <v>80</v>
      </c>
      <c r="BK253" s="187">
        <f>ROUND(I253*H253,2)</f>
        <v>0</v>
      </c>
      <c r="BL253" s="19" t="s">
        <v>206</v>
      </c>
      <c r="BM253" s="186" t="s">
        <v>1059</v>
      </c>
    </row>
    <row r="254" spans="1:65" s="2" customFormat="1" ht="19.5">
      <c r="A254" s="36"/>
      <c r="B254" s="37"/>
      <c r="C254" s="38"/>
      <c r="D254" s="188" t="s">
        <v>149</v>
      </c>
      <c r="E254" s="38"/>
      <c r="F254" s="189" t="s">
        <v>559</v>
      </c>
      <c r="G254" s="38"/>
      <c r="H254" s="38"/>
      <c r="I254" s="190"/>
      <c r="J254" s="38"/>
      <c r="K254" s="38"/>
      <c r="L254" s="41"/>
      <c r="M254" s="191"/>
      <c r="N254" s="192"/>
      <c r="O254" s="66"/>
      <c r="P254" s="66"/>
      <c r="Q254" s="66"/>
      <c r="R254" s="66"/>
      <c r="S254" s="66"/>
      <c r="T254" s="67"/>
      <c r="U254" s="36"/>
      <c r="V254" s="36"/>
      <c r="W254" s="36"/>
      <c r="X254" s="36"/>
      <c r="Y254" s="36"/>
      <c r="Z254" s="36"/>
      <c r="AA254" s="36"/>
      <c r="AB254" s="36"/>
      <c r="AC254" s="36"/>
      <c r="AD254" s="36"/>
      <c r="AE254" s="36"/>
      <c r="AT254" s="19" t="s">
        <v>149</v>
      </c>
      <c r="AU254" s="19" t="s">
        <v>82</v>
      </c>
    </row>
    <row r="255" spans="1:65" s="2" customFormat="1" ht="107.25">
      <c r="A255" s="36"/>
      <c r="B255" s="37"/>
      <c r="C255" s="38"/>
      <c r="D255" s="188" t="s">
        <v>151</v>
      </c>
      <c r="E255" s="38"/>
      <c r="F255" s="193" t="s">
        <v>560</v>
      </c>
      <c r="G255" s="38"/>
      <c r="H255" s="38"/>
      <c r="I255" s="190"/>
      <c r="J255" s="38"/>
      <c r="K255" s="38"/>
      <c r="L255" s="41"/>
      <c r="M255" s="191"/>
      <c r="N255" s="192"/>
      <c r="O255" s="66"/>
      <c r="P255" s="66"/>
      <c r="Q255" s="66"/>
      <c r="R255" s="66"/>
      <c r="S255" s="66"/>
      <c r="T255" s="67"/>
      <c r="U255" s="36"/>
      <c r="V255" s="36"/>
      <c r="W255" s="36"/>
      <c r="X255" s="36"/>
      <c r="Y255" s="36"/>
      <c r="Z255" s="36"/>
      <c r="AA255" s="36"/>
      <c r="AB255" s="36"/>
      <c r="AC255" s="36"/>
      <c r="AD255" s="36"/>
      <c r="AE255" s="36"/>
      <c r="AT255" s="19" t="s">
        <v>151</v>
      </c>
      <c r="AU255" s="19" t="s">
        <v>82</v>
      </c>
    </row>
    <row r="256" spans="1:65" s="15" customFormat="1" ht="11.25">
      <c r="B256" s="216"/>
      <c r="C256" s="217"/>
      <c r="D256" s="188" t="s">
        <v>153</v>
      </c>
      <c r="E256" s="218" t="s">
        <v>19</v>
      </c>
      <c r="F256" s="219" t="s">
        <v>755</v>
      </c>
      <c r="G256" s="217"/>
      <c r="H256" s="218" t="s">
        <v>19</v>
      </c>
      <c r="I256" s="220"/>
      <c r="J256" s="217"/>
      <c r="K256" s="217"/>
      <c r="L256" s="221"/>
      <c r="M256" s="222"/>
      <c r="N256" s="223"/>
      <c r="O256" s="223"/>
      <c r="P256" s="223"/>
      <c r="Q256" s="223"/>
      <c r="R256" s="223"/>
      <c r="S256" s="223"/>
      <c r="T256" s="224"/>
      <c r="AT256" s="225" t="s">
        <v>153</v>
      </c>
      <c r="AU256" s="225" t="s">
        <v>82</v>
      </c>
      <c r="AV256" s="15" t="s">
        <v>80</v>
      </c>
      <c r="AW256" s="15" t="s">
        <v>31</v>
      </c>
      <c r="AX256" s="15" t="s">
        <v>72</v>
      </c>
      <c r="AY256" s="225" t="s">
        <v>139</v>
      </c>
    </row>
    <row r="257" spans="1:65" s="13" customFormat="1" ht="11.25">
      <c r="B257" s="194"/>
      <c r="C257" s="195"/>
      <c r="D257" s="188" t="s">
        <v>153</v>
      </c>
      <c r="E257" s="196" t="s">
        <v>19</v>
      </c>
      <c r="F257" s="197" t="s">
        <v>954</v>
      </c>
      <c r="G257" s="195"/>
      <c r="H257" s="198">
        <v>650.48</v>
      </c>
      <c r="I257" s="199"/>
      <c r="J257" s="195"/>
      <c r="K257" s="195"/>
      <c r="L257" s="200"/>
      <c r="M257" s="201"/>
      <c r="N257" s="202"/>
      <c r="O257" s="202"/>
      <c r="P257" s="202"/>
      <c r="Q257" s="202"/>
      <c r="R257" s="202"/>
      <c r="S257" s="202"/>
      <c r="T257" s="203"/>
      <c r="AT257" s="204" t="s">
        <v>153</v>
      </c>
      <c r="AU257" s="204" t="s">
        <v>82</v>
      </c>
      <c r="AV257" s="13" t="s">
        <v>82</v>
      </c>
      <c r="AW257" s="13" t="s">
        <v>31</v>
      </c>
      <c r="AX257" s="13" t="s">
        <v>72</v>
      </c>
      <c r="AY257" s="204" t="s">
        <v>139</v>
      </c>
    </row>
    <row r="258" spans="1:65" s="14" customFormat="1" ht="11.25">
      <c r="B258" s="205"/>
      <c r="C258" s="206"/>
      <c r="D258" s="188" t="s">
        <v>153</v>
      </c>
      <c r="E258" s="207" t="s">
        <v>19</v>
      </c>
      <c r="F258" s="208" t="s">
        <v>188</v>
      </c>
      <c r="G258" s="206"/>
      <c r="H258" s="209">
        <v>650.48</v>
      </c>
      <c r="I258" s="210"/>
      <c r="J258" s="206"/>
      <c r="K258" s="206"/>
      <c r="L258" s="211"/>
      <c r="M258" s="212"/>
      <c r="N258" s="213"/>
      <c r="O258" s="213"/>
      <c r="P258" s="213"/>
      <c r="Q258" s="213"/>
      <c r="R258" s="213"/>
      <c r="S258" s="213"/>
      <c r="T258" s="214"/>
      <c r="AT258" s="215" t="s">
        <v>153</v>
      </c>
      <c r="AU258" s="215" t="s">
        <v>82</v>
      </c>
      <c r="AV258" s="14" t="s">
        <v>147</v>
      </c>
      <c r="AW258" s="14" t="s">
        <v>31</v>
      </c>
      <c r="AX258" s="14" t="s">
        <v>80</v>
      </c>
      <c r="AY258" s="215" t="s">
        <v>139</v>
      </c>
    </row>
    <row r="259" spans="1:65" s="2" customFormat="1" ht="14.45" customHeight="1">
      <c r="A259" s="36"/>
      <c r="B259" s="37"/>
      <c r="C259" s="175" t="s">
        <v>240</v>
      </c>
      <c r="D259" s="175" t="s">
        <v>142</v>
      </c>
      <c r="E259" s="176" t="s">
        <v>562</v>
      </c>
      <c r="F259" s="177" t="s">
        <v>563</v>
      </c>
      <c r="G259" s="178" t="s">
        <v>145</v>
      </c>
      <c r="H259" s="179">
        <v>1392.96</v>
      </c>
      <c r="I259" s="180"/>
      <c r="J259" s="181">
        <f>ROUND(I259*H259,2)</f>
        <v>0</v>
      </c>
      <c r="K259" s="177" t="s">
        <v>146</v>
      </c>
      <c r="L259" s="41"/>
      <c r="M259" s="182" t="s">
        <v>19</v>
      </c>
      <c r="N259" s="183" t="s">
        <v>43</v>
      </c>
      <c r="O259" s="66"/>
      <c r="P259" s="184">
        <f>O259*H259</f>
        <v>0</v>
      </c>
      <c r="Q259" s="184">
        <v>0</v>
      </c>
      <c r="R259" s="184">
        <f>Q259*H259</f>
        <v>0</v>
      </c>
      <c r="S259" s="184">
        <v>0</v>
      </c>
      <c r="T259" s="185">
        <f>S259*H259</f>
        <v>0</v>
      </c>
      <c r="U259" s="36"/>
      <c r="V259" s="36"/>
      <c r="W259" s="36"/>
      <c r="X259" s="36"/>
      <c r="Y259" s="36"/>
      <c r="Z259" s="36"/>
      <c r="AA259" s="36"/>
      <c r="AB259" s="36"/>
      <c r="AC259" s="36"/>
      <c r="AD259" s="36"/>
      <c r="AE259" s="36"/>
      <c r="AR259" s="186" t="s">
        <v>206</v>
      </c>
      <c r="AT259" s="186" t="s">
        <v>142</v>
      </c>
      <c r="AU259" s="186" t="s">
        <v>82</v>
      </c>
      <c r="AY259" s="19" t="s">
        <v>139</v>
      </c>
      <c r="BE259" s="187">
        <f>IF(N259="základní",J259,0)</f>
        <v>0</v>
      </c>
      <c r="BF259" s="187">
        <f>IF(N259="snížená",J259,0)</f>
        <v>0</v>
      </c>
      <c r="BG259" s="187">
        <f>IF(N259="zákl. přenesená",J259,0)</f>
        <v>0</v>
      </c>
      <c r="BH259" s="187">
        <f>IF(N259="sníž. přenesená",J259,0)</f>
        <v>0</v>
      </c>
      <c r="BI259" s="187">
        <f>IF(N259="nulová",J259,0)</f>
        <v>0</v>
      </c>
      <c r="BJ259" s="19" t="s">
        <v>80</v>
      </c>
      <c r="BK259" s="187">
        <f>ROUND(I259*H259,2)</f>
        <v>0</v>
      </c>
      <c r="BL259" s="19" t="s">
        <v>206</v>
      </c>
      <c r="BM259" s="186" t="s">
        <v>1060</v>
      </c>
    </row>
    <row r="260" spans="1:65" s="2" customFormat="1" ht="19.5">
      <c r="A260" s="36"/>
      <c r="B260" s="37"/>
      <c r="C260" s="38"/>
      <c r="D260" s="188" t="s">
        <v>149</v>
      </c>
      <c r="E260" s="38"/>
      <c r="F260" s="189" t="s">
        <v>565</v>
      </c>
      <c r="G260" s="38"/>
      <c r="H260" s="38"/>
      <c r="I260" s="190"/>
      <c r="J260" s="38"/>
      <c r="K260" s="38"/>
      <c r="L260" s="41"/>
      <c r="M260" s="191"/>
      <c r="N260" s="192"/>
      <c r="O260" s="66"/>
      <c r="P260" s="66"/>
      <c r="Q260" s="66"/>
      <c r="R260" s="66"/>
      <c r="S260" s="66"/>
      <c r="T260" s="67"/>
      <c r="U260" s="36"/>
      <c r="V260" s="36"/>
      <c r="W260" s="36"/>
      <c r="X260" s="36"/>
      <c r="Y260" s="36"/>
      <c r="Z260" s="36"/>
      <c r="AA260" s="36"/>
      <c r="AB260" s="36"/>
      <c r="AC260" s="36"/>
      <c r="AD260" s="36"/>
      <c r="AE260" s="36"/>
      <c r="AT260" s="19" t="s">
        <v>149</v>
      </c>
      <c r="AU260" s="19" t="s">
        <v>82</v>
      </c>
    </row>
    <row r="261" spans="1:65" s="2" customFormat="1" ht="107.25">
      <c r="A261" s="36"/>
      <c r="B261" s="37"/>
      <c r="C261" s="38"/>
      <c r="D261" s="188" t="s">
        <v>151</v>
      </c>
      <c r="E261" s="38"/>
      <c r="F261" s="193" t="s">
        <v>560</v>
      </c>
      <c r="G261" s="38"/>
      <c r="H261" s="38"/>
      <c r="I261" s="190"/>
      <c r="J261" s="38"/>
      <c r="K261" s="38"/>
      <c r="L261" s="41"/>
      <c r="M261" s="191"/>
      <c r="N261" s="192"/>
      <c r="O261" s="66"/>
      <c r="P261" s="66"/>
      <c r="Q261" s="66"/>
      <c r="R261" s="66"/>
      <c r="S261" s="66"/>
      <c r="T261" s="67"/>
      <c r="U261" s="36"/>
      <c r="V261" s="36"/>
      <c r="W261" s="36"/>
      <c r="X261" s="36"/>
      <c r="Y261" s="36"/>
      <c r="Z261" s="36"/>
      <c r="AA261" s="36"/>
      <c r="AB261" s="36"/>
      <c r="AC261" s="36"/>
      <c r="AD261" s="36"/>
      <c r="AE261" s="36"/>
      <c r="AT261" s="19" t="s">
        <v>151</v>
      </c>
      <c r="AU261" s="19" t="s">
        <v>82</v>
      </c>
    </row>
    <row r="262" spans="1:65" s="15" customFormat="1" ht="11.25">
      <c r="B262" s="216"/>
      <c r="C262" s="217"/>
      <c r="D262" s="188" t="s">
        <v>153</v>
      </c>
      <c r="E262" s="218" t="s">
        <v>19</v>
      </c>
      <c r="F262" s="219" t="s">
        <v>1035</v>
      </c>
      <c r="G262" s="217"/>
      <c r="H262" s="218" t="s">
        <v>19</v>
      </c>
      <c r="I262" s="220"/>
      <c r="J262" s="217"/>
      <c r="K262" s="217"/>
      <c r="L262" s="221"/>
      <c r="M262" s="222"/>
      <c r="N262" s="223"/>
      <c r="O262" s="223"/>
      <c r="P262" s="223"/>
      <c r="Q262" s="223"/>
      <c r="R262" s="223"/>
      <c r="S262" s="223"/>
      <c r="T262" s="224"/>
      <c r="AT262" s="225" t="s">
        <v>153</v>
      </c>
      <c r="AU262" s="225" t="s">
        <v>82</v>
      </c>
      <c r="AV262" s="15" t="s">
        <v>80</v>
      </c>
      <c r="AW262" s="15" t="s">
        <v>31</v>
      </c>
      <c r="AX262" s="15" t="s">
        <v>72</v>
      </c>
      <c r="AY262" s="225" t="s">
        <v>139</v>
      </c>
    </row>
    <row r="263" spans="1:65" s="13" customFormat="1" ht="11.25">
      <c r="B263" s="194"/>
      <c r="C263" s="195"/>
      <c r="D263" s="188" t="s">
        <v>153</v>
      </c>
      <c r="E263" s="196" t="s">
        <v>19</v>
      </c>
      <c r="F263" s="197" t="s">
        <v>1061</v>
      </c>
      <c r="G263" s="195"/>
      <c r="H263" s="198">
        <v>1300.96</v>
      </c>
      <c r="I263" s="199"/>
      <c r="J263" s="195"/>
      <c r="K263" s="195"/>
      <c r="L263" s="200"/>
      <c r="M263" s="201"/>
      <c r="N263" s="202"/>
      <c r="O263" s="202"/>
      <c r="P263" s="202"/>
      <c r="Q263" s="202"/>
      <c r="R263" s="202"/>
      <c r="S263" s="202"/>
      <c r="T263" s="203"/>
      <c r="AT263" s="204" t="s">
        <v>153</v>
      </c>
      <c r="AU263" s="204" t="s">
        <v>82</v>
      </c>
      <c r="AV263" s="13" t="s">
        <v>82</v>
      </c>
      <c r="AW263" s="13" t="s">
        <v>31</v>
      </c>
      <c r="AX263" s="13" t="s">
        <v>72</v>
      </c>
      <c r="AY263" s="204" t="s">
        <v>139</v>
      </c>
    </row>
    <row r="264" spans="1:65" s="15" customFormat="1" ht="11.25">
      <c r="B264" s="216"/>
      <c r="C264" s="217"/>
      <c r="D264" s="188" t="s">
        <v>153</v>
      </c>
      <c r="E264" s="218" t="s">
        <v>19</v>
      </c>
      <c r="F264" s="219" t="s">
        <v>1062</v>
      </c>
      <c r="G264" s="217"/>
      <c r="H264" s="218" t="s">
        <v>19</v>
      </c>
      <c r="I264" s="220"/>
      <c r="J264" s="217"/>
      <c r="K264" s="217"/>
      <c r="L264" s="221"/>
      <c r="M264" s="222"/>
      <c r="N264" s="223"/>
      <c r="O264" s="223"/>
      <c r="P264" s="223"/>
      <c r="Q264" s="223"/>
      <c r="R264" s="223"/>
      <c r="S264" s="223"/>
      <c r="T264" s="224"/>
      <c r="AT264" s="225" t="s">
        <v>153</v>
      </c>
      <c r="AU264" s="225" t="s">
        <v>82</v>
      </c>
      <c r="AV264" s="15" t="s">
        <v>80</v>
      </c>
      <c r="AW264" s="15" t="s">
        <v>31</v>
      </c>
      <c r="AX264" s="15" t="s">
        <v>72</v>
      </c>
      <c r="AY264" s="225" t="s">
        <v>139</v>
      </c>
    </row>
    <row r="265" spans="1:65" s="13" customFormat="1" ht="11.25">
      <c r="B265" s="194"/>
      <c r="C265" s="195"/>
      <c r="D265" s="188" t="s">
        <v>153</v>
      </c>
      <c r="E265" s="196" t="s">
        <v>19</v>
      </c>
      <c r="F265" s="197" t="s">
        <v>1063</v>
      </c>
      <c r="G265" s="195"/>
      <c r="H265" s="198">
        <v>92</v>
      </c>
      <c r="I265" s="199"/>
      <c r="J265" s="195"/>
      <c r="K265" s="195"/>
      <c r="L265" s="200"/>
      <c r="M265" s="201"/>
      <c r="N265" s="202"/>
      <c r="O265" s="202"/>
      <c r="P265" s="202"/>
      <c r="Q265" s="202"/>
      <c r="R265" s="202"/>
      <c r="S265" s="202"/>
      <c r="T265" s="203"/>
      <c r="AT265" s="204" t="s">
        <v>153</v>
      </c>
      <c r="AU265" s="204" t="s">
        <v>82</v>
      </c>
      <c r="AV265" s="13" t="s">
        <v>82</v>
      </c>
      <c r="AW265" s="13" t="s">
        <v>31</v>
      </c>
      <c r="AX265" s="13" t="s">
        <v>72</v>
      </c>
      <c r="AY265" s="204" t="s">
        <v>139</v>
      </c>
    </row>
    <row r="266" spans="1:65" s="14" customFormat="1" ht="11.25">
      <c r="B266" s="205"/>
      <c r="C266" s="206"/>
      <c r="D266" s="188" t="s">
        <v>153</v>
      </c>
      <c r="E266" s="207" t="s">
        <v>19</v>
      </c>
      <c r="F266" s="208" t="s">
        <v>188</v>
      </c>
      <c r="G266" s="206"/>
      <c r="H266" s="209">
        <v>1392.96</v>
      </c>
      <c r="I266" s="210"/>
      <c r="J266" s="206"/>
      <c r="K266" s="206"/>
      <c r="L266" s="211"/>
      <c r="M266" s="212"/>
      <c r="N266" s="213"/>
      <c r="O266" s="213"/>
      <c r="P266" s="213"/>
      <c r="Q266" s="213"/>
      <c r="R266" s="213"/>
      <c r="S266" s="213"/>
      <c r="T266" s="214"/>
      <c r="AT266" s="215" t="s">
        <v>153</v>
      </c>
      <c r="AU266" s="215" t="s">
        <v>82</v>
      </c>
      <c r="AV266" s="14" t="s">
        <v>147</v>
      </c>
      <c r="AW266" s="14" t="s">
        <v>31</v>
      </c>
      <c r="AX266" s="14" t="s">
        <v>80</v>
      </c>
      <c r="AY266" s="215" t="s">
        <v>139</v>
      </c>
    </row>
    <row r="267" spans="1:65" s="2" customFormat="1" ht="14.45" customHeight="1">
      <c r="A267" s="36"/>
      <c r="B267" s="37"/>
      <c r="C267" s="226" t="s">
        <v>555</v>
      </c>
      <c r="D267" s="226" t="s">
        <v>237</v>
      </c>
      <c r="E267" s="227" t="s">
        <v>567</v>
      </c>
      <c r="F267" s="228" t="s">
        <v>568</v>
      </c>
      <c r="G267" s="229" t="s">
        <v>145</v>
      </c>
      <c r="H267" s="230">
        <v>1326.979</v>
      </c>
      <c r="I267" s="231"/>
      <c r="J267" s="232">
        <f>ROUND(I267*H267,2)</f>
        <v>0</v>
      </c>
      <c r="K267" s="228" t="s">
        <v>146</v>
      </c>
      <c r="L267" s="233"/>
      <c r="M267" s="234" t="s">
        <v>19</v>
      </c>
      <c r="N267" s="235" t="s">
        <v>43</v>
      </c>
      <c r="O267" s="66"/>
      <c r="P267" s="184">
        <f>O267*H267</f>
        <v>0</v>
      </c>
      <c r="Q267" s="184">
        <v>2.0060000000000001E-2</v>
      </c>
      <c r="R267" s="184">
        <f>Q267*H267</f>
        <v>26.619198740000002</v>
      </c>
      <c r="S267" s="184">
        <v>0</v>
      </c>
      <c r="T267" s="185">
        <f>S267*H267</f>
        <v>0</v>
      </c>
      <c r="U267" s="36"/>
      <c r="V267" s="36"/>
      <c r="W267" s="36"/>
      <c r="X267" s="36"/>
      <c r="Y267" s="36"/>
      <c r="Z267" s="36"/>
      <c r="AA267" s="36"/>
      <c r="AB267" s="36"/>
      <c r="AC267" s="36"/>
      <c r="AD267" s="36"/>
      <c r="AE267" s="36"/>
      <c r="AR267" s="186" t="s">
        <v>240</v>
      </c>
      <c r="AT267" s="186" t="s">
        <v>237</v>
      </c>
      <c r="AU267" s="186" t="s">
        <v>82</v>
      </c>
      <c r="AY267" s="19" t="s">
        <v>139</v>
      </c>
      <c r="BE267" s="187">
        <f>IF(N267="základní",J267,0)</f>
        <v>0</v>
      </c>
      <c r="BF267" s="187">
        <f>IF(N267="snížená",J267,0)</f>
        <v>0</v>
      </c>
      <c r="BG267" s="187">
        <f>IF(N267="zákl. přenesená",J267,0)</f>
        <v>0</v>
      </c>
      <c r="BH267" s="187">
        <f>IF(N267="sníž. přenesená",J267,0)</f>
        <v>0</v>
      </c>
      <c r="BI267" s="187">
        <f>IF(N267="nulová",J267,0)</f>
        <v>0</v>
      </c>
      <c r="BJ267" s="19" t="s">
        <v>80</v>
      </c>
      <c r="BK267" s="187">
        <f>ROUND(I267*H267,2)</f>
        <v>0</v>
      </c>
      <c r="BL267" s="19" t="s">
        <v>206</v>
      </c>
      <c r="BM267" s="186" t="s">
        <v>1064</v>
      </c>
    </row>
    <row r="268" spans="1:65" s="2" customFormat="1" ht="11.25">
      <c r="A268" s="36"/>
      <c r="B268" s="37"/>
      <c r="C268" s="38"/>
      <c r="D268" s="188" t="s">
        <v>149</v>
      </c>
      <c r="E268" s="38"/>
      <c r="F268" s="189" t="s">
        <v>568</v>
      </c>
      <c r="G268" s="38"/>
      <c r="H268" s="38"/>
      <c r="I268" s="190"/>
      <c r="J268" s="38"/>
      <c r="K268" s="38"/>
      <c r="L268" s="41"/>
      <c r="M268" s="191"/>
      <c r="N268" s="192"/>
      <c r="O268" s="66"/>
      <c r="P268" s="66"/>
      <c r="Q268" s="66"/>
      <c r="R268" s="66"/>
      <c r="S268" s="66"/>
      <c r="T268" s="67"/>
      <c r="U268" s="36"/>
      <c r="V268" s="36"/>
      <c r="W268" s="36"/>
      <c r="X268" s="36"/>
      <c r="Y268" s="36"/>
      <c r="Z268" s="36"/>
      <c r="AA268" s="36"/>
      <c r="AB268" s="36"/>
      <c r="AC268" s="36"/>
      <c r="AD268" s="36"/>
      <c r="AE268" s="36"/>
      <c r="AT268" s="19" t="s">
        <v>149</v>
      </c>
      <c r="AU268" s="19" t="s">
        <v>82</v>
      </c>
    </row>
    <row r="269" spans="1:65" s="15" customFormat="1" ht="11.25">
      <c r="B269" s="216"/>
      <c r="C269" s="217"/>
      <c r="D269" s="188" t="s">
        <v>153</v>
      </c>
      <c r="E269" s="218" t="s">
        <v>19</v>
      </c>
      <c r="F269" s="219" t="s">
        <v>1035</v>
      </c>
      <c r="G269" s="217"/>
      <c r="H269" s="218" t="s">
        <v>19</v>
      </c>
      <c r="I269" s="220"/>
      <c r="J269" s="217"/>
      <c r="K269" s="217"/>
      <c r="L269" s="221"/>
      <c r="M269" s="222"/>
      <c r="N269" s="223"/>
      <c r="O269" s="223"/>
      <c r="P269" s="223"/>
      <c r="Q269" s="223"/>
      <c r="R269" s="223"/>
      <c r="S269" s="223"/>
      <c r="T269" s="224"/>
      <c r="AT269" s="225" t="s">
        <v>153</v>
      </c>
      <c r="AU269" s="225" t="s">
        <v>82</v>
      </c>
      <c r="AV269" s="15" t="s">
        <v>80</v>
      </c>
      <c r="AW269" s="15" t="s">
        <v>31</v>
      </c>
      <c r="AX269" s="15" t="s">
        <v>72</v>
      </c>
      <c r="AY269" s="225" t="s">
        <v>139</v>
      </c>
    </row>
    <row r="270" spans="1:65" s="13" customFormat="1" ht="11.25">
      <c r="B270" s="194"/>
      <c r="C270" s="195"/>
      <c r="D270" s="188" t="s">
        <v>153</v>
      </c>
      <c r="E270" s="196" t="s">
        <v>19</v>
      </c>
      <c r="F270" s="197" t="s">
        <v>1061</v>
      </c>
      <c r="G270" s="195"/>
      <c r="H270" s="198">
        <v>1300.96</v>
      </c>
      <c r="I270" s="199"/>
      <c r="J270" s="195"/>
      <c r="K270" s="195"/>
      <c r="L270" s="200"/>
      <c r="M270" s="201"/>
      <c r="N270" s="202"/>
      <c r="O270" s="202"/>
      <c r="P270" s="202"/>
      <c r="Q270" s="202"/>
      <c r="R270" s="202"/>
      <c r="S270" s="202"/>
      <c r="T270" s="203"/>
      <c r="AT270" s="204" t="s">
        <v>153</v>
      </c>
      <c r="AU270" s="204" t="s">
        <v>82</v>
      </c>
      <c r="AV270" s="13" t="s">
        <v>82</v>
      </c>
      <c r="AW270" s="13" t="s">
        <v>31</v>
      </c>
      <c r="AX270" s="13" t="s">
        <v>72</v>
      </c>
      <c r="AY270" s="204" t="s">
        <v>139</v>
      </c>
    </row>
    <row r="271" spans="1:65" s="14" customFormat="1" ht="11.25">
      <c r="B271" s="205"/>
      <c r="C271" s="206"/>
      <c r="D271" s="188" t="s">
        <v>153</v>
      </c>
      <c r="E271" s="207" t="s">
        <v>19</v>
      </c>
      <c r="F271" s="208" t="s">
        <v>188</v>
      </c>
      <c r="G271" s="206"/>
      <c r="H271" s="209">
        <v>1300.96</v>
      </c>
      <c r="I271" s="210"/>
      <c r="J271" s="206"/>
      <c r="K271" s="206"/>
      <c r="L271" s="211"/>
      <c r="M271" s="212"/>
      <c r="N271" s="213"/>
      <c r="O271" s="213"/>
      <c r="P271" s="213"/>
      <c r="Q271" s="213"/>
      <c r="R271" s="213"/>
      <c r="S271" s="213"/>
      <c r="T271" s="214"/>
      <c r="AT271" s="215" t="s">
        <v>153</v>
      </c>
      <c r="AU271" s="215" t="s">
        <v>82</v>
      </c>
      <c r="AV271" s="14" t="s">
        <v>147</v>
      </c>
      <c r="AW271" s="14" t="s">
        <v>31</v>
      </c>
      <c r="AX271" s="14" t="s">
        <v>80</v>
      </c>
      <c r="AY271" s="215" t="s">
        <v>139</v>
      </c>
    </row>
    <row r="272" spans="1:65" s="13" customFormat="1" ht="11.25">
      <c r="B272" s="194"/>
      <c r="C272" s="195"/>
      <c r="D272" s="188" t="s">
        <v>153</v>
      </c>
      <c r="E272" s="195"/>
      <c r="F272" s="197" t="s">
        <v>1065</v>
      </c>
      <c r="G272" s="195"/>
      <c r="H272" s="198">
        <v>1326.979</v>
      </c>
      <c r="I272" s="199"/>
      <c r="J272" s="195"/>
      <c r="K272" s="195"/>
      <c r="L272" s="200"/>
      <c r="M272" s="201"/>
      <c r="N272" s="202"/>
      <c r="O272" s="202"/>
      <c r="P272" s="202"/>
      <c r="Q272" s="202"/>
      <c r="R272" s="202"/>
      <c r="S272" s="202"/>
      <c r="T272" s="203"/>
      <c r="AT272" s="204" t="s">
        <v>153</v>
      </c>
      <c r="AU272" s="204" t="s">
        <v>82</v>
      </c>
      <c r="AV272" s="13" t="s">
        <v>82</v>
      </c>
      <c r="AW272" s="13" t="s">
        <v>4</v>
      </c>
      <c r="AX272" s="13" t="s">
        <v>80</v>
      </c>
      <c r="AY272" s="204" t="s">
        <v>139</v>
      </c>
    </row>
    <row r="273" spans="1:65" s="2" customFormat="1" ht="14.45" customHeight="1">
      <c r="A273" s="36"/>
      <c r="B273" s="37"/>
      <c r="C273" s="226" t="s">
        <v>561</v>
      </c>
      <c r="D273" s="226" t="s">
        <v>237</v>
      </c>
      <c r="E273" s="227" t="s">
        <v>1066</v>
      </c>
      <c r="F273" s="228" t="s">
        <v>1067</v>
      </c>
      <c r="G273" s="229" t="s">
        <v>145</v>
      </c>
      <c r="H273" s="230">
        <v>696.48</v>
      </c>
      <c r="I273" s="231"/>
      <c r="J273" s="232">
        <f>ROUND(I273*H273,2)</f>
        <v>0</v>
      </c>
      <c r="K273" s="228" t="s">
        <v>146</v>
      </c>
      <c r="L273" s="233"/>
      <c r="M273" s="234" t="s">
        <v>19</v>
      </c>
      <c r="N273" s="235" t="s">
        <v>43</v>
      </c>
      <c r="O273" s="66"/>
      <c r="P273" s="184">
        <f>O273*H273</f>
        <v>0</v>
      </c>
      <c r="Q273" s="184">
        <v>8.0199999999999994E-3</v>
      </c>
      <c r="R273" s="184">
        <f>Q273*H273</f>
        <v>5.5857695999999999</v>
      </c>
      <c r="S273" s="184">
        <v>0</v>
      </c>
      <c r="T273" s="185">
        <f>S273*H273</f>
        <v>0</v>
      </c>
      <c r="U273" s="36"/>
      <c r="V273" s="36"/>
      <c r="W273" s="36"/>
      <c r="X273" s="36"/>
      <c r="Y273" s="36"/>
      <c r="Z273" s="36"/>
      <c r="AA273" s="36"/>
      <c r="AB273" s="36"/>
      <c r="AC273" s="36"/>
      <c r="AD273" s="36"/>
      <c r="AE273" s="36"/>
      <c r="AR273" s="186" t="s">
        <v>240</v>
      </c>
      <c r="AT273" s="186" t="s">
        <v>237</v>
      </c>
      <c r="AU273" s="186" t="s">
        <v>82</v>
      </c>
      <c r="AY273" s="19" t="s">
        <v>139</v>
      </c>
      <c r="BE273" s="187">
        <f>IF(N273="základní",J273,0)</f>
        <v>0</v>
      </c>
      <c r="BF273" s="187">
        <f>IF(N273="snížená",J273,0)</f>
        <v>0</v>
      </c>
      <c r="BG273" s="187">
        <f>IF(N273="zákl. přenesená",J273,0)</f>
        <v>0</v>
      </c>
      <c r="BH273" s="187">
        <f>IF(N273="sníž. přenesená",J273,0)</f>
        <v>0</v>
      </c>
      <c r="BI273" s="187">
        <f>IF(N273="nulová",J273,0)</f>
        <v>0</v>
      </c>
      <c r="BJ273" s="19" t="s">
        <v>80</v>
      </c>
      <c r="BK273" s="187">
        <f>ROUND(I273*H273,2)</f>
        <v>0</v>
      </c>
      <c r="BL273" s="19" t="s">
        <v>206</v>
      </c>
      <c r="BM273" s="186" t="s">
        <v>1068</v>
      </c>
    </row>
    <row r="274" spans="1:65" s="2" customFormat="1" ht="11.25">
      <c r="A274" s="36"/>
      <c r="B274" s="37"/>
      <c r="C274" s="38"/>
      <c r="D274" s="188" t="s">
        <v>149</v>
      </c>
      <c r="E274" s="38"/>
      <c r="F274" s="189" t="s">
        <v>1067</v>
      </c>
      <c r="G274" s="38"/>
      <c r="H274" s="38"/>
      <c r="I274" s="190"/>
      <c r="J274" s="38"/>
      <c r="K274" s="38"/>
      <c r="L274" s="41"/>
      <c r="M274" s="191"/>
      <c r="N274" s="192"/>
      <c r="O274" s="66"/>
      <c r="P274" s="66"/>
      <c r="Q274" s="66"/>
      <c r="R274" s="66"/>
      <c r="S274" s="66"/>
      <c r="T274" s="67"/>
      <c r="U274" s="36"/>
      <c r="V274" s="36"/>
      <c r="W274" s="36"/>
      <c r="X274" s="36"/>
      <c r="Y274" s="36"/>
      <c r="Z274" s="36"/>
      <c r="AA274" s="36"/>
      <c r="AB274" s="36"/>
      <c r="AC274" s="36"/>
      <c r="AD274" s="36"/>
      <c r="AE274" s="36"/>
      <c r="AT274" s="19" t="s">
        <v>149</v>
      </c>
      <c r="AU274" s="19" t="s">
        <v>82</v>
      </c>
    </row>
    <row r="275" spans="1:65" s="15" customFormat="1" ht="11.25">
      <c r="B275" s="216"/>
      <c r="C275" s="217"/>
      <c r="D275" s="188" t="s">
        <v>153</v>
      </c>
      <c r="E275" s="218" t="s">
        <v>19</v>
      </c>
      <c r="F275" s="219" t="s">
        <v>1035</v>
      </c>
      <c r="G275" s="217"/>
      <c r="H275" s="218" t="s">
        <v>19</v>
      </c>
      <c r="I275" s="220"/>
      <c r="J275" s="217"/>
      <c r="K275" s="217"/>
      <c r="L275" s="221"/>
      <c r="M275" s="222"/>
      <c r="N275" s="223"/>
      <c r="O275" s="223"/>
      <c r="P275" s="223"/>
      <c r="Q275" s="223"/>
      <c r="R275" s="223"/>
      <c r="S275" s="223"/>
      <c r="T275" s="224"/>
      <c r="AT275" s="225" t="s">
        <v>153</v>
      </c>
      <c r="AU275" s="225" t="s">
        <v>82</v>
      </c>
      <c r="AV275" s="15" t="s">
        <v>80</v>
      </c>
      <c r="AW275" s="15" t="s">
        <v>31</v>
      </c>
      <c r="AX275" s="15" t="s">
        <v>72</v>
      </c>
      <c r="AY275" s="225" t="s">
        <v>139</v>
      </c>
    </row>
    <row r="276" spans="1:65" s="13" customFormat="1" ht="11.25">
      <c r="B276" s="194"/>
      <c r="C276" s="195"/>
      <c r="D276" s="188" t="s">
        <v>153</v>
      </c>
      <c r="E276" s="196" t="s">
        <v>19</v>
      </c>
      <c r="F276" s="197" t="s">
        <v>954</v>
      </c>
      <c r="G276" s="195"/>
      <c r="H276" s="198">
        <v>650.48</v>
      </c>
      <c r="I276" s="199"/>
      <c r="J276" s="195"/>
      <c r="K276" s="195"/>
      <c r="L276" s="200"/>
      <c r="M276" s="201"/>
      <c r="N276" s="202"/>
      <c r="O276" s="202"/>
      <c r="P276" s="202"/>
      <c r="Q276" s="202"/>
      <c r="R276" s="202"/>
      <c r="S276" s="202"/>
      <c r="T276" s="203"/>
      <c r="AT276" s="204" t="s">
        <v>153</v>
      </c>
      <c r="AU276" s="204" t="s">
        <v>82</v>
      </c>
      <c r="AV276" s="13" t="s">
        <v>82</v>
      </c>
      <c r="AW276" s="13" t="s">
        <v>31</v>
      </c>
      <c r="AX276" s="13" t="s">
        <v>72</v>
      </c>
      <c r="AY276" s="204" t="s">
        <v>139</v>
      </c>
    </row>
    <row r="277" spans="1:65" s="15" customFormat="1" ht="11.25">
      <c r="B277" s="216"/>
      <c r="C277" s="217"/>
      <c r="D277" s="188" t="s">
        <v>153</v>
      </c>
      <c r="E277" s="218" t="s">
        <v>19</v>
      </c>
      <c r="F277" s="219" t="s">
        <v>1062</v>
      </c>
      <c r="G277" s="217"/>
      <c r="H277" s="218" t="s">
        <v>19</v>
      </c>
      <c r="I277" s="220"/>
      <c r="J277" s="217"/>
      <c r="K277" s="217"/>
      <c r="L277" s="221"/>
      <c r="M277" s="222"/>
      <c r="N277" s="223"/>
      <c r="O277" s="223"/>
      <c r="P277" s="223"/>
      <c r="Q277" s="223"/>
      <c r="R277" s="223"/>
      <c r="S277" s="223"/>
      <c r="T277" s="224"/>
      <c r="AT277" s="225" t="s">
        <v>153</v>
      </c>
      <c r="AU277" s="225" t="s">
        <v>82</v>
      </c>
      <c r="AV277" s="15" t="s">
        <v>80</v>
      </c>
      <c r="AW277" s="15" t="s">
        <v>31</v>
      </c>
      <c r="AX277" s="15" t="s">
        <v>72</v>
      </c>
      <c r="AY277" s="225" t="s">
        <v>139</v>
      </c>
    </row>
    <row r="278" spans="1:65" s="13" customFormat="1" ht="11.25">
      <c r="B278" s="194"/>
      <c r="C278" s="195"/>
      <c r="D278" s="188" t="s">
        <v>153</v>
      </c>
      <c r="E278" s="196" t="s">
        <v>19</v>
      </c>
      <c r="F278" s="197" t="s">
        <v>624</v>
      </c>
      <c r="G278" s="195"/>
      <c r="H278" s="198">
        <v>46</v>
      </c>
      <c r="I278" s="199"/>
      <c r="J278" s="195"/>
      <c r="K278" s="195"/>
      <c r="L278" s="200"/>
      <c r="M278" s="201"/>
      <c r="N278" s="202"/>
      <c r="O278" s="202"/>
      <c r="P278" s="202"/>
      <c r="Q278" s="202"/>
      <c r="R278" s="202"/>
      <c r="S278" s="202"/>
      <c r="T278" s="203"/>
      <c r="AT278" s="204" t="s">
        <v>153</v>
      </c>
      <c r="AU278" s="204" t="s">
        <v>82</v>
      </c>
      <c r="AV278" s="13" t="s">
        <v>82</v>
      </c>
      <c r="AW278" s="13" t="s">
        <v>31</v>
      </c>
      <c r="AX278" s="13" t="s">
        <v>72</v>
      </c>
      <c r="AY278" s="204" t="s">
        <v>139</v>
      </c>
    </row>
    <row r="279" spans="1:65" s="14" customFormat="1" ht="11.25">
      <c r="B279" s="205"/>
      <c r="C279" s="206"/>
      <c r="D279" s="188" t="s">
        <v>153</v>
      </c>
      <c r="E279" s="207" t="s">
        <v>19</v>
      </c>
      <c r="F279" s="208" t="s">
        <v>188</v>
      </c>
      <c r="G279" s="206"/>
      <c r="H279" s="209">
        <v>696.48</v>
      </c>
      <c r="I279" s="210"/>
      <c r="J279" s="206"/>
      <c r="K279" s="206"/>
      <c r="L279" s="211"/>
      <c r="M279" s="212"/>
      <c r="N279" s="213"/>
      <c r="O279" s="213"/>
      <c r="P279" s="213"/>
      <c r="Q279" s="213"/>
      <c r="R279" s="213"/>
      <c r="S279" s="213"/>
      <c r="T279" s="214"/>
      <c r="AT279" s="215" t="s">
        <v>153</v>
      </c>
      <c r="AU279" s="215" t="s">
        <v>82</v>
      </c>
      <c r="AV279" s="14" t="s">
        <v>147</v>
      </c>
      <c r="AW279" s="14" t="s">
        <v>31</v>
      </c>
      <c r="AX279" s="14" t="s">
        <v>80</v>
      </c>
      <c r="AY279" s="215" t="s">
        <v>139</v>
      </c>
    </row>
    <row r="280" spans="1:65" s="2" customFormat="1" ht="14.45" customHeight="1">
      <c r="A280" s="36"/>
      <c r="B280" s="37"/>
      <c r="C280" s="226" t="s">
        <v>566</v>
      </c>
      <c r="D280" s="226" t="s">
        <v>237</v>
      </c>
      <c r="E280" s="227" t="s">
        <v>1069</v>
      </c>
      <c r="F280" s="228" t="s">
        <v>1070</v>
      </c>
      <c r="G280" s="229" t="s">
        <v>145</v>
      </c>
      <c r="H280" s="230">
        <v>46</v>
      </c>
      <c r="I280" s="231"/>
      <c r="J280" s="232">
        <f>ROUND(I280*H280,2)</f>
        <v>0</v>
      </c>
      <c r="K280" s="228" t="s">
        <v>146</v>
      </c>
      <c r="L280" s="233"/>
      <c r="M280" s="234" t="s">
        <v>19</v>
      </c>
      <c r="N280" s="235" t="s">
        <v>43</v>
      </c>
      <c r="O280" s="66"/>
      <c r="P280" s="184">
        <f>O280*H280</f>
        <v>0</v>
      </c>
      <c r="Q280" s="184">
        <v>2.1389999999999999E-2</v>
      </c>
      <c r="R280" s="184">
        <f>Q280*H280</f>
        <v>0.98393999999999993</v>
      </c>
      <c r="S280" s="184">
        <v>0</v>
      </c>
      <c r="T280" s="185">
        <f>S280*H280</f>
        <v>0</v>
      </c>
      <c r="U280" s="36"/>
      <c r="V280" s="36"/>
      <c r="W280" s="36"/>
      <c r="X280" s="36"/>
      <c r="Y280" s="36"/>
      <c r="Z280" s="36"/>
      <c r="AA280" s="36"/>
      <c r="AB280" s="36"/>
      <c r="AC280" s="36"/>
      <c r="AD280" s="36"/>
      <c r="AE280" s="36"/>
      <c r="AR280" s="186" t="s">
        <v>240</v>
      </c>
      <c r="AT280" s="186" t="s">
        <v>237</v>
      </c>
      <c r="AU280" s="186" t="s">
        <v>82</v>
      </c>
      <c r="AY280" s="19" t="s">
        <v>139</v>
      </c>
      <c r="BE280" s="187">
        <f>IF(N280="základní",J280,0)</f>
        <v>0</v>
      </c>
      <c r="BF280" s="187">
        <f>IF(N280="snížená",J280,0)</f>
        <v>0</v>
      </c>
      <c r="BG280" s="187">
        <f>IF(N280="zákl. přenesená",J280,0)</f>
        <v>0</v>
      </c>
      <c r="BH280" s="187">
        <f>IF(N280="sníž. přenesená",J280,0)</f>
        <v>0</v>
      </c>
      <c r="BI280" s="187">
        <f>IF(N280="nulová",J280,0)</f>
        <v>0</v>
      </c>
      <c r="BJ280" s="19" t="s">
        <v>80</v>
      </c>
      <c r="BK280" s="187">
        <f>ROUND(I280*H280,2)</f>
        <v>0</v>
      </c>
      <c r="BL280" s="19" t="s">
        <v>206</v>
      </c>
      <c r="BM280" s="186" t="s">
        <v>1071</v>
      </c>
    </row>
    <row r="281" spans="1:65" s="2" customFormat="1" ht="11.25">
      <c r="A281" s="36"/>
      <c r="B281" s="37"/>
      <c r="C281" s="38"/>
      <c r="D281" s="188" t="s">
        <v>149</v>
      </c>
      <c r="E281" s="38"/>
      <c r="F281" s="189" t="s">
        <v>1070</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149</v>
      </c>
      <c r="AU281" s="19" t="s">
        <v>82</v>
      </c>
    </row>
    <row r="282" spans="1:65" s="15" customFormat="1" ht="11.25">
      <c r="B282" s="216"/>
      <c r="C282" s="217"/>
      <c r="D282" s="188" t="s">
        <v>153</v>
      </c>
      <c r="E282" s="218" t="s">
        <v>19</v>
      </c>
      <c r="F282" s="219" t="s">
        <v>1062</v>
      </c>
      <c r="G282" s="217"/>
      <c r="H282" s="218" t="s">
        <v>19</v>
      </c>
      <c r="I282" s="220"/>
      <c r="J282" s="217"/>
      <c r="K282" s="217"/>
      <c r="L282" s="221"/>
      <c r="M282" s="222"/>
      <c r="N282" s="223"/>
      <c r="O282" s="223"/>
      <c r="P282" s="223"/>
      <c r="Q282" s="223"/>
      <c r="R282" s="223"/>
      <c r="S282" s="223"/>
      <c r="T282" s="224"/>
      <c r="AT282" s="225" t="s">
        <v>153</v>
      </c>
      <c r="AU282" s="225" t="s">
        <v>82</v>
      </c>
      <c r="AV282" s="15" t="s">
        <v>80</v>
      </c>
      <c r="AW282" s="15" t="s">
        <v>31</v>
      </c>
      <c r="AX282" s="15" t="s">
        <v>72</v>
      </c>
      <c r="AY282" s="225" t="s">
        <v>139</v>
      </c>
    </row>
    <row r="283" spans="1:65" s="13" customFormat="1" ht="11.25">
      <c r="B283" s="194"/>
      <c r="C283" s="195"/>
      <c r="D283" s="188" t="s">
        <v>153</v>
      </c>
      <c r="E283" s="196" t="s">
        <v>19</v>
      </c>
      <c r="F283" s="197" t="s">
        <v>624</v>
      </c>
      <c r="G283" s="195"/>
      <c r="H283" s="198">
        <v>46</v>
      </c>
      <c r="I283" s="199"/>
      <c r="J283" s="195"/>
      <c r="K283" s="195"/>
      <c r="L283" s="200"/>
      <c r="M283" s="201"/>
      <c r="N283" s="202"/>
      <c r="O283" s="202"/>
      <c r="P283" s="202"/>
      <c r="Q283" s="202"/>
      <c r="R283" s="202"/>
      <c r="S283" s="202"/>
      <c r="T283" s="203"/>
      <c r="AT283" s="204" t="s">
        <v>153</v>
      </c>
      <c r="AU283" s="204" t="s">
        <v>82</v>
      </c>
      <c r="AV283" s="13" t="s">
        <v>82</v>
      </c>
      <c r="AW283" s="13" t="s">
        <v>31</v>
      </c>
      <c r="AX283" s="13" t="s">
        <v>72</v>
      </c>
      <c r="AY283" s="204" t="s">
        <v>139</v>
      </c>
    </row>
    <row r="284" spans="1:65" s="14" customFormat="1" ht="11.25">
      <c r="B284" s="205"/>
      <c r="C284" s="206"/>
      <c r="D284" s="188" t="s">
        <v>153</v>
      </c>
      <c r="E284" s="207" t="s">
        <v>19</v>
      </c>
      <c r="F284" s="208" t="s">
        <v>188</v>
      </c>
      <c r="G284" s="206"/>
      <c r="H284" s="209">
        <v>46</v>
      </c>
      <c r="I284" s="210"/>
      <c r="J284" s="206"/>
      <c r="K284" s="206"/>
      <c r="L284" s="211"/>
      <c r="M284" s="212"/>
      <c r="N284" s="213"/>
      <c r="O284" s="213"/>
      <c r="P284" s="213"/>
      <c r="Q284" s="213"/>
      <c r="R284" s="213"/>
      <c r="S284" s="213"/>
      <c r="T284" s="214"/>
      <c r="AT284" s="215" t="s">
        <v>153</v>
      </c>
      <c r="AU284" s="215" t="s">
        <v>82</v>
      </c>
      <c r="AV284" s="14" t="s">
        <v>147</v>
      </c>
      <c r="AW284" s="14" t="s">
        <v>31</v>
      </c>
      <c r="AX284" s="14" t="s">
        <v>80</v>
      </c>
      <c r="AY284" s="215" t="s">
        <v>139</v>
      </c>
    </row>
    <row r="285" spans="1:65" s="2" customFormat="1" ht="14.45" customHeight="1">
      <c r="A285" s="36"/>
      <c r="B285" s="37"/>
      <c r="C285" s="175" t="s">
        <v>573</v>
      </c>
      <c r="D285" s="175" t="s">
        <v>142</v>
      </c>
      <c r="E285" s="176" t="s">
        <v>1072</v>
      </c>
      <c r="F285" s="177" t="s">
        <v>1073</v>
      </c>
      <c r="G285" s="178" t="s">
        <v>145</v>
      </c>
      <c r="H285" s="179">
        <v>46</v>
      </c>
      <c r="I285" s="180"/>
      <c r="J285" s="181">
        <f>ROUND(I285*H285,2)</f>
        <v>0</v>
      </c>
      <c r="K285" s="177" t="s">
        <v>146</v>
      </c>
      <c r="L285" s="41"/>
      <c r="M285" s="182" t="s">
        <v>19</v>
      </c>
      <c r="N285" s="183" t="s">
        <v>43</v>
      </c>
      <c r="O285" s="66"/>
      <c r="P285" s="184">
        <f>O285*H285</f>
        <v>0</v>
      </c>
      <c r="Q285" s="184">
        <v>8.0000000000000007E-5</v>
      </c>
      <c r="R285" s="184">
        <f>Q285*H285</f>
        <v>3.6800000000000001E-3</v>
      </c>
      <c r="S285" s="184">
        <v>0</v>
      </c>
      <c r="T285" s="185">
        <f>S285*H285</f>
        <v>0</v>
      </c>
      <c r="U285" s="36"/>
      <c r="V285" s="36"/>
      <c r="W285" s="36"/>
      <c r="X285" s="36"/>
      <c r="Y285" s="36"/>
      <c r="Z285" s="36"/>
      <c r="AA285" s="36"/>
      <c r="AB285" s="36"/>
      <c r="AC285" s="36"/>
      <c r="AD285" s="36"/>
      <c r="AE285" s="36"/>
      <c r="AR285" s="186" t="s">
        <v>206</v>
      </c>
      <c r="AT285" s="186" t="s">
        <v>142</v>
      </c>
      <c r="AU285" s="186" t="s">
        <v>82</v>
      </c>
      <c r="AY285" s="19" t="s">
        <v>139</v>
      </c>
      <c r="BE285" s="187">
        <f>IF(N285="základní",J285,0)</f>
        <v>0</v>
      </c>
      <c r="BF285" s="187">
        <f>IF(N285="snížená",J285,0)</f>
        <v>0</v>
      </c>
      <c r="BG285" s="187">
        <f>IF(N285="zákl. přenesená",J285,0)</f>
        <v>0</v>
      </c>
      <c r="BH285" s="187">
        <f>IF(N285="sníž. přenesená",J285,0)</f>
        <v>0</v>
      </c>
      <c r="BI285" s="187">
        <f>IF(N285="nulová",J285,0)</f>
        <v>0</v>
      </c>
      <c r="BJ285" s="19" t="s">
        <v>80</v>
      </c>
      <c r="BK285" s="187">
        <f>ROUND(I285*H285,2)</f>
        <v>0</v>
      </c>
      <c r="BL285" s="19" t="s">
        <v>206</v>
      </c>
      <c r="BM285" s="186" t="s">
        <v>1074</v>
      </c>
    </row>
    <row r="286" spans="1:65" s="2" customFormat="1" ht="19.5">
      <c r="A286" s="36"/>
      <c r="B286" s="37"/>
      <c r="C286" s="38"/>
      <c r="D286" s="188" t="s">
        <v>149</v>
      </c>
      <c r="E286" s="38"/>
      <c r="F286" s="189" t="s">
        <v>1075</v>
      </c>
      <c r="G286" s="38"/>
      <c r="H286" s="38"/>
      <c r="I286" s="190"/>
      <c r="J286" s="38"/>
      <c r="K286" s="38"/>
      <c r="L286" s="41"/>
      <c r="M286" s="191"/>
      <c r="N286" s="192"/>
      <c r="O286" s="66"/>
      <c r="P286" s="66"/>
      <c r="Q286" s="66"/>
      <c r="R286" s="66"/>
      <c r="S286" s="66"/>
      <c r="T286" s="67"/>
      <c r="U286" s="36"/>
      <c r="V286" s="36"/>
      <c r="W286" s="36"/>
      <c r="X286" s="36"/>
      <c r="Y286" s="36"/>
      <c r="Z286" s="36"/>
      <c r="AA286" s="36"/>
      <c r="AB286" s="36"/>
      <c r="AC286" s="36"/>
      <c r="AD286" s="36"/>
      <c r="AE286" s="36"/>
      <c r="AT286" s="19" t="s">
        <v>149</v>
      </c>
      <c r="AU286" s="19" t="s">
        <v>82</v>
      </c>
    </row>
    <row r="287" spans="1:65" s="2" customFormat="1" ht="107.25">
      <c r="A287" s="36"/>
      <c r="B287" s="37"/>
      <c r="C287" s="38"/>
      <c r="D287" s="188" t="s">
        <v>151</v>
      </c>
      <c r="E287" s="38"/>
      <c r="F287" s="193" t="s">
        <v>560</v>
      </c>
      <c r="G287" s="38"/>
      <c r="H287" s="38"/>
      <c r="I287" s="190"/>
      <c r="J287" s="38"/>
      <c r="K287" s="38"/>
      <c r="L287" s="41"/>
      <c r="M287" s="191"/>
      <c r="N287" s="192"/>
      <c r="O287" s="66"/>
      <c r="P287" s="66"/>
      <c r="Q287" s="66"/>
      <c r="R287" s="66"/>
      <c r="S287" s="66"/>
      <c r="T287" s="67"/>
      <c r="U287" s="36"/>
      <c r="V287" s="36"/>
      <c r="W287" s="36"/>
      <c r="X287" s="36"/>
      <c r="Y287" s="36"/>
      <c r="Z287" s="36"/>
      <c r="AA287" s="36"/>
      <c r="AB287" s="36"/>
      <c r="AC287" s="36"/>
      <c r="AD287" s="36"/>
      <c r="AE287" s="36"/>
      <c r="AT287" s="19" t="s">
        <v>151</v>
      </c>
      <c r="AU287" s="19" t="s">
        <v>82</v>
      </c>
    </row>
    <row r="288" spans="1:65" s="15" customFormat="1" ht="11.25">
      <c r="B288" s="216"/>
      <c r="C288" s="217"/>
      <c r="D288" s="188" t="s">
        <v>153</v>
      </c>
      <c r="E288" s="218" t="s">
        <v>19</v>
      </c>
      <c r="F288" s="219" t="s">
        <v>1062</v>
      </c>
      <c r="G288" s="217"/>
      <c r="H288" s="218" t="s">
        <v>19</v>
      </c>
      <c r="I288" s="220"/>
      <c r="J288" s="217"/>
      <c r="K288" s="217"/>
      <c r="L288" s="221"/>
      <c r="M288" s="222"/>
      <c r="N288" s="223"/>
      <c r="O288" s="223"/>
      <c r="P288" s="223"/>
      <c r="Q288" s="223"/>
      <c r="R288" s="223"/>
      <c r="S288" s="223"/>
      <c r="T288" s="224"/>
      <c r="AT288" s="225" t="s">
        <v>153</v>
      </c>
      <c r="AU288" s="225" t="s">
        <v>82</v>
      </c>
      <c r="AV288" s="15" t="s">
        <v>80</v>
      </c>
      <c r="AW288" s="15" t="s">
        <v>31</v>
      </c>
      <c r="AX288" s="15" t="s">
        <v>72</v>
      </c>
      <c r="AY288" s="225" t="s">
        <v>139</v>
      </c>
    </row>
    <row r="289" spans="1:65" s="13" customFormat="1" ht="11.25">
      <c r="B289" s="194"/>
      <c r="C289" s="195"/>
      <c r="D289" s="188" t="s">
        <v>153</v>
      </c>
      <c r="E289" s="196" t="s">
        <v>19</v>
      </c>
      <c r="F289" s="197" t="s">
        <v>624</v>
      </c>
      <c r="G289" s="195"/>
      <c r="H289" s="198">
        <v>46</v>
      </c>
      <c r="I289" s="199"/>
      <c r="J289" s="195"/>
      <c r="K289" s="195"/>
      <c r="L289" s="200"/>
      <c r="M289" s="201"/>
      <c r="N289" s="202"/>
      <c r="O289" s="202"/>
      <c r="P289" s="202"/>
      <c r="Q289" s="202"/>
      <c r="R289" s="202"/>
      <c r="S289" s="202"/>
      <c r="T289" s="203"/>
      <c r="AT289" s="204" t="s">
        <v>153</v>
      </c>
      <c r="AU289" s="204" t="s">
        <v>82</v>
      </c>
      <c r="AV289" s="13" t="s">
        <v>82</v>
      </c>
      <c r="AW289" s="13" t="s">
        <v>31</v>
      </c>
      <c r="AX289" s="13" t="s">
        <v>72</v>
      </c>
      <c r="AY289" s="204" t="s">
        <v>139</v>
      </c>
    </row>
    <row r="290" spans="1:65" s="14" customFormat="1" ht="11.25">
      <c r="B290" s="205"/>
      <c r="C290" s="206"/>
      <c r="D290" s="188" t="s">
        <v>153</v>
      </c>
      <c r="E290" s="207" t="s">
        <v>19</v>
      </c>
      <c r="F290" s="208" t="s">
        <v>188</v>
      </c>
      <c r="G290" s="206"/>
      <c r="H290" s="209">
        <v>46</v>
      </c>
      <c r="I290" s="210"/>
      <c r="J290" s="206"/>
      <c r="K290" s="206"/>
      <c r="L290" s="211"/>
      <c r="M290" s="212"/>
      <c r="N290" s="213"/>
      <c r="O290" s="213"/>
      <c r="P290" s="213"/>
      <c r="Q290" s="213"/>
      <c r="R290" s="213"/>
      <c r="S290" s="213"/>
      <c r="T290" s="214"/>
      <c r="AT290" s="215" t="s">
        <v>153</v>
      </c>
      <c r="AU290" s="215" t="s">
        <v>82</v>
      </c>
      <c r="AV290" s="14" t="s">
        <v>147</v>
      </c>
      <c r="AW290" s="14" t="s">
        <v>31</v>
      </c>
      <c r="AX290" s="14" t="s">
        <v>80</v>
      </c>
      <c r="AY290" s="215" t="s">
        <v>139</v>
      </c>
    </row>
    <row r="291" spans="1:65" s="2" customFormat="1" ht="14.45" customHeight="1">
      <c r="A291" s="36"/>
      <c r="B291" s="37"/>
      <c r="C291" s="175" t="s">
        <v>579</v>
      </c>
      <c r="D291" s="175" t="s">
        <v>142</v>
      </c>
      <c r="E291" s="176" t="s">
        <v>580</v>
      </c>
      <c r="F291" s="177" t="s">
        <v>581</v>
      </c>
      <c r="G291" s="178" t="s">
        <v>145</v>
      </c>
      <c r="H291" s="179">
        <v>650.48</v>
      </c>
      <c r="I291" s="180"/>
      <c r="J291" s="181">
        <f>ROUND(I291*H291,2)</f>
        <v>0</v>
      </c>
      <c r="K291" s="177" t="s">
        <v>146</v>
      </c>
      <c r="L291" s="41"/>
      <c r="M291" s="182" t="s">
        <v>19</v>
      </c>
      <c r="N291" s="183" t="s">
        <v>43</v>
      </c>
      <c r="O291" s="66"/>
      <c r="P291" s="184">
        <f>O291*H291</f>
        <v>0</v>
      </c>
      <c r="Q291" s="184">
        <v>1E-4</v>
      </c>
      <c r="R291" s="184">
        <f>Q291*H291</f>
        <v>6.5048000000000009E-2</v>
      </c>
      <c r="S291" s="184">
        <v>0</v>
      </c>
      <c r="T291" s="185">
        <f>S291*H291</f>
        <v>0</v>
      </c>
      <c r="U291" s="36"/>
      <c r="V291" s="36"/>
      <c r="W291" s="36"/>
      <c r="X291" s="36"/>
      <c r="Y291" s="36"/>
      <c r="Z291" s="36"/>
      <c r="AA291" s="36"/>
      <c r="AB291" s="36"/>
      <c r="AC291" s="36"/>
      <c r="AD291" s="36"/>
      <c r="AE291" s="36"/>
      <c r="AR291" s="186" t="s">
        <v>206</v>
      </c>
      <c r="AT291" s="186" t="s">
        <v>142</v>
      </c>
      <c r="AU291" s="186" t="s">
        <v>82</v>
      </c>
      <c r="AY291" s="19" t="s">
        <v>139</v>
      </c>
      <c r="BE291" s="187">
        <f>IF(N291="základní",J291,0)</f>
        <v>0</v>
      </c>
      <c r="BF291" s="187">
        <f>IF(N291="snížená",J291,0)</f>
        <v>0</v>
      </c>
      <c r="BG291" s="187">
        <f>IF(N291="zákl. přenesená",J291,0)</f>
        <v>0</v>
      </c>
      <c r="BH291" s="187">
        <f>IF(N291="sníž. přenesená",J291,0)</f>
        <v>0</v>
      </c>
      <c r="BI291" s="187">
        <f>IF(N291="nulová",J291,0)</f>
        <v>0</v>
      </c>
      <c r="BJ291" s="19" t="s">
        <v>80</v>
      </c>
      <c r="BK291" s="187">
        <f>ROUND(I291*H291,2)</f>
        <v>0</v>
      </c>
      <c r="BL291" s="19" t="s">
        <v>206</v>
      </c>
      <c r="BM291" s="186" t="s">
        <v>1076</v>
      </c>
    </row>
    <row r="292" spans="1:65" s="2" customFormat="1" ht="19.5">
      <c r="A292" s="36"/>
      <c r="B292" s="37"/>
      <c r="C292" s="38"/>
      <c r="D292" s="188" t="s">
        <v>149</v>
      </c>
      <c r="E292" s="38"/>
      <c r="F292" s="189" t="s">
        <v>583</v>
      </c>
      <c r="G292" s="38"/>
      <c r="H292" s="38"/>
      <c r="I292" s="190"/>
      <c r="J292" s="38"/>
      <c r="K292" s="38"/>
      <c r="L292" s="41"/>
      <c r="M292" s="191"/>
      <c r="N292" s="192"/>
      <c r="O292" s="66"/>
      <c r="P292" s="66"/>
      <c r="Q292" s="66"/>
      <c r="R292" s="66"/>
      <c r="S292" s="66"/>
      <c r="T292" s="67"/>
      <c r="U292" s="36"/>
      <c r="V292" s="36"/>
      <c r="W292" s="36"/>
      <c r="X292" s="36"/>
      <c r="Y292" s="36"/>
      <c r="Z292" s="36"/>
      <c r="AA292" s="36"/>
      <c r="AB292" s="36"/>
      <c r="AC292" s="36"/>
      <c r="AD292" s="36"/>
      <c r="AE292" s="36"/>
      <c r="AT292" s="19" t="s">
        <v>149</v>
      </c>
      <c r="AU292" s="19" t="s">
        <v>82</v>
      </c>
    </row>
    <row r="293" spans="1:65" s="2" customFormat="1" ht="107.25">
      <c r="A293" s="36"/>
      <c r="B293" s="37"/>
      <c r="C293" s="38"/>
      <c r="D293" s="188" t="s">
        <v>151</v>
      </c>
      <c r="E293" s="38"/>
      <c r="F293" s="193" t="s">
        <v>560</v>
      </c>
      <c r="G293" s="38"/>
      <c r="H293" s="38"/>
      <c r="I293" s="190"/>
      <c r="J293" s="38"/>
      <c r="K293" s="38"/>
      <c r="L293" s="41"/>
      <c r="M293" s="191"/>
      <c r="N293" s="192"/>
      <c r="O293" s="66"/>
      <c r="P293" s="66"/>
      <c r="Q293" s="66"/>
      <c r="R293" s="66"/>
      <c r="S293" s="66"/>
      <c r="T293" s="67"/>
      <c r="U293" s="36"/>
      <c r="V293" s="36"/>
      <c r="W293" s="36"/>
      <c r="X293" s="36"/>
      <c r="Y293" s="36"/>
      <c r="Z293" s="36"/>
      <c r="AA293" s="36"/>
      <c r="AB293" s="36"/>
      <c r="AC293" s="36"/>
      <c r="AD293" s="36"/>
      <c r="AE293" s="36"/>
      <c r="AT293" s="19" t="s">
        <v>151</v>
      </c>
      <c r="AU293" s="19" t="s">
        <v>82</v>
      </c>
    </row>
    <row r="294" spans="1:65" s="15" customFormat="1" ht="11.25">
      <c r="B294" s="216"/>
      <c r="C294" s="217"/>
      <c r="D294" s="188" t="s">
        <v>153</v>
      </c>
      <c r="E294" s="218" t="s">
        <v>19</v>
      </c>
      <c r="F294" s="219" t="s">
        <v>755</v>
      </c>
      <c r="G294" s="217"/>
      <c r="H294" s="218" t="s">
        <v>19</v>
      </c>
      <c r="I294" s="220"/>
      <c r="J294" s="217"/>
      <c r="K294" s="217"/>
      <c r="L294" s="221"/>
      <c r="M294" s="222"/>
      <c r="N294" s="223"/>
      <c r="O294" s="223"/>
      <c r="P294" s="223"/>
      <c r="Q294" s="223"/>
      <c r="R294" s="223"/>
      <c r="S294" s="223"/>
      <c r="T294" s="224"/>
      <c r="AT294" s="225" t="s">
        <v>153</v>
      </c>
      <c r="AU294" s="225" t="s">
        <v>82</v>
      </c>
      <c r="AV294" s="15" t="s">
        <v>80</v>
      </c>
      <c r="AW294" s="15" t="s">
        <v>31</v>
      </c>
      <c r="AX294" s="15" t="s">
        <v>72</v>
      </c>
      <c r="AY294" s="225" t="s">
        <v>139</v>
      </c>
    </row>
    <row r="295" spans="1:65" s="13" customFormat="1" ht="11.25">
      <c r="B295" s="194"/>
      <c r="C295" s="195"/>
      <c r="D295" s="188" t="s">
        <v>153</v>
      </c>
      <c r="E295" s="196" t="s">
        <v>19</v>
      </c>
      <c r="F295" s="197" t="s">
        <v>954</v>
      </c>
      <c r="G295" s="195"/>
      <c r="H295" s="198">
        <v>650.48</v>
      </c>
      <c r="I295" s="199"/>
      <c r="J295" s="195"/>
      <c r="K295" s="195"/>
      <c r="L295" s="200"/>
      <c r="M295" s="201"/>
      <c r="N295" s="202"/>
      <c r="O295" s="202"/>
      <c r="P295" s="202"/>
      <c r="Q295" s="202"/>
      <c r="R295" s="202"/>
      <c r="S295" s="202"/>
      <c r="T295" s="203"/>
      <c r="AT295" s="204" t="s">
        <v>153</v>
      </c>
      <c r="AU295" s="204" t="s">
        <v>82</v>
      </c>
      <c r="AV295" s="13" t="s">
        <v>82</v>
      </c>
      <c r="AW295" s="13" t="s">
        <v>31</v>
      </c>
      <c r="AX295" s="13" t="s">
        <v>72</v>
      </c>
      <c r="AY295" s="204" t="s">
        <v>139</v>
      </c>
    </row>
    <row r="296" spans="1:65" s="14" customFormat="1" ht="11.25">
      <c r="B296" s="205"/>
      <c r="C296" s="206"/>
      <c r="D296" s="188" t="s">
        <v>153</v>
      </c>
      <c r="E296" s="207" t="s">
        <v>19</v>
      </c>
      <c r="F296" s="208" t="s">
        <v>188</v>
      </c>
      <c r="G296" s="206"/>
      <c r="H296" s="209">
        <v>650.48</v>
      </c>
      <c r="I296" s="210"/>
      <c r="J296" s="206"/>
      <c r="K296" s="206"/>
      <c r="L296" s="211"/>
      <c r="M296" s="212"/>
      <c r="N296" s="213"/>
      <c r="O296" s="213"/>
      <c r="P296" s="213"/>
      <c r="Q296" s="213"/>
      <c r="R296" s="213"/>
      <c r="S296" s="213"/>
      <c r="T296" s="214"/>
      <c r="AT296" s="215" t="s">
        <v>153</v>
      </c>
      <c r="AU296" s="215" t="s">
        <v>82</v>
      </c>
      <c r="AV296" s="14" t="s">
        <v>147</v>
      </c>
      <c r="AW296" s="14" t="s">
        <v>31</v>
      </c>
      <c r="AX296" s="14" t="s">
        <v>80</v>
      </c>
      <c r="AY296" s="215" t="s">
        <v>139</v>
      </c>
    </row>
    <row r="297" spans="1:65" s="2" customFormat="1" ht="14.45" customHeight="1">
      <c r="A297" s="36"/>
      <c r="B297" s="37"/>
      <c r="C297" s="175" t="s">
        <v>584</v>
      </c>
      <c r="D297" s="175" t="s">
        <v>142</v>
      </c>
      <c r="E297" s="176" t="s">
        <v>585</v>
      </c>
      <c r="F297" s="177" t="s">
        <v>586</v>
      </c>
      <c r="G297" s="178" t="s">
        <v>171</v>
      </c>
      <c r="H297" s="179">
        <v>33.453000000000003</v>
      </c>
      <c r="I297" s="180"/>
      <c r="J297" s="181">
        <f>ROUND(I297*H297,2)</f>
        <v>0</v>
      </c>
      <c r="K297" s="177" t="s">
        <v>146</v>
      </c>
      <c r="L297" s="41"/>
      <c r="M297" s="182" t="s">
        <v>19</v>
      </c>
      <c r="N297" s="183" t="s">
        <v>43</v>
      </c>
      <c r="O297" s="66"/>
      <c r="P297" s="184">
        <f>O297*H297</f>
        <v>0</v>
      </c>
      <c r="Q297" s="184">
        <v>0</v>
      </c>
      <c r="R297" s="184">
        <f>Q297*H297</f>
        <v>0</v>
      </c>
      <c r="S297" s="184">
        <v>0</v>
      </c>
      <c r="T297" s="185">
        <f>S297*H297</f>
        <v>0</v>
      </c>
      <c r="U297" s="36"/>
      <c r="V297" s="36"/>
      <c r="W297" s="36"/>
      <c r="X297" s="36"/>
      <c r="Y297" s="36"/>
      <c r="Z297" s="36"/>
      <c r="AA297" s="36"/>
      <c r="AB297" s="36"/>
      <c r="AC297" s="36"/>
      <c r="AD297" s="36"/>
      <c r="AE297" s="36"/>
      <c r="AR297" s="186" t="s">
        <v>206</v>
      </c>
      <c r="AT297" s="186" t="s">
        <v>142</v>
      </c>
      <c r="AU297" s="186" t="s">
        <v>82</v>
      </c>
      <c r="AY297" s="19" t="s">
        <v>139</v>
      </c>
      <c r="BE297" s="187">
        <f>IF(N297="základní",J297,0)</f>
        <v>0</v>
      </c>
      <c r="BF297" s="187">
        <f>IF(N297="snížená",J297,0)</f>
        <v>0</v>
      </c>
      <c r="BG297" s="187">
        <f>IF(N297="zákl. přenesená",J297,0)</f>
        <v>0</v>
      </c>
      <c r="BH297" s="187">
        <f>IF(N297="sníž. přenesená",J297,0)</f>
        <v>0</v>
      </c>
      <c r="BI297" s="187">
        <f>IF(N297="nulová",J297,0)</f>
        <v>0</v>
      </c>
      <c r="BJ297" s="19" t="s">
        <v>80</v>
      </c>
      <c r="BK297" s="187">
        <f>ROUND(I297*H297,2)</f>
        <v>0</v>
      </c>
      <c r="BL297" s="19" t="s">
        <v>206</v>
      </c>
      <c r="BM297" s="186" t="s">
        <v>1077</v>
      </c>
    </row>
    <row r="298" spans="1:65" s="2" customFormat="1" ht="19.5">
      <c r="A298" s="36"/>
      <c r="B298" s="37"/>
      <c r="C298" s="38"/>
      <c r="D298" s="188" t="s">
        <v>149</v>
      </c>
      <c r="E298" s="38"/>
      <c r="F298" s="189" t="s">
        <v>588</v>
      </c>
      <c r="G298" s="38"/>
      <c r="H298" s="38"/>
      <c r="I298" s="190"/>
      <c r="J298" s="38"/>
      <c r="K298" s="38"/>
      <c r="L298" s="41"/>
      <c r="M298" s="191"/>
      <c r="N298" s="192"/>
      <c r="O298" s="66"/>
      <c r="P298" s="66"/>
      <c r="Q298" s="66"/>
      <c r="R298" s="66"/>
      <c r="S298" s="66"/>
      <c r="T298" s="67"/>
      <c r="U298" s="36"/>
      <c r="V298" s="36"/>
      <c r="W298" s="36"/>
      <c r="X298" s="36"/>
      <c r="Y298" s="36"/>
      <c r="Z298" s="36"/>
      <c r="AA298" s="36"/>
      <c r="AB298" s="36"/>
      <c r="AC298" s="36"/>
      <c r="AD298" s="36"/>
      <c r="AE298" s="36"/>
      <c r="AT298" s="19" t="s">
        <v>149</v>
      </c>
      <c r="AU298" s="19" t="s">
        <v>82</v>
      </c>
    </row>
    <row r="299" spans="1:65" s="2" customFormat="1" ht="78">
      <c r="A299" s="36"/>
      <c r="B299" s="37"/>
      <c r="C299" s="38"/>
      <c r="D299" s="188" t="s">
        <v>151</v>
      </c>
      <c r="E299" s="38"/>
      <c r="F299" s="193" t="s">
        <v>589</v>
      </c>
      <c r="G299" s="38"/>
      <c r="H299" s="38"/>
      <c r="I299" s="190"/>
      <c r="J299" s="38"/>
      <c r="K299" s="38"/>
      <c r="L299" s="41"/>
      <c r="M299" s="191"/>
      <c r="N299" s="192"/>
      <c r="O299" s="66"/>
      <c r="P299" s="66"/>
      <c r="Q299" s="66"/>
      <c r="R299" s="66"/>
      <c r="S299" s="66"/>
      <c r="T299" s="67"/>
      <c r="U299" s="36"/>
      <c r="V299" s="36"/>
      <c r="W299" s="36"/>
      <c r="X299" s="36"/>
      <c r="Y299" s="36"/>
      <c r="Z299" s="36"/>
      <c r="AA299" s="36"/>
      <c r="AB299" s="36"/>
      <c r="AC299" s="36"/>
      <c r="AD299" s="36"/>
      <c r="AE299" s="36"/>
      <c r="AT299" s="19" t="s">
        <v>151</v>
      </c>
      <c r="AU299" s="19" t="s">
        <v>82</v>
      </c>
    </row>
    <row r="300" spans="1:65" s="2" customFormat="1" ht="14.45" customHeight="1">
      <c r="A300" s="36"/>
      <c r="B300" s="37"/>
      <c r="C300" s="175" t="s">
        <v>590</v>
      </c>
      <c r="D300" s="175" t="s">
        <v>142</v>
      </c>
      <c r="E300" s="176" t="s">
        <v>591</v>
      </c>
      <c r="F300" s="177" t="s">
        <v>592</v>
      </c>
      <c r="G300" s="178" t="s">
        <v>171</v>
      </c>
      <c r="H300" s="179">
        <v>33.453000000000003</v>
      </c>
      <c r="I300" s="180"/>
      <c r="J300" s="181">
        <f>ROUND(I300*H300,2)</f>
        <v>0</v>
      </c>
      <c r="K300" s="177" t="s">
        <v>146</v>
      </c>
      <c r="L300" s="41"/>
      <c r="M300" s="182" t="s">
        <v>19</v>
      </c>
      <c r="N300" s="183" t="s">
        <v>43</v>
      </c>
      <c r="O300" s="66"/>
      <c r="P300" s="184">
        <f>O300*H300</f>
        <v>0</v>
      </c>
      <c r="Q300" s="184">
        <v>0</v>
      </c>
      <c r="R300" s="184">
        <f>Q300*H300</f>
        <v>0</v>
      </c>
      <c r="S300" s="184">
        <v>0</v>
      </c>
      <c r="T300" s="185">
        <f>S300*H300</f>
        <v>0</v>
      </c>
      <c r="U300" s="36"/>
      <c r="V300" s="36"/>
      <c r="W300" s="36"/>
      <c r="X300" s="36"/>
      <c r="Y300" s="36"/>
      <c r="Z300" s="36"/>
      <c r="AA300" s="36"/>
      <c r="AB300" s="36"/>
      <c r="AC300" s="36"/>
      <c r="AD300" s="36"/>
      <c r="AE300" s="36"/>
      <c r="AR300" s="186" t="s">
        <v>206</v>
      </c>
      <c r="AT300" s="186" t="s">
        <v>142</v>
      </c>
      <c r="AU300" s="186" t="s">
        <v>82</v>
      </c>
      <c r="AY300" s="19" t="s">
        <v>139</v>
      </c>
      <c r="BE300" s="187">
        <f>IF(N300="základní",J300,0)</f>
        <v>0</v>
      </c>
      <c r="BF300" s="187">
        <f>IF(N300="snížená",J300,0)</f>
        <v>0</v>
      </c>
      <c r="BG300" s="187">
        <f>IF(N300="zákl. přenesená",J300,0)</f>
        <v>0</v>
      </c>
      <c r="BH300" s="187">
        <f>IF(N300="sníž. přenesená",J300,0)</f>
        <v>0</v>
      </c>
      <c r="BI300" s="187">
        <f>IF(N300="nulová",J300,0)</f>
        <v>0</v>
      </c>
      <c r="BJ300" s="19" t="s">
        <v>80</v>
      </c>
      <c r="BK300" s="187">
        <f>ROUND(I300*H300,2)</f>
        <v>0</v>
      </c>
      <c r="BL300" s="19" t="s">
        <v>206</v>
      </c>
      <c r="BM300" s="186" t="s">
        <v>1078</v>
      </c>
    </row>
    <row r="301" spans="1:65" s="2" customFormat="1" ht="19.5">
      <c r="A301" s="36"/>
      <c r="B301" s="37"/>
      <c r="C301" s="38"/>
      <c r="D301" s="188" t="s">
        <v>149</v>
      </c>
      <c r="E301" s="38"/>
      <c r="F301" s="189" t="s">
        <v>594</v>
      </c>
      <c r="G301" s="38"/>
      <c r="H301" s="38"/>
      <c r="I301" s="190"/>
      <c r="J301" s="38"/>
      <c r="K301" s="38"/>
      <c r="L301" s="41"/>
      <c r="M301" s="191"/>
      <c r="N301" s="192"/>
      <c r="O301" s="66"/>
      <c r="P301" s="66"/>
      <c r="Q301" s="66"/>
      <c r="R301" s="66"/>
      <c r="S301" s="66"/>
      <c r="T301" s="67"/>
      <c r="U301" s="36"/>
      <c r="V301" s="36"/>
      <c r="W301" s="36"/>
      <c r="X301" s="36"/>
      <c r="Y301" s="36"/>
      <c r="Z301" s="36"/>
      <c r="AA301" s="36"/>
      <c r="AB301" s="36"/>
      <c r="AC301" s="36"/>
      <c r="AD301" s="36"/>
      <c r="AE301" s="36"/>
      <c r="AT301" s="19" t="s">
        <v>149</v>
      </c>
      <c r="AU301" s="19" t="s">
        <v>82</v>
      </c>
    </row>
    <row r="302" spans="1:65" s="2" customFormat="1" ht="78">
      <c r="A302" s="36"/>
      <c r="B302" s="37"/>
      <c r="C302" s="38"/>
      <c r="D302" s="188" t="s">
        <v>151</v>
      </c>
      <c r="E302" s="38"/>
      <c r="F302" s="193" t="s">
        <v>589</v>
      </c>
      <c r="G302" s="38"/>
      <c r="H302" s="38"/>
      <c r="I302" s="190"/>
      <c r="J302" s="38"/>
      <c r="K302" s="38"/>
      <c r="L302" s="41"/>
      <c r="M302" s="191"/>
      <c r="N302" s="192"/>
      <c r="O302" s="66"/>
      <c r="P302" s="66"/>
      <c r="Q302" s="66"/>
      <c r="R302" s="66"/>
      <c r="S302" s="66"/>
      <c r="T302" s="67"/>
      <c r="U302" s="36"/>
      <c r="V302" s="36"/>
      <c r="W302" s="36"/>
      <c r="X302" s="36"/>
      <c r="Y302" s="36"/>
      <c r="Z302" s="36"/>
      <c r="AA302" s="36"/>
      <c r="AB302" s="36"/>
      <c r="AC302" s="36"/>
      <c r="AD302" s="36"/>
      <c r="AE302" s="36"/>
      <c r="AT302" s="19" t="s">
        <v>151</v>
      </c>
      <c r="AU302" s="19" t="s">
        <v>82</v>
      </c>
    </row>
    <row r="303" spans="1:65" s="12" customFormat="1" ht="22.9" customHeight="1">
      <c r="B303" s="159"/>
      <c r="C303" s="160"/>
      <c r="D303" s="161" t="s">
        <v>71</v>
      </c>
      <c r="E303" s="173" t="s">
        <v>260</v>
      </c>
      <c r="F303" s="173" t="s">
        <v>261</v>
      </c>
      <c r="G303" s="160"/>
      <c r="H303" s="160"/>
      <c r="I303" s="163"/>
      <c r="J303" s="174">
        <f>BK303</f>
        <v>0</v>
      </c>
      <c r="K303" s="160"/>
      <c r="L303" s="165"/>
      <c r="M303" s="166"/>
      <c r="N303" s="167"/>
      <c r="O303" s="167"/>
      <c r="P303" s="168">
        <f>SUM(P304:P305)</f>
        <v>0</v>
      </c>
      <c r="Q303" s="167"/>
      <c r="R303" s="168">
        <f>SUM(R304:R305)</f>
        <v>3.4499999999999999E-3</v>
      </c>
      <c r="S303" s="167"/>
      <c r="T303" s="169">
        <f>SUM(T304:T305)</f>
        <v>0</v>
      </c>
      <c r="AR303" s="170" t="s">
        <v>82</v>
      </c>
      <c r="AT303" s="171" t="s">
        <v>71</v>
      </c>
      <c r="AU303" s="171" t="s">
        <v>80</v>
      </c>
      <c r="AY303" s="170" t="s">
        <v>139</v>
      </c>
      <c r="BK303" s="172">
        <f>SUM(BK304:BK305)</f>
        <v>0</v>
      </c>
    </row>
    <row r="304" spans="1:65" s="2" customFormat="1" ht="14.45" customHeight="1">
      <c r="A304" s="36"/>
      <c r="B304" s="37"/>
      <c r="C304" s="175" t="s">
        <v>595</v>
      </c>
      <c r="D304" s="175" t="s">
        <v>142</v>
      </c>
      <c r="E304" s="176" t="s">
        <v>1079</v>
      </c>
      <c r="F304" s="177" t="s">
        <v>1080</v>
      </c>
      <c r="G304" s="178" t="s">
        <v>265</v>
      </c>
      <c r="H304" s="179">
        <v>3</v>
      </c>
      <c r="I304" s="180"/>
      <c r="J304" s="181">
        <f>ROUND(I304*H304,2)</f>
        <v>0</v>
      </c>
      <c r="K304" s="177" t="s">
        <v>146</v>
      </c>
      <c r="L304" s="41"/>
      <c r="M304" s="182" t="s">
        <v>19</v>
      </c>
      <c r="N304" s="183" t="s">
        <v>43</v>
      </c>
      <c r="O304" s="66"/>
      <c r="P304" s="184">
        <f>O304*H304</f>
        <v>0</v>
      </c>
      <c r="Q304" s="184">
        <v>1.15E-3</v>
      </c>
      <c r="R304" s="184">
        <f>Q304*H304</f>
        <v>3.4499999999999999E-3</v>
      </c>
      <c r="S304" s="184">
        <v>0</v>
      </c>
      <c r="T304" s="185">
        <f>S304*H304</f>
        <v>0</v>
      </c>
      <c r="U304" s="36"/>
      <c r="V304" s="36"/>
      <c r="W304" s="36"/>
      <c r="X304" s="36"/>
      <c r="Y304" s="36"/>
      <c r="Z304" s="36"/>
      <c r="AA304" s="36"/>
      <c r="AB304" s="36"/>
      <c r="AC304" s="36"/>
      <c r="AD304" s="36"/>
      <c r="AE304" s="36"/>
      <c r="AR304" s="186" t="s">
        <v>206</v>
      </c>
      <c r="AT304" s="186" t="s">
        <v>142</v>
      </c>
      <c r="AU304" s="186" t="s">
        <v>82</v>
      </c>
      <c r="AY304" s="19" t="s">
        <v>139</v>
      </c>
      <c r="BE304" s="187">
        <f>IF(N304="základní",J304,0)</f>
        <v>0</v>
      </c>
      <c r="BF304" s="187">
        <f>IF(N304="snížená",J304,0)</f>
        <v>0</v>
      </c>
      <c r="BG304" s="187">
        <f>IF(N304="zákl. přenesená",J304,0)</f>
        <v>0</v>
      </c>
      <c r="BH304" s="187">
        <f>IF(N304="sníž. přenesená",J304,0)</f>
        <v>0</v>
      </c>
      <c r="BI304" s="187">
        <f>IF(N304="nulová",J304,0)</f>
        <v>0</v>
      </c>
      <c r="BJ304" s="19" t="s">
        <v>80</v>
      </c>
      <c r="BK304" s="187">
        <f>ROUND(I304*H304,2)</f>
        <v>0</v>
      </c>
      <c r="BL304" s="19" t="s">
        <v>206</v>
      </c>
      <c r="BM304" s="186" t="s">
        <v>1081</v>
      </c>
    </row>
    <row r="305" spans="1:65" s="2" customFormat="1" ht="11.25">
      <c r="A305" s="36"/>
      <c r="B305" s="37"/>
      <c r="C305" s="38"/>
      <c r="D305" s="188" t="s">
        <v>149</v>
      </c>
      <c r="E305" s="38"/>
      <c r="F305" s="189" t="s">
        <v>1082</v>
      </c>
      <c r="G305" s="38"/>
      <c r="H305" s="38"/>
      <c r="I305" s="190"/>
      <c r="J305" s="38"/>
      <c r="K305" s="38"/>
      <c r="L305" s="41"/>
      <c r="M305" s="191"/>
      <c r="N305" s="192"/>
      <c r="O305" s="66"/>
      <c r="P305" s="66"/>
      <c r="Q305" s="66"/>
      <c r="R305" s="66"/>
      <c r="S305" s="66"/>
      <c r="T305" s="67"/>
      <c r="U305" s="36"/>
      <c r="V305" s="36"/>
      <c r="W305" s="36"/>
      <c r="X305" s="36"/>
      <c r="Y305" s="36"/>
      <c r="Z305" s="36"/>
      <c r="AA305" s="36"/>
      <c r="AB305" s="36"/>
      <c r="AC305" s="36"/>
      <c r="AD305" s="36"/>
      <c r="AE305" s="36"/>
      <c r="AT305" s="19" t="s">
        <v>149</v>
      </c>
      <c r="AU305" s="19" t="s">
        <v>82</v>
      </c>
    </row>
    <row r="306" spans="1:65" s="12" customFormat="1" ht="22.9" customHeight="1">
      <c r="B306" s="159"/>
      <c r="C306" s="160"/>
      <c r="D306" s="161" t="s">
        <v>71</v>
      </c>
      <c r="E306" s="173" t="s">
        <v>303</v>
      </c>
      <c r="F306" s="173" t="s">
        <v>304</v>
      </c>
      <c r="G306" s="160"/>
      <c r="H306" s="160"/>
      <c r="I306" s="163"/>
      <c r="J306" s="174">
        <f>BK306</f>
        <v>0</v>
      </c>
      <c r="K306" s="160"/>
      <c r="L306" s="165"/>
      <c r="M306" s="166"/>
      <c r="N306" s="167"/>
      <c r="O306" s="167"/>
      <c r="P306" s="168">
        <f>SUM(P307:P320)</f>
        <v>0</v>
      </c>
      <c r="Q306" s="167"/>
      <c r="R306" s="168">
        <f>SUM(R307:R320)</f>
        <v>0.30635889999999999</v>
      </c>
      <c r="S306" s="167"/>
      <c r="T306" s="169">
        <f>SUM(T307:T320)</f>
        <v>0</v>
      </c>
      <c r="AR306" s="170" t="s">
        <v>82</v>
      </c>
      <c r="AT306" s="171" t="s">
        <v>71</v>
      </c>
      <c r="AU306" s="171" t="s">
        <v>80</v>
      </c>
      <c r="AY306" s="170" t="s">
        <v>139</v>
      </c>
      <c r="BK306" s="172">
        <f>SUM(BK307:BK320)</f>
        <v>0</v>
      </c>
    </row>
    <row r="307" spans="1:65" s="2" customFormat="1" ht="14.45" customHeight="1">
      <c r="A307" s="36"/>
      <c r="B307" s="37"/>
      <c r="C307" s="175" t="s">
        <v>600</v>
      </c>
      <c r="D307" s="175" t="s">
        <v>142</v>
      </c>
      <c r="E307" s="176" t="s">
        <v>612</v>
      </c>
      <c r="F307" s="177" t="s">
        <v>613</v>
      </c>
      <c r="G307" s="178" t="s">
        <v>145</v>
      </c>
      <c r="H307" s="179">
        <v>17.134</v>
      </c>
      <c r="I307" s="180"/>
      <c r="J307" s="181">
        <f>ROUND(I307*H307,2)</f>
        <v>0</v>
      </c>
      <c r="K307" s="177" t="s">
        <v>146</v>
      </c>
      <c r="L307" s="41"/>
      <c r="M307" s="182" t="s">
        <v>19</v>
      </c>
      <c r="N307" s="183" t="s">
        <v>43</v>
      </c>
      <c r="O307" s="66"/>
      <c r="P307" s="184">
        <f>O307*H307</f>
        <v>0</v>
      </c>
      <c r="Q307" s="184">
        <v>0</v>
      </c>
      <c r="R307" s="184">
        <f>Q307*H307</f>
        <v>0</v>
      </c>
      <c r="S307" s="184">
        <v>0</v>
      </c>
      <c r="T307" s="185">
        <f>S307*H307</f>
        <v>0</v>
      </c>
      <c r="U307" s="36"/>
      <c r="V307" s="36"/>
      <c r="W307" s="36"/>
      <c r="X307" s="36"/>
      <c r="Y307" s="36"/>
      <c r="Z307" s="36"/>
      <c r="AA307" s="36"/>
      <c r="AB307" s="36"/>
      <c r="AC307" s="36"/>
      <c r="AD307" s="36"/>
      <c r="AE307" s="36"/>
      <c r="AR307" s="186" t="s">
        <v>206</v>
      </c>
      <c r="AT307" s="186" t="s">
        <v>142</v>
      </c>
      <c r="AU307" s="186" t="s">
        <v>82</v>
      </c>
      <c r="AY307" s="19" t="s">
        <v>139</v>
      </c>
      <c r="BE307" s="187">
        <f>IF(N307="základní",J307,0)</f>
        <v>0</v>
      </c>
      <c r="BF307" s="187">
        <f>IF(N307="snížená",J307,0)</f>
        <v>0</v>
      </c>
      <c r="BG307" s="187">
        <f>IF(N307="zákl. přenesená",J307,0)</f>
        <v>0</v>
      </c>
      <c r="BH307" s="187">
        <f>IF(N307="sníž. přenesená",J307,0)</f>
        <v>0</v>
      </c>
      <c r="BI307" s="187">
        <f>IF(N307="nulová",J307,0)</f>
        <v>0</v>
      </c>
      <c r="BJ307" s="19" t="s">
        <v>80</v>
      </c>
      <c r="BK307" s="187">
        <f>ROUND(I307*H307,2)</f>
        <v>0</v>
      </c>
      <c r="BL307" s="19" t="s">
        <v>206</v>
      </c>
      <c r="BM307" s="186" t="s">
        <v>1083</v>
      </c>
    </row>
    <row r="308" spans="1:65" s="2" customFormat="1" ht="19.5">
      <c r="A308" s="36"/>
      <c r="B308" s="37"/>
      <c r="C308" s="38"/>
      <c r="D308" s="188" t="s">
        <v>149</v>
      </c>
      <c r="E308" s="38"/>
      <c r="F308" s="189" t="s">
        <v>615</v>
      </c>
      <c r="G308" s="38"/>
      <c r="H308" s="38"/>
      <c r="I308" s="190"/>
      <c r="J308" s="38"/>
      <c r="K308" s="38"/>
      <c r="L308" s="41"/>
      <c r="M308" s="191"/>
      <c r="N308" s="192"/>
      <c r="O308" s="66"/>
      <c r="P308" s="66"/>
      <c r="Q308" s="66"/>
      <c r="R308" s="66"/>
      <c r="S308" s="66"/>
      <c r="T308" s="67"/>
      <c r="U308" s="36"/>
      <c r="V308" s="36"/>
      <c r="W308" s="36"/>
      <c r="X308" s="36"/>
      <c r="Y308" s="36"/>
      <c r="Z308" s="36"/>
      <c r="AA308" s="36"/>
      <c r="AB308" s="36"/>
      <c r="AC308" s="36"/>
      <c r="AD308" s="36"/>
      <c r="AE308" s="36"/>
      <c r="AT308" s="19" t="s">
        <v>149</v>
      </c>
      <c r="AU308" s="19" t="s">
        <v>82</v>
      </c>
    </row>
    <row r="309" spans="1:65" s="2" customFormat="1" ht="39">
      <c r="A309" s="36"/>
      <c r="B309" s="37"/>
      <c r="C309" s="38"/>
      <c r="D309" s="188" t="s">
        <v>151</v>
      </c>
      <c r="E309" s="38"/>
      <c r="F309" s="193" t="s">
        <v>616</v>
      </c>
      <c r="G309" s="38"/>
      <c r="H309" s="38"/>
      <c r="I309" s="190"/>
      <c r="J309" s="38"/>
      <c r="K309" s="38"/>
      <c r="L309" s="41"/>
      <c r="M309" s="191"/>
      <c r="N309" s="192"/>
      <c r="O309" s="66"/>
      <c r="P309" s="66"/>
      <c r="Q309" s="66"/>
      <c r="R309" s="66"/>
      <c r="S309" s="66"/>
      <c r="T309" s="67"/>
      <c r="U309" s="36"/>
      <c r="V309" s="36"/>
      <c r="W309" s="36"/>
      <c r="X309" s="36"/>
      <c r="Y309" s="36"/>
      <c r="Z309" s="36"/>
      <c r="AA309" s="36"/>
      <c r="AB309" s="36"/>
      <c r="AC309" s="36"/>
      <c r="AD309" s="36"/>
      <c r="AE309" s="36"/>
      <c r="AT309" s="19" t="s">
        <v>151</v>
      </c>
      <c r="AU309" s="19" t="s">
        <v>82</v>
      </c>
    </row>
    <row r="310" spans="1:65" s="15" customFormat="1" ht="11.25">
      <c r="B310" s="216"/>
      <c r="C310" s="217"/>
      <c r="D310" s="188" t="s">
        <v>153</v>
      </c>
      <c r="E310" s="218" t="s">
        <v>19</v>
      </c>
      <c r="F310" s="219" t="s">
        <v>800</v>
      </c>
      <c r="G310" s="217"/>
      <c r="H310" s="218" t="s">
        <v>19</v>
      </c>
      <c r="I310" s="220"/>
      <c r="J310" s="217"/>
      <c r="K310" s="217"/>
      <c r="L310" s="221"/>
      <c r="M310" s="222"/>
      <c r="N310" s="223"/>
      <c r="O310" s="223"/>
      <c r="P310" s="223"/>
      <c r="Q310" s="223"/>
      <c r="R310" s="223"/>
      <c r="S310" s="223"/>
      <c r="T310" s="224"/>
      <c r="AT310" s="225" t="s">
        <v>153</v>
      </c>
      <c r="AU310" s="225" t="s">
        <v>82</v>
      </c>
      <c r="AV310" s="15" t="s">
        <v>80</v>
      </c>
      <c r="AW310" s="15" t="s">
        <v>31</v>
      </c>
      <c r="AX310" s="15" t="s">
        <v>72</v>
      </c>
      <c r="AY310" s="225" t="s">
        <v>139</v>
      </c>
    </row>
    <row r="311" spans="1:65" s="13" customFormat="1" ht="11.25">
      <c r="B311" s="194"/>
      <c r="C311" s="195"/>
      <c r="D311" s="188" t="s">
        <v>153</v>
      </c>
      <c r="E311" s="196" t="s">
        <v>19</v>
      </c>
      <c r="F311" s="197" t="s">
        <v>997</v>
      </c>
      <c r="G311" s="195"/>
      <c r="H311" s="198">
        <v>17.134</v>
      </c>
      <c r="I311" s="199"/>
      <c r="J311" s="195"/>
      <c r="K311" s="195"/>
      <c r="L311" s="200"/>
      <c r="M311" s="201"/>
      <c r="N311" s="202"/>
      <c r="O311" s="202"/>
      <c r="P311" s="202"/>
      <c r="Q311" s="202"/>
      <c r="R311" s="202"/>
      <c r="S311" s="202"/>
      <c r="T311" s="203"/>
      <c r="AT311" s="204" t="s">
        <v>153</v>
      </c>
      <c r="AU311" s="204" t="s">
        <v>82</v>
      </c>
      <c r="AV311" s="13" t="s">
        <v>82</v>
      </c>
      <c r="AW311" s="13" t="s">
        <v>31</v>
      </c>
      <c r="AX311" s="13" t="s">
        <v>80</v>
      </c>
      <c r="AY311" s="204" t="s">
        <v>139</v>
      </c>
    </row>
    <row r="312" spans="1:65" s="2" customFormat="1" ht="14.45" customHeight="1">
      <c r="A312" s="36"/>
      <c r="B312" s="37"/>
      <c r="C312" s="226" t="s">
        <v>606</v>
      </c>
      <c r="D312" s="226" t="s">
        <v>237</v>
      </c>
      <c r="E312" s="227" t="s">
        <v>618</v>
      </c>
      <c r="F312" s="228" t="s">
        <v>619</v>
      </c>
      <c r="G312" s="229" t="s">
        <v>145</v>
      </c>
      <c r="H312" s="230">
        <v>20.561</v>
      </c>
      <c r="I312" s="231"/>
      <c r="J312" s="232">
        <f>ROUND(I312*H312,2)</f>
        <v>0</v>
      </c>
      <c r="K312" s="228" t="s">
        <v>146</v>
      </c>
      <c r="L312" s="233"/>
      <c r="M312" s="234" t="s">
        <v>19</v>
      </c>
      <c r="N312" s="235" t="s">
        <v>43</v>
      </c>
      <c r="O312" s="66"/>
      <c r="P312" s="184">
        <f>O312*H312</f>
        <v>0</v>
      </c>
      <c r="Q312" s="184">
        <v>1.49E-2</v>
      </c>
      <c r="R312" s="184">
        <f>Q312*H312</f>
        <v>0.30635889999999999</v>
      </c>
      <c r="S312" s="184">
        <v>0</v>
      </c>
      <c r="T312" s="185">
        <f>S312*H312</f>
        <v>0</v>
      </c>
      <c r="U312" s="36"/>
      <c r="V312" s="36"/>
      <c r="W312" s="36"/>
      <c r="X312" s="36"/>
      <c r="Y312" s="36"/>
      <c r="Z312" s="36"/>
      <c r="AA312" s="36"/>
      <c r="AB312" s="36"/>
      <c r="AC312" s="36"/>
      <c r="AD312" s="36"/>
      <c r="AE312" s="36"/>
      <c r="AR312" s="186" t="s">
        <v>240</v>
      </c>
      <c r="AT312" s="186" t="s">
        <v>237</v>
      </c>
      <c r="AU312" s="186" t="s">
        <v>82</v>
      </c>
      <c r="AY312" s="19" t="s">
        <v>139</v>
      </c>
      <c r="BE312" s="187">
        <f>IF(N312="základní",J312,0)</f>
        <v>0</v>
      </c>
      <c r="BF312" s="187">
        <f>IF(N312="snížená",J312,0)</f>
        <v>0</v>
      </c>
      <c r="BG312" s="187">
        <f>IF(N312="zákl. přenesená",J312,0)</f>
        <v>0</v>
      </c>
      <c r="BH312" s="187">
        <f>IF(N312="sníž. přenesená",J312,0)</f>
        <v>0</v>
      </c>
      <c r="BI312" s="187">
        <f>IF(N312="nulová",J312,0)</f>
        <v>0</v>
      </c>
      <c r="BJ312" s="19" t="s">
        <v>80</v>
      </c>
      <c r="BK312" s="187">
        <f>ROUND(I312*H312,2)</f>
        <v>0</v>
      </c>
      <c r="BL312" s="19" t="s">
        <v>206</v>
      </c>
      <c r="BM312" s="186" t="s">
        <v>1084</v>
      </c>
    </row>
    <row r="313" spans="1:65" s="2" customFormat="1" ht="11.25">
      <c r="A313" s="36"/>
      <c r="B313" s="37"/>
      <c r="C313" s="38"/>
      <c r="D313" s="188" t="s">
        <v>149</v>
      </c>
      <c r="E313" s="38"/>
      <c r="F313" s="189" t="s">
        <v>619</v>
      </c>
      <c r="G313" s="38"/>
      <c r="H313" s="38"/>
      <c r="I313" s="190"/>
      <c r="J313" s="38"/>
      <c r="K313" s="38"/>
      <c r="L313" s="41"/>
      <c r="M313" s="191"/>
      <c r="N313" s="192"/>
      <c r="O313" s="66"/>
      <c r="P313" s="66"/>
      <c r="Q313" s="66"/>
      <c r="R313" s="66"/>
      <c r="S313" s="66"/>
      <c r="T313" s="67"/>
      <c r="U313" s="36"/>
      <c r="V313" s="36"/>
      <c r="W313" s="36"/>
      <c r="X313" s="36"/>
      <c r="Y313" s="36"/>
      <c r="Z313" s="36"/>
      <c r="AA313" s="36"/>
      <c r="AB313" s="36"/>
      <c r="AC313" s="36"/>
      <c r="AD313" s="36"/>
      <c r="AE313" s="36"/>
      <c r="AT313" s="19" t="s">
        <v>149</v>
      </c>
      <c r="AU313" s="19" t="s">
        <v>82</v>
      </c>
    </row>
    <row r="314" spans="1:65" s="13" customFormat="1" ht="11.25">
      <c r="B314" s="194"/>
      <c r="C314" s="195"/>
      <c r="D314" s="188" t="s">
        <v>153</v>
      </c>
      <c r="E314" s="195"/>
      <c r="F314" s="197" t="s">
        <v>1085</v>
      </c>
      <c r="G314" s="195"/>
      <c r="H314" s="198">
        <v>20.561</v>
      </c>
      <c r="I314" s="199"/>
      <c r="J314" s="195"/>
      <c r="K314" s="195"/>
      <c r="L314" s="200"/>
      <c r="M314" s="201"/>
      <c r="N314" s="202"/>
      <c r="O314" s="202"/>
      <c r="P314" s="202"/>
      <c r="Q314" s="202"/>
      <c r="R314" s="202"/>
      <c r="S314" s="202"/>
      <c r="T314" s="203"/>
      <c r="AT314" s="204" t="s">
        <v>153</v>
      </c>
      <c r="AU314" s="204" t="s">
        <v>82</v>
      </c>
      <c r="AV314" s="13" t="s">
        <v>82</v>
      </c>
      <c r="AW314" s="13" t="s">
        <v>4</v>
      </c>
      <c r="AX314" s="13" t="s">
        <v>80</v>
      </c>
      <c r="AY314" s="204" t="s">
        <v>139</v>
      </c>
    </row>
    <row r="315" spans="1:65" s="2" customFormat="1" ht="14.45" customHeight="1">
      <c r="A315" s="36"/>
      <c r="B315" s="37"/>
      <c r="C315" s="175" t="s">
        <v>611</v>
      </c>
      <c r="D315" s="175" t="s">
        <v>142</v>
      </c>
      <c r="E315" s="176" t="s">
        <v>322</v>
      </c>
      <c r="F315" s="177" t="s">
        <v>323</v>
      </c>
      <c r="G315" s="178" t="s">
        <v>171</v>
      </c>
      <c r="H315" s="179">
        <v>0.30599999999999999</v>
      </c>
      <c r="I315" s="180"/>
      <c r="J315" s="181">
        <f>ROUND(I315*H315,2)</f>
        <v>0</v>
      </c>
      <c r="K315" s="177" t="s">
        <v>146</v>
      </c>
      <c r="L315" s="41"/>
      <c r="M315" s="182" t="s">
        <v>19</v>
      </c>
      <c r="N315" s="183" t="s">
        <v>43</v>
      </c>
      <c r="O315" s="66"/>
      <c r="P315" s="184">
        <f>O315*H315</f>
        <v>0</v>
      </c>
      <c r="Q315" s="184">
        <v>0</v>
      </c>
      <c r="R315" s="184">
        <f>Q315*H315</f>
        <v>0</v>
      </c>
      <c r="S315" s="184">
        <v>0</v>
      </c>
      <c r="T315" s="185">
        <f>S315*H315</f>
        <v>0</v>
      </c>
      <c r="U315" s="36"/>
      <c r="V315" s="36"/>
      <c r="W315" s="36"/>
      <c r="X315" s="36"/>
      <c r="Y315" s="36"/>
      <c r="Z315" s="36"/>
      <c r="AA315" s="36"/>
      <c r="AB315" s="36"/>
      <c r="AC315" s="36"/>
      <c r="AD315" s="36"/>
      <c r="AE315" s="36"/>
      <c r="AR315" s="186" t="s">
        <v>206</v>
      </c>
      <c r="AT315" s="186" t="s">
        <v>142</v>
      </c>
      <c r="AU315" s="186" t="s">
        <v>82</v>
      </c>
      <c r="AY315" s="19" t="s">
        <v>139</v>
      </c>
      <c r="BE315" s="187">
        <f>IF(N315="základní",J315,0)</f>
        <v>0</v>
      </c>
      <c r="BF315" s="187">
        <f>IF(N315="snížená",J315,0)</f>
        <v>0</v>
      </c>
      <c r="BG315" s="187">
        <f>IF(N315="zákl. přenesená",J315,0)</f>
        <v>0</v>
      </c>
      <c r="BH315" s="187">
        <f>IF(N315="sníž. přenesená",J315,0)</f>
        <v>0</v>
      </c>
      <c r="BI315" s="187">
        <f>IF(N315="nulová",J315,0)</f>
        <v>0</v>
      </c>
      <c r="BJ315" s="19" t="s">
        <v>80</v>
      </c>
      <c r="BK315" s="187">
        <f>ROUND(I315*H315,2)</f>
        <v>0</v>
      </c>
      <c r="BL315" s="19" t="s">
        <v>206</v>
      </c>
      <c r="BM315" s="186" t="s">
        <v>1086</v>
      </c>
    </row>
    <row r="316" spans="1:65" s="2" customFormat="1" ht="19.5">
      <c r="A316" s="36"/>
      <c r="B316" s="37"/>
      <c r="C316" s="38"/>
      <c r="D316" s="188" t="s">
        <v>149</v>
      </c>
      <c r="E316" s="38"/>
      <c r="F316" s="189" t="s">
        <v>325</v>
      </c>
      <c r="G316" s="38"/>
      <c r="H316" s="38"/>
      <c r="I316" s="190"/>
      <c r="J316" s="38"/>
      <c r="K316" s="38"/>
      <c r="L316" s="41"/>
      <c r="M316" s="191"/>
      <c r="N316" s="192"/>
      <c r="O316" s="66"/>
      <c r="P316" s="66"/>
      <c r="Q316" s="66"/>
      <c r="R316" s="66"/>
      <c r="S316" s="66"/>
      <c r="T316" s="67"/>
      <c r="U316" s="36"/>
      <c r="V316" s="36"/>
      <c r="W316" s="36"/>
      <c r="X316" s="36"/>
      <c r="Y316" s="36"/>
      <c r="Z316" s="36"/>
      <c r="AA316" s="36"/>
      <c r="AB316" s="36"/>
      <c r="AC316" s="36"/>
      <c r="AD316" s="36"/>
      <c r="AE316" s="36"/>
      <c r="AT316" s="19" t="s">
        <v>149</v>
      </c>
      <c r="AU316" s="19" t="s">
        <v>82</v>
      </c>
    </row>
    <row r="317" spans="1:65" s="2" customFormat="1" ht="78">
      <c r="A317" s="36"/>
      <c r="B317" s="37"/>
      <c r="C317" s="38"/>
      <c r="D317" s="188" t="s">
        <v>151</v>
      </c>
      <c r="E317" s="38"/>
      <c r="F317" s="193" t="s">
        <v>252</v>
      </c>
      <c r="G317" s="38"/>
      <c r="H317" s="38"/>
      <c r="I317" s="190"/>
      <c r="J317" s="38"/>
      <c r="K317" s="38"/>
      <c r="L317" s="41"/>
      <c r="M317" s="191"/>
      <c r="N317" s="192"/>
      <c r="O317" s="66"/>
      <c r="P317" s="66"/>
      <c r="Q317" s="66"/>
      <c r="R317" s="66"/>
      <c r="S317" s="66"/>
      <c r="T317" s="67"/>
      <c r="U317" s="36"/>
      <c r="V317" s="36"/>
      <c r="W317" s="36"/>
      <c r="X317" s="36"/>
      <c r="Y317" s="36"/>
      <c r="Z317" s="36"/>
      <c r="AA317" s="36"/>
      <c r="AB317" s="36"/>
      <c r="AC317" s="36"/>
      <c r="AD317" s="36"/>
      <c r="AE317" s="36"/>
      <c r="AT317" s="19" t="s">
        <v>151</v>
      </c>
      <c r="AU317" s="19" t="s">
        <v>82</v>
      </c>
    </row>
    <row r="318" spans="1:65" s="2" customFormat="1" ht="14.45" customHeight="1">
      <c r="A318" s="36"/>
      <c r="B318" s="37"/>
      <c r="C318" s="175" t="s">
        <v>617</v>
      </c>
      <c r="D318" s="175" t="s">
        <v>142</v>
      </c>
      <c r="E318" s="176" t="s">
        <v>625</v>
      </c>
      <c r="F318" s="177" t="s">
        <v>626</v>
      </c>
      <c r="G318" s="178" t="s">
        <v>171</v>
      </c>
      <c r="H318" s="179">
        <v>0.30599999999999999</v>
      </c>
      <c r="I318" s="180"/>
      <c r="J318" s="181">
        <f>ROUND(I318*H318,2)</f>
        <v>0</v>
      </c>
      <c r="K318" s="177" t="s">
        <v>146</v>
      </c>
      <c r="L318" s="41"/>
      <c r="M318" s="182" t="s">
        <v>19</v>
      </c>
      <c r="N318" s="183" t="s">
        <v>43</v>
      </c>
      <c r="O318" s="66"/>
      <c r="P318" s="184">
        <f>O318*H318</f>
        <v>0</v>
      </c>
      <c r="Q318" s="184">
        <v>0</v>
      </c>
      <c r="R318" s="184">
        <f>Q318*H318</f>
        <v>0</v>
      </c>
      <c r="S318" s="184">
        <v>0</v>
      </c>
      <c r="T318" s="185">
        <f>S318*H318</f>
        <v>0</v>
      </c>
      <c r="U318" s="36"/>
      <c r="V318" s="36"/>
      <c r="W318" s="36"/>
      <c r="X318" s="36"/>
      <c r="Y318" s="36"/>
      <c r="Z318" s="36"/>
      <c r="AA318" s="36"/>
      <c r="AB318" s="36"/>
      <c r="AC318" s="36"/>
      <c r="AD318" s="36"/>
      <c r="AE318" s="36"/>
      <c r="AR318" s="186" t="s">
        <v>206</v>
      </c>
      <c r="AT318" s="186" t="s">
        <v>142</v>
      </c>
      <c r="AU318" s="186" t="s">
        <v>82</v>
      </c>
      <c r="AY318" s="19" t="s">
        <v>139</v>
      </c>
      <c r="BE318" s="187">
        <f>IF(N318="základní",J318,0)</f>
        <v>0</v>
      </c>
      <c r="BF318" s="187">
        <f>IF(N318="snížená",J318,0)</f>
        <v>0</v>
      </c>
      <c r="BG318" s="187">
        <f>IF(N318="zákl. přenesená",J318,0)</f>
        <v>0</v>
      </c>
      <c r="BH318" s="187">
        <f>IF(N318="sníž. přenesená",J318,0)</f>
        <v>0</v>
      </c>
      <c r="BI318" s="187">
        <f>IF(N318="nulová",J318,0)</f>
        <v>0</v>
      </c>
      <c r="BJ318" s="19" t="s">
        <v>80</v>
      </c>
      <c r="BK318" s="187">
        <f>ROUND(I318*H318,2)</f>
        <v>0</v>
      </c>
      <c r="BL318" s="19" t="s">
        <v>206</v>
      </c>
      <c r="BM318" s="186" t="s">
        <v>1087</v>
      </c>
    </row>
    <row r="319" spans="1:65" s="2" customFormat="1" ht="19.5">
      <c r="A319" s="36"/>
      <c r="B319" s="37"/>
      <c r="C319" s="38"/>
      <c r="D319" s="188" t="s">
        <v>149</v>
      </c>
      <c r="E319" s="38"/>
      <c r="F319" s="189" t="s">
        <v>628</v>
      </c>
      <c r="G319" s="38"/>
      <c r="H319" s="38"/>
      <c r="I319" s="190"/>
      <c r="J319" s="38"/>
      <c r="K319" s="38"/>
      <c r="L319" s="41"/>
      <c r="M319" s="191"/>
      <c r="N319" s="192"/>
      <c r="O319" s="66"/>
      <c r="P319" s="66"/>
      <c r="Q319" s="66"/>
      <c r="R319" s="66"/>
      <c r="S319" s="66"/>
      <c r="T319" s="67"/>
      <c r="U319" s="36"/>
      <c r="V319" s="36"/>
      <c r="W319" s="36"/>
      <c r="X319" s="36"/>
      <c r="Y319" s="36"/>
      <c r="Z319" s="36"/>
      <c r="AA319" s="36"/>
      <c r="AB319" s="36"/>
      <c r="AC319" s="36"/>
      <c r="AD319" s="36"/>
      <c r="AE319" s="36"/>
      <c r="AT319" s="19" t="s">
        <v>149</v>
      </c>
      <c r="AU319" s="19" t="s">
        <v>82</v>
      </c>
    </row>
    <row r="320" spans="1:65" s="2" customFormat="1" ht="78">
      <c r="A320" s="36"/>
      <c r="B320" s="37"/>
      <c r="C320" s="38"/>
      <c r="D320" s="188" t="s">
        <v>151</v>
      </c>
      <c r="E320" s="38"/>
      <c r="F320" s="193" t="s">
        <v>252</v>
      </c>
      <c r="G320" s="38"/>
      <c r="H320" s="38"/>
      <c r="I320" s="190"/>
      <c r="J320" s="38"/>
      <c r="K320" s="38"/>
      <c r="L320" s="41"/>
      <c r="M320" s="191"/>
      <c r="N320" s="192"/>
      <c r="O320" s="66"/>
      <c r="P320" s="66"/>
      <c r="Q320" s="66"/>
      <c r="R320" s="66"/>
      <c r="S320" s="66"/>
      <c r="T320" s="67"/>
      <c r="U320" s="36"/>
      <c r="V320" s="36"/>
      <c r="W320" s="36"/>
      <c r="X320" s="36"/>
      <c r="Y320" s="36"/>
      <c r="Z320" s="36"/>
      <c r="AA320" s="36"/>
      <c r="AB320" s="36"/>
      <c r="AC320" s="36"/>
      <c r="AD320" s="36"/>
      <c r="AE320" s="36"/>
      <c r="AT320" s="19" t="s">
        <v>151</v>
      </c>
      <c r="AU320" s="19" t="s">
        <v>82</v>
      </c>
    </row>
    <row r="321" spans="1:65" s="12" customFormat="1" ht="22.9" customHeight="1">
      <c r="B321" s="159"/>
      <c r="C321" s="160"/>
      <c r="D321" s="161" t="s">
        <v>71</v>
      </c>
      <c r="E321" s="173" t="s">
        <v>326</v>
      </c>
      <c r="F321" s="173" t="s">
        <v>327</v>
      </c>
      <c r="G321" s="160"/>
      <c r="H321" s="160"/>
      <c r="I321" s="163"/>
      <c r="J321" s="174">
        <f>BK321</f>
        <v>0</v>
      </c>
      <c r="K321" s="160"/>
      <c r="L321" s="165"/>
      <c r="M321" s="166"/>
      <c r="N321" s="167"/>
      <c r="O321" s="167"/>
      <c r="P321" s="168">
        <f>SUM(P322:P334)</f>
        <v>0</v>
      </c>
      <c r="Q321" s="167"/>
      <c r="R321" s="168">
        <f>SUM(R322:R334)</f>
        <v>8.010500000000001E-2</v>
      </c>
      <c r="S321" s="167"/>
      <c r="T321" s="169">
        <f>SUM(T322:T334)</f>
        <v>0</v>
      </c>
      <c r="AR321" s="170" t="s">
        <v>82</v>
      </c>
      <c r="AT321" s="171" t="s">
        <v>71</v>
      </c>
      <c r="AU321" s="171" t="s">
        <v>80</v>
      </c>
      <c r="AY321" s="170" t="s">
        <v>139</v>
      </c>
      <c r="BK321" s="172">
        <f>SUM(BK322:BK334)</f>
        <v>0</v>
      </c>
    </row>
    <row r="322" spans="1:65" s="2" customFormat="1" ht="14.45" customHeight="1">
      <c r="A322" s="36"/>
      <c r="B322" s="37"/>
      <c r="C322" s="175" t="s">
        <v>622</v>
      </c>
      <c r="D322" s="175" t="s">
        <v>142</v>
      </c>
      <c r="E322" s="176" t="s">
        <v>1088</v>
      </c>
      <c r="F322" s="177" t="s">
        <v>1089</v>
      </c>
      <c r="G322" s="178" t="s">
        <v>159</v>
      </c>
      <c r="H322" s="179">
        <v>24.5</v>
      </c>
      <c r="I322" s="180"/>
      <c r="J322" s="181">
        <f>ROUND(I322*H322,2)</f>
        <v>0</v>
      </c>
      <c r="K322" s="177" t="s">
        <v>146</v>
      </c>
      <c r="L322" s="41"/>
      <c r="M322" s="182" t="s">
        <v>19</v>
      </c>
      <c r="N322" s="183" t="s">
        <v>43</v>
      </c>
      <c r="O322" s="66"/>
      <c r="P322" s="184">
        <f>O322*H322</f>
        <v>0</v>
      </c>
      <c r="Q322" s="184">
        <v>2.8600000000000001E-3</v>
      </c>
      <c r="R322" s="184">
        <f>Q322*H322</f>
        <v>7.0070000000000007E-2</v>
      </c>
      <c r="S322" s="184">
        <v>0</v>
      </c>
      <c r="T322" s="185">
        <f>S322*H322</f>
        <v>0</v>
      </c>
      <c r="U322" s="36"/>
      <c r="V322" s="36"/>
      <c r="W322" s="36"/>
      <c r="X322" s="36"/>
      <c r="Y322" s="36"/>
      <c r="Z322" s="36"/>
      <c r="AA322" s="36"/>
      <c r="AB322" s="36"/>
      <c r="AC322" s="36"/>
      <c r="AD322" s="36"/>
      <c r="AE322" s="36"/>
      <c r="AR322" s="186" t="s">
        <v>206</v>
      </c>
      <c r="AT322" s="186" t="s">
        <v>142</v>
      </c>
      <c r="AU322" s="186" t="s">
        <v>82</v>
      </c>
      <c r="AY322" s="19" t="s">
        <v>139</v>
      </c>
      <c r="BE322" s="187">
        <f>IF(N322="základní",J322,0)</f>
        <v>0</v>
      </c>
      <c r="BF322" s="187">
        <f>IF(N322="snížená",J322,0)</f>
        <v>0</v>
      </c>
      <c r="BG322" s="187">
        <f>IF(N322="zákl. přenesená",J322,0)</f>
        <v>0</v>
      </c>
      <c r="BH322" s="187">
        <f>IF(N322="sníž. přenesená",J322,0)</f>
        <v>0</v>
      </c>
      <c r="BI322" s="187">
        <f>IF(N322="nulová",J322,0)</f>
        <v>0</v>
      </c>
      <c r="BJ322" s="19" t="s">
        <v>80</v>
      </c>
      <c r="BK322" s="187">
        <f>ROUND(I322*H322,2)</f>
        <v>0</v>
      </c>
      <c r="BL322" s="19" t="s">
        <v>206</v>
      </c>
      <c r="BM322" s="186" t="s">
        <v>1090</v>
      </c>
    </row>
    <row r="323" spans="1:65" s="2" customFormat="1" ht="11.25">
      <c r="A323" s="36"/>
      <c r="B323" s="37"/>
      <c r="C323" s="38"/>
      <c r="D323" s="188" t="s">
        <v>149</v>
      </c>
      <c r="E323" s="38"/>
      <c r="F323" s="189" t="s">
        <v>1091</v>
      </c>
      <c r="G323" s="38"/>
      <c r="H323" s="38"/>
      <c r="I323" s="190"/>
      <c r="J323" s="38"/>
      <c r="K323" s="38"/>
      <c r="L323" s="41"/>
      <c r="M323" s="191"/>
      <c r="N323" s="192"/>
      <c r="O323" s="66"/>
      <c r="P323" s="66"/>
      <c r="Q323" s="66"/>
      <c r="R323" s="66"/>
      <c r="S323" s="66"/>
      <c r="T323" s="67"/>
      <c r="U323" s="36"/>
      <c r="V323" s="36"/>
      <c r="W323" s="36"/>
      <c r="X323" s="36"/>
      <c r="Y323" s="36"/>
      <c r="Z323" s="36"/>
      <c r="AA323" s="36"/>
      <c r="AB323" s="36"/>
      <c r="AC323" s="36"/>
      <c r="AD323" s="36"/>
      <c r="AE323" s="36"/>
      <c r="AT323" s="19" t="s">
        <v>149</v>
      </c>
      <c r="AU323" s="19" t="s">
        <v>82</v>
      </c>
    </row>
    <row r="324" spans="1:65" s="2" customFormat="1" ht="14.45" customHeight="1">
      <c r="A324" s="36"/>
      <c r="B324" s="37"/>
      <c r="C324" s="175" t="s">
        <v>624</v>
      </c>
      <c r="D324" s="175" t="s">
        <v>142</v>
      </c>
      <c r="E324" s="176" t="s">
        <v>1092</v>
      </c>
      <c r="F324" s="177" t="s">
        <v>1093</v>
      </c>
      <c r="G324" s="178" t="s">
        <v>159</v>
      </c>
      <c r="H324" s="179">
        <v>4.5</v>
      </c>
      <c r="I324" s="180"/>
      <c r="J324" s="181">
        <f>ROUND(I324*H324,2)</f>
        <v>0</v>
      </c>
      <c r="K324" s="177" t="s">
        <v>146</v>
      </c>
      <c r="L324" s="41"/>
      <c r="M324" s="182" t="s">
        <v>19</v>
      </c>
      <c r="N324" s="183" t="s">
        <v>43</v>
      </c>
      <c r="O324" s="66"/>
      <c r="P324" s="184">
        <f>O324*H324</f>
        <v>0</v>
      </c>
      <c r="Q324" s="184">
        <v>2.2300000000000002E-3</v>
      </c>
      <c r="R324" s="184">
        <f>Q324*H324</f>
        <v>1.0035000000000001E-2</v>
      </c>
      <c r="S324" s="184">
        <v>0</v>
      </c>
      <c r="T324" s="185">
        <f>S324*H324</f>
        <v>0</v>
      </c>
      <c r="U324" s="36"/>
      <c r="V324" s="36"/>
      <c r="W324" s="36"/>
      <c r="X324" s="36"/>
      <c r="Y324" s="36"/>
      <c r="Z324" s="36"/>
      <c r="AA324" s="36"/>
      <c r="AB324" s="36"/>
      <c r="AC324" s="36"/>
      <c r="AD324" s="36"/>
      <c r="AE324" s="36"/>
      <c r="AR324" s="186" t="s">
        <v>206</v>
      </c>
      <c r="AT324" s="186" t="s">
        <v>142</v>
      </c>
      <c r="AU324" s="186" t="s">
        <v>82</v>
      </c>
      <c r="AY324" s="19" t="s">
        <v>139</v>
      </c>
      <c r="BE324" s="187">
        <f>IF(N324="základní",J324,0)</f>
        <v>0</v>
      </c>
      <c r="BF324" s="187">
        <f>IF(N324="snížená",J324,0)</f>
        <v>0</v>
      </c>
      <c r="BG324" s="187">
        <f>IF(N324="zákl. přenesená",J324,0)</f>
        <v>0</v>
      </c>
      <c r="BH324" s="187">
        <f>IF(N324="sníž. přenesená",J324,0)</f>
        <v>0</v>
      </c>
      <c r="BI324" s="187">
        <f>IF(N324="nulová",J324,0)</f>
        <v>0</v>
      </c>
      <c r="BJ324" s="19" t="s">
        <v>80</v>
      </c>
      <c r="BK324" s="187">
        <f>ROUND(I324*H324,2)</f>
        <v>0</v>
      </c>
      <c r="BL324" s="19" t="s">
        <v>206</v>
      </c>
      <c r="BM324" s="186" t="s">
        <v>1094</v>
      </c>
    </row>
    <row r="325" spans="1:65" s="2" customFormat="1" ht="11.25">
      <c r="A325" s="36"/>
      <c r="B325" s="37"/>
      <c r="C325" s="38"/>
      <c r="D325" s="188" t="s">
        <v>149</v>
      </c>
      <c r="E325" s="38"/>
      <c r="F325" s="189" t="s">
        <v>1095</v>
      </c>
      <c r="G325" s="38"/>
      <c r="H325" s="38"/>
      <c r="I325" s="190"/>
      <c r="J325" s="38"/>
      <c r="K325" s="38"/>
      <c r="L325" s="41"/>
      <c r="M325" s="191"/>
      <c r="N325" s="192"/>
      <c r="O325" s="66"/>
      <c r="P325" s="66"/>
      <c r="Q325" s="66"/>
      <c r="R325" s="66"/>
      <c r="S325" s="66"/>
      <c r="T325" s="67"/>
      <c r="U325" s="36"/>
      <c r="V325" s="36"/>
      <c r="W325" s="36"/>
      <c r="X325" s="36"/>
      <c r="Y325" s="36"/>
      <c r="Z325" s="36"/>
      <c r="AA325" s="36"/>
      <c r="AB325" s="36"/>
      <c r="AC325" s="36"/>
      <c r="AD325" s="36"/>
      <c r="AE325" s="36"/>
      <c r="AT325" s="19" t="s">
        <v>149</v>
      </c>
      <c r="AU325" s="19" t="s">
        <v>82</v>
      </c>
    </row>
    <row r="326" spans="1:65" s="15" customFormat="1" ht="11.25">
      <c r="B326" s="216"/>
      <c r="C326" s="217"/>
      <c r="D326" s="188" t="s">
        <v>153</v>
      </c>
      <c r="E326" s="218" t="s">
        <v>19</v>
      </c>
      <c r="F326" s="219" t="s">
        <v>1096</v>
      </c>
      <c r="G326" s="217"/>
      <c r="H326" s="218" t="s">
        <v>19</v>
      </c>
      <c r="I326" s="220"/>
      <c r="J326" s="217"/>
      <c r="K326" s="217"/>
      <c r="L326" s="221"/>
      <c r="M326" s="222"/>
      <c r="N326" s="223"/>
      <c r="O326" s="223"/>
      <c r="P326" s="223"/>
      <c r="Q326" s="223"/>
      <c r="R326" s="223"/>
      <c r="S326" s="223"/>
      <c r="T326" s="224"/>
      <c r="AT326" s="225" t="s">
        <v>153</v>
      </c>
      <c r="AU326" s="225" t="s">
        <v>82</v>
      </c>
      <c r="AV326" s="15" t="s">
        <v>80</v>
      </c>
      <c r="AW326" s="15" t="s">
        <v>31</v>
      </c>
      <c r="AX326" s="15" t="s">
        <v>72</v>
      </c>
      <c r="AY326" s="225" t="s">
        <v>139</v>
      </c>
    </row>
    <row r="327" spans="1:65" s="13" customFormat="1" ht="11.25">
      <c r="B327" s="194"/>
      <c r="C327" s="195"/>
      <c r="D327" s="188" t="s">
        <v>153</v>
      </c>
      <c r="E327" s="196" t="s">
        <v>19</v>
      </c>
      <c r="F327" s="197" t="s">
        <v>1097</v>
      </c>
      <c r="G327" s="195"/>
      <c r="H327" s="198">
        <v>4.5</v>
      </c>
      <c r="I327" s="199"/>
      <c r="J327" s="195"/>
      <c r="K327" s="195"/>
      <c r="L327" s="200"/>
      <c r="M327" s="201"/>
      <c r="N327" s="202"/>
      <c r="O327" s="202"/>
      <c r="P327" s="202"/>
      <c r="Q327" s="202"/>
      <c r="R327" s="202"/>
      <c r="S327" s="202"/>
      <c r="T327" s="203"/>
      <c r="AT327" s="204" t="s">
        <v>153</v>
      </c>
      <c r="AU327" s="204" t="s">
        <v>82</v>
      </c>
      <c r="AV327" s="13" t="s">
        <v>82</v>
      </c>
      <c r="AW327" s="13" t="s">
        <v>31</v>
      </c>
      <c r="AX327" s="13" t="s">
        <v>72</v>
      </c>
      <c r="AY327" s="204" t="s">
        <v>139</v>
      </c>
    </row>
    <row r="328" spans="1:65" s="14" customFormat="1" ht="11.25">
      <c r="B328" s="205"/>
      <c r="C328" s="206"/>
      <c r="D328" s="188" t="s">
        <v>153</v>
      </c>
      <c r="E328" s="207" t="s">
        <v>19</v>
      </c>
      <c r="F328" s="208" t="s">
        <v>188</v>
      </c>
      <c r="G328" s="206"/>
      <c r="H328" s="209">
        <v>4.5</v>
      </c>
      <c r="I328" s="210"/>
      <c r="J328" s="206"/>
      <c r="K328" s="206"/>
      <c r="L328" s="211"/>
      <c r="M328" s="212"/>
      <c r="N328" s="213"/>
      <c r="O328" s="213"/>
      <c r="P328" s="213"/>
      <c r="Q328" s="213"/>
      <c r="R328" s="213"/>
      <c r="S328" s="213"/>
      <c r="T328" s="214"/>
      <c r="AT328" s="215" t="s">
        <v>153</v>
      </c>
      <c r="AU328" s="215" t="s">
        <v>82</v>
      </c>
      <c r="AV328" s="14" t="s">
        <v>147</v>
      </c>
      <c r="AW328" s="14" t="s">
        <v>31</v>
      </c>
      <c r="AX328" s="14" t="s">
        <v>80</v>
      </c>
      <c r="AY328" s="215" t="s">
        <v>139</v>
      </c>
    </row>
    <row r="329" spans="1:65" s="2" customFormat="1" ht="14.45" customHeight="1">
      <c r="A329" s="36"/>
      <c r="B329" s="37"/>
      <c r="C329" s="175" t="s">
        <v>631</v>
      </c>
      <c r="D329" s="175" t="s">
        <v>142</v>
      </c>
      <c r="E329" s="176" t="s">
        <v>1098</v>
      </c>
      <c r="F329" s="177" t="s">
        <v>1099</v>
      </c>
      <c r="G329" s="178" t="s">
        <v>171</v>
      </c>
      <c r="H329" s="179">
        <v>0.08</v>
      </c>
      <c r="I329" s="180"/>
      <c r="J329" s="181">
        <f>ROUND(I329*H329,2)</f>
        <v>0</v>
      </c>
      <c r="K329" s="177" t="s">
        <v>146</v>
      </c>
      <c r="L329" s="41"/>
      <c r="M329" s="182" t="s">
        <v>19</v>
      </c>
      <c r="N329" s="183" t="s">
        <v>43</v>
      </c>
      <c r="O329" s="66"/>
      <c r="P329" s="184">
        <f>O329*H329</f>
        <v>0</v>
      </c>
      <c r="Q329" s="184">
        <v>0</v>
      </c>
      <c r="R329" s="184">
        <f>Q329*H329</f>
        <v>0</v>
      </c>
      <c r="S329" s="184">
        <v>0</v>
      </c>
      <c r="T329" s="185">
        <f>S329*H329</f>
        <v>0</v>
      </c>
      <c r="U329" s="36"/>
      <c r="V329" s="36"/>
      <c r="W329" s="36"/>
      <c r="X329" s="36"/>
      <c r="Y329" s="36"/>
      <c r="Z329" s="36"/>
      <c r="AA329" s="36"/>
      <c r="AB329" s="36"/>
      <c r="AC329" s="36"/>
      <c r="AD329" s="36"/>
      <c r="AE329" s="36"/>
      <c r="AR329" s="186" t="s">
        <v>206</v>
      </c>
      <c r="AT329" s="186" t="s">
        <v>142</v>
      </c>
      <c r="AU329" s="186" t="s">
        <v>82</v>
      </c>
      <c r="AY329" s="19" t="s">
        <v>139</v>
      </c>
      <c r="BE329" s="187">
        <f>IF(N329="základní",J329,0)</f>
        <v>0</v>
      </c>
      <c r="BF329" s="187">
        <f>IF(N329="snížená",J329,0)</f>
        <v>0</v>
      </c>
      <c r="BG329" s="187">
        <f>IF(N329="zákl. přenesená",J329,0)</f>
        <v>0</v>
      </c>
      <c r="BH329" s="187">
        <f>IF(N329="sníž. přenesená",J329,0)</f>
        <v>0</v>
      </c>
      <c r="BI329" s="187">
        <f>IF(N329="nulová",J329,0)</f>
        <v>0</v>
      </c>
      <c r="BJ329" s="19" t="s">
        <v>80</v>
      </c>
      <c r="BK329" s="187">
        <f>ROUND(I329*H329,2)</f>
        <v>0</v>
      </c>
      <c r="BL329" s="19" t="s">
        <v>206</v>
      </c>
      <c r="BM329" s="186" t="s">
        <v>1100</v>
      </c>
    </row>
    <row r="330" spans="1:65" s="2" customFormat="1" ht="19.5">
      <c r="A330" s="36"/>
      <c r="B330" s="37"/>
      <c r="C330" s="38"/>
      <c r="D330" s="188" t="s">
        <v>149</v>
      </c>
      <c r="E330" s="38"/>
      <c r="F330" s="189" t="s">
        <v>1101</v>
      </c>
      <c r="G330" s="38"/>
      <c r="H330" s="38"/>
      <c r="I330" s="190"/>
      <c r="J330" s="38"/>
      <c r="K330" s="38"/>
      <c r="L330" s="41"/>
      <c r="M330" s="191"/>
      <c r="N330" s="192"/>
      <c r="O330" s="66"/>
      <c r="P330" s="66"/>
      <c r="Q330" s="66"/>
      <c r="R330" s="66"/>
      <c r="S330" s="66"/>
      <c r="T330" s="67"/>
      <c r="U330" s="36"/>
      <c r="V330" s="36"/>
      <c r="W330" s="36"/>
      <c r="X330" s="36"/>
      <c r="Y330" s="36"/>
      <c r="Z330" s="36"/>
      <c r="AA330" s="36"/>
      <c r="AB330" s="36"/>
      <c r="AC330" s="36"/>
      <c r="AD330" s="36"/>
      <c r="AE330" s="36"/>
      <c r="AT330" s="19" t="s">
        <v>149</v>
      </c>
      <c r="AU330" s="19" t="s">
        <v>82</v>
      </c>
    </row>
    <row r="331" spans="1:65" s="2" customFormat="1" ht="78">
      <c r="A331" s="36"/>
      <c r="B331" s="37"/>
      <c r="C331" s="38"/>
      <c r="D331" s="188" t="s">
        <v>151</v>
      </c>
      <c r="E331" s="38"/>
      <c r="F331" s="193" t="s">
        <v>1102</v>
      </c>
      <c r="G331" s="38"/>
      <c r="H331" s="38"/>
      <c r="I331" s="190"/>
      <c r="J331" s="38"/>
      <c r="K331" s="38"/>
      <c r="L331" s="41"/>
      <c r="M331" s="191"/>
      <c r="N331" s="192"/>
      <c r="O331" s="66"/>
      <c r="P331" s="66"/>
      <c r="Q331" s="66"/>
      <c r="R331" s="66"/>
      <c r="S331" s="66"/>
      <c r="T331" s="67"/>
      <c r="U331" s="36"/>
      <c r="V331" s="36"/>
      <c r="W331" s="36"/>
      <c r="X331" s="36"/>
      <c r="Y331" s="36"/>
      <c r="Z331" s="36"/>
      <c r="AA331" s="36"/>
      <c r="AB331" s="36"/>
      <c r="AC331" s="36"/>
      <c r="AD331" s="36"/>
      <c r="AE331" s="36"/>
      <c r="AT331" s="19" t="s">
        <v>151</v>
      </c>
      <c r="AU331" s="19" t="s">
        <v>82</v>
      </c>
    </row>
    <row r="332" spans="1:65" s="2" customFormat="1" ht="14.45" customHeight="1">
      <c r="A332" s="36"/>
      <c r="B332" s="37"/>
      <c r="C332" s="175" t="s">
        <v>640</v>
      </c>
      <c r="D332" s="175" t="s">
        <v>142</v>
      </c>
      <c r="E332" s="176" t="s">
        <v>1103</v>
      </c>
      <c r="F332" s="177" t="s">
        <v>1104</v>
      </c>
      <c r="G332" s="178" t="s">
        <v>171</v>
      </c>
      <c r="H332" s="179">
        <v>0.08</v>
      </c>
      <c r="I332" s="180"/>
      <c r="J332" s="181">
        <f>ROUND(I332*H332,2)</f>
        <v>0</v>
      </c>
      <c r="K332" s="177" t="s">
        <v>146</v>
      </c>
      <c r="L332" s="41"/>
      <c r="M332" s="182" t="s">
        <v>19</v>
      </c>
      <c r="N332" s="183" t="s">
        <v>43</v>
      </c>
      <c r="O332" s="66"/>
      <c r="P332" s="184">
        <f>O332*H332</f>
        <v>0</v>
      </c>
      <c r="Q332" s="184">
        <v>0</v>
      </c>
      <c r="R332" s="184">
        <f>Q332*H332</f>
        <v>0</v>
      </c>
      <c r="S332" s="184">
        <v>0</v>
      </c>
      <c r="T332" s="185">
        <f>S332*H332</f>
        <v>0</v>
      </c>
      <c r="U332" s="36"/>
      <c r="V332" s="36"/>
      <c r="W332" s="36"/>
      <c r="X332" s="36"/>
      <c r="Y332" s="36"/>
      <c r="Z332" s="36"/>
      <c r="AA332" s="36"/>
      <c r="AB332" s="36"/>
      <c r="AC332" s="36"/>
      <c r="AD332" s="36"/>
      <c r="AE332" s="36"/>
      <c r="AR332" s="186" t="s">
        <v>206</v>
      </c>
      <c r="AT332" s="186" t="s">
        <v>142</v>
      </c>
      <c r="AU332" s="186" t="s">
        <v>82</v>
      </c>
      <c r="AY332" s="19" t="s">
        <v>139</v>
      </c>
      <c r="BE332" s="187">
        <f>IF(N332="základní",J332,0)</f>
        <v>0</v>
      </c>
      <c r="BF332" s="187">
        <f>IF(N332="snížená",J332,0)</f>
        <v>0</v>
      </c>
      <c r="BG332" s="187">
        <f>IF(N332="zákl. přenesená",J332,0)</f>
        <v>0</v>
      </c>
      <c r="BH332" s="187">
        <f>IF(N332="sníž. přenesená",J332,0)</f>
        <v>0</v>
      </c>
      <c r="BI332" s="187">
        <f>IF(N332="nulová",J332,0)</f>
        <v>0</v>
      </c>
      <c r="BJ332" s="19" t="s">
        <v>80</v>
      </c>
      <c r="BK332" s="187">
        <f>ROUND(I332*H332,2)</f>
        <v>0</v>
      </c>
      <c r="BL332" s="19" t="s">
        <v>206</v>
      </c>
      <c r="BM332" s="186" t="s">
        <v>1105</v>
      </c>
    </row>
    <row r="333" spans="1:65" s="2" customFormat="1" ht="19.5">
      <c r="A333" s="36"/>
      <c r="B333" s="37"/>
      <c r="C333" s="38"/>
      <c r="D333" s="188" t="s">
        <v>149</v>
      </c>
      <c r="E333" s="38"/>
      <c r="F333" s="189" t="s">
        <v>1106</v>
      </c>
      <c r="G333" s="38"/>
      <c r="H333" s="38"/>
      <c r="I333" s="190"/>
      <c r="J333" s="38"/>
      <c r="K333" s="38"/>
      <c r="L333" s="41"/>
      <c r="M333" s="191"/>
      <c r="N333" s="192"/>
      <c r="O333" s="66"/>
      <c r="P333" s="66"/>
      <c r="Q333" s="66"/>
      <c r="R333" s="66"/>
      <c r="S333" s="66"/>
      <c r="T333" s="67"/>
      <c r="U333" s="36"/>
      <c r="V333" s="36"/>
      <c r="W333" s="36"/>
      <c r="X333" s="36"/>
      <c r="Y333" s="36"/>
      <c r="Z333" s="36"/>
      <c r="AA333" s="36"/>
      <c r="AB333" s="36"/>
      <c r="AC333" s="36"/>
      <c r="AD333" s="36"/>
      <c r="AE333" s="36"/>
      <c r="AT333" s="19" t="s">
        <v>149</v>
      </c>
      <c r="AU333" s="19" t="s">
        <v>82</v>
      </c>
    </row>
    <row r="334" spans="1:65" s="2" customFormat="1" ht="78">
      <c r="A334" s="36"/>
      <c r="B334" s="37"/>
      <c r="C334" s="38"/>
      <c r="D334" s="188" t="s">
        <v>151</v>
      </c>
      <c r="E334" s="38"/>
      <c r="F334" s="193" t="s">
        <v>1102</v>
      </c>
      <c r="G334" s="38"/>
      <c r="H334" s="38"/>
      <c r="I334" s="190"/>
      <c r="J334" s="38"/>
      <c r="K334" s="38"/>
      <c r="L334" s="41"/>
      <c r="M334" s="250"/>
      <c r="N334" s="251"/>
      <c r="O334" s="252"/>
      <c r="P334" s="252"/>
      <c r="Q334" s="252"/>
      <c r="R334" s="252"/>
      <c r="S334" s="252"/>
      <c r="T334" s="253"/>
      <c r="U334" s="36"/>
      <c r="V334" s="36"/>
      <c r="W334" s="36"/>
      <c r="X334" s="36"/>
      <c r="Y334" s="36"/>
      <c r="Z334" s="36"/>
      <c r="AA334" s="36"/>
      <c r="AB334" s="36"/>
      <c r="AC334" s="36"/>
      <c r="AD334" s="36"/>
      <c r="AE334" s="36"/>
      <c r="AT334" s="19" t="s">
        <v>151</v>
      </c>
      <c r="AU334" s="19" t="s">
        <v>82</v>
      </c>
    </row>
    <row r="335" spans="1:65" s="2" customFormat="1" ht="6.95" customHeight="1">
      <c r="A335" s="36"/>
      <c r="B335" s="49"/>
      <c r="C335" s="50"/>
      <c r="D335" s="50"/>
      <c r="E335" s="50"/>
      <c r="F335" s="50"/>
      <c r="G335" s="50"/>
      <c r="H335" s="50"/>
      <c r="I335" s="50"/>
      <c r="J335" s="50"/>
      <c r="K335" s="50"/>
      <c r="L335" s="41"/>
      <c r="M335" s="36"/>
      <c r="O335" s="36"/>
      <c r="P335" s="36"/>
      <c r="Q335" s="36"/>
      <c r="R335" s="36"/>
      <c r="S335" s="36"/>
      <c r="T335" s="36"/>
      <c r="U335" s="36"/>
      <c r="V335" s="36"/>
      <c r="W335" s="36"/>
      <c r="X335" s="36"/>
      <c r="Y335" s="36"/>
      <c r="Z335" s="36"/>
      <c r="AA335" s="36"/>
      <c r="AB335" s="36"/>
      <c r="AC335" s="36"/>
      <c r="AD335" s="36"/>
      <c r="AE335" s="36"/>
    </row>
  </sheetData>
  <sheetProtection algorithmName="SHA-512" hashValue="fFI6Hu79yq6j1eMbPzXbeJqpAdnkKfLeVot6Tmp+wmChNA54Yg6SUPNlDstMK5QffNe98MV6YWJGCPqdMKNabg==" saltValue="WHGOyUR3ICQFJUJJaPzTbONL5jRLhltSWwKEWPD605mZTw9vtLUC35TSj7PMqLHU+JIr1GT2UuBmpqMar3fJ5w==" spinCount="100000" sheet="1" objects="1" scenarios="1" formatColumns="0" formatRows="0" autoFilter="0"/>
  <autoFilter ref="C87:K334" xr:uid="{00000000-0009-0000-0000-000006000000}"/>
  <mergeCells count="9">
    <mergeCell ref="E50:H50"/>
    <mergeCell ref="E78:H78"/>
    <mergeCell ref="E80:H80"/>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BM180"/>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100</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1107</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ROUND(J86,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ROUND((SUM(BE86:BE179)),  2)</f>
        <v>0</v>
      </c>
      <c r="G33" s="36"/>
      <c r="H33" s="36"/>
      <c r="I33" s="120">
        <v>0.21</v>
      </c>
      <c r="J33" s="119">
        <f>ROUND(((SUM(BE86:BE179))*I33),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ROUND((SUM(BF86:BF179)),  2)</f>
        <v>0</v>
      </c>
      <c r="G34" s="36"/>
      <c r="H34" s="36"/>
      <c r="I34" s="120">
        <v>0.15</v>
      </c>
      <c r="J34" s="119">
        <f>ROUND(((SUM(BF86:BF179))*I34),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ROUND((SUM(BG86:BG179)),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ROUND((SUM(BH86:BH179)),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ROUND((SUM(BI86:BI179)),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07 - Objekt D - demontáž</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J86</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J87</f>
        <v>0</v>
      </c>
      <c r="K60" s="137"/>
      <c r="L60" s="141"/>
    </row>
    <row r="61" spans="1:47" s="10" customFormat="1" ht="19.899999999999999" customHeight="1">
      <c r="B61" s="142"/>
      <c r="C61" s="143"/>
      <c r="D61" s="144" t="s">
        <v>116</v>
      </c>
      <c r="E61" s="145"/>
      <c r="F61" s="145"/>
      <c r="G61" s="145"/>
      <c r="H61" s="145"/>
      <c r="I61" s="145"/>
      <c r="J61" s="146">
        <f>J93</f>
        <v>0</v>
      </c>
      <c r="K61" s="143"/>
      <c r="L61" s="147"/>
    </row>
    <row r="62" spans="1:47" s="9" customFormat="1" ht="24.95" customHeight="1">
      <c r="B62" s="136"/>
      <c r="C62" s="137"/>
      <c r="D62" s="138" t="s">
        <v>117</v>
      </c>
      <c r="E62" s="139"/>
      <c r="F62" s="139"/>
      <c r="G62" s="139"/>
      <c r="H62" s="139"/>
      <c r="I62" s="139"/>
      <c r="J62" s="140">
        <f>J123</f>
        <v>0</v>
      </c>
      <c r="K62" s="137"/>
      <c r="L62" s="141"/>
    </row>
    <row r="63" spans="1:47" s="10" customFormat="1" ht="19.899999999999999" customHeight="1">
      <c r="B63" s="142"/>
      <c r="C63" s="143"/>
      <c r="D63" s="144" t="s">
        <v>118</v>
      </c>
      <c r="E63" s="145"/>
      <c r="F63" s="145"/>
      <c r="G63" s="145"/>
      <c r="H63" s="145"/>
      <c r="I63" s="145"/>
      <c r="J63" s="146">
        <f>J124</f>
        <v>0</v>
      </c>
      <c r="K63" s="143"/>
      <c r="L63" s="147"/>
    </row>
    <row r="64" spans="1:47" s="10" customFormat="1" ht="19.899999999999999" customHeight="1">
      <c r="B64" s="142"/>
      <c r="C64" s="143"/>
      <c r="D64" s="144" t="s">
        <v>119</v>
      </c>
      <c r="E64" s="145"/>
      <c r="F64" s="145"/>
      <c r="G64" s="145"/>
      <c r="H64" s="145"/>
      <c r="I64" s="145"/>
      <c r="J64" s="146">
        <f>J153</f>
        <v>0</v>
      </c>
      <c r="K64" s="143"/>
      <c r="L64" s="147"/>
    </row>
    <row r="65" spans="1:31" s="10" customFormat="1" ht="19.899999999999999" customHeight="1">
      <c r="B65" s="142"/>
      <c r="C65" s="143"/>
      <c r="D65" s="144" t="s">
        <v>123</v>
      </c>
      <c r="E65" s="145"/>
      <c r="F65" s="145"/>
      <c r="G65" s="145"/>
      <c r="H65" s="145"/>
      <c r="I65" s="145"/>
      <c r="J65" s="146">
        <f>J159</f>
        <v>0</v>
      </c>
      <c r="K65" s="143"/>
      <c r="L65" s="147"/>
    </row>
    <row r="66" spans="1:31" s="10" customFormat="1" ht="19.899999999999999" customHeight="1">
      <c r="B66" s="142"/>
      <c r="C66" s="143"/>
      <c r="D66" s="144" t="s">
        <v>124</v>
      </c>
      <c r="E66" s="145"/>
      <c r="F66" s="145"/>
      <c r="G66" s="145"/>
      <c r="H66" s="145"/>
      <c r="I66" s="145"/>
      <c r="J66" s="146">
        <f>J169</f>
        <v>0</v>
      </c>
      <c r="K66" s="143"/>
      <c r="L66" s="147"/>
    </row>
    <row r="67" spans="1:31" s="2" customFormat="1" ht="21.75" customHeight="1">
      <c r="A67" s="36"/>
      <c r="B67" s="37"/>
      <c r="C67" s="38"/>
      <c r="D67" s="38"/>
      <c r="E67" s="38"/>
      <c r="F67" s="38"/>
      <c r="G67" s="38"/>
      <c r="H67" s="38"/>
      <c r="I67" s="38"/>
      <c r="J67" s="38"/>
      <c r="K67" s="38"/>
      <c r="L67" s="108"/>
      <c r="S67" s="36"/>
      <c r="T67" s="36"/>
      <c r="U67" s="36"/>
      <c r="V67" s="36"/>
      <c r="W67" s="36"/>
      <c r="X67" s="36"/>
      <c r="Y67" s="36"/>
      <c r="Z67" s="36"/>
      <c r="AA67" s="36"/>
      <c r="AB67" s="36"/>
      <c r="AC67" s="36"/>
      <c r="AD67" s="36"/>
      <c r="AE67" s="36"/>
    </row>
    <row r="68" spans="1:31" s="2" customFormat="1" ht="6.95" customHeight="1">
      <c r="A68" s="36"/>
      <c r="B68" s="49"/>
      <c r="C68" s="50"/>
      <c r="D68" s="50"/>
      <c r="E68" s="50"/>
      <c r="F68" s="50"/>
      <c r="G68" s="50"/>
      <c r="H68" s="50"/>
      <c r="I68" s="50"/>
      <c r="J68" s="50"/>
      <c r="K68" s="50"/>
      <c r="L68" s="108"/>
      <c r="S68" s="36"/>
      <c r="T68" s="36"/>
      <c r="U68" s="36"/>
      <c r="V68" s="36"/>
      <c r="W68" s="36"/>
      <c r="X68" s="36"/>
      <c r="Y68" s="36"/>
      <c r="Z68" s="36"/>
      <c r="AA68" s="36"/>
      <c r="AB68" s="36"/>
      <c r="AC68" s="36"/>
      <c r="AD68" s="36"/>
      <c r="AE68" s="36"/>
    </row>
    <row r="72" spans="1:31" s="2" customFormat="1" ht="6.95" customHeight="1">
      <c r="A72" s="36"/>
      <c r="B72" s="51"/>
      <c r="C72" s="52"/>
      <c r="D72" s="52"/>
      <c r="E72" s="52"/>
      <c r="F72" s="52"/>
      <c r="G72" s="52"/>
      <c r="H72" s="52"/>
      <c r="I72" s="52"/>
      <c r="J72" s="52"/>
      <c r="K72" s="52"/>
      <c r="L72" s="108"/>
      <c r="S72" s="36"/>
      <c r="T72" s="36"/>
      <c r="U72" s="36"/>
      <c r="V72" s="36"/>
      <c r="W72" s="36"/>
      <c r="X72" s="36"/>
      <c r="Y72" s="36"/>
      <c r="Z72" s="36"/>
      <c r="AA72" s="36"/>
      <c r="AB72" s="36"/>
      <c r="AC72" s="36"/>
      <c r="AD72" s="36"/>
      <c r="AE72" s="36"/>
    </row>
    <row r="73" spans="1:31" s="2" customFormat="1" ht="24.95" customHeight="1">
      <c r="A73" s="36"/>
      <c r="B73" s="37"/>
      <c r="C73" s="25" t="s">
        <v>125</v>
      </c>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16</v>
      </c>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6.5" customHeight="1">
      <c r="A76" s="36"/>
      <c r="B76" s="37"/>
      <c r="C76" s="38"/>
      <c r="D76" s="38"/>
      <c r="E76" s="386" t="str">
        <f>E7</f>
        <v>Aquacentrum střecha</v>
      </c>
      <c r="F76" s="387"/>
      <c r="G76" s="387"/>
      <c r="H76" s="387"/>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108</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16.5" customHeight="1">
      <c r="A78" s="36"/>
      <c r="B78" s="37"/>
      <c r="C78" s="38"/>
      <c r="D78" s="38"/>
      <c r="E78" s="339" t="str">
        <f>E9</f>
        <v>07 - Objekt D - demontáž</v>
      </c>
      <c r="F78" s="388"/>
      <c r="G78" s="388"/>
      <c r="H78" s="388"/>
      <c r="I78" s="38"/>
      <c r="J78" s="38"/>
      <c r="K78" s="38"/>
      <c r="L78" s="108"/>
      <c r="S78" s="36"/>
      <c r="T78" s="36"/>
      <c r="U78" s="36"/>
      <c r="V78" s="36"/>
      <c r="W78" s="36"/>
      <c r="X78" s="36"/>
      <c r="Y78" s="36"/>
      <c r="Z78" s="36"/>
      <c r="AA78" s="36"/>
      <c r="AB78" s="36"/>
      <c r="AC78" s="36"/>
      <c r="AD78" s="36"/>
      <c r="AE78" s="36"/>
    </row>
    <row r="79" spans="1:31" s="2" customFormat="1" ht="6.9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2" customHeight="1">
      <c r="A80" s="36"/>
      <c r="B80" s="37"/>
      <c r="C80" s="31" t="s">
        <v>21</v>
      </c>
      <c r="D80" s="38"/>
      <c r="E80" s="38"/>
      <c r="F80" s="29" t="str">
        <f>F12</f>
        <v xml:space="preserve"> </v>
      </c>
      <c r="G80" s="38"/>
      <c r="H80" s="38"/>
      <c r="I80" s="31" t="s">
        <v>23</v>
      </c>
      <c r="J80" s="61" t="str">
        <f>IF(J12="","",J12)</f>
        <v>16. 1. 2021</v>
      </c>
      <c r="K80" s="38"/>
      <c r="L80" s="108"/>
      <c r="S80" s="36"/>
      <c r="T80" s="36"/>
      <c r="U80" s="36"/>
      <c r="V80" s="36"/>
      <c r="W80" s="36"/>
      <c r="X80" s="36"/>
      <c r="Y80" s="36"/>
      <c r="Z80" s="36"/>
      <c r="AA80" s="36"/>
      <c r="AB80" s="36"/>
      <c r="AC80" s="36"/>
      <c r="AD80" s="36"/>
      <c r="AE80" s="36"/>
    </row>
    <row r="81" spans="1:65" s="2" customFormat="1" ht="6.9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5.2" customHeight="1">
      <c r="A82" s="36"/>
      <c r="B82" s="37"/>
      <c r="C82" s="31" t="s">
        <v>25</v>
      </c>
      <c r="D82" s="38"/>
      <c r="E82" s="38"/>
      <c r="F82" s="29" t="str">
        <f>E15</f>
        <v xml:space="preserve"> </v>
      </c>
      <c r="G82" s="38"/>
      <c r="H82" s="38"/>
      <c r="I82" s="31" t="s">
        <v>30</v>
      </c>
      <c r="J82" s="34" t="str">
        <f>E21</f>
        <v xml:space="preserve"> </v>
      </c>
      <c r="K82" s="38"/>
      <c r="L82" s="108"/>
      <c r="S82" s="36"/>
      <c r="T82" s="36"/>
      <c r="U82" s="36"/>
      <c r="V82" s="36"/>
      <c r="W82" s="36"/>
      <c r="X82" s="36"/>
      <c r="Y82" s="36"/>
      <c r="Z82" s="36"/>
      <c r="AA82" s="36"/>
      <c r="AB82" s="36"/>
      <c r="AC82" s="36"/>
      <c r="AD82" s="36"/>
      <c r="AE82" s="36"/>
    </row>
    <row r="83" spans="1:65" s="2" customFormat="1" ht="25.7" customHeight="1">
      <c r="A83" s="36"/>
      <c r="B83" s="37"/>
      <c r="C83" s="31" t="s">
        <v>28</v>
      </c>
      <c r="D83" s="38"/>
      <c r="E83" s="38"/>
      <c r="F83" s="29" t="str">
        <f>IF(E18="","",E18)</f>
        <v>Vyplň údaj</v>
      </c>
      <c r="G83" s="38"/>
      <c r="H83" s="38"/>
      <c r="I83" s="31" t="s">
        <v>32</v>
      </c>
      <c r="J83" s="34" t="str">
        <f>E24</f>
        <v>STAVEBNÍ ROZPOČTY s.r.o.</v>
      </c>
      <c r="K83" s="38"/>
      <c r="L83" s="108"/>
      <c r="S83" s="36"/>
      <c r="T83" s="36"/>
      <c r="U83" s="36"/>
      <c r="V83" s="36"/>
      <c r="W83" s="36"/>
      <c r="X83" s="36"/>
      <c r="Y83" s="36"/>
      <c r="Z83" s="36"/>
      <c r="AA83" s="36"/>
      <c r="AB83" s="36"/>
      <c r="AC83" s="36"/>
      <c r="AD83" s="36"/>
      <c r="AE83" s="36"/>
    </row>
    <row r="84" spans="1:65" s="2" customFormat="1" ht="10.35" customHeight="1">
      <c r="A84" s="36"/>
      <c r="B84" s="37"/>
      <c r="C84" s="38"/>
      <c r="D84" s="38"/>
      <c r="E84" s="38"/>
      <c r="F84" s="38"/>
      <c r="G84" s="38"/>
      <c r="H84" s="38"/>
      <c r="I84" s="38"/>
      <c r="J84" s="38"/>
      <c r="K84" s="38"/>
      <c r="L84" s="108"/>
      <c r="S84" s="36"/>
      <c r="T84" s="36"/>
      <c r="U84" s="36"/>
      <c r="V84" s="36"/>
      <c r="W84" s="36"/>
      <c r="X84" s="36"/>
      <c r="Y84" s="36"/>
      <c r="Z84" s="36"/>
      <c r="AA84" s="36"/>
      <c r="AB84" s="36"/>
      <c r="AC84" s="36"/>
      <c r="AD84" s="36"/>
      <c r="AE84" s="36"/>
    </row>
    <row r="85" spans="1:65" s="11" customFormat="1" ht="29.25" customHeight="1">
      <c r="A85" s="148"/>
      <c r="B85" s="149"/>
      <c r="C85" s="150" t="s">
        <v>126</v>
      </c>
      <c r="D85" s="151" t="s">
        <v>57</v>
      </c>
      <c r="E85" s="151" t="s">
        <v>53</v>
      </c>
      <c r="F85" s="151" t="s">
        <v>54</v>
      </c>
      <c r="G85" s="151" t="s">
        <v>127</v>
      </c>
      <c r="H85" s="151" t="s">
        <v>128</v>
      </c>
      <c r="I85" s="151" t="s">
        <v>129</v>
      </c>
      <c r="J85" s="151" t="s">
        <v>112</v>
      </c>
      <c r="K85" s="152" t="s">
        <v>130</v>
      </c>
      <c r="L85" s="153"/>
      <c r="M85" s="70" t="s">
        <v>19</v>
      </c>
      <c r="N85" s="71" t="s">
        <v>42</v>
      </c>
      <c r="O85" s="71" t="s">
        <v>131</v>
      </c>
      <c r="P85" s="71" t="s">
        <v>132</v>
      </c>
      <c r="Q85" s="71" t="s">
        <v>133</v>
      </c>
      <c r="R85" s="71" t="s">
        <v>134</v>
      </c>
      <c r="S85" s="71" t="s">
        <v>135</v>
      </c>
      <c r="T85" s="72" t="s">
        <v>136</v>
      </c>
      <c r="U85" s="148"/>
      <c r="V85" s="148"/>
      <c r="W85" s="148"/>
      <c r="X85" s="148"/>
      <c r="Y85" s="148"/>
      <c r="Z85" s="148"/>
      <c r="AA85" s="148"/>
      <c r="AB85" s="148"/>
      <c r="AC85" s="148"/>
      <c r="AD85" s="148"/>
      <c r="AE85" s="148"/>
    </row>
    <row r="86" spans="1:65" s="2" customFormat="1" ht="22.9" customHeight="1">
      <c r="A86" s="36"/>
      <c r="B86" s="37"/>
      <c r="C86" s="77" t="s">
        <v>137</v>
      </c>
      <c r="D86" s="38"/>
      <c r="E86" s="38"/>
      <c r="F86" s="38"/>
      <c r="G86" s="38"/>
      <c r="H86" s="38"/>
      <c r="I86" s="38"/>
      <c r="J86" s="154">
        <f>BK86</f>
        <v>0</v>
      </c>
      <c r="K86" s="38"/>
      <c r="L86" s="41"/>
      <c r="M86" s="73"/>
      <c r="N86" s="155"/>
      <c r="O86" s="74"/>
      <c r="P86" s="156">
        <f>P87+P123</f>
        <v>0</v>
      </c>
      <c r="Q86" s="74"/>
      <c r="R86" s="156">
        <f>R87+R123</f>
        <v>3.5610081</v>
      </c>
      <c r="S86" s="74"/>
      <c r="T86" s="157">
        <f>T87+T123</f>
        <v>80.510930700000003</v>
      </c>
      <c r="U86" s="36"/>
      <c r="V86" s="36"/>
      <c r="W86" s="36"/>
      <c r="X86" s="36"/>
      <c r="Y86" s="36"/>
      <c r="Z86" s="36"/>
      <c r="AA86" s="36"/>
      <c r="AB86" s="36"/>
      <c r="AC86" s="36"/>
      <c r="AD86" s="36"/>
      <c r="AE86" s="36"/>
      <c r="AT86" s="19" t="s">
        <v>71</v>
      </c>
      <c r="AU86" s="19" t="s">
        <v>113</v>
      </c>
      <c r="BK86" s="158">
        <f>BK87+BK123</f>
        <v>0</v>
      </c>
    </row>
    <row r="87" spans="1:65" s="12" customFormat="1" ht="25.9" customHeight="1">
      <c r="B87" s="159"/>
      <c r="C87" s="160"/>
      <c r="D87" s="161" t="s">
        <v>71</v>
      </c>
      <c r="E87" s="162" t="s">
        <v>140</v>
      </c>
      <c r="F87" s="162" t="s">
        <v>141</v>
      </c>
      <c r="G87" s="160"/>
      <c r="H87" s="160"/>
      <c r="I87" s="163"/>
      <c r="J87" s="164">
        <f>BK87</f>
        <v>0</v>
      </c>
      <c r="K87" s="160"/>
      <c r="L87" s="165"/>
      <c r="M87" s="166"/>
      <c r="N87" s="167"/>
      <c r="O87" s="167"/>
      <c r="P87" s="168">
        <f>P88+SUM(P89:P93)</f>
        <v>0</v>
      </c>
      <c r="Q87" s="167"/>
      <c r="R87" s="168">
        <f>R88+SUM(R89:R93)</f>
        <v>0</v>
      </c>
      <c r="S87" s="167"/>
      <c r="T87" s="169">
        <f>T88+SUM(T89:T93)</f>
        <v>6.3138000000000005</v>
      </c>
      <c r="AR87" s="170" t="s">
        <v>80</v>
      </c>
      <c r="AT87" s="171" t="s">
        <v>71</v>
      </c>
      <c r="AU87" s="171" t="s">
        <v>72</v>
      </c>
      <c r="AY87" s="170" t="s">
        <v>139</v>
      </c>
      <c r="BK87" s="172">
        <f>BK88+SUM(BK89:BK93)</f>
        <v>0</v>
      </c>
    </row>
    <row r="88" spans="1:65" s="2" customFormat="1" ht="14.45" customHeight="1">
      <c r="A88" s="36"/>
      <c r="B88" s="37"/>
      <c r="C88" s="175" t="s">
        <v>80</v>
      </c>
      <c r="D88" s="175" t="s">
        <v>142</v>
      </c>
      <c r="E88" s="176" t="s">
        <v>143</v>
      </c>
      <c r="F88" s="177" t="s">
        <v>144</v>
      </c>
      <c r="G88" s="178" t="s">
        <v>145</v>
      </c>
      <c r="H88" s="179">
        <v>24.76</v>
      </c>
      <c r="I88" s="180"/>
      <c r="J88" s="181">
        <f>ROUND(I88*H88,2)</f>
        <v>0</v>
      </c>
      <c r="K88" s="177" t="s">
        <v>146</v>
      </c>
      <c r="L88" s="41"/>
      <c r="M88" s="182" t="s">
        <v>19</v>
      </c>
      <c r="N88" s="183" t="s">
        <v>43</v>
      </c>
      <c r="O88" s="66"/>
      <c r="P88" s="184">
        <f>O88*H88</f>
        <v>0</v>
      </c>
      <c r="Q88" s="184">
        <v>0</v>
      </c>
      <c r="R88" s="184">
        <f>Q88*H88</f>
        <v>0</v>
      </c>
      <c r="S88" s="184">
        <v>0.255</v>
      </c>
      <c r="T88" s="185">
        <f>S88*H88</f>
        <v>6.3138000000000005</v>
      </c>
      <c r="U88" s="36"/>
      <c r="V88" s="36"/>
      <c r="W88" s="36"/>
      <c r="X88" s="36"/>
      <c r="Y88" s="36"/>
      <c r="Z88" s="36"/>
      <c r="AA88" s="36"/>
      <c r="AB88" s="36"/>
      <c r="AC88" s="36"/>
      <c r="AD88" s="36"/>
      <c r="AE88" s="36"/>
      <c r="AR88" s="186" t="s">
        <v>147</v>
      </c>
      <c r="AT88" s="186" t="s">
        <v>142</v>
      </c>
      <c r="AU88" s="186" t="s">
        <v>80</v>
      </c>
      <c r="AY88" s="19" t="s">
        <v>139</v>
      </c>
      <c r="BE88" s="187">
        <f>IF(N88="základní",J88,0)</f>
        <v>0</v>
      </c>
      <c r="BF88" s="187">
        <f>IF(N88="snížená",J88,0)</f>
        <v>0</v>
      </c>
      <c r="BG88" s="187">
        <f>IF(N88="zákl. přenesená",J88,0)</f>
        <v>0</v>
      </c>
      <c r="BH88" s="187">
        <f>IF(N88="sníž. přenesená",J88,0)</f>
        <v>0</v>
      </c>
      <c r="BI88" s="187">
        <f>IF(N88="nulová",J88,0)</f>
        <v>0</v>
      </c>
      <c r="BJ88" s="19" t="s">
        <v>80</v>
      </c>
      <c r="BK88" s="187">
        <f>ROUND(I88*H88,2)</f>
        <v>0</v>
      </c>
      <c r="BL88" s="19" t="s">
        <v>147</v>
      </c>
      <c r="BM88" s="186" t="s">
        <v>1108</v>
      </c>
    </row>
    <row r="89" spans="1:65" s="2" customFormat="1" ht="19.5">
      <c r="A89" s="36"/>
      <c r="B89" s="37"/>
      <c r="C89" s="38"/>
      <c r="D89" s="188" t="s">
        <v>149</v>
      </c>
      <c r="E89" s="38"/>
      <c r="F89" s="189" t="s">
        <v>150</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149</v>
      </c>
      <c r="AU89" s="19" t="s">
        <v>80</v>
      </c>
    </row>
    <row r="90" spans="1:65" s="2" customFormat="1" ht="126.75">
      <c r="A90" s="36"/>
      <c r="B90" s="37"/>
      <c r="C90" s="38"/>
      <c r="D90" s="188" t="s">
        <v>151</v>
      </c>
      <c r="E90" s="38"/>
      <c r="F90" s="193" t="s">
        <v>152</v>
      </c>
      <c r="G90" s="38"/>
      <c r="H90" s="38"/>
      <c r="I90" s="190"/>
      <c r="J90" s="38"/>
      <c r="K90" s="38"/>
      <c r="L90" s="41"/>
      <c r="M90" s="191"/>
      <c r="N90" s="192"/>
      <c r="O90" s="66"/>
      <c r="P90" s="66"/>
      <c r="Q90" s="66"/>
      <c r="R90" s="66"/>
      <c r="S90" s="66"/>
      <c r="T90" s="67"/>
      <c r="U90" s="36"/>
      <c r="V90" s="36"/>
      <c r="W90" s="36"/>
      <c r="X90" s="36"/>
      <c r="Y90" s="36"/>
      <c r="Z90" s="36"/>
      <c r="AA90" s="36"/>
      <c r="AB90" s="36"/>
      <c r="AC90" s="36"/>
      <c r="AD90" s="36"/>
      <c r="AE90" s="36"/>
      <c r="AT90" s="19" t="s">
        <v>151</v>
      </c>
      <c r="AU90" s="19" t="s">
        <v>80</v>
      </c>
    </row>
    <row r="91" spans="1:65" s="13" customFormat="1" ht="11.25">
      <c r="B91" s="194"/>
      <c r="C91" s="195"/>
      <c r="D91" s="188" t="s">
        <v>153</v>
      </c>
      <c r="E91" s="196" t="s">
        <v>19</v>
      </c>
      <c r="F91" s="197" t="s">
        <v>1109</v>
      </c>
      <c r="G91" s="195"/>
      <c r="H91" s="198">
        <v>24.76</v>
      </c>
      <c r="I91" s="199"/>
      <c r="J91" s="195"/>
      <c r="K91" s="195"/>
      <c r="L91" s="200"/>
      <c r="M91" s="201"/>
      <c r="N91" s="202"/>
      <c r="O91" s="202"/>
      <c r="P91" s="202"/>
      <c r="Q91" s="202"/>
      <c r="R91" s="202"/>
      <c r="S91" s="202"/>
      <c r="T91" s="203"/>
      <c r="AT91" s="204" t="s">
        <v>153</v>
      </c>
      <c r="AU91" s="204" t="s">
        <v>80</v>
      </c>
      <c r="AV91" s="13" t="s">
        <v>82</v>
      </c>
      <c r="AW91" s="13" t="s">
        <v>31</v>
      </c>
      <c r="AX91" s="13" t="s">
        <v>72</v>
      </c>
      <c r="AY91" s="204" t="s">
        <v>139</v>
      </c>
    </row>
    <row r="92" spans="1:65" s="14" customFormat="1" ht="11.25">
      <c r="B92" s="205"/>
      <c r="C92" s="206"/>
      <c r="D92" s="188" t="s">
        <v>153</v>
      </c>
      <c r="E92" s="207" t="s">
        <v>19</v>
      </c>
      <c r="F92" s="208" t="s">
        <v>188</v>
      </c>
      <c r="G92" s="206"/>
      <c r="H92" s="209">
        <v>24.76</v>
      </c>
      <c r="I92" s="210"/>
      <c r="J92" s="206"/>
      <c r="K92" s="206"/>
      <c r="L92" s="211"/>
      <c r="M92" s="212"/>
      <c r="N92" s="213"/>
      <c r="O92" s="213"/>
      <c r="P92" s="213"/>
      <c r="Q92" s="213"/>
      <c r="R92" s="213"/>
      <c r="S92" s="213"/>
      <c r="T92" s="214"/>
      <c r="AT92" s="215" t="s">
        <v>153</v>
      </c>
      <c r="AU92" s="215" t="s">
        <v>80</v>
      </c>
      <c r="AV92" s="14" t="s">
        <v>147</v>
      </c>
      <c r="AW92" s="14" t="s">
        <v>31</v>
      </c>
      <c r="AX92" s="14" t="s">
        <v>80</v>
      </c>
      <c r="AY92" s="215" t="s">
        <v>139</v>
      </c>
    </row>
    <row r="93" spans="1:65" s="12" customFormat="1" ht="22.9" customHeight="1">
      <c r="B93" s="159"/>
      <c r="C93" s="160"/>
      <c r="D93" s="161" t="s">
        <v>71</v>
      </c>
      <c r="E93" s="173" t="s">
        <v>155</v>
      </c>
      <c r="F93" s="173" t="s">
        <v>156</v>
      </c>
      <c r="G93" s="160"/>
      <c r="H93" s="160"/>
      <c r="I93" s="163"/>
      <c r="J93" s="174">
        <f>BK93</f>
        <v>0</v>
      </c>
      <c r="K93" s="160"/>
      <c r="L93" s="165"/>
      <c r="M93" s="166"/>
      <c r="N93" s="167"/>
      <c r="O93" s="167"/>
      <c r="P93" s="168">
        <f>SUM(P94:P122)</f>
        <v>0</v>
      </c>
      <c r="Q93" s="167"/>
      <c r="R93" s="168">
        <f>SUM(R94:R122)</f>
        <v>0</v>
      </c>
      <c r="S93" s="167"/>
      <c r="T93" s="169">
        <f>SUM(T94:T122)</f>
        <v>0</v>
      </c>
      <c r="AR93" s="170" t="s">
        <v>80</v>
      </c>
      <c r="AT93" s="171" t="s">
        <v>71</v>
      </c>
      <c r="AU93" s="171" t="s">
        <v>80</v>
      </c>
      <c r="AY93" s="170" t="s">
        <v>139</v>
      </c>
      <c r="BK93" s="172">
        <f>SUM(BK94:BK122)</f>
        <v>0</v>
      </c>
    </row>
    <row r="94" spans="1:65" s="2" customFormat="1" ht="14.45" customHeight="1">
      <c r="A94" s="36"/>
      <c r="B94" s="37"/>
      <c r="C94" s="175" t="s">
        <v>82</v>
      </c>
      <c r="D94" s="175" t="s">
        <v>142</v>
      </c>
      <c r="E94" s="176" t="s">
        <v>157</v>
      </c>
      <c r="F94" s="177" t="s">
        <v>158</v>
      </c>
      <c r="G94" s="178" t="s">
        <v>159</v>
      </c>
      <c r="H94" s="179">
        <v>9</v>
      </c>
      <c r="I94" s="180"/>
      <c r="J94" s="181">
        <f>ROUND(I94*H94,2)</f>
        <v>0</v>
      </c>
      <c r="K94" s="177" t="s">
        <v>146</v>
      </c>
      <c r="L94" s="41"/>
      <c r="M94" s="182" t="s">
        <v>19</v>
      </c>
      <c r="N94" s="183" t="s">
        <v>43</v>
      </c>
      <c r="O94" s="66"/>
      <c r="P94" s="184">
        <f>O94*H94</f>
        <v>0</v>
      </c>
      <c r="Q94" s="184">
        <v>0</v>
      </c>
      <c r="R94" s="184">
        <f>Q94*H94</f>
        <v>0</v>
      </c>
      <c r="S94" s="184">
        <v>0</v>
      </c>
      <c r="T94" s="185">
        <f>S94*H94</f>
        <v>0</v>
      </c>
      <c r="U94" s="36"/>
      <c r="V94" s="36"/>
      <c r="W94" s="36"/>
      <c r="X94" s="36"/>
      <c r="Y94" s="36"/>
      <c r="Z94" s="36"/>
      <c r="AA94" s="36"/>
      <c r="AB94" s="36"/>
      <c r="AC94" s="36"/>
      <c r="AD94" s="36"/>
      <c r="AE94" s="36"/>
      <c r="AR94" s="186" t="s">
        <v>147</v>
      </c>
      <c r="AT94" s="186" t="s">
        <v>142</v>
      </c>
      <c r="AU94" s="186" t="s">
        <v>82</v>
      </c>
      <c r="AY94" s="19" t="s">
        <v>139</v>
      </c>
      <c r="BE94" s="187">
        <f>IF(N94="základní",J94,0)</f>
        <v>0</v>
      </c>
      <c r="BF94" s="187">
        <f>IF(N94="snížená",J94,0)</f>
        <v>0</v>
      </c>
      <c r="BG94" s="187">
        <f>IF(N94="zákl. přenesená",J94,0)</f>
        <v>0</v>
      </c>
      <c r="BH94" s="187">
        <f>IF(N94="sníž. přenesená",J94,0)</f>
        <v>0</v>
      </c>
      <c r="BI94" s="187">
        <f>IF(N94="nulová",J94,0)</f>
        <v>0</v>
      </c>
      <c r="BJ94" s="19" t="s">
        <v>80</v>
      </c>
      <c r="BK94" s="187">
        <f>ROUND(I94*H94,2)</f>
        <v>0</v>
      </c>
      <c r="BL94" s="19" t="s">
        <v>147</v>
      </c>
      <c r="BM94" s="186" t="s">
        <v>1110</v>
      </c>
    </row>
    <row r="95" spans="1:65" s="2" customFormat="1" ht="11.25">
      <c r="A95" s="36"/>
      <c r="B95" s="37"/>
      <c r="C95" s="38"/>
      <c r="D95" s="188" t="s">
        <v>149</v>
      </c>
      <c r="E95" s="38"/>
      <c r="F95" s="189" t="s">
        <v>161</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149</v>
      </c>
      <c r="AU95" s="19" t="s">
        <v>82</v>
      </c>
    </row>
    <row r="96" spans="1:65" s="2" customFormat="1" ht="58.5">
      <c r="A96" s="36"/>
      <c r="B96" s="37"/>
      <c r="C96" s="38"/>
      <c r="D96" s="188" t="s">
        <v>151</v>
      </c>
      <c r="E96" s="38"/>
      <c r="F96" s="193" t="s">
        <v>162</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151</v>
      </c>
      <c r="AU96" s="19" t="s">
        <v>82</v>
      </c>
    </row>
    <row r="97" spans="1:65" s="2" customFormat="1" ht="14.45" customHeight="1">
      <c r="A97" s="36"/>
      <c r="B97" s="37"/>
      <c r="C97" s="175" t="s">
        <v>163</v>
      </c>
      <c r="D97" s="175" t="s">
        <v>142</v>
      </c>
      <c r="E97" s="176" t="s">
        <v>164</v>
      </c>
      <c r="F97" s="177" t="s">
        <v>165</v>
      </c>
      <c r="G97" s="178" t="s">
        <v>159</v>
      </c>
      <c r="H97" s="179">
        <v>360</v>
      </c>
      <c r="I97" s="180"/>
      <c r="J97" s="181">
        <f>ROUND(I97*H97,2)</f>
        <v>0</v>
      </c>
      <c r="K97" s="177" t="s">
        <v>146</v>
      </c>
      <c r="L97" s="41"/>
      <c r="M97" s="182" t="s">
        <v>19</v>
      </c>
      <c r="N97" s="183" t="s">
        <v>43</v>
      </c>
      <c r="O97" s="66"/>
      <c r="P97" s="184">
        <f>O97*H97</f>
        <v>0</v>
      </c>
      <c r="Q97" s="184">
        <v>0</v>
      </c>
      <c r="R97" s="184">
        <f>Q97*H97</f>
        <v>0</v>
      </c>
      <c r="S97" s="184">
        <v>0</v>
      </c>
      <c r="T97" s="185">
        <f>S97*H97</f>
        <v>0</v>
      </c>
      <c r="U97" s="36"/>
      <c r="V97" s="36"/>
      <c r="W97" s="36"/>
      <c r="X97" s="36"/>
      <c r="Y97" s="36"/>
      <c r="Z97" s="36"/>
      <c r="AA97" s="36"/>
      <c r="AB97" s="36"/>
      <c r="AC97" s="36"/>
      <c r="AD97" s="36"/>
      <c r="AE97" s="36"/>
      <c r="AR97" s="186" t="s">
        <v>147</v>
      </c>
      <c r="AT97" s="186" t="s">
        <v>142</v>
      </c>
      <c r="AU97" s="186" t="s">
        <v>82</v>
      </c>
      <c r="AY97" s="19" t="s">
        <v>139</v>
      </c>
      <c r="BE97" s="187">
        <f>IF(N97="základní",J97,0)</f>
        <v>0</v>
      </c>
      <c r="BF97" s="187">
        <f>IF(N97="snížená",J97,0)</f>
        <v>0</v>
      </c>
      <c r="BG97" s="187">
        <f>IF(N97="zákl. přenesená",J97,0)</f>
        <v>0</v>
      </c>
      <c r="BH97" s="187">
        <f>IF(N97="sníž. přenesená",J97,0)</f>
        <v>0</v>
      </c>
      <c r="BI97" s="187">
        <f>IF(N97="nulová",J97,0)</f>
        <v>0</v>
      </c>
      <c r="BJ97" s="19" t="s">
        <v>80</v>
      </c>
      <c r="BK97" s="187">
        <f>ROUND(I97*H97,2)</f>
        <v>0</v>
      </c>
      <c r="BL97" s="19" t="s">
        <v>147</v>
      </c>
      <c r="BM97" s="186" t="s">
        <v>1111</v>
      </c>
    </row>
    <row r="98" spans="1:65" s="2" customFormat="1" ht="11.25">
      <c r="A98" s="36"/>
      <c r="B98" s="37"/>
      <c r="C98" s="38"/>
      <c r="D98" s="188" t="s">
        <v>149</v>
      </c>
      <c r="E98" s="38"/>
      <c r="F98" s="189" t="s">
        <v>167</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149</v>
      </c>
      <c r="AU98" s="19" t="s">
        <v>82</v>
      </c>
    </row>
    <row r="99" spans="1:65" s="2" customFormat="1" ht="58.5">
      <c r="A99" s="36"/>
      <c r="B99" s="37"/>
      <c r="C99" s="38"/>
      <c r="D99" s="188" t="s">
        <v>151</v>
      </c>
      <c r="E99" s="38"/>
      <c r="F99" s="193" t="s">
        <v>162</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151</v>
      </c>
      <c r="AU99" s="19" t="s">
        <v>82</v>
      </c>
    </row>
    <row r="100" spans="1:65" s="13" customFormat="1" ht="11.25">
      <c r="B100" s="194"/>
      <c r="C100" s="195"/>
      <c r="D100" s="188" t="s">
        <v>153</v>
      </c>
      <c r="E100" s="196" t="s">
        <v>19</v>
      </c>
      <c r="F100" s="197" t="s">
        <v>1112</v>
      </c>
      <c r="G100" s="195"/>
      <c r="H100" s="198">
        <v>360</v>
      </c>
      <c r="I100" s="199"/>
      <c r="J100" s="195"/>
      <c r="K100" s="195"/>
      <c r="L100" s="200"/>
      <c r="M100" s="201"/>
      <c r="N100" s="202"/>
      <c r="O100" s="202"/>
      <c r="P100" s="202"/>
      <c r="Q100" s="202"/>
      <c r="R100" s="202"/>
      <c r="S100" s="202"/>
      <c r="T100" s="203"/>
      <c r="AT100" s="204" t="s">
        <v>153</v>
      </c>
      <c r="AU100" s="204" t="s">
        <v>82</v>
      </c>
      <c r="AV100" s="13" t="s">
        <v>82</v>
      </c>
      <c r="AW100" s="13" t="s">
        <v>31</v>
      </c>
      <c r="AX100" s="13" t="s">
        <v>72</v>
      </c>
      <c r="AY100" s="204" t="s">
        <v>139</v>
      </c>
    </row>
    <row r="101" spans="1:65" s="14" customFormat="1" ht="11.25">
      <c r="B101" s="205"/>
      <c r="C101" s="206"/>
      <c r="D101" s="188" t="s">
        <v>153</v>
      </c>
      <c r="E101" s="207" t="s">
        <v>19</v>
      </c>
      <c r="F101" s="208" t="s">
        <v>188</v>
      </c>
      <c r="G101" s="206"/>
      <c r="H101" s="209">
        <v>360</v>
      </c>
      <c r="I101" s="210"/>
      <c r="J101" s="206"/>
      <c r="K101" s="206"/>
      <c r="L101" s="211"/>
      <c r="M101" s="212"/>
      <c r="N101" s="213"/>
      <c r="O101" s="213"/>
      <c r="P101" s="213"/>
      <c r="Q101" s="213"/>
      <c r="R101" s="213"/>
      <c r="S101" s="213"/>
      <c r="T101" s="214"/>
      <c r="AT101" s="215" t="s">
        <v>153</v>
      </c>
      <c r="AU101" s="215" t="s">
        <v>82</v>
      </c>
      <c r="AV101" s="14" t="s">
        <v>147</v>
      </c>
      <c r="AW101" s="14" t="s">
        <v>31</v>
      </c>
      <c r="AX101" s="14" t="s">
        <v>80</v>
      </c>
      <c r="AY101" s="215" t="s">
        <v>139</v>
      </c>
    </row>
    <row r="102" spans="1:65" s="2" customFormat="1" ht="14.45" customHeight="1">
      <c r="A102" s="36"/>
      <c r="B102" s="37"/>
      <c r="C102" s="175" t="s">
        <v>147</v>
      </c>
      <c r="D102" s="175" t="s">
        <v>142</v>
      </c>
      <c r="E102" s="176" t="s">
        <v>169</v>
      </c>
      <c r="F102" s="177" t="s">
        <v>170</v>
      </c>
      <c r="G102" s="178" t="s">
        <v>171</v>
      </c>
      <c r="H102" s="179">
        <v>85.215000000000003</v>
      </c>
      <c r="I102" s="180"/>
      <c r="J102" s="181">
        <f>ROUND(I102*H102,2)</f>
        <v>0</v>
      </c>
      <c r="K102" s="177" t="s">
        <v>146</v>
      </c>
      <c r="L102" s="41"/>
      <c r="M102" s="182" t="s">
        <v>19</v>
      </c>
      <c r="N102" s="183" t="s">
        <v>43</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147</v>
      </c>
      <c r="AT102" s="186" t="s">
        <v>142</v>
      </c>
      <c r="AU102" s="186" t="s">
        <v>82</v>
      </c>
      <c r="AY102" s="19" t="s">
        <v>139</v>
      </c>
      <c r="BE102" s="187">
        <f>IF(N102="základní",J102,0)</f>
        <v>0</v>
      </c>
      <c r="BF102" s="187">
        <f>IF(N102="snížená",J102,0)</f>
        <v>0</v>
      </c>
      <c r="BG102" s="187">
        <f>IF(N102="zákl. přenesená",J102,0)</f>
        <v>0</v>
      </c>
      <c r="BH102" s="187">
        <f>IF(N102="sníž. přenesená",J102,0)</f>
        <v>0</v>
      </c>
      <c r="BI102" s="187">
        <f>IF(N102="nulová",J102,0)</f>
        <v>0</v>
      </c>
      <c r="BJ102" s="19" t="s">
        <v>80</v>
      </c>
      <c r="BK102" s="187">
        <f>ROUND(I102*H102,2)</f>
        <v>0</v>
      </c>
      <c r="BL102" s="19" t="s">
        <v>147</v>
      </c>
      <c r="BM102" s="186" t="s">
        <v>1113</v>
      </c>
    </row>
    <row r="103" spans="1:65" s="2" customFormat="1" ht="11.25">
      <c r="A103" s="36"/>
      <c r="B103" s="37"/>
      <c r="C103" s="38"/>
      <c r="D103" s="188" t="s">
        <v>149</v>
      </c>
      <c r="E103" s="38"/>
      <c r="F103" s="189" t="s">
        <v>173</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149</v>
      </c>
      <c r="AU103" s="19" t="s">
        <v>82</v>
      </c>
    </row>
    <row r="104" spans="1:65" s="2" customFormat="1" ht="68.25">
      <c r="A104" s="36"/>
      <c r="B104" s="37"/>
      <c r="C104" s="38"/>
      <c r="D104" s="188" t="s">
        <v>151</v>
      </c>
      <c r="E104" s="38"/>
      <c r="F104" s="193" t="s">
        <v>174</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151</v>
      </c>
      <c r="AU104" s="19" t="s">
        <v>82</v>
      </c>
    </row>
    <row r="105" spans="1:65" s="13" customFormat="1" ht="11.25">
      <c r="B105" s="194"/>
      <c r="C105" s="195"/>
      <c r="D105" s="188" t="s">
        <v>153</v>
      </c>
      <c r="E105" s="196" t="s">
        <v>19</v>
      </c>
      <c r="F105" s="197" t="s">
        <v>1114</v>
      </c>
      <c r="G105" s="195"/>
      <c r="H105" s="198">
        <v>85.215000000000003</v>
      </c>
      <c r="I105" s="199"/>
      <c r="J105" s="195"/>
      <c r="K105" s="195"/>
      <c r="L105" s="200"/>
      <c r="M105" s="201"/>
      <c r="N105" s="202"/>
      <c r="O105" s="202"/>
      <c r="P105" s="202"/>
      <c r="Q105" s="202"/>
      <c r="R105" s="202"/>
      <c r="S105" s="202"/>
      <c r="T105" s="203"/>
      <c r="AT105" s="204" t="s">
        <v>153</v>
      </c>
      <c r="AU105" s="204" t="s">
        <v>82</v>
      </c>
      <c r="AV105" s="13" t="s">
        <v>82</v>
      </c>
      <c r="AW105" s="13" t="s">
        <v>31</v>
      </c>
      <c r="AX105" s="13" t="s">
        <v>72</v>
      </c>
      <c r="AY105" s="204" t="s">
        <v>139</v>
      </c>
    </row>
    <row r="106" spans="1:65" s="14" customFormat="1" ht="11.25">
      <c r="B106" s="205"/>
      <c r="C106" s="206"/>
      <c r="D106" s="188" t="s">
        <v>153</v>
      </c>
      <c r="E106" s="207" t="s">
        <v>19</v>
      </c>
      <c r="F106" s="208" t="s">
        <v>188</v>
      </c>
      <c r="G106" s="206"/>
      <c r="H106" s="209">
        <v>85.215000000000003</v>
      </c>
      <c r="I106" s="210"/>
      <c r="J106" s="206"/>
      <c r="K106" s="206"/>
      <c r="L106" s="211"/>
      <c r="M106" s="212"/>
      <c r="N106" s="213"/>
      <c r="O106" s="213"/>
      <c r="P106" s="213"/>
      <c r="Q106" s="213"/>
      <c r="R106" s="213"/>
      <c r="S106" s="213"/>
      <c r="T106" s="214"/>
      <c r="AT106" s="215" t="s">
        <v>153</v>
      </c>
      <c r="AU106" s="215" t="s">
        <v>82</v>
      </c>
      <c r="AV106" s="14" t="s">
        <v>147</v>
      </c>
      <c r="AW106" s="14" t="s">
        <v>31</v>
      </c>
      <c r="AX106" s="14" t="s">
        <v>80</v>
      </c>
      <c r="AY106" s="215" t="s">
        <v>139</v>
      </c>
    </row>
    <row r="107" spans="1:65" s="2" customFormat="1" ht="14.45" customHeight="1">
      <c r="A107" s="36"/>
      <c r="B107" s="37"/>
      <c r="C107" s="175" t="s">
        <v>175</v>
      </c>
      <c r="D107" s="175" t="s">
        <v>142</v>
      </c>
      <c r="E107" s="176" t="s">
        <v>176</v>
      </c>
      <c r="F107" s="177" t="s">
        <v>177</v>
      </c>
      <c r="G107" s="178" t="s">
        <v>171</v>
      </c>
      <c r="H107" s="179">
        <v>1278.2249999999999</v>
      </c>
      <c r="I107" s="180"/>
      <c r="J107" s="181">
        <f>ROUND(I107*H107,2)</f>
        <v>0</v>
      </c>
      <c r="K107" s="177" t="s">
        <v>146</v>
      </c>
      <c r="L107" s="41"/>
      <c r="M107" s="182" t="s">
        <v>19</v>
      </c>
      <c r="N107" s="183" t="s">
        <v>43</v>
      </c>
      <c r="O107" s="66"/>
      <c r="P107" s="184">
        <f>O107*H107</f>
        <v>0</v>
      </c>
      <c r="Q107" s="184">
        <v>0</v>
      </c>
      <c r="R107" s="184">
        <f>Q107*H107</f>
        <v>0</v>
      </c>
      <c r="S107" s="184">
        <v>0</v>
      </c>
      <c r="T107" s="185">
        <f>S107*H107</f>
        <v>0</v>
      </c>
      <c r="U107" s="36"/>
      <c r="V107" s="36"/>
      <c r="W107" s="36"/>
      <c r="X107" s="36"/>
      <c r="Y107" s="36"/>
      <c r="Z107" s="36"/>
      <c r="AA107" s="36"/>
      <c r="AB107" s="36"/>
      <c r="AC107" s="36"/>
      <c r="AD107" s="36"/>
      <c r="AE107" s="36"/>
      <c r="AR107" s="186" t="s">
        <v>147</v>
      </c>
      <c r="AT107" s="186" t="s">
        <v>142</v>
      </c>
      <c r="AU107" s="186" t="s">
        <v>82</v>
      </c>
      <c r="AY107" s="19" t="s">
        <v>139</v>
      </c>
      <c r="BE107" s="187">
        <f>IF(N107="základní",J107,0)</f>
        <v>0</v>
      </c>
      <c r="BF107" s="187">
        <f>IF(N107="snížená",J107,0)</f>
        <v>0</v>
      </c>
      <c r="BG107" s="187">
        <f>IF(N107="zákl. přenesená",J107,0)</f>
        <v>0</v>
      </c>
      <c r="BH107" s="187">
        <f>IF(N107="sníž. přenesená",J107,0)</f>
        <v>0</v>
      </c>
      <c r="BI107" s="187">
        <f>IF(N107="nulová",J107,0)</f>
        <v>0</v>
      </c>
      <c r="BJ107" s="19" t="s">
        <v>80</v>
      </c>
      <c r="BK107" s="187">
        <f>ROUND(I107*H107,2)</f>
        <v>0</v>
      </c>
      <c r="BL107" s="19" t="s">
        <v>147</v>
      </c>
      <c r="BM107" s="186" t="s">
        <v>1115</v>
      </c>
    </row>
    <row r="108" spans="1:65" s="2" customFormat="1" ht="19.5">
      <c r="A108" s="36"/>
      <c r="B108" s="37"/>
      <c r="C108" s="38"/>
      <c r="D108" s="188" t="s">
        <v>149</v>
      </c>
      <c r="E108" s="38"/>
      <c r="F108" s="189" t="s">
        <v>179</v>
      </c>
      <c r="G108" s="38"/>
      <c r="H108" s="38"/>
      <c r="I108" s="190"/>
      <c r="J108" s="38"/>
      <c r="K108" s="38"/>
      <c r="L108" s="41"/>
      <c r="M108" s="191"/>
      <c r="N108" s="192"/>
      <c r="O108" s="66"/>
      <c r="P108" s="66"/>
      <c r="Q108" s="66"/>
      <c r="R108" s="66"/>
      <c r="S108" s="66"/>
      <c r="T108" s="67"/>
      <c r="U108" s="36"/>
      <c r="V108" s="36"/>
      <c r="W108" s="36"/>
      <c r="X108" s="36"/>
      <c r="Y108" s="36"/>
      <c r="Z108" s="36"/>
      <c r="AA108" s="36"/>
      <c r="AB108" s="36"/>
      <c r="AC108" s="36"/>
      <c r="AD108" s="36"/>
      <c r="AE108" s="36"/>
      <c r="AT108" s="19" t="s">
        <v>149</v>
      </c>
      <c r="AU108" s="19" t="s">
        <v>82</v>
      </c>
    </row>
    <row r="109" spans="1:65" s="2" customFormat="1" ht="68.25">
      <c r="A109" s="36"/>
      <c r="B109" s="37"/>
      <c r="C109" s="38"/>
      <c r="D109" s="188" t="s">
        <v>151</v>
      </c>
      <c r="E109" s="38"/>
      <c r="F109" s="193" t="s">
        <v>174</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151</v>
      </c>
      <c r="AU109" s="19" t="s">
        <v>82</v>
      </c>
    </row>
    <row r="110" spans="1:65" s="13" customFormat="1" ht="11.25">
      <c r="B110" s="194"/>
      <c r="C110" s="195"/>
      <c r="D110" s="188" t="s">
        <v>153</v>
      </c>
      <c r="E110" s="196" t="s">
        <v>19</v>
      </c>
      <c r="F110" s="197" t="s">
        <v>1116</v>
      </c>
      <c r="G110" s="195"/>
      <c r="H110" s="198">
        <v>1278.2249999999999</v>
      </c>
      <c r="I110" s="199"/>
      <c r="J110" s="195"/>
      <c r="K110" s="195"/>
      <c r="L110" s="200"/>
      <c r="M110" s="201"/>
      <c r="N110" s="202"/>
      <c r="O110" s="202"/>
      <c r="P110" s="202"/>
      <c r="Q110" s="202"/>
      <c r="R110" s="202"/>
      <c r="S110" s="202"/>
      <c r="T110" s="203"/>
      <c r="AT110" s="204" t="s">
        <v>153</v>
      </c>
      <c r="AU110" s="204" t="s">
        <v>82</v>
      </c>
      <c r="AV110" s="13" t="s">
        <v>82</v>
      </c>
      <c r="AW110" s="13" t="s">
        <v>31</v>
      </c>
      <c r="AX110" s="13" t="s">
        <v>72</v>
      </c>
      <c r="AY110" s="204" t="s">
        <v>139</v>
      </c>
    </row>
    <row r="111" spans="1:65" s="14" customFormat="1" ht="11.25">
      <c r="B111" s="205"/>
      <c r="C111" s="206"/>
      <c r="D111" s="188" t="s">
        <v>153</v>
      </c>
      <c r="E111" s="207" t="s">
        <v>19</v>
      </c>
      <c r="F111" s="208" t="s">
        <v>188</v>
      </c>
      <c r="G111" s="206"/>
      <c r="H111" s="209">
        <v>1278.2249999999999</v>
      </c>
      <c r="I111" s="210"/>
      <c r="J111" s="206"/>
      <c r="K111" s="206"/>
      <c r="L111" s="211"/>
      <c r="M111" s="212"/>
      <c r="N111" s="213"/>
      <c r="O111" s="213"/>
      <c r="P111" s="213"/>
      <c r="Q111" s="213"/>
      <c r="R111" s="213"/>
      <c r="S111" s="213"/>
      <c r="T111" s="214"/>
      <c r="AT111" s="215" t="s">
        <v>153</v>
      </c>
      <c r="AU111" s="215" t="s">
        <v>82</v>
      </c>
      <c r="AV111" s="14" t="s">
        <v>147</v>
      </c>
      <c r="AW111" s="14" t="s">
        <v>31</v>
      </c>
      <c r="AX111" s="14" t="s">
        <v>80</v>
      </c>
      <c r="AY111" s="215" t="s">
        <v>139</v>
      </c>
    </row>
    <row r="112" spans="1:65" s="2" customFormat="1" ht="14.45" customHeight="1">
      <c r="A112" s="36"/>
      <c r="B112" s="37"/>
      <c r="C112" s="175" t="s">
        <v>181</v>
      </c>
      <c r="D112" s="175" t="s">
        <v>142</v>
      </c>
      <c r="E112" s="176" t="s">
        <v>182</v>
      </c>
      <c r="F112" s="177" t="s">
        <v>183</v>
      </c>
      <c r="G112" s="178" t="s">
        <v>171</v>
      </c>
      <c r="H112" s="179">
        <v>34.927999999999997</v>
      </c>
      <c r="I112" s="180"/>
      <c r="J112" s="181">
        <f>ROUND(I112*H112,2)</f>
        <v>0</v>
      </c>
      <c r="K112" s="177" t="s">
        <v>146</v>
      </c>
      <c r="L112" s="41"/>
      <c r="M112" s="182" t="s">
        <v>19</v>
      </c>
      <c r="N112" s="183" t="s">
        <v>43</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147</v>
      </c>
      <c r="AT112" s="186" t="s">
        <v>142</v>
      </c>
      <c r="AU112" s="186" t="s">
        <v>82</v>
      </c>
      <c r="AY112" s="19" t="s">
        <v>139</v>
      </c>
      <c r="BE112" s="187">
        <f>IF(N112="základní",J112,0)</f>
        <v>0</v>
      </c>
      <c r="BF112" s="187">
        <f>IF(N112="snížená",J112,0)</f>
        <v>0</v>
      </c>
      <c r="BG112" s="187">
        <f>IF(N112="zákl. přenesená",J112,0)</f>
        <v>0</v>
      </c>
      <c r="BH112" s="187">
        <f>IF(N112="sníž. přenesená",J112,0)</f>
        <v>0</v>
      </c>
      <c r="BI112" s="187">
        <f>IF(N112="nulová",J112,0)</f>
        <v>0</v>
      </c>
      <c r="BJ112" s="19" t="s">
        <v>80</v>
      </c>
      <c r="BK112" s="187">
        <f>ROUND(I112*H112,2)</f>
        <v>0</v>
      </c>
      <c r="BL112" s="19" t="s">
        <v>147</v>
      </c>
      <c r="BM112" s="186" t="s">
        <v>1117</v>
      </c>
    </row>
    <row r="113" spans="1:65" s="2" customFormat="1" ht="19.5">
      <c r="A113" s="36"/>
      <c r="B113" s="37"/>
      <c r="C113" s="38"/>
      <c r="D113" s="188" t="s">
        <v>149</v>
      </c>
      <c r="E113" s="38"/>
      <c r="F113" s="189" t="s">
        <v>185</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149</v>
      </c>
      <c r="AU113" s="19" t="s">
        <v>82</v>
      </c>
    </row>
    <row r="114" spans="1:65" s="2" customFormat="1" ht="58.5">
      <c r="A114" s="36"/>
      <c r="B114" s="37"/>
      <c r="C114" s="38"/>
      <c r="D114" s="188" t="s">
        <v>151</v>
      </c>
      <c r="E114" s="38"/>
      <c r="F114" s="193" t="s">
        <v>186</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151</v>
      </c>
      <c r="AU114" s="19" t="s">
        <v>82</v>
      </c>
    </row>
    <row r="115" spans="1:65" s="13" customFormat="1" ht="11.25">
      <c r="B115" s="194"/>
      <c r="C115" s="195"/>
      <c r="D115" s="188" t="s">
        <v>153</v>
      </c>
      <c r="E115" s="196" t="s">
        <v>19</v>
      </c>
      <c r="F115" s="197" t="s">
        <v>1118</v>
      </c>
      <c r="G115" s="195"/>
      <c r="H115" s="198">
        <v>34.927999999999997</v>
      </c>
      <c r="I115" s="199"/>
      <c r="J115" s="195"/>
      <c r="K115" s="195"/>
      <c r="L115" s="200"/>
      <c r="M115" s="201"/>
      <c r="N115" s="202"/>
      <c r="O115" s="202"/>
      <c r="P115" s="202"/>
      <c r="Q115" s="202"/>
      <c r="R115" s="202"/>
      <c r="S115" s="202"/>
      <c r="T115" s="203"/>
      <c r="AT115" s="204" t="s">
        <v>153</v>
      </c>
      <c r="AU115" s="204" t="s">
        <v>82</v>
      </c>
      <c r="AV115" s="13" t="s">
        <v>82</v>
      </c>
      <c r="AW115" s="13" t="s">
        <v>31</v>
      </c>
      <c r="AX115" s="13" t="s">
        <v>72</v>
      </c>
      <c r="AY115" s="204" t="s">
        <v>139</v>
      </c>
    </row>
    <row r="116" spans="1:65" s="14" customFormat="1" ht="11.25">
      <c r="B116" s="205"/>
      <c r="C116" s="206"/>
      <c r="D116" s="188" t="s">
        <v>153</v>
      </c>
      <c r="E116" s="207" t="s">
        <v>19</v>
      </c>
      <c r="F116" s="208" t="s">
        <v>188</v>
      </c>
      <c r="G116" s="206"/>
      <c r="H116" s="209">
        <v>34.927999999999997</v>
      </c>
      <c r="I116" s="210"/>
      <c r="J116" s="206"/>
      <c r="K116" s="206"/>
      <c r="L116" s="211"/>
      <c r="M116" s="212"/>
      <c r="N116" s="213"/>
      <c r="O116" s="213"/>
      <c r="P116" s="213"/>
      <c r="Q116" s="213"/>
      <c r="R116" s="213"/>
      <c r="S116" s="213"/>
      <c r="T116" s="214"/>
      <c r="AT116" s="215" t="s">
        <v>153</v>
      </c>
      <c r="AU116" s="215" t="s">
        <v>82</v>
      </c>
      <c r="AV116" s="14" t="s">
        <v>147</v>
      </c>
      <c r="AW116" s="14" t="s">
        <v>31</v>
      </c>
      <c r="AX116" s="14" t="s">
        <v>80</v>
      </c>
      <c r="AY116" s="215" t="s">
        <v>139</v>
      </c>
    </row>
    <row r="117" spans="1:65" s="2" customFormat="1" ht="14.45" customHeight="1">
      <c r="A117" s="36"/>
      <c r="B117" s="37"/>
      <c r="C117" s="175" t="s">
        <v>189</v>
      </c>
      <c r="D117" s="175" t="s">
        <v>142</v>
      </c>
      <c r="E117" s="176" t="s">
        <v>190</v>
      </c>
      <c r="F117" s="177" t="s">
        <v>191</v>
      </c>
      <c r="G117" s="178" t="s">
        <v>171</v>
      </c>
      <c r="H117" s="179">
        <v>49.225000000000001</v>
      </c>
      <c r="I117" s="180"/>
      <c r="J117" s="181">
        <f>ROUND(I117*H117,2)</f>
        <v>0</v>
      </c>
      <c r="K117" s="177" t="s">
        <v>146</v>
      </c>
      <c r="L117" s="41"/>
      <c r="M117" s="182" t="s">
        <v>19</v>
      </c>
      <c r="N117" s="183" t="s">
        <v>43</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147</v>
      </c>
      <c r="AT117" s="186" t="s">
        <v>142</v>
      </c>
      <c r="AU117" s="186" t="s">
        <v>82</v>
      </c>
      <c r="AY117" s="19" t="s">
        <v>139</v>
      </c>
      <c r="BE117" s="187">
        <f>IF(N117="základní",J117,0)</f>
        <v>0</v>
      </c>
      <c r="BF117" s="187">
        <f>IF(N117="snížená",J117,0)</f>
        <v>0</v>
      </c>
      <c r="BG117" s="187">
        <f>IF(N117="zákl. přenesená",J117,0)</f>
        <v>0</v>
      </c>
      <c r="BH117" s="187">
        <f>IF(N117="sníž. přenesená",J117,0)</f>
        <v>0</v>
      </c>
      <c r="BI117" s="187">
        <f>IF(N117="nulová",J117,0)</f>
        <v>0</v>
      </c>
      <c r="BJ117" s="19" t="s">
        <v>80</v>
      </c>
      <c r="BK117" s="187">
        <f>ROUND(I117*H117,2)</f>
        <v>0</v>
      </c>
      <c r="BL117" s="19" t="s">
        <v>147</v>
      </c>
      <c r="BM117" s="186" t="s">
        <v>1119</v>
      </c>
    </row>
    <row r="118" spans="1:65" s="2" customFormat="1" ht="11.25">
      <c r="A118" s="36"/>
      <c r="B118" s="37"/>
      <c r="C118" s="38"/>
      <c r="D118" s="188" t="s">
        <v>149</v>
      </c>
      <c r="E118" s="38"/>
      <c r="F118" s="189" t="s">
        <v>193</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149</v>
      </c>
      <c r="AU118" s="19" t="s">
        <v>82</v>
      </c>
    </row>
    <row r="119" spans="1:65" s="2" customFormat="1" ht="58.5">
      <c r="A119" s="36"/>
      <c r="B119" s="37"/>
      <c r="C119" s="38"/>
      <c r="D119" s="188" t="s">
        <v>151</v>
      </c>
      <c r="E119" s="38"/>
      <c r="F119" s="193" t="s">
        <v>186</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151</v>
      </c>
      <c r="AU119" s="19" t="s">
        <v>82</v>
      </c>
    </row>
    <row r="120" spans="1:65" s="2" customFormat="1" ht="14.45" customHeight="1">
      <c r="A120" s="36"/>
      <c r="B120" s="37"/>
      <c r="C120" s="175" t="s">
        <v>194</v>
      </c>
      <c r="D120" s="175" t="s">
        <v>142</v>
      </c>
      <c r="E120" s="176" t="s">
        <v>195</v>
      </c>
      <c r="F120" s="177" t="s">
        <v>196</v>
      </c>
      <c r="G120" s="178" t="s">
        <v>171</v>
      </c>
      <c r="H120" s="179">
        <v>1.0620000000000001</v>
      </c>
      <c r="I120" s="180"/>
      <c r="J120" s="181">
        <f>ROUND(I120*H120,2)</f>
        <v>0</v>
      </c>
      <c r="K120" s="177" t="s">
        <v>146</v>
      </c>
      <c r="L120" s="41"/>
      <c r="M120" s="182" t="s">
        <v>19</v>
      </c>
      <c r="N120" s="183" t="s">
        <v>43</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147</v>
      </c>
      <c r="AT120" s="186" t="s">
        <v>142</v>
      </c>
      <c r="AU120" s="186" t="s">
        <v>82</v>
      </c>
      <c r="AY120" s="19" t="s">
        <v>139</v>
      </c>
      <c r="BE120" s="187">
        <f>IF(N120="základní",J120,0)</f>
        <v>0</v>
      </c>
      <c r="BF120" s="187">
        <f>IF(N120="snížená",J120,0)</f>
        <v>0</v>
      </c>
      <c r="BG120" s="187">
        <f>IF(N120="zákl. přenesená",J120,0)</f>
        <v>0</v>
      </c>
      <c r="BH120" s="187">
        <f>IF(N120="sníž. přenesená",J120,0)</f>
        <v>0</v>
      </c>
      <c r="BI120" s="187">
        <f>IF(N120="nulová",J120,0)</f>
        <v>0</v>
      </c>
      <c r="BJ120" s="19" t="s">
        <v>80</v>
      </c>
      <c r="BK120" s="187">
        <f>ROUND(I120*H120,2)</f>
        <v>0</v>
      </c>
      <c r="BL120" s="19" t="s">
        <v>147</v>
      </c>
      <c r="BM120" s="186" t="s">
        <v>1120</v>
      </c>
    </row>
    <row r="121" spans="1:65" s="2" customFormat="1" ht="19.5">
      <c r="A121" s="36"/>
      <c r="B121" s="37"/>
      <c r="C121" s="38"/>
      <c r="D121" s="188" t="s">
        <v>149</v>
      </c>
      <c r="E121" s="38"/>
      <c r="F121" s="189" t="s">
        <v>198</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149</v>
      </c>
      <c r="AU121" s="19" t="s">
        <v>82</v>
      </c>
    </row>
    <row r="122" spans="1:65" s="2" customFormat="1" ht="58.5">
      <c r="A122" s="36"/>
      <c r="B122" s="37"/>
      <c r="C122" s="38"/>
      <c r="D122" s="188" t="s">
        <v>151</v>
      </c>
      <c r="E122" s="38"/>
      <c r="F122" s="193" t="s">
        <v>186</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151</v>
      </c>
      <c r="AU122" s="19" t="s">
        <v>82</v>
      </c>
    </row>
    <row r="123" spans="1:65" s="12" customFormat="1" ht="25.9" customHeight="1">
      <c r="B123" s="159"/>
      <c r="C123" s="160"/>
      <c r="D123" s="161" t="s">
        <v>71</v>
      </c>
      <c r="E123" s="162" t="s">
        <v>199</v>
      </c>
      <c r="F123" s="162" t="s">
        <v>200</v>
      </c>
      <c r="G123" s="160"/>
      <c r="H123" s="160"/>
      <c r="I123" s="163"/>
      <c r="J123" s="164">
        <f>BK123</f>
        <v>0</v>
      </c>
      <c r="K123" s="160"/>
      <c r="L123" s="165"/>
      <c r="M123" s="166"/>
      <c r="N123" s="167"/>
      <c r="O123" s="167"/>
      <c r="P123" s="168">
        <f>P124+P153+P159+P169</f>
        <v>0</v>
      </c>
      <c r="Q123" s="167"/>
      <c r="R123" s="168">
        <f>R124+R153+R159+R169</f>
        <v>3.5610081</v>
      </c>
      <c r="S123" s="167"/>
      <c r="T123" s="169">
        <f>T124+T153+T159+T169</f>
        <v>74.197130700000002</v>
      </c>
      <c r="AR123" s="170" t="s">
        <v>82</v>
      </c>
      <c r="AT123" s="171" t="s">
        <v>71</v>
      </c>
      <c r="AU123" s="171" t="s">
        <v>72</v>
      </c>
      <c r="AY123" s="170" t="s">
        <v>139</v>
      </c>
      <c r="BK123" s="172">
        <f>BK124+BK153+BK159+BK169</f>
        <v>0</v>
      </c>
    </row>
    <row r="124" spans="1:65" s="12" customFormat="1" ht="22.9" customHeight="1">
      <c r="B124" s="159"/>
      <c r="C124" s="160"/>
      <c r="D124" s="161" t="s">
        <v>71</v>
      </c>
      <c r="E124" s="173" t="s">
        <v>201</v>
      </c>
      <c r="F124" s="173" t="s">
        <v>202</v>
      </c>
      <c r="G124" s="160"/>
      <c r="H124" s="160"/>
      <c r="I124" s="163"/>
      <c r="J124" s="174">
        <f>BK124</f>
        <v>0</v>
      </c>
      <c r="K124" s="160"/>
      <c r="L124" s="165"/>
      <c r="M124" s="166"/>
      <c r="N124" s="167"/>
      <c r="O124" s="167"/>
      <c r="P124" s="168">
        <f>SUM(P125:P152)</f>
        <v>0</v>
      </c>
      <c r="Q124" s="167"/>
      <c r="R124" s="168">
        <f>SUM(R125:R152)</f>
        <v>0.1055907</v>
      </c>
      <c r="S124" s="167"/>
      <c r="T124" s="169">
        <f>SUM(T125:T152)</f>
        <v>67.847195999999997</v>
      </c>
      <c r="AR124" s="170" t="s">
        <v>82</v>
      </c>
      <c r="AT124" s="171" t="s">
        <v>71</v>
      </c>
      <c r="AU124" s="171" t="s">
        <v>80</v>
      </c>
      <c r="AY124" s="170" t="s">
        <v>139</v>
      </c>
      <c r="BK124" s="172">
        <f>SUM(BK125:BK152)</f>
        <v>0</v>
      </c>
    </row>
    <row r="125" spans="1:65" s="2" customFormat="1" ht="14.45" customHeight="1">
      <c r="A125" s="36"/>
      <c r="B125" s="37"/>
      <c r="C125" s="175" t="s">
        <v>203</v>
      </c>
      <c r="D125" s="175" t="s">
        <v>142</v>
      </c>
      <c r="E125" s="176" t="s">
        <v>204</v>
      </c>
      <c r="F125" s="177" t="s">
        <v>205</v>
      </c>
      <c r="G125" s="178" t="s">
        <v>145</v>
      </c>
      <c r="H125" s="179">
        <v>2650.1</v>
      </c>
      <c r="I125" s="180"/>
      <c r="J125" s="181">
        <f>ROUND(I125*H125,2)</f>
        <v>0</v>
      </c>
      <c r="K125" s="177" t="s">
        <v>146</v>
      </c>
      <c r="L125" s="41"/>
      <c r="M125" s="182" t="s">
        <v>19</v>
      </c>
      <c r="N125" s="183" t="s">
        <v>43</v>
      </c>
      <c r="O125" s="66"/>
      <c r="P125" s="184">
        <f>O125*H125</f>
        <v>0</v>
      </c>
      <c r="Q125" s="184">
        <v>0</v>
      </c>
      <c r="R125" s="184">
        <f>Q125*H125</f>
        <v>0</v>
      </c>
      <c r="S125" s="184">
        <v>6.0000000000000001E-3</v>
      </c>
      <c r="T125" s="185">
        <f>S125*H125</f>
        <v>15.900599999999999</v>
      </c>
      <c r="U125" s="36"/>
      <c r="V125" s="36"/>
      <c r="W125" s="36"/>
      <c r="X125" s="36"/>
      <c r="Y125" s="36"/>
      <c r="Z125" s="36"/>
      <c r="AA125" s="36"/>
      <c r="AB125" s="36"/>
      <c r="AC125" s="36"/>
      <c r="AD125" s="36"/>
      <c r="AE125" s="36"/>
      <c r="AR125" s="186" t="s">
        <v>206</v>
      </c>
      <c r="AT125" s="186" t="s">
        <v>142</v>
      </c>
      <c r="AU125" s="186" t="s">
        <v>82</v>
      </c>
      <c r="AY125" s="19" t="s">
        <v>139</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206</v>
      </c>
      <c r="BM125" s="186" t="s">
        <v>1121</v>
      </c>
    </row>
    <row r="126" spans="1:65" s="2" customFormat="1" ht="11.25">
      <c r="A126" s="36"/>
      <c r="B126" s="37"/>
      <c r="C126" s="38"/>
      <c r="D126" s="188" t="s">
        <v>149</v>
      </c>
      <c r="E126" s="38"/>
      <c r="F126" s="189" t="s">
        <v>208</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149</v>
      </c>
      <c r="AU126" s="19" t="s">
        <v>82</v>
      </c>
    </row>
    <row r="127" spans="1:65" s="15" customFormat="1" ht="11.25">
      <c r="B127" s="216"/>
      <c r="C127" s="217"/>
      <c r="D127" s="188" t="s">
        <v>153</v>
      </c>
      <c r="E127" s="218" t="s">
        <v>19</v>
      </c>
      <c r="F127" s="219" t="s">
        <v>1122</v>
      </c>
      <c r="G127" s="217"/>
      <c r="H127" s="218" t="s">
        <v>19</v>
      </c>
      <c r="I127" s="220"/>
      <c r="J127" s="217"/>
      <c r="K127" s="217"/>
      <c r="L127" s="221"/>
      <c r="M127" s="222"/>
      <c r="N127" s="223"/>
      <c r="O127" s="223"/>
      <c r="P127" s="223"/>
      <c r="Q127" s="223"/>
      <c r="R127" s="223"/>
      <c r="S127" s="223"/>
      <c r="T127" s="224"/>
      <c r="AT127" s="225" t="s">
        <v>153</v>
      </c>
      <c r="AU127" s="225" t="s">
        <v>82</v>
      </c>
      <c r="AV127" s="15" t="s">
        <v>80</v>
      </c>
      <c r="AW127" s="15" t="s">
        <v>31</v>
      </c>
      <c r="AX127" s="15" t="s">
        <v>72</v>
      </c>
      <c r="AY127" s="225" t="s">
        <v>139</v>
      </c>
    </row>
    <row r="128" spans="1:65" s="13" customFormat="1" ht="11.25">
      <c r="B128" s="194"/>
      <c r="C128" s="195"/>
      <c r="D128" s="188" t="s">
        <v>153</v>
      </c>
      <c r="E128" s="196" t="s">
        <v>19</v>
      </c>
      <c r="F128" s="197" t="s">
        <v>1123</v>
      </c>
      <c r="G128" s="195"/>
      <c r="H128" s="198">
        <v>1758.03</v>
      </c>
      <c r="I128" s="199"/>
      <c r="J128" s="195"/>
      <c r="K128" s="195"/>
      <c r="L128" s="200"/>
      <c r="M128" s="201"/>
      <c r="N128" s="202"/>
      <c r="O128" s="202"/>
      <c r="P128" s="202"/>
      <c r="Q128" s="202"/>
      <c r="R128" s="202"/>
      <c r="S128" s="202"/>
      <c r="T128" s="203"/>
      <c r="AT128" s="204" t="s">
        <v>153</v>
      </c>
      <c r="AU128" s="204" t="s">
        <v>82</v>
      </c>
      <c r="AV128" s="13" t="s">
        <v>82</v>
      </c>
      <c r="AW128" s="13" t="s">
        <v>31</v>
      </c>
      <c r="AX128" s="13" t="s">
        <v>72</v>
      </c>
      <c r="AY128" s="204" t="s">
        <v>139</v>
      </c>
    </row>
    <row r="129" spans="1:65" s="15" customFormat="1" ht="11.25">
      <c r="B129" s="216"/>
      <c r="C129" s="217"/>
      <c r="D129" s="188" t="s">
        <v>153</v>
      </c>
      <c r="E129" s="218" t="s">
        <v>19</v>
      </c>
      <c r="F129" s="219" t="s">
        <v>1124</v>
      </c>
      <c r="G129" s="217"/>
      <c r="H129" s="218" t="s">
        <v>19</v>
      </c>
      <c r="I129" s="220"/>
      <c r="J129" s="217"/>
      <c r="K129" s="217"/>
      <c r="L129" s="221"/>
      <c r="M129" s="222"/>
      <c r="N129" s="223"/>
      <c r="O129" s="223"/>
      <c r="P129" s="223"/>
      <c r="Q129" s="223"/>
      <c r="R129" s="223"/>
      <c r="S129" s="223"/>
      <c r="T129" s="224"/>
      <c r="AT129" s="225" t="s">
        <v>153</v>
      </c>
      <c r="AU129" s="225" t="s">
        <v>82</v>
      </c>
      <c r="AV129" s="15" t="s">
        <v>80</v>
      </c>
      <c r="AW129" s="15" t="s">
        <v>31</v>
      </c>
      <c r="AX129" s="15" t="s">
        <v>72</v>
      </c>
      <c r="AY129" s="225" t="s">
        <v>139</v>
      </c>
    </row>
    <row r="130" spans="1:65" s="13" customFormat="1" ht="11.25">
      <c r="B130" s="194"/>
      <c r="C130" s="195"/>
      <c r="D130" s="188" t="s">
        <v>153</v>
      </c>
      <c r="E130" s="196" t="s">
        <v>19</v>
      </c>
      <c r="F130" s="197" t="s">
        <v>1125</v>
      </c>
      <c r="G130" s="195"/>
      <c r="H130" s="198">
        <v>306.06</v>
      </c>
      <c r="I130" s="199"/>
      <c r="J130" s="195"/>
      <c r="K130" s="195"/>
      <c r="L130" s="200"/>
      <c r="M130" s="201"/>
      <c r="N130" s="202"/>
      <c r="O130" s="202"/>
      <c r="P130" s="202"/>
      <c r="Q130" s="202"/>
      <c r="R130" s="202"/>
      <c r="S130" s="202"/>
      <c r="T130" s="203"/>
      <c r="AT130" s="204" t="s">
        <v>153</v>
      </c>
      <c r="AU130" s="204" t="s">
        <v>82</v>
      </c>
      <c r="AV130" s="13" t="s">
        <v>82</v>
      </c>
      <c r="AW130" s="13" t="s">
        <v>31</v>
      </c>
      <c r="AX130" s="13" t="s">
        <v>72</v>
      </c>
      <c r="AY130" s="204" t="s">
        <v>139</v>
      </c>
    </row>
    <row r="131" spans="1:65" s="15" customFormat="1" ht="11.25">
      <c r="B131" s="216"/>
      <c r="C131" s="217"/>
      <c r="D131" s="188" t="s">
        <v>153</v>
      </c>
      <c r="E131" s="218" t="s">
        <v>19</v>
      </c>
      <c r="F131" s="219" t="s">
        <v>1126</v>
      </c>
      <c r="G131" s="217"/>
      <c r="H131" s="218" t="s">
        <v>19</v>
      </c>
      <c r="I131" s="220"/>
      <c r="J131" s="217"/>
      <c r="K131" s="217"/>
      <c r="L131" s="221"/>
      <c r="M131" s="222"/>
      <c r="N131" s="223"/>
      <c r="O131" s="223"/>
      <c r="P131" s="223"/>
      <c r="Q131" s="223"/>
      <c r="R131" s="223"/>
      <c r="S131" s="223"/>
      <c r="T131" s="224"/>
      <c r="AT131" s="225" t="s">
        <v>153</v>
      </c>
      <c r="AU131" s="225" t="s">
        <v>82</v>
      </c>
      <c r="AV131" s="15" t="s">
        <v>80</v>
      </c>
      <c r="AW131" s="15" t="s">
        <v>31</v>
      </c>
      <c r="AX131" s="15" t="s">
        <v>72</v>
      </c>
      <c r="AY131" s="225" t="s">
        <v>139</v>
      </c>
    </row>
    <row r="132" spans="1:65" s="13" customFormat="1" ht="11.25">
      <c r="B132" s="194"/>
      <c r="C132" s="195"/>
      <c r="D132" s="188" t="s">
        <v>153</v>
      </c>
      <c r="E132" s="196" t="s">
        <v>19</v>
      </c>
      <c r="F132" s="197" t="s">
        <v>1127</v>
      </c>
      <c r="G132" s="195"/>
      <c r="H132" s="198">
        <v>586.01</v>
      </c>
      <c r="I132" s="199"/>
      <c r="J132" s="195"/>
      <c r="K132" s="195"/>
      <c r="L132" s="200"/>
      <c r="M132" s="201"/>
      <c r="N132" s="202"/>
      <c r="O132" s="202"/>
      <c r="P132" s="202"/>
      <c r="Q132" s="202"/>
      <c r="R132" s="202"/>
      <c r="S132" s="202"/>
      <c r="T132" s="203"/>
      <c r="AT132" s="204" t="s">
        <v>153</v>
      </c>
      <c r="AU132" s="204" t="s">
        <v>82</v>
      </c>
      <c r="AV132" s="13" t="s">
        <v>82</v>
      </c>
      <c r="AW132" s="13" t="s">
        <v>31</v>
      </c>
      <c r="AX132" s="13" t="s">
        <v>72</v>
      </c>
      <c r="AY132" s="204" t="s">
        <v>139</v>
      </c>
    </row>
    <row r="133" spans="1:65" s="14" customFormat="1" ht="11.25">
      <c r="B133" s="205"/>
      <c r="C133" s="206"/>
      <c r="D133" s="188" t="s">
        <v>153</v>
      </c>
      <c r="E133" s="207" t="s">
        <v>19</v>
      </c>
      <c r="F133" s="208" t="s">
        <v>188</v>
      </c>
      <c r="G133" s="206"/>
      <c r="H133" s="209">
        <v>2650.1000000000004</v>
      </c>
      <c r="I133" s="210"/>
      <c r="J133" s="206"/>
      <c r="K133" s="206"/>
      <c r="L133" s="211"/>
      <c r="M133" s="212"/>
      <c r="N133" s="213"/>
      <c r="O133" s="213"/>
      <c r="P133" s="213"/>
      <c r="Q133" s="213"/>
      <c r="R133" s="213"/>
      <c r="S133" s="213"/>
      <c r="T133" s="214"/>
      <c r="AT133" s="215" t="s">
        <v>153</v>
      </c>
      <c r="AU133" s="215" t="s">
        <v>82</v>
      </c>
      <c r="AV133" s="14" t="s">
        <v>147</v>
      </c>
      <c r="AW133" s="14" t="s">
        <v>31</v>
      </c>
      <c r="AX133" s="14" t="s">
        <v>80</v>
      </c>
      <c r="AY133" s="215" t="s">
        <v>139</v>
      </c>
    </row>
    <row r="134" spans="1:65" s="2" customFormat="1" ht="14.45" customHeight="1">
      <c r="A134" s="36"/>
      <c r="B134" s="37"/>
      <c r="C134" s="175" t="s">
        <v>215</v>
      </c>
      <c r="D134" s="175" t="s">
        <v>142</v>
      </c>
      <c r="E134" s="176" t="s">
        <v>216</v>
      </c>
      <c r="F134" s="177" t="s">
        <v>217</v>
      </c>
      <c r="G134" s="178" t="s">
        <v>145</v>
      </c>
      <c r="H134" s="179">
        <v>306.06</v>
      </c>
      <c r="I134" s="180"/>
      <c r="J134" s="181">
        <f>ROUND(I134*H134,2)</f>
        <v>0</v>
      </c>
      <c r="K134" s="177" t="s">
        <v>146</v>
      </c>
      <c r="L134" s="41"/>
      <c r="M134" s="182" t="s">
        <v>19</v>
      </c>
      <c r="N134" s="183" t="s">
        <v>43</v>
      </c>
      <c r="O134" s="66"/>
      <c r="P134" s="184">
        <f>O134*H134</f>
        <v>0</v>
      </c>
      <c r="Q134" s="184">
        <v>0</v>
      </c>
      <c r="R134" s="184">
        <f>Q134*H134</f>
        <v>0</v>
      </c>
      <c r="S134" s="184">
        <v>2E-3</v>
      </c>
      <c r="T134" s="185">
        <f>S134*H134</f>
        <v>0.61212</v>
      </c>
      <c r="U134" s="36"/>
      <c r="V134" s="36"/>
      <c r="W134" s="36"/>
      <c r="X134" s="36"/>
      <c r="Y134" s="36"/>
      <c r="Z134" s="36"/>
      <c r="AA134" s="36"/>
      <c r="AB134" s="36"/>
      <c r="AC134" s="36"/>
      <c r="AD134" s="36"/>
      <c r="AE134" s="36"/>
      <c r="AR134" s="186" t="s">
        <v>206</v>
      </c>
      <c r="AT134" s="186" t="s">
        <v>142</v>
      </c>
      <c r="AU134" s="186" t="s">
        <v>82</v>
      </c>
      <c r="AY134" s="19" t="s">
        <v>139</v>
      </c>
      <c r="BE134" s="187">
        <f>IF(N134="základní",J134,0)</f>
        <v>0</v>
      </c>
      <c r="BF134" s="187">
        <f>IF(N134="snížená",J134,0)</f>
        <v>0</v>
      </c>
      <c r="BG134" s="187">
        <f>IF(N134="zákl. přenesená",J134,0)</f>
        <v>0</v>
      </c>
      <c r="BH134" s="187">
        <f>IF(N134="sníž. přenesená",J134,0)</f>
        <v>0</v>
      </c>
      <c r="BI134" s="187">
        <f>IF(N134="nulová",J134,0)</f>
        <v>0</v>
      </c>
      <c r="BJ134" s="19" t="s">
        <v>80</v>
      </c>
      <c r="BK134" s="187">
        <f>ROUND(I134*H134,2)</f>
        <v>0</v>
      </c>
      <c r="BL134" s="19" t="s">
        <v>206</v>
      </c>
      <c r="BM134" s="186" t="s">
        <v>1128</v>
      </c>
    </row>
    <row r="135" spans="1:65" s="2" customFormat="1" ht="11.25">
      <c r="A135" s="36"/>
      <c r="B135" s="37"/>
      <c r="C135" s="38"/>
      <c r="D135" s="188" t="s">
        <v>149</v>
      </c>
      <c r="E135" s="38"/>
      <c r="F135" s="189" t="s">
        <v>219</v>
      </c>
      <c r="G135" s="38"/>
      <c r="H135" s="38"/>
      <c r="I135" s="190"/>
      <c r="J135" s="38"/>
      <c r="K135" s="38"/>
      <c r="L135" s="41"/>
      <c r="M135" s="191"/>
      <c r="N135" s="192"/>
      <c r="O135" s="66"/>
      <c r="P135" s="66"/>
      <c r="Q135" s="66"/>
      <c r="R135" s="66"/>
      <c r="S135" s="66"/>
      <c r="T135" s="67"/>
      <c r="U135" s="36"/>
      <c r="V135" s="36"/>
      <c r="W135" s="36"/>
      <c r="X135" s="36"/>
      <c r="Y135" s="36"/>
      <c r="Z135" s="36"/>
      <c r="AA135" s="36"/>
      <c r="AB135" s="36"/>
      <c r="AC135" s="36"/>
      <c r="AD135" s="36"/>
      <c r="AE135" s="36"/>
      <c r="AT135" s="19" t="s">
        <v>149</v>
      </c>
      <c r="AU135" s="19" t="s">
        <v>82</v>
      </c>
    </row>
    <row r="136" spans="1:65" s="2" customFormat="1" ht="14.45" customHeight="1">
      <c r="A136" s="36"/>
      <c r="B136" s="37"/>
      <c r="C136" s="175" t="s">
        <v>220</v>
      </c>
      <c r="D136" s="175" t="s">
        <v>142</v>
      </c>
      <c r="E136" s="176" t="s">
        <v>221</v>
      </c>
      <c r="F136" s="177" t="s">
        <v>222</v>
      </c>
      <c r="G136" s="178" t="s">
        <v>145</v>
      </c>
      <c r="H136" s="179">
        <v>586.01</v>
      </c>
      <c r="I136" s="180"/>
      <c r="J136" s="181">
        <f>ROUND(I136*H136,2)</f>
        <v>0</v>
      </c>
      <c r="K136" s="177" t="s">
        <v>146</v>
      </c>
      <c r="L136" s="41"/>
      <c r="M136" s="182" t="s">
        <v>19</v>
      </c>
      <c r="N136" s="183" t="s">
        <v>43</v>
      </c>
      <c r="O136" s="66"/>
      <c r="P136" s="184">
        <f>O136*H136</f>
        <v>0</v>
      </c>
      <c r="Q136" s="184">
        <v>0</v>
      </c>
      <c r="R136" s="184">
        <f>Q136*H136</f>
        <v>0</v>
      </c>
      <c r="S136" s="184">
        <v>3.5999999999999999E-3</v>
      </c>
      <c r="T136" s="185">
        <f>S136*H136</f>
        <v>2.1096360000000001</v>
      </c>
      <c r="U136" s="36"/>
      <c r="V136" s="36"/>
      <c r="W136" s="36"/>
      <c r="X136" s="36"/>
      <c r="Y136" s="36"/>
      <c r="Z136" s="36"/>
      <c r="AA136" s="36"/>
      <c r="AB136" s="36"/>
      <c r="AC136" s="36"/>
      <c r="AD136" s="36"/>
      <c r="AE136" s="36"/>
      <c r="AR136" s="186" t="s">
        <v>206</v>
      </c>
      <c r="AT136" s="186" t="s">
        <v>142</v>
      </c>
      <c r="AU136" s="186" t="s">
        <v>82</v>
      </c>
      <c r="AY136" s="19" t="s">
        <v>139</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206</v>
      </c>
      <c r="BM136" s="186" t="s">
        <v>1129</v>
      </c>
    </row>
    <row r="137" spans="1:65" s="2" customFormat="1" ht="19.5">
      <c r="A137" s="36"/>
      <c r="B137" s="37"/>
      <c r="C137" s="38"/>
      <c r="D137" s="188" t="s">
        <v>149</v>
      </c>
      <c r="E137" s="38"/>
      <c r="F137" s="189" t="s">
        <v>224</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149</v>
      </c>
      <c r="AU137" s="19" t="s">
        <v>82</v>
      </c>
    </row>
    <row r="138" spans="1:65" s="2" customFormat="1" ht="14.45" customHeight="1">
      <c r="A138" s="36"/>
      <c r="B138" s="37"/>
      <c r="C138" s="175" t="s">
        <v>226</v>
      </c>
      <c r="D138" s="175" t="s">
        <v>142</v>
      </c>
      <c r="E138" s="176" t="s">
        <v>227</v>
      </c>
      <c r="F138" s="177" t="s">
        <v>228</v>
      </c>
      <c r="G138" s="178" t="s">
        <v>145</v>
      </c>
      <c r="H138" s="179">
        <v>306.06</v>
      </c>
      <c r="I138" s="180"/>
      <c r="J138" s="181">
        <f>ROUND(I138*H138,2)</f>
        <v>0</v>
      </c>
      <c r="K138" s="177" t="s">
        <v>146</v>
      </c>
      <c r="L138" s="41"/>
      <c r="M138" s="182" t="s">
        <v>19</v>
      </c>
      <c r="N138" s="183" t="s">
        <v>43</v>
      </c>
      <c r="O138" s="66"/>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206</v>
      </c>
      <c r="AT138" s="186" t="s">
        <v>142</v>
      </c>
      <c r="AU138" s="186" t="s">
        <v>82</v>
      </c>
      <c r="AY138" s="19" t="s">
        <v>139</v>
      </c>
      <c r="BE138" s="187">
        <f>IF(N138="základní",J138,0)</f>
        <v>0</v>
      </c>
      <c r="BF138" s="187">
        <f>IF(N138="snížená",J138,0)</f>
        <v>0</v>
      </c>
      <c r="BG138" s="187">
        <f>IF(N138="zákl. přenesená",J138,0)</f>
        <v>0</v>
      </c>
      <c r="BH138" s="187">
        <f>IF(N138="sníž. přenesená",J138,0)</f>
        <v>0</v>
      </c>
      <c r="BI138" s="187">
        <f>IF(N138="nulová",J138,0)</f>
        <v>0</v>
      </c>
      <c r="BJ138" s="19" t="s">
        <v>80</v>
      </c>
      <c r="BK138" s="187">
        <f>ROUND(I138*H138,2)</f>
        <v>0</v>
      </c>
      <c r="BL138" s="19" t="s">
        <v>206</v>
      </c>
      <c r="BM138" s="186" t="s">
        <v>1130</v>
      </c>
    </row>
    <row r="139" spans="1:65" s="2" customFormat="1" ht="11.25">
      <c r="A139" s="36"/>
      <c r="B139" s="37"/>
      <c r="C139" s="38"/>
      <c r="D139" s="188" t="s">
        <v>149</v>
      </c>
      <c r="E139" s="38"/>
      <c r="F139" s="189" t="s">
        <v>230</v>
      </c>
      <c r="G139" s="38"/>
      <c r="H139" s="38"/>
      <c r="I139" s="190"/>
      <c r="J139" s="38"/>
      <c r="K139" s="38"/>
      <c r="L139" s="41"/>
      <c r="M139" s="191"/>
      <c r="N139" s="192"/>
      <c r="O139" s="66"/>
      <c r="P139" s="66"/>
      <c r="Q139" s="66"/>
      <c r="R139" s="66"/>
      <c r="S139" s="66"/>
      <c r="T139" s="67"/>
      <c r="U139" s="36"/>
      <c r="V139" s="36"/>
      <c r="W139" s="36"/>
      <c r="X139" s="36"/>
      <c r="Y139" s="36"/>
      <c r="Z139" s="36"/>
      <c r="AA139" s="36"/>
      <c r="AB139" s="36"/>
      <c r="AC139" s="36"/>
      <c r="AD139" s="36"/>
      <c r="AE139" s="36"/>
      <c r="AT139" s="19" t="s">
        <v>149</v>
      </c>
      <c r="AU139" s="19" t="s">
        <v>82</v>
      </c>
    </row>
    <row r="140" spans="1:65" s="2" customFormat="1" ht="39">
      <c r="A140" s="36"/>
      <c r="B140" s="37"/>
      <c r="C140" s="38"/>
      <c r="D140" s="188" t="s">
        <v>151</v>
      </c>
      <c r="E140" s="38"/>
      <c r="F140" s="193" t="s">
        <v>231</v>
      </c>
      <c r="G140" s="38"/>
      <c r="H140" s="38"/>
      <c r="I140" s="190"/>
      <c r="J140" s="38"/>
      <c r="K140" s="38"/>
      <c r="L140" s="41"/>
      <c r="M140" s="191"/>
      <c r="N140" s="192"/>
      <c r="O140" s="66"/>
      <c r="P140" s="66"/>
      <c r="Q140" s="66"/>
      <c r="R140" s="66"/>
      <c r="S140" s="66"/>
      <c r="T140" s="67"/>
      <c r="U140" s="36"/>
      <c r="V140" s="36"/>
      <c r="W140" s="36"/>
      <c r="X140" s="36"/>
      <c r="Y140" s="36"/>
      <c r="Z140" s="36"/>
      <c r="AA140" s="36"/>
      <c r="AB140" s="36"/>
      <c r="AC140" s="36"/>
      <c r="AD140" s="36"/>
      <c r="AE140" s="36"/>
      <c r="AT140" s="19" t="s">
        <v>151</v>
      </c>
      <c r="AU140" s="19" t="s">
        <v>82</v>
      </c>
    </row>
    <row r="141" spans="1:65" s="15" customFormat="1" ht="11.25">
      <c r="B141" s="216"/>
      <c r="C141" s="217"/>
      <c r="D141" s="188" t="s">
        <v>153</v>
      </c>
      <c r="E141" s="218" t="s">
        <v>19</v>
      </c>
      <c r="F141" s="219" t="s">
        <v>1131</v>
      </c>
      <c r="G141" s="217"/>
      <c r="H141" s="218" t="s">
        <v>19</v>
      </c>
      <c r="I141" s="220"/>
      <c r="J141" s="217"/>
      <c r="K141" s="217"/>
      <c r="L141" s="221"/>
      <c r="M141" s="222"/>
      <c r="N141" s="223"/>
      <c r="O141" s="223"/>
      <c r="P141" s="223"/>
      <c r="Q141" s="223"/>
      <c r="R141" s="223"/>
      <c r="S141" s="223"/>
      <c r="T141" s="224"/>
      <c r="AT141" s="225" t="s">
        <v>153</v>
      </c>
      <c r="AU141" s="225" t="s">
        <v>82</v>
      </c>
      <c r="AV141" s="15" t="s">
        <v>80</v>
      </c>
      <c r="AW141" s="15" t="s">
        <v>31</v>
      </c>
      <c r="AX141" s="15" t="s">
        <v>72</v>
      </c>
      <c r="AY141" s="225" t="s">
        <v>139</v>
      </c>
    </row>
    <row r="142" spans="1:65" s="13" customFormat="1" ht="11.25">
      <c r="B142" s="194"/>
      <c r="C142" s="195"/>
      <c r="D142" s="188" t="s">
        <v>153</v>
      </c>
      <c r="E142" s="196" t="s">
        <v>19</v>
      </c>
      <c r="F142" s="197" t="s">
        <v>1132</v>
      </c>
      <c r="G142" s="195"/>
      <c r="H142" s="198">
        <v>27.78</v>
      </c>
      <c r="I142" s="199"/>
      <c r="J142" s="195"/>
      <c r="K142" s="195"/>
      <c r="L142" s="200"/>
      <c r="M142" s="201"/>
      <c r="N142" s="202"/>
      <c r="O142" s="202"/>
      <c r="P142" s="202"/>
      <c r="Q142" s="202"/>
      <c r="R142" s="202"/>
      <c r="S142" s="202"/>
      <c r="T142" s="203"/>
      <c r="AT142" s="204" t="s">
        <v>153</v>
      </c>
      <c r="AU142" s="204" t="s">
        <v>82</v>
      </c>
      <c r="AV142" s="13" t="s">
        <v>82</v>
      </c>
      <c r="AW142" s="13" t="s">
        <v>31</v>
      </c>
      <c r="AX142" s="13" t="s">
        <v>72</v>
      </c>
      <c r="AY142" s="204" t="s">
        <v>139</v>
      </c>
    </row>
    <row r="143" spans="1:65" s="13" customFormat="1" ht="11.25">
      <c r="B143" s="194"/>
      <c r="C143" s="195"/>
      <c r="D143" s="188" t="s">
        <v>153</v>
      </c>
      <c r="E143" s="196" t="s">
        <v>19</v>
      </c>
      <c r="F143" s="197" t="s">
        <v>1133</v>
      </c>
      <c r="G143" s="195"/>
      <c r="H143" s="198">
        <v>278.27999999999997</v>
      </c>
      <c r="I143" s="199"/>
      <c r="J143" s="195"/>
      <c r="K143" s="195"/>
      <c r="L143" s="200"/>
      <c r="M143" s="201"/>
      <c r="N143" s="202"/>
      <c r="O143" s="202"/>
      <c r="P143" s="202"/>
      <c r="Q143" s="202"/>
      <c r="R143" s="202"/>
      <c r="S143" s="202"/>
      <c r="T143" s="203"/>
      <c r="AT143" s="204" t="s">
        <v>153</v>
      </c>
      <c r="AU143" s="204" t="s">
        <v>82</v>
      </c>
      <c r="AV143" s="13" t="s">
        <v>82</v>
      </c>
      <c r="AW143" s="13" t="s">
        <v>31</v>
      </c>
      <c r="AX143" s="13" t="s">
        <v>72</v>
      </c>
      <c r="AY143" s="204" t="s">
        <v>139</v>
      </c>
    </row>
    <row r="144" spans="1:65" s="14" customFormat="1" ht="11.25">
      <c r="B144" s="205"/>
      <c r="C144" s="206"/>
      <c r="D144" s="188" t="s">
        <v>153</v>
      </c>
      <c r="E144" s="207" t="s">
        <v>19</v>
      </c>
      <c r="F144" s="208" t="s">
        <v>188</v>
      </c>
      <c r="G144" s="206"/>
      <c r="H144" s="209">
        <v>306.05999999999995</v>
      </c>
      <c r="I144" s="210"/>
      <c r="J144" s="206"/>
      <c r="K144" s="206"/>
      <c r="L144" s="211"/>
      <c r="M144" s="212"/>
      <c r="N144" s="213"/>
      <c r="O144" s="213"/>
      <c r="P144" s="213"/>
      <c r="Q144" s="213"/>
      <c r="R144" s="213"/>
      <c r="S144" s="213"/>
      <c r="T144" s="214"/>
      <c r="AT144" s="215" t="s">
        <v>153</v>
      </c>
      <c r="AU144" s="215" t="s">
        <v>82</v>
      </c>
      <c r="AV144" s="14" t="s">
        <v>147</v>
      </c>
      <c r="AW144" s="14" t="s">
        <v>31</v>
      </c>
      <c r="AX144" s="14" t="s">
        <v>80</v>
      </c>
      <c r="AY144" s="215" t="s">
        <v>139</v>
      </c>
    </row>
    <row r="145" spans="1:65" s="2" customFormat="1" ht="14.45" customHeight="1">
      <c r="A145" s="36"/>
      <c r="B145" s="37"/>
      <c r="C145" s="226" t="s">
        <v>236</v>
      </c>
      <c r="D145" s="226" t="s">
        <v>237</v>
      </c>
      <c r="E145" s="227" t="s">
        <v>238</v>
      </c>
      <c r="F145" s="228" t="s">
        <v>239</v>
      </c>
      <c r="G145" s="229" t="s">
        <v>145</v>
      </c>
      <c r="H145" s="230">
        <v>351.96899999999999</v>
      </c>
      <c r="I145" s="231"/>
      <c r="J145" s="232">
        <f>ROUND(I145*H145,2)</f>
        <v>0</v>
      </c>
      <c r="K145" s="228" t="s">
        <v>146</v>
      </c>
      <c r="L145" s="233"/>
      <c r="M145" s="234" t="s">
        <v>19</v>
      </c>
      <c r="N145" s="235" t="s">
        <v>43</v>
      </c>
      <c r="O145" s="66"/>
      <c r="P145" s="184">
        <f>O145*H145</f>
        <v>0</v>
      </c>
      <c r="Q145" s="184">
        <v>2.9999999999999997E-4</v>
      </c>
      <c r="R145" s="184">
        <f>Q145*H145</f>
        <v>0.1055907</v>
      </c>
      <c r="S145" s="184">
        <v>0</v>
      </c>
      <c r="T145" s="185">
        <f>S145*H145</f>
        <v>0</v>
      </c>
      <c r="U145" s="36"/>
      <c r="V145" s="36"/>
      <c r="W145" s="36"/>
      <c r="X145" s="36"/>
      <c r="Y145" s="36"/>
      <c r="Z145" s="36"/>
      <c r="AA145" s="36"/>
      <c r="AB145" s="36"/>
      <c r="AC145" s="36"/>
      <c r="AD145" s="36"/>
      <c r="AE145" s="36"/>
      <c r="AR145" s="186" t="s">
        <v>240</v>
      </c>
      <c r="AT145" s="186" t="s">
        <v>237</v>
      </c>
      <c r="AU145" s="186" t="s">
        <v>82</v>
      </c>
      <c r="AY145" s="19" t="s">
        <v>139</v>
      </c>
      <c r="BE145" s="187">
        <f>IF(N145="základní",J145,0)</f>
        <v>0</v>
      </c>
      <c r="BF145" s="187">
        <f>IF(N145="snížená",J145,0)</f>
        <v>0</v>
      </c>
      <c r="BG145" s="187">
        <f>IF(N145="zákl. přenesená",J145,0)</f>
        <v>0</v>
      </c>
      <c r="BH145" s="187">
        <f>IF(N145="sníž. přenesená",J145,0)</f>
        <v>0</v>
      </c>
      <c r="BI145" s="187">
        <f>IF(N145="nulová",J145,0)</f>
        <v>0</v>
      </c>
      <c r="BJ145" s="19" t="s">
        <v>80</v>
      </c>
      <c r="BK145" s="187">
        <f>ROUND(I145*H145,2)</f>
        <v>0</v>
      </c>
      <c r="BL145" s="19" t="s">
        <v>206</v>
      </c>
      <c r="BM145" s="186" t="s">
        <v>1134</v>
      </c>
    </row>
    <row r="146" spans="1:65" s="2" customFormat="1" ht="11.25">
      <c r="A146" s="36"/>
      <c r="B146" s="37"/>
      <c r="C146" s="38"/>
      <c r="D146" s="188" t="s">
        <v>149</v>
      </c>
      <c r="E146" s="38"/>
      <c r="F146" s="189" t="s">
        <v>239</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149</v>
      </c>
      <c r="AU146" s="19" t="s">
        <v>82</v>
      </c>
    </row>
    <row r="147" spans="1:65" s="13" customFormat="1" ht="11.25">
      <c r="B147" s="194"/>
      <c r="C147" s="195"/>
      <c r="D147" s="188" t="s">
        <v>153</v>
      </c>
      <c r="E147" s="195"/>
      <c r="F147" s="197" t="s">
        <v>1135</v>
      </c>
      <c r="G147" s="195"/>
      <c r="H147" s="198">
        <v>351.96899999999999</v>
      </c>
      <c r="I147" s="199"/>
      <c r="J147" s="195"/>
      <c r="K147" s="195"/>
      <c r="L147" s="200"/>
      <c r="M147" s="201"/>
      <c r="N147" s="202"/>
      <c r="O147" s="202"/>
      <c r="P147" s="202"/>
      <c r="Q147" s="202"/>
      <c r="R147" s="202"/>
      <c r="S147" s="202"/>
      <c r="T147" s="203"/>
      <c r="AT147" s="204" t="s">
        <v>153</v>
      </c>
      <c r="AU147" s="204" t="s">
        <v>82</v>
      </c>
      <c r="AV147" s="13" t="s">
        <v>82</v>
      </c>
      <c r="AW147" s="13" t="s">
        <v>4</v>
      </c>
      <c r="AX147" s="13" t="s">
        <v>80</v>
      </c>
      <c r="AY147" s="204" t="s">
        <v>139</v>
      </c>
    </row>
    <row r="148" spans="1:65" s="2" customFormat="1" ht="14.45" customHeight="1">
      <c r="A148" s="36"/>
      <c r="B148" s="37"/>
      <c r="C148" s="175" t="s">
        <v>243</v>
      </c>
      <c r="D148" s="175" t="s">
        <v>142</v>
      </c>
      <c r="E148" s="176" t="s">
        <v>244</v>
      </c>
      <c r="F148" s="177" t="s">
        <v>245</v>
      </c>
      <c r="G148" s="178" t="s">
        <v>145</v>
      </c>
      <c r="H148" s="179">
        <v>586.01</v>
      </c>
      <c r="I148" s="180"/>
      <c r="J148" s="181">
        <f>ROUND(I148*H148,2)</f>
        <v>0</v>
      </c>
      <c r="K148" s="177" t="s">
        <v>146</v>
      </c>
      <c r="L148" s="41"/>
      <c r="M148" s="182" t="s">
        <v>19</v>
      </c>
      <c r="N148" s="183" t="s">
        <v>43</v>
      </c>
      <c r="O148" s="66"/>
      <c r="P148" s="184">
        <f>O148*H148</f>
        <v>0</v>
      </c>
      <c r="Q148" s="184">
        <v>0</v>
      </c>
      <c r="R148" s="184">
        <f>Q148*H148</f>
        <v>0</v>
      </c>
      <c r="S148" s="184">
        <v>8.4000000000000005E-2</v>
      </c>
      <c r="T148" s="185">
        <f>S148*H148</f>
        <v>49.22484</v>
      </c>
      <c r="U148" s="36"/>
      <c r="V148" s="36"/>
      <c r="W148" s="36"/>
      <c r="X148" s="36"/>
      <c r="Y148" s="36"/>
      <c r="Z148" s="36"/>
      <c r="AA148" s="36"/>
      <c r="AB148" s="36"/>
      <c r="AC148" s="36"/>
      <c r="AD148" s="36"/>
      <c r="AE148" s="36"/>
      <c r="AR148" s="186" t="s">
        <v>206</v>
      </c>
      <c r="AT148" s="186" t="s">
        <v>142</v>
      </c>
      <c r="AU148" s="186" t="s">
        <v>82</v>
      </c>
      <c r="AY148" s="19" t="s">
        <v>139</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206</v>
      </c>
      <c r="BM148" s="186" t="s">
        <v>1136</v>
      </c>
    </row>
    <row r="149" spans="1:65" s="2" customFormat="1" ht="11.25">
      <c r="A149" s="36"/>
      <c r="B149" s="37"/>
      <c r="C149" s="38"/>
      <c r="D149" s="188" t="s">
        <v>149</v>
      </c>
      <c r="E149" s="38"/>
      <c r="F149" s="189" t="s">
        <v>247</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149</v>
      </c>
      <c r="AU149" s="19" t="s">
        <v>82</v>
      </c>
    </row>
    <row r="150" spans="1:65" s="2" customFormat="1" ht="14.45" customHeight="1">
      <c r="A150" s="36"/>
      <c r="B150" s="37"/>
      <c r="C150" s="175" t="s">
        <v>8</v>
      </c>
      <c r="D150" s="175" t="s">
        <v>142</v>
      </c>
      <c r="E150" s="176" t="s">
        <v>248</v>
      </c>
      <c r="F150" s="177" t="s">
        <v>249</v>
      </c>
      <c r="G150" s="178" t="s">
        <v>171</v>
      </c>
      <c r="H150" s="179">
        <v>0.106</v>
      </c>
      <c r="I150" s="180"/>
      <c r="J150" s="181">
        <f>ROUND(I150*H150,2)</f>
        <v>0</v>
      </c>
      <c r="K150" s="177" t="s">
        <v>146</v>
      </c>
      <c r="L150" s="41"/>
      <c r="M150" s="182" t="s">
        <v>19</v>
      </c>
      <c r="N150" s="183" t="s">
        <v>43</v>
      </c>
      <c r="O150" s="66"/>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206</v>
      </c>
      <c r="AT150" s="186" t="s">
        <v>142</v>
      </c>
      <c r="AU150" s="186" t="s">
        <v>82</v>
      </c>
      <c r="AY150" s="19" t="s">
        <v>139</v>
      </c>
      <c r="BE150" s="187">
        <f>IF(N150="základní",J150,0)</f>
        <v>0</v>
      </c>
      <c r="BF150" s="187">
        <f>IF(N150="snížená",J150,0)</f>
        <v>0</v>
      </c>
      <c r="BG150" s="187">
        <f>IF(N150="zákl. přenesená",J150,0)</f>
        <v>0</v>
      </c>
      <c r="BH150" s="187">
        <f>IF(N150="sníž. přenesená",J150,0)</f>
        <v>0</v>
      </c>
      <c r="BI150" s="187">
        <f>IF(N150="nulová",J150,0)</f>
        <v>0</v>
      </c>
      <c r="BJ150" s="19" t="s">
        <v>80</v>
      </c>
      <c r="BK150" s="187">
        <f>ROUND(I150*H150,2)</f>
        <v>0</v>
      </c>
      <c r="BL150" s="19" t="s">
        <v>206</v>
      </c>
      <c r="BM150" s="186" t="s">
        <v>1137</v>
      </c>
    </row>
    <row r="151" spans="1:65" s="2" customFormat="1" ht="19.5">
      <c r="A151" s="36"/>
      <c r="B151" s="37"/>
      <c r="C151" s="38"/>
      <c r="D151" s="188" t="s">
        <v>149</v>
      </c>
      <c r="E151" s="38"/>
      <c r="F151" s="189" t="s">
        <v>251</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149</v>
      </c>
      <c r="AU151" s="19" t="s">
        <v>82</v>
      </c>
    </row>
    <row r="152" spans="1:65" s="2" customFormat="1" ht="78">
      <c r="A152" s="36"/>
      <c r="B152" s="37"/>
      <c r="C152" s="38"/>
      <c r="D152" s="188" t="s">
        <v>151</v>
      </c>
      <c r="E152" s="38"/>
      <c r="F152" s="193" t="s">
        <v>252</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151</v>
      </c>
      <c r="AU152" s="19" t="s">
        <v>82</v>
      </c>
    </row>
    <row r="153" spans="1:65" s="12" customFormat="1" ht="22.9" customHeight="1">
      <c r="B153" s="159"/>
      <c r="C153" s="160"/>
      <c r="D153" s="161" t="s">
        <v>71</v>
      </c>
      <c r="E153" s="173" t="s">
        <v>253</v>
      </c>
      <c r="F153" s="173" t="s">
        <v>254</v>
      </c>
      <c r="G153" s="160"/>
      <c r="H153" s="160"/>
      <c r="I153" s="163"/>
      <c r="J153" s="174">
        <f>BK153</f>
        <v>0</v>
      </c>
      <c r="K153" s="160"/>
      <c r="L153" s="165"/>
      <c r="M153" s="166"/>
      <c r="N153" s="167"/>
      <c r="O153" s="167"/>
      <c r="P153" s="168">
        <f>SUM(P154:P158)</f>
        <v>0</v>
      </c>
      <c r="Q153" s="167"/>
      <c r="R153" s="168">
        <f>SUM(R154:R158)</f>
        <v>0</v>
      </c>
      <c r="S153" s="167"/>
      <c r="T153" s="169">
        <f>SUM(T154:T158)</f>
        <v>1.0255175000000001</v>
      </c>
      <c r="AR153" s="170" t="s">
        <v>82</v>
      </c>
      <c r="AT153" s="171" t="s">
        <v>71</v>
      </c>
      <c r="AU153" s="171" t="s">
        <v>80</v>
      </c>
      <c r="AY153" s="170" t="s">
        <v>139</v>
      </c>
      <c r="BK153" s="172">
        <f>SUM(BK154:BK158)</f>
        <v>0</v>
      </c>
    </row>
    <row r="154" spans="1:65" s="2" customFormat="1" ht="14.45" customHeight="1">
      <c r="A154" s="36"/>
      <c r="B154" s="37"/>
      <c r="C154" s="175" t="s">
        <v>206</v>
      </c>
      <c r="D154" s="175" t="s">
        <v>142</v>
      </c>
      <c r="E154" s="176" t="s">
        <v>255</v>
      </c>
      <c r="F154" s="177" t="s">
        <v>256</v>
      </c>
      <c r="G154" s="178" t="s">
        <v>145</v>
      </c>
      <c r="H154" s="179">
        <v>586.01</v>
      </c>
      <c r="I154" s="180"/>
      <c r="J154" s="181">
        <f>ROUND(I154*H154,2)</f>
        <v>0</v>
      </c>
      <c r="K154" s="177" t="s">
        <v>146</v>
      </c>
      <c r="L154" s="41"/>
      <c r="M154" s="182" t="s">
        <v>19</v>
      </c>
      <c r="N154" s="183" t="s">
        <v>43</v>
      </c>
      <c r="O154" s="66"/>
      <c r="P154" s="184">
        <f>O154*H154</f>
        <v>0</v>
      </c>
      <c r="Q154" s="184">
        <v>0</v>
      </c>
      <c r="R154" s="184">
        <f>Q154*H154</f>
        <v>0</v>
      </c>
      <c r="S154" s="184">
        <v>1.75E-3</v>
      </c>
      <c r="T154" s="185">
        <f>S154*H154</f>
        <v>1.0255175000000001</v>
      </c>
      <c r="U154" s="36"/>
      <c r="V154" s="36"/>
      <c r="W154" s="36"/>
      <c r="X154" s="36"/>
      <c r="Y154" s="36"/>
      <c r="Z154" s="36"/>
      <c r="AA154" s="36"/>
      <c r="AB154" s="36"/>
      <c r="AC154" s="36"/>
      <c r="AD154" s="36"/>
      <c r="AE154" s="36"/>
      <c r="AR154" s="186" t="s">
        <v>206</v>
      </c>
      <c r="AT154" s="186" t="s">
        <v>142</v>
      </c>
      <c r="AU154" s="186" t="s">
        <v>82</v>
      </c>
      <c r="AY154" s="19" t="s">
        <v>139</v>
      </c>
      <c r="BE154" s="187">
        <f>IF(N154="základní",J154,0)</f>
        <v>0</v>
      </c>
      <c r="BF154" s="187">
        <f>IF(N154="snížená",J154,0)</f>
        <v>0</v>
      </c>
      <c r="BG154" s="187">
        <f>IF(N154="zákl. přenesená",J154,0)</f>
        <v>0</v>
      </c>
      <c r="BH154" s="187">
        <f>IF(N154="sníž. přenesená",J154,0)</f>
        <v>0</v>
      </c>
      <c r="BI154" s="187">
        <f>IF(N154="nulová",J154,0)</f>
        <v>0</v>
      </c>
      <c r="BJ154" s="19" t="s">
        <v>80</v>
      </c>
      <c r="BK154" s="187">
        <f>ROUND(I154*H154,2)</f>
        <v>0</v>
      </c>
      <c r="BL154" s="19" t="s">
        <v>206</v>
      </c>
      <c r="BM154" s="186" t="s">
        <v>1138</v>
      </c>
    </row>
    <row r="155" spans="1:65" s="2" customFormat="1" ht="19.5">
      <c r="A155" s="36"/>
      <c r="B155" s="37"/>
      <c r="C155" s="38"/>
      <c r="D155" s="188" t="s">
        <v>149</v>
      </c>
      <c r="E155" s="38"/>
      <c r="F155" s="189" t="s">
        <v>258</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149</v>
      </c>
      <c r="AU155" s="19" t="s">
        <v>82</v>
      </c>
    </row>
    <row r="156" spans="1:65" s="2" customFormat="1" ht="58.5">
      <c r="A156" s="36"/>
      <c r="B156" s="37"/>
      <c r="C156" s="38"/>
      <c r="D156" s="188" t="s">
        <v>151</v>
      </c>
      <c r="E156" s="38"/>
      <c r="F156" s="193" t="s">
        <v>259</v>
      </c>
      <c r="G156" s="38"/>
      <c r="H156" s="38"/>
      <c r="I156" s="190"/>
      <c r="J156" s="38"/>
      <c r="K156" s="38"/>
      <c r="L156" s="41"/>
      <c r="M156" s="191"/>
      <c r="N156" s="192"/>
      <c r="O156" s="66"/>
      <c r="P156" s="66"/>
      <c r="Q156" s="66"/>
      <c r="R156" s="66"/>
      <c r="S156" s="66"/>
      <c r="T156" s="67"/>
      <c r="U156" s="36"/>
      <c r="V156" s="36"/>
      <c r="W156" s="36"/>
      <c r="X156" s="36"/>
      <c r="Y156" s="36"/>
      <c r="Z156" s="36"/>
      <c r="AA156" s="36"/>
      <c r="AB156" s="36"/>
      <c r="AC156" s="36"/>
      <c r="AD156" s="36"/>
      <c r="AE156" s="36"/>
      <c r="AT156" s="19" t="s">
        <v>151</v>
      </c>
      <c r="AU156" s="19" t="s">
        <v>82</v>
      </c>
    </row>
    <row r="157" spans="1:65" s="13" customFormat="1" ht="11.25">
      <c r="B157" s="194"/>
      <c r="C157" s="195"/>
      <c r="D157" s="188" t="s">
        <v>153</v>
      </c>
      <c r="E157" s="196" t="s">
        <v>19</v>
      </c>
      <c r="F157" s="197" t="s">
        <v>1127</v>
      </c>
      <c r="G157" s="195"/>
      <c r="H157" s="198">
        <v>586.01</v>
      </c>
      <c r="I157" s="199"/>
      <c r="J157" s="195"/>
      <c r="K157" s="195"/>
      <c r="L157" s="200"/>
      <c r="M157" s="201"/>
      <c r="N157" s="202"/>
      <c r="O157" s="202"/>
      <c r="P157" s="202"/>
      <c r="Q157" s="202"/>
      <c r="R157" s="202"/>
      <c r="S157" s="202"/>
      <c r="T157" s="203"/>
      <c r="AT157" s="204" t="s">
        <v>153</v>
      </c>
      <c r="AU157" s="204" t="s">
        <v>82</v>
      </c>
      <c r="AV157" s="13" t="s">
        <v>82</v>
      </c>
      <c r="AW157" s="13" t="s">
        <v>31</v>
      </c>
      <c r="AX157" s="13" t="s">
        <v>72</v>
      </c>
      <c r="AY157" s="204" t="s">
        <v>139</v>
      </c>
    </row>
    <row r="158" spans="1:65" s="14" customFormat="1" ht="11.25">
      <c r="B158" s="205"/>
      <c r="C158" s="206"/>
      <c r="D158" s="188" t="s">
        <v>153</v>
      </c>
      <c r="E158" s="207" t="s">
        <v>19</v>
      </c>
      <c r="F158" s="208" t="s">
        <v>188</v>
      </c>
      <c r="G158" s="206"/>
      <c r="H158" s="209">
        <v>586.01</v>
      </c>
      <c r="I158" s="210"/>
      <c r="J158" s="206"/>
      <c r="K158" s="206"/>
      <c r="L158" s="211"/>
      <c r="M158" s="212"/>
      <c r="N158" s="213"/>
      <c r="O158" s="213"/>
      <c r="P158" s="213"/>
      <c r="Q158" s="213"/>
      <c r="R158" s="213"/>
      <c r="S158" s="213"/>
      <c r="T158" s="214"/>
      <c r="AT158" s="215" t="s">
        <v>153</v>
      </c>
      <c r="AU158" s="215" t="s">
        <v>82</v>
      </c>
      <c r="AV158" s="14" t="s">
        <v>147</v>
      </c>
      <c r="AW158" s="14" t="s">
        <v>31</v>
      </c>
      <c r="AX158" s="14" t="s">
        <v>80</v>
      </c>
      <c r="AY158" s="215" t="s">
        <v>139</v>
      </c>
    </row>
    <row r="159" spans="1:65" s="12" customFormat="1" ht="22.9" customHeight="1">
      <c r="B159" s="159"/>
      <c r="C159" s="160"/>
      <c r="D159" s="161" t="s">
        <v>71</v>
      </c>
      <c r="E159" s="173" t="s">
        <v>303</v>
      </c>
      <c r="F159" s="173" t="s">
        <v>304</v>
      </c>
      <c r="G159" s="160"/>
      <c r="H159" s="160"/>
      <c r="I159" s="163"/>
      <c r="J159" s="174">
        <f>BK159</f>
        <v>0</v>
      </c>
      <c r="K159" s="160"/>
      <c r="L159" s="165"/>
      <c r="M159" s="166"/>
      <c r="N159" s="167"/>
      <c r="O159" s="167"/>
      <c r="P159" s="168">
        <f>SUM(P160:P168)</f>
        <v>0</v>
      </c>
      <c r="Q159" s="167"/>
      <c r="R159" s="168">
        <f>SUM(R160:R168)</f>
        <v>3.4554174</v>
      </c>
      <c r="S159" s="167"/>
      <c r="T159" s="169">
        <f>SUM(T160:T168)</f>
        <v>4.8173843999999999</v>
      </c>
      <c r="AR159" s="170" t="s">
        <v>82</v>
      </c>
      <c r="AT159" s="171" t="s">
        <v>71</v>
      </c>
      <c r="AU159" s="171" t="s">
        <v>80</v>
      </c>
      <c r="AY159" s="170" t="s">
        <v>139</v>
      </c>
      <c r="BK159" s="172">
        <f>SUM(BK160:BK168)</f>
        <v>0</v>
      </c>
    </row>
    <row r="160" spans="1:65" s="2" customFormat="1" ht="14.45" customHeight="1">
      <c r="A160" s="36"/>
      <c r="B160" s="37"/>
      <c r="C160" s="175" t="s">
        <v>262</v>
      </c>
      <c r="D160" s="175" t="s">
        <v>142</v>
      </c>
      <c r="E160" s="176" t="s">
        <v>1139</v>
      </c>
      <c r="F160" s="177" t="s">
        <v>1140</v>
      </c>
      <c r="G160" s="178" t="s">
        <v>145</v>
      </c>
      <c r="H160" s="179">
        <v>306.06</v>
      </c>
      <c r="I160" s="180"/>
      <c r="J160" s="181">
        <f>ROUND(I160*H160,2)</f>
        <v>0</v>
      </c>
      <c r="K160" s="177" t="s">
        <v>146</v>
      </c>
      <c r="L160" s="41"/>
      <c r="M160" s="182" t="s">
        <v>19</v>
      </c>
      <c r="N160" s="183" t="s">
        <v>43</v>
      </c>
      <c r="O160" s="66"/>
      <c r="P160" s="184">
        <f>O160*H160</f>
        <v>0</v>
      </c>
      <c r="Q160" s="184">
        <v>1.129E-2</v>
      </c>
      <c r="R160" s="184">
        <f>Q160*H160</f>
        <v>3.4554174</v>
      </c>
      <c r="S160" s="184">
        <v>0</v>
      </c>
      <c r="T160" s="185">
        <f>S160*H160</f>
        <v>0</v>
      </c>
      <c r="U160" s="36"/>
      <c r="V160" s="36"/>
      <c r="W160" s="36"/>
      <c r="X160" s="36"/>
      <c r="Y160" s="36"/>
      <c r="Z160" s="36"/>
      <c r="AA160" s="36"/>
      <c r="AB160" s="36"/>
      <c r="AC160" s="36"/>
      <c r="AD160" s="36"/>
      <c r="AE160" s="36"/>
      <c r="AR160" s="186" t="s">
        <v>206</v>
      </c>
      <c r="AT160" s="186" t="s">
        <v>142</v>
      </c>
      <c r="AU160" s="186" t="s">
        <v>82</v>
      </c>
      <c r="AY160" s="19" t="s">
        <v>139</v>
      </c>
      <c r="BE160" s="187">
        <f>IF(N160="základní",J160,0)</f>
        <v>0</v>
      </c>
      <c r="BF160" s="187">
        <f>IF(N160="snížená",J160,0)</f>
        <v>0</v>
      </c>
      <c r="BG160" s="187">
        <f>IF(N160="zákl. přenesená",J160,0)</f>
        <v>0</v>
      </c>
      <c r="BH160" s="187">
        <f>IF(N160="sníž. přenesená",J160,0)</f>
        <v>0</v>
      </c>
      <c r="BI160" s="187">
        <f>IF(N160="nulová",J160,0)</f>
        <v>0</v>
      </c>
      <c r="BJ160" s="19" t="s">
        <v>80</v>
      </c>
      <c r="BK160" s="187">
        <f>ROUND(I160*H160,2)</f>
        <v>0</v>
      </c>
      <c r="BL160" s="19" t="s">
        <v>206</v>
      </c>
      <c r="BM160" s="186" t="s">
        <v>1141</v>
      </c>
    </row>
    <row r="161" spans="1:65" s="2" customFormat="1" ht="11.25">
      <c r="A161" s="36"/>
      <c r="B161" s="37"/>
      <c r="C161" s="38"/>
      <c r="D161" s="188" t="s">
        <v>149</v>
      </c>
      <c r="E161" s="38"/>
      <c r="F161" s="189" t="s">
        <v>1142</v>
      </c>
      <c r="G161" s="38"/>
      <c r="H161" s="38"/>
      <c r="I161" s="190"/>
      <c r="J161" s="38"/>
      <c r="K161" s="38"/>
      <c r="L161" s="41"/>
      <c r="M161" s="191"/>
      <c r="N161" s="192"/>
      <c r="O161" s="66"/>
      <c r="P161" s="66"/>
      <c r="Q161" s="66"/>
      <c r="R161" s="66"/>
      <c r="S161" s="66"/>
      <c r="T161" s="67"/>
      <c r="U161" s="36"/>
      <c r="V161" s="36"/>
      <c r="W161" s="36"/>
      <c r="X161" s="36"/>
      <c r="Y161" s="36"/>
      <c r="Z161" s="36"/>
      <c r="AA161" s="36"/>
      <c r="AB161" s="36"/>
      <c r="AC161" s="36"/>
      <c r="AD161" s="36"/>
      <c r="AE161" s="36"/>
      <c r="AT161" s="19" t="s">
        <v>149</v>
      </c>
      <c r="AU161" s="19" t="s">
        <v>82</v>
      </c>
    </row>
    <row r="162" spans="1:65" s="2" customFormat="1" ht="39">
      <c r="A162" s="36"/>
      <c r="B162" s="37"/>
      <c r="C162" s="38"/>
      <c r="D162" s="188" t="s">
        <v>151</v>
      </c>
      <c r="E162" s="38"/>
      <c r="F162" s="193" t="s">
        <v>1143</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151</v>
      </c>
      <c r="AU162" s="19" t="s">
        <v>82</v>
      </c>
    </row>
    <row r="163" spans="1:65" s="2" customFormat="1" ht="14.45" customHeight="1">
      <c r="A163" s="36"/>
      <c r="B163" s="37"/>
      <c r="C163" s="175" t="s">
        <v>270</v>
      </c>
      <c r="D163" s="175" t="s">
        <v>142</v>
      </c>
      <c r="E163" s="176" t="s">
        <v>1144</v>
      </c>
      <c r="F163" s="177" t="s">
        <v>1145</v>
      </c>
      <c r="G163" s="178" t="s">
        <v>145</v>
      </c>
      <c r="H163" s="179">
        <v>306.06</v>
      </c>
      <c r="I163" s="180"/>
      <c r="J163" s="181">
        <f>ROUND(I163*H163,2)</f>
        <v>0</v>
      </c>
      <c r="K163" s="177" t="s">
        <v>146</v>
      </c>
      <c r="L163" s="41"/>
      <c r="M163" s="182" t="s">
        <v>19</v>
      </c>
      <c r="N163" s="183" t="s">
        <v>43</v>
      </c>
      <c r="O163" s="66"/>
      <c r="P163" s="184">
        <f>O163*H163</f>
        <v>0</v>
      </c>
      <c r="Q163" s="184">
        <v>0</v>
      </c>
      <c r="R163" s="184">
        <f>Q163*H163</f>
        <v>0</v>
      </c>
      <c r="S163" s="184">
        <v>1.5740000000000001E-2</v>
      </c>
      <c r="T163" s="185">
        <f>S163*H163</f>
        <v>4.8173843999999999</v>
      </c>
      <c r="U163" s="36"/>
      <c r="V163" s="36"/>
      <c r="W163" s="36"/>
      <c r="X163" s="36"/>
      <c r="Y163" s="36"/>
      <c r="Z163" s="36"/>
      <c r="AA163" s="36"/>
      <c r="AB163" s="36"/>
      <c r="AC163" s="36"/>
      <c r="AD163" s="36"/>
      <c r="AE163" s="36"/>
      <c r="AR163" s="186" t="s">
        <v>206</v>
      </c>
      <c r="AT163" s="186" t="s">
        <v>142</v>
      </c>
      <c r="AU163" s="186" t="s">
        <v>82</v>
      </c>
      <c r="AY163" s="19" t="s">
        <v>139</v>
      </c>
      <c r="BE163" s="187">
        <f>IF(N163="základní",J163,0)</f>
        <v>0</v>
      </c>
      <c r="BF163" s="187">
        <f>IF(N163="snížená",J163,0)</f>
        <v>0</v>
      </c>
      <c r="BG163" s="187">
        <f>IF(N163="zákl. přenesená",J163,0)</f>
        <v>0</v>
      </c>
      <c r="BH163" s="187">
        <f>IF(N163="sníž. přenesená",J163,0)</f>
        <v>0</v>
      </c>
      <c r="BI163" s="187">
        <f>IF(N163="nulová",J163,0)</f>
        <v>0</v>
      </c>
      <c r="BJ163" s="19" t="s">
        <v>80</v>
      </c>
      <c r="BK163" s="187">
        <f>ROUND(I163*H163,2)</f>
        <v>0</v>
      </c>
      <c r="BL163" s="19" t="s">
        <v>206</v>
      </c>
      <c r="BM163" s="186" t="s">
        <v>1146</v>
      </c>
    </row>
    <row r="164" spans="1:65" s="2" customFormat="1" ht="11.25">
      <c r="A164" s="36"/>
      <c r="B164" s="37"/>
      <c r="C164" s="38"/>
      <c r="D164" s="188" t="s">
        <v>149</v>
      </c>
      <c r="E164" s="38"/>
      <c r="F164" s="189" t="s">
        <v>1147</v>
      </c>
      <c r="G164" s="38"/>
      <c r="H164" s="38"/>
      <c r="I164" s="190"/>
      <c r="J164" s="38"/>
      <c r="K164" s="38"/>
      <c r="L164" s="41"/>
      <c r="M164" s="191"/>
      <c r="N164" s="192"/>
      <c r="O164" s="66"/>
      <c r="P164" s="66"/>
      <c r="Q164" s="66"/>
      <c r="R164" s="66"/>
      <c r="S164" s="66"/>
      <c r="T164" s="67"/>
      <c r="U164" s="36"/>
      <c r="V164" s="36"/>
      <c r="W164" s="36"/>
      <c r="X164" s="36"/>
      <c r="Y164" s="36"/>
      <c r="Z164" s="36"/>
      <c r="AA164" s="36"/>
      <c r="AB164" s="36"/>
      <c r="AC164" s="36"/>
      <c r="AD164" s="36"/>
      <c r="AE164" s="36"/>
      <c r="AT164" s="19" t="s">
        <v>149</v>
      </c>
      <c r="AU164" s="19" t="s">
        <v>82</v>
      </c>
    </row>
    <row r="165" spans="1:65" s="2" customFormat="1" ht="39">
      <c r="A165" s="36"/>
      <c r="B165" s="37"/>
      <c r="C165" s="38"/>
      <c r="D165" s="188" t="s">
        <v>151</v>
      </c>
      <c r="E165" s="38"/>
      <c r="F165" s="193" t="s">
        <v>1148</v>
      </c>
      <c r="G165" s="38"/>
      <c r="H165" s="38"/>
      <c r="I165" s="190"/>
      <c r="J165" s="38"/>
      <c r="K165" s="38"/>
      <c r="L165" s="41"/>
      <c r="M165" s="191"/>
      <c r="N165" s="192"/>
      <c r="O165" s="66"/>
      <c r="P165" s="66"/>
      <c r="Q165" s="66"/>
      <c r="R165" s="66"/>
      <c r="S165" s="66"/>
      <c r="T165" s="67"/>
      <c r="U165" s="36"/>
      <c r="V165" s="36"/>
      <c r="W165" s="36"/>
      <c r="X165" s="36"/>
      <c r="Y165" s="36"/>
      <c r="Z165" s="36"/>
      <c r="AA165" s="36"/>
      <c r="AB165" s="36"/>
      <c r="AC165" s="36"/>
      <c r="AD165" s="36"/>
      <c r="AE165" s="36"/>
      <c r="AT165" s="19" t="s">
        <v>151</v>
      </c>
      <c r="AU165" s="19" t="s">
        <v>82</v>
      </c>
    </row>
    <row r="166" spans="1:65" s="2" customFormat="1" ht="14.45" customHeight="1">
      <c r="A166" s="36"/>
      <c r="B166" s="37"/>
      <c r="C166" s="175" t="s">
        <v>278</v>
      </c>
      <c r="D166" s="175" t="s">
        <v>142</v>
      </c>
      <c r="E166" s="176" t="s">
        <v>322</v>
      </c>
      <c r="F166" s="177" t="s">
        <v>323</v>
      </c>
      <c r="G166" s="178" t="s">
        <v>171</v>
      </c>
      <c r="H166" s="179">
        <v>3.4550000000000001</v>
      </c>
      <c r="I166" s="180"/>
      <c r="J166" s="181">
        <f>ROUND(I166*H166,2)</f>
        <v>0</v>
      </c>
      <c r="K166" s="177" t="s">
        <v>146</v>
      </c>
      <c r="L166" s="41"/>
      <c r="M166" s="182" t="s">
        <v>19</v>
      </c>
      <c r="N166" s="183" t="s">
        <v>43</v>
      </c>
      <c r="O166" s="66"/>
      <c r="P166" s="184">
        <f>O166*H166</f>
        <v>0</v>
      </c>
      <c r="Q166" s="184">
        <v>0</v>
      </c>
      <c r="R166" s="184">
        <f>Q166*H166</f>
        <v>0</v>
      </c>
      <c r="S166" s="184">
        <v>0</v>
      </c>
      <c r="T166" s="185">
        <f>S166*H166</f>
        <v>0</v>
      </c>
      <c r="U166" s="36"/>
      <c r="V166" s="36"/>
      <c r="W166" s="36"/>
      <c r="X166" s="36"/>
      <c r="Y166" s="36"/>
      <c r="Z166" s="36"/>
      <c r="AA166" s="36"/>
      <c r="AB166" s="36"/>
      <c r="AC166" s="36"/>
      <c r="AD166" s="36"/>
      <c r="AE166" s="36"/>
      <c r="AR166" s="186" t="s">
        <v>206</v>
      </c>
      <c r="AT166" s="186" t="s">
        <v>142</v>
      </c>
      <c r="AU166" s="186" t="s">
        <v>82</v>
      </c>
      <c r="AY166" s="19" t="s">
        <v>139</v>
      </c>
      <c r="BE166" s="187">
        <f>IF(N166="základní",J166,0)</f>
        <v>0</v>
      </c>
      <c r="BF166" s="187">
        <f>IF(N166="snížená",J166,0)</f>
        <v>0</v>
      </c>
      <c r="BG166" s="187">
        <f>IF(N166="zákl. přenesená",J166,0)</f>
        <v>0</v>
      </c>
      <c r="BH166" s="187">
        <f>IF(N166="sníž. přenesená",J166,0)</f>
        <v>0</v>
      </c>
      <c r="BI166" s="187">
        <f>IF(N166="nulová",J166,0)</f>
        <v>0</v>
      </c>
      <c r="BJ166" s="19" t="s">
        <v>80</v>
      </c>
      <c r="BK166" s="187">
        <f>ROUND(I166*H166,2)</f>
        <v>0</v>
      </c>
      <c r="BL166" s="19" t="s">
        <v>206</v>
      </c>
      <c r="BM166" s="186" t="s">
        <v>1149</v>
      </c>
    </row>
    <row r="167" spans="1:65" s="2" customFormat="1" ht="19.5">
      <c r="A167" s="36"/>
      <c r="B167" s="37"/>
      <c r="C167" s="38"/>
      <c r="D167" s="188" t="s">
        <v>149</v>
      </c>
      <c r="E167" s="38"/>
      <c r="F167" s="189" t="s">
        <v>325</v>
      </c>
      <c r="G167" s="38"/>
      <c r="H167" s="38"/>
      <c r="I167" s="190"/>
      <c r="J167" s="38"/>
      <c r="K167" s="38"/>
      <c r="L167" s="41"/>
      <c r="M167" s="191"/>
      <c r="N167" s="192"/>
      <c r="O167" s="66"/>
      <c r="P167" s="66"/>
      <c r="Q167" s="66"/>
      <c r="R167" s="66"/>
      <c r="S167" s="66"/>
      <c r="T167" s="67"/>
      <c r="U167" s="36"/>
      <c r="V167" s="36"/>
      <c r="W167" s="36"/>
      <c r="X167" s="36"/>
      <c r="Y167" s="36"/>
      <c r="Z167" s="36"/>
      <c r="AA167" s="36"/>
      <c r="AB167" s="36"/>
      <c r="AC167" s="36"/>
      <c r="AD167" s="36"/>
      <c r="AE167" s="36"/>
      <c r="AT167" s="19" t="s">
        <v>149</v>
      </c>
      <c r="AU167" s="19" t="s">
        <v>82</v>
      </c>
    </row>
    <row r="168" spans="1:65" s="2" customFormat="1" ht="78">
      <c r="A168" s="36"/>
      <c r="B168" s="37"/>
      <c r="C168" s="38"/>
      <c r="D168" s="188" t="s">
        <v>151</v>
      </c>
      <c r="E168" s="38"/>
      <c r="F168" s="193" t="s">
        <v>252</v>
      </c>
      <c r="G168" s="38"/>
      <c r="H168" s="38"/>
      <c r="I168" s="190"/>
      <c r="J168" s="38"/>
      <c r="K168" s="38"/>
      <c r="L168" s="41"/>
      <c r="M168" s="191"/>
      <c r="N168" s="192"/>
      <c r="O168" s="66"/>
      <c r="P168" s="66"/>
      <c r="Q168" s="66"/>
      <c r="R168" s="66"/>
      <c r="S168" s="66"/>
      <c r="T168" s="67"/>
      <c r="U168" s="36"/>
      <c r="V168" s="36"/>
      <c r="W168" s="36"/>
      <c r="X168" s="36"/>
      <c r="Y168" s="36"/>
      <c r="Z168" s="36"/>
      <c r="AA168" s="36"/>
      <c r="AB168" s="36"/>
      <c r="AC168" s="36"/>
      <c r="AD168" s="36"/>
      <c r="AE168" s="36"/>
      <c r="AT168" s="19" t="s">
        <v>151</v>
      </c>
      <c r="AU168" s="19" t="s">
        <v>82</v>
      </c>
    </row>
    <row r="169" spans="1:65" s="12" customFormat="1" ht="22.9" customHeight="1">
      <c r="B169" s="159"/>
      <c r="C169" s="160"/>
      <c r="D169" s="161" t="s">
        <v>71</v>
      </c>
      <c r="E169" s="173" t="s">
        <v>326</v>
      </c>
      <c r="F169" s="173" t="s">
        <v>327</v>
      </c>
      <c r="G169" s="160"/>
      <c r="H169" s="160"/>
      <c r="I169" s="163"/>
      <c r="J169" s="174">
        <f>BK169</f>
        <v>0</v>
      </c>
      <c r="K169" s="160"/>
      <c r="L169" s="165"/>
      <c r="M169" s="166"/>
      <c r="N169" s="167"/>
      <c r="O169" s="167"/>
      <c r="P169" s="168">
        <f>SUM(P170:P179)</f>
        <v>0</v>
      </c>
      <c r="Q169" s="167"/>
      <c r="R169" s="168">
        <f>SUM(R170:R179)</f>
        <v>0</v>
      </c>
      <c r="S169" s="167"/>
      <c r="T169" s="169">
        <f>SUM(T170:T179)</f>
        <v>0.50703279999999995</v>
      </c>
      <c r="AR169" s="170" t="s">
        <v>82</v>
      </c>
      <c r="AT169" s="171" t="s">
        <v>71</v>
      </c>
      <c r="AU169" s="171" t="s">
        <v>80</v>
      </c>
      <c r="AY169" s="170" t="s">
        <v>139</v>
      </c>
      <c r="BK169" s="172">
        <f>SUM(BK170:BK179)</f>
        <v>0</v>
      </c>
    </row>
    <row r="170" spans="1:65" s="2" customFormat="1" ht="14.45" customHeight="1">
      <c r="A170" s="36"/>
      <c r="B170" s="37"/>
      <c r="C170" s="175" t="s">
        <v>283</v>
      </c>
      <c r="D170" s="175" t="s">
        <v>142</v>
      </c>
      <c r="E170" s="176" t="s">
        <v>340</v>
      </c>
      <c r="F170" s="177" t="s">
        <v>341</v>
      </c>
      <c r="G170" s="178" t="s">
        <v>159</v>
      </c>
      <c r="H170" s="179">
        <v>198.08</v>
      </c>
      <c r="I170" s="180"/>
      <c r="J170" s="181">
        <f>ROUND(I170*H170,2)</f>
        <v>0</v>
      </c>
      <c r="K170" s="177" t="s">
        <v>146</v>
      </c>
      <c r="L170" s="41"/>
      <c r="M170" s="182" t="s">
        <v>19</v>
      </c>
      <c r="N170" s="183" t="s">
        <v>43</v>
      </c>
      <c r="O170" s="66"/>
      <c r="P170" s="184">
        <f>O170*H170</f>
        <v>0</v>
      </c>
      <c r="Q170" s="184">
        <v>0</v>
      </c>
      <c r="R170" s="184">
        <f>Q170*H170</f>
        <v>0</v>
      </c>
      <c r="S170" s="184">
        <v>1.91E-3</v>
      </c>
      <c r="T170" s="185">
        <f>S170*H170</f>
        <v>0.37833280000000002</v>
      </c>
      <c r="U170" s="36"/>
      <c r="V170" s="36"/>
      <c r="W170" s="36"/>
      <c r="X170" s="36"/>
      <c r="Y170" s="36"/>
      <c r="Z170" s="36"/>
      <c r="AA170" s="36"/>
      <c r="AB170" s="36"/>
      <c r="AC170" s="36"/>
      <c r="AD170" s="36"/>
      <c r="AE170" s="36"/>
      <c r="AR170" s="186" t="s">
        <v>206</v>
      </c>
      <c r="AT170" s="186" t="s">
        <v>142</v>
      </c>
      <c r="AU170" s="186" t="s">
        <v>82</v>
      </c>
      <c r="AY170" s="19" t="s">
        <v>139</v>
      </c>
      <c r="BE170" s="187">
        <f>IF(N170="základní",J170,0)</f>
        <v>0</v>
      </c>
      <c r="BF170" s="187">
        <f>IF(N170="snížená",J170,0)</f>
        <v>0</v>
      </c>
      <c r="BG170" s="187">
        <f>IF(N170="zákl. přenesená",J170,0)</f>
        <v>0</v>
      </c>
      <c r="BH170" s="187">
        <f>IF(N170="sníž. přenesená",J170,0)</f>
        <v>0</v>
      </c>
      <c r="BI170" s="187">
        <f>IF(N170="nulová",J170,0)</f>
        <v>0</v>
      </c>
      <c r="BJ170" s="19" t="s">
        <v>80</v>
      </c>
      <c r="BK170" s="187">
        <f>ROUND(I170*H170,2)</f>
        <v>0</v>
      </c>
      <c r="BL170" s="19" t="s">
        <v>206</v>
      </c>
      <c r="BM170" s="186" t="s">
        <v>1150</v>
      </c>
    </row>
    <row r="171" spans="1:65" s="2" customFormat="1" ht="11.25">
      <c r="A171" s="36"/>
      <c r="B171" s="37"/>
      <c r="C171" s="38"/>
      <c r="D171" s="188" t="s">
        <v>149</v>
      </c>
      <c r="E171" s="38"/>
      <c r="F171" s="189" t="s">
        <v>343</v>
      </c>
      <c r="G171" s="38"/>
      <c r="H171" s="38"/>
      <c r="I171" s="190"/>
      <c r="J171" s="38"/>
      <c r="K171" s="38"/>
      <c r="L171" s="41"/>
      <c r="M171" s="191"/>
      <c r="N171" s="192"/>
      <c r="O171" s="66"/>
      <c r="P171" s="66"/>
      <c r="Q171" s="66"/>
      <c r="R171" s="66"/>
      <c r="S171" s="66"/>
      <c r="T171" s="67"/>
      <c r="U171" s="36"/>
      <c r="V171" s="36"/>
      <c r="W171" s="36"/>
      <c r="X171" s="36"/>
      <c r="Y171" s="36"/>
      <c r="Z171" s="36"/>
      <c r="AA171" s="36"/>
      <c r="AB171" s="36"/>
      <c r="AC171" s="36"/>
      <c r="AD171" s="36"/>
      <c r="AE171" s="36"/>
      <c r="AT171" s="19" t="s">
        <v>149</v>
      </c>
      <c r="AU171" s="19" t="s">
        <v>82</v>
      </c>
    </row>
    <row r="172" spans="1:65" s="15" customFormat="1" ht="11.25">
      <c r="B172" s="216"/>
      <c r="C172" s="217"/>
      <c r="D172" s="188" t="s">
        <v>153</v>
      </c>
      <c r="E172" s="218" t="s">
        <v>19</v>
      </c>
      <c r="F172" s="219" t="s">
        <v>1151</v>
      </c>
      <c r="G172" s="217"/>
      <c r="H172" s="218" t="s">
        <v>19</v>
      </c>
      <c r="I172" s="220"/>
      <c r="J172" s="217"/>
      <c r="K172" s="217"/>
      <c r="L172" s="221"/>
      <c r="M172" s="222"/>
      <c r="N172" s="223"/>
      <c r="O172" s="223"/>
      <c r="P172" s="223"/>
      <c r="Q172" s="223"/>
      <c r="R172" s="223"/>
      <c r="S172" s="223"/>
      <c r="T172" s="224"/>
      <c r="AT172" s="225" t="s">
        <v>153</v>
      </c>
      <c r="AU172" s="225" t="s">
        <v>82</v>
      </c>
      <c r="AV172" s="15" t="s">
        <v>80</v>
      </c>
      <c r="AW172" s="15" t="s">
        <v>31</v>
      </c>
      <c r="AX172" s="15" t="s">
        <v>72</v>
      </c>
      <c r="AY172" s="225" t="s">
        <v>139</v>
      </c>
    </row>
    <row r="173" spans="1:65" s="13" customFormat="1" ht="11.25">
      <c r="B173" s="194"/>
      <c r="C173" s="195"/>
      <c r="D173" s="188" t="s">
        <v>153</v>
      </c>
      <c r="E173" s="196" t="s">
        <v>19</v>
      </c>
      <c r="F173" s="197" t="s">
        <v>1152</v>
      </c>
      <c r="G173" s="195"/>
      <c r="H173" s="198">
        <v>99.04</v>
      </c>
      <c r="I173" s="199"/>
      <c r="J173" s="195"/>
      <c r="K173" s="195"/>
      <c r="L173" s="200"/>
      <c r="M173" s="201"/>
      <c r="N173" s="202"/>
      <c r="O173" s="202"/>
      <c r="P173" s="202"/>
      <c r="Q173" s="202"/>
      <c r="R173" s="202"/>
      <c r="S173" s="202"/>
      <c r="T173" s="203"/>
      <c r="AT173" s="204" t="s">
        <v>153</v>
      </c>
      <c r="AU173" s="204" t="s">
        <v>82</v>
      </c>
      <c r="AV173" s="13" t="s">
        <v>82</v>
      </c>
      <c r="AW173" s="13" t="s">
        <v>31</v>
      </c>
      <c r="AX173" s="13" t="s">
        <v>72</v>
      </c>
      <c r="AY173" s="204" t="s">
        <v>139</v>
      </c>
    </row>
    <row r="174" spans="1:65" s="15" customFormat="1" ht="11.25">
      <c r="B174" s="216"/>
      <c r="C174" s="217"/>
      <c r="D174" s="188" t="s">
        <v>153</v>
      </c>
      <c r="E174" s="218" t="s">
        <v>19</v>
      </c>
      <c r="F174" s="219" t="s">
        <v>1153</v>
      </c>
      <c r="G174" s="217"/>
      <c r="H174" s="218" t="s">
        <v>19</v>
      </c>
      <c r="I174" s="220"/>
      <c r="J174" s="217"/>
      <c r="K174" s="217"/>
      <c r="L174" s="221"/>
      <c r="M174" s="222"/>
      <c r="N174" s="223"/>
      <c r="O174" s="223"/>
      <c r="P174" s="223"/>
      <c r="Q174" s="223"/>
      <c r="R174" s="223"/>
      <c r="S174" s="223"/>
      <c r="T174" s="224"/>
      <c r="AT174" s="225" t="s">
        <v>153</v>
      </c>
      <c r="AU174" s="225" t="s">
        <v>82</v>
      </c>
      <c r="AV174" s="15" t="s">
        <v>80</v>
      </c>
      <c r="AW174" s="15" t="s">
        <v>31</v>
      </c>
      <c r="AX174" s="15" t="s">
        <v>72</v>
      </c>
      <c r="AY174" s="225" t="s">
        <v>139</v>
      </c>
    </row>
    <row r="175" spans="1:65" s="13" customFormat="1" ht="11.25">
      <c r="B175" s="194"/>
      <c r="C175" s="195"/>
      <c r="D175" s="188" t="s">
        <v>153</v>
      </c>
      <c r="E175" s="196" t="s">
        <v>19</v>
      </c>
      <c r="F175" s="197" t="s">
        <v>1152</v>
      </c>
      <c r="G175" s="195"/>
      <c r="H175" s="198">
        <v>99.04</v>
      </c>
      <c r="I175" s="199"/>
      <c r="J175" s="195"/>
      <c r="K175" s="195"/>
      <c r="L175" s="200"/>
      <c r="M175" s="201"/>
      <c r="N175" s="202"/>
      <c r="O175" s="202"/>
      <c r="P175" s="202"/>
      <c r="Q175" s="202"/>
      <c r="R175" s="202"/>
      <c r="S175" s="202"/>
      <c r="T175" s="203"/>
      <c r="AT175" s="204" t="s">
        <v>153</v>
      </c>
      <c r="AU175" s="204" t="s">
        <v>82</v>
      </c>
      <c r="AV175" s="13" t="s">
        <v>82</v>
      </c>
      <c r="AW175" s="13" t="s">
        <v>31</v>
      </c>
      <c r="AX175" s="13" t="s">
        <v>72</v>
      </c>
      <c r="AY175" s="204" t="s">
        <v>139</v>
      </c>
    </row>
    <row r="176" spans="1:65" s="14" customFormat="1" ht="11.25">
      <c r="B176" s="205"/>
      <c r="C176" s="206"/>
      <c r="D176" s="188" t="s">
        <v>153</v>
      </c>
      <c r="E176" s="207" t="s">
        <v>19</v>
      </c>
      <c r="F176" s="208" t="s">
        <v>188</v>
      </c>
      <c r="G176" s="206"/>
      <c r="H176" s="209">
        <v>198.08</v>
      </c>
      <c r="I176" s="210"/>
      <c r="J176" s="206"/>
      <c r="K176" s="206"/>
      <c r="L176" s="211"/>
      <c r="M176" s="212"/>
      <c r="N176" s="213"/>
      <c r="O176" s="213"/>
      <c r="P176" s="213"/>
      <c r="Q176" s="213"/>
      <c r="R176" s="213"/>
      <c r="S176" s="213"/>
      <c r="T176" s="214"/>
      <c r="AT176" s="215" t="s">
        <v>153</v>
      </c>
      <c r="AU176" s="215" t="s">
        <v>82</v>
      </c>
      <c r="AV176" s="14" t="s">
        <v>147</v>
      </c>
      <c r="AW176" s="14" t="s">
        <v>31</v>
      </c>
      <c r="AX176" s="14" t="s">
        <v>80</v>
      </c>
      <c r="AY176" s="215" t="s">
        <v>139</v>
      </c>
    </row>
    <row r="177" spans="1:65" s="2" customFormat="1" ht="14.45" customHeight="1">
      <c r="A177" s="36"/>
      <c r="B177" s="37"/>
      <c r="C177" s="175" t="s">
        <v>7</v>
      </c>
      <c r="D177" s="175" t="s">
        <v>142</v>
      </c>
      <c r="E177" s="176" t="s">
        <v>975</v>
      </c>
      <c r="F177" s="177" t="s">
        <v>976</v>
      </c>
      <c r="G177" s="178" t="s">
        <v>159</v>
      </c>
      <c r="H177" s="179">
        <v>49.5</v>
      </c>
      <c r="I177" s="180"/>
      <c r="J177" s="181">
        <f>ROUND(I177*H177,2)</f>
        <v>0</v>
      </c>
      <c r="K177" s="177" t="s">
        <v>146</v>
      </c>
      <c r="L177" s="41"/>
      <c r="M177" s="182" t="s">
        <v>19</v>
      </c>
      <c r="N177" s="183" t="s">
        <v>43</v>
      </c>
      <c r="O177" s="66"/>
      <c r="P177" s="184">
        <f>O177*H177</f>
        <v>0</v>
      </c>
      <c r="Q177" s="184">
        <v>0</v>
      </c>
      <c r="R177" s="184">
        <f>Q177*H177</f>
        <v>0</v>
      </c>
      <c r="S177" s="184">
        <v>2.5999999999999999E-3</v>
      </c>
      <c r="T177" s="185">
        <f>S177*H177</f>
        <v>0.12869999999999998</v>
      </c>
      <c r="U177" s="36"/>
      <c r="V177" s="36"/>
      <c r="W177" s="36"/>
      <c r="X177" s="36"/>
      <c r="Y177" s="36"/>
      <c r="Z177" s="36"/>
      <c r="AA177" s="36"/>
      <c r="AB177" s="36"/>
      <c r="AC177" s="36"/>
      <c r="AD177" s="36"/>
      <c r="AE177" s="36"/>
      <c r="AR177" s="186" t="s">
        <v>206</v>
      </c>
      <c r="AT177" s="186" t="s">
        <v>142</v>
      </c>
      <c r="AU177" s="186" t="s">
        <v>82</v>
      </c>
      <c r="AY177" s="19" t="s">
        <v>139</v>
      </c>
      <c r="BE177" s="187">
        <f>IF(N177="základní",J177,0)</f>
        <v>0</v>
      </c>
      <c r="BF177" s="187">
        <f>IF(N177="snížená",J177,0)</f>
        <v>0</v>
      </c>
      <c r="BG177" s="187">
        <f>IF(N177="zákl. přenesená",J177,0)</f>
        <v>0</v>
      </c>
      <c r="BH177" s="187">
        <f>IF(N177="sníž. přenesená",J177,0)</f>
        <v>0</v>
      </c>
      <c r="BI177" s="187">
        <f>IF(N177="nulová",J177,0)</f>
        <v>0</v>
      </c>
      <c r="BJ177" s="19" t="s">
        <v>80</v>
      </c>
      <c r="BK177" s="187">
        <f>ROUND(I177*H177,2)</f>
        <v>0</v>
      </c>
      <c r="BL177" s="19" t="s">
        <v>206</v>
      </c>
      <c r="BM177" s="186" t="s">
        <v>1154</v>
      </c>
    </row>
    <row r="178" spans="1:65" s="2" customFormat="1" ht="11.25">
      <c r="A178" s="36"/>
      <c r="B178" s="37"/>
      <c r="C178" s="38"/>
      <c r="D178" s="188" t="s">
        <v>149</v>
      </c>
      <c r="E178" s="38"/>
      <c r="F178" s="189" t="s">
        <v>978</v>
      </c>
      <c r="G178" s="38"/>
      <c r="H178" s="38"/>
      <c r="I178" s="190"/>
      <c r="J178" s="38"/>
      <c r="K178" s="38"/>
      <c r="L178" s="41"/>
      <c r="M178" s="191"/>
      <c r="N178" s="192"/>
      <c r="O178" s="66"/>
      <c r="P178" s="66"/>
      <c r="Q178" s="66"/>
      <c r="R178" s="66"/>
      <c r="S178" s="66"/>
      <c r="T178" s="67"/>
      <c r="U178" s="36"/>
      <c r="V178" s="36"/>
      <c r="W178" s="36"/>
      <c r="X178" s="36"/>
      <c r="Y178" s="36"/>
      <c r="Z178" s="36"/>
      <c r="AA178" s="36"/>
      <c r="AB178" s="36"/>
      <c r="AC178" s="36"/>
      <c r="AD178" s="36"/>
      <c r="AE178" s="36"/>
      <c r="AT178" s="19" t="s">
        <v>149</v>
      </c>
      <c r="AU178" s="19" t="s">
        <v>82</v>
      </c>
    </row>
    <row r="179" spans="1:65" s="13" customFormat="1" ht="11.25">
      <c r="B179" s="194"/>
      <c r="C179" s="195"/>
      <c r="D179" s="188" t="s">
        <v>153</v>
      </c>
      <c r="E179" s="196" t="s">
        <v>19</v>
      </c>
      <c r="F179" s="197" t="s">
        <v>1155</v>
      </c>
      <c r="G179" s="195"/>
      <c r="H179" s="198">
        <v>49.5</v>
      </c>
      <c r="I179" s="199"/>
      <c r="J179" s="195"/>
      <c r="K179" s="195"/>
      <c r="L179" s="200"/>
      <c r="M179" s="254"/>
      <c r="N179" s="255"/>
      <c r="O179" s="255"/>
      <c r="P179" s="255"/>
      <c r="Q179" s="255"/>
      <c r="R179" s="255"/>
      <c r="S179" s="255"/>
      <c r="T179" s="256"/>
      <c r="AT179" s="204" t="s">
        <v>153</v>
      </c>
      <c r="AU179" s="204" t="s">
        <v>82</v>
      </c>
      <c r="AV179" s="13" t="s">
        <v>82</v>
      </c>
      <c r="AW179" s="13" t="s">
        <v>31</v>
      </c>
      <c r="AX179" s="13" t="s">
        <v>80</v>
      </c>
      <c r="AY179" s="204" t="s">
        <v>139</v>
      </c>
    </row>
    <row r="180" spans="1:65" s="2" customFormat="1" ht="6.95" customHeight="1">
      <c r="A180" s="36"/>
      <c r="B180" s="49"/>
      <c r="C180" s="50"/>
      <c r="D180" s="50"/>
      <c r="E180" s="50"/>
      <c r="F180" s="50"/>
      <c r="G180" s="50"/>
      <c r="H180" s="50"/>
      <c r="I180" s="50"/>
      <c r="J180" s="50"/>
      <c r="K180" s="50"/>
      <c r="L180" s="41"/>
      <c r="M180" s="36"/>
      <c r="O180" s="36"/>
      <c r="P180" s="36"/>
      <c r="Q180" s="36"/>
      <c r="R180" s="36"/>
      <c r="S180" s="36"/>
      <c r="T180" s="36"/>
      <c r="U180" s="36"/>
      <c r="V180" s="36"/>
      <c r="W180" s="36"/>
      <c r="X180" s="36"/>
      <c r="Y180" s="36"/>
      <c r="Z180" s="36"/>
      <c r="AA180" s="36"/>
      <c r="AB180" s="36"/>
      <c r="AC180" s="36"/>
      <c r="AD180" s="36"/>
      <c r="AE180" s="36"/>
    </row>
  </sheetData>
  <sheetProtection algorithmName="SHA-512" hashValue="rbiT6JDiS94ceBmINa0nOcfFaMKInz7Zz9VZAKk/qfq9louv5yDjB8UJybqs3+Z7kziyyWvYNvJdYLOYlNzXAw==" saltValue="JQ9d7ji7ndi9/X05ay1GB3POpjK5uoplOMUf/dhlqtw7zcjuSrWTPFgdydnkCU4Rl0RNX/EY3yxeFsLO6fF3Tg==" spinCount="100000" sheet="1" objects="1" scenarios="1" formatColumns="0" formatRows="0" autoFilter="0"/>
  <autoFilter ref="C85:K179" xr:uid="{00000000-0009-0000-0000-000007000000}"/>
  <mergeCells count="9">
    <mergeCell ref="E50:H50"/>
    <mergeCell ref="E76:H76"/>
    <mergeCell ref="E78:H78"/>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BM259"/>
  <sheetViews>
    <sheetView showGridLines="0" tabSelected="1"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1.5" style="1" customWidth="1"/>
    <col min="9"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78"/>
      <c r="M2" s="378"/>
      <c r="N2" s="378"/>
      <c r="O2" s="378"/>
      <c r="P2" s="378"/>
      <c r="Q2" s="378"/>
      <c r="R2" s="378"/>
      <c r="S2" s="378"/>
      <c r="T2" s="378"/>
      <c r="U2" s="378"/>
      <c r="V2" s="378"/>
      <c r="AT2" s="19" t="s">
        <v>103</v>
      </c>
    </row>
    <row r="3" spans="1:46" s="1" customFormat="1" ht="6.95" customHeight="1">
      <c r="B3" s="103"/>
      <c r="C3" s="104"/>
      <c r="D3" s="104"/>
      <c r="E3" s="104"/>
      <c r="F3" s="104"/>
      <c r="G3" s="104"/>
      <c r="H3" s="104"/>
      <c r="I3" s="104"/>
      <c r="J3" s="104"/>
      <c r="K3" s="104"/>
      <c r="L3" s="22"/>
      <c r="AT3" s="19" t="s">
        <v>82</v>
      </c>
    </row>
    <row r="4" spans="1:46" s="1" customFormat="1" ht="24.95" customHeight="1">
      <c r="B4" s="22"/>
      <c r="D4" s="105" t="s">
        <v>107</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79" t="str">
        <f>'Rekapitulace zakázky'!K6</f>
        <v>Aquacentrum střecha</v>
      </c>
      <c r="F7" s="380"/>
      <c r="G7" s="380"/>
      <c r="H7" s="380"/>
      <c r="L7" s="22"/>
    </row>
    <row r="8" spans="1:46" s="2" customFormat="1" ht="12" customHeight="1">
      <c r="A8" s="36"/>
      <c r="B8" s="41"/>
      <c r="C8" s="36"/>
      <c r="D8" s="107" t="s">
        <v>108</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81" t="s">
        <v>1156</v>
      </c>
      <c r="F9" s="382"/>
      <c r="G9" s="382"/>
      <c r="H9" s="382"/>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zakázky'!AN8</f>
        <v>16. 1. 2021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tr">
        <f>IF('Rekapitulace zakázky'!AN10="","",'Rekapitulace zakázky'!AN10)</f>
        <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tr">
        <f>IF('Rekapitulace zakázky'!E11="","",'Rekapitulace zakázky'!E11)</f>
        <v xml:space="preserve"> </v>
      </c>
      <c r="F15" s="36"/>
      <c r="G15" s="36"/>
      <c r="H15" s="36"/>
      <c r="I15" s="107" t="s">
        <v>27</v>
      </c>
      <c r="J15" s="109" t="str">
        <f>IF('Rekapitulace zakázky'!AN11="","",'Rekapitulace zakázky'!AN11)</f>
        <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28</v>
      </c>
      <c r="E17" s="36"/>
      <c r="F17" s="36"/>
      <c r="G17" s="36"/>
      <c r="H17" s="36"/>
      <c r="I17" s="107" t="s">
        <v>26</v>
      </c>
      <c r="J17" s="32" t="str">
        <f>'Rekapitulace zakázky'!AN13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83" t="str">
        <f>'Rekapitulace zakázky'!E14</f>
        <v>Vyplň údaj</v>
      </c>
      <c r="F18" s="384"/>
      <c r="G18" s="384"/>
      <c r="H18" s="384"/>
      <c r="I18" s="107" t="s">
        <v>27</v>
      </c>
      <c r="J18" s="32" t="str">
        <f>'Rekapitulace zakázky'!AN14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30</v>
      </c>
      <c r="E20" s="36"/>
      <c r="F20" s="36"/>
      <c r="G20" s="36"/>
      <c r="H20" s="36"/>
      <c r="I20" s="107" t="s">
        <v>26</v>
      </c>
      <c r="J20" s="109" t="str">
        <f>IF('Rekapitulace zakázky'!AN16="","",'Rekapitulace zakázky'!AN16)</f>
        <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tr">
        <f>IF('Rekapitulace zakázky'!E17="","",'Rekapitulace zakázky'!E17)</f>
        <v xml:space="preserve"> </v>
      </c>
      <c r="F21" s="36"/>
      <c r="G21" s="36"/>
      <c r="H21" s="36"/>
      <c r="I21" s="107" t="s">
        <v>27</v>
      </c>
      <c r="J21" s="109" t="str">
        <f>IF('Rekapitulace zakázky'!AN17="","",'Rekapitulace zakázky'!AN17)</f>
        <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32</v>
      </c>
      <c r="E23" s="36"/>
      <c r="F23" s="36"/>
      <c r="G23" s="36"/>
      <c r="H23" s="36"/>
      <c r="I23" s="107" t="s">
        <v>26</v>
      </c>
      <c r="J23" s="109" t="s">
        <v>33</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
        <v>34</v>
      </c>
      <c r="F24" s="36"/>
      <c r="G24" s="36"/>
      <c r="H24" s="36"/>
      <c r="I24" s="107" t="s">
        <v>27</v>
      </c>
      <c r="J24" s="109" t="s">
        <v>35</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36</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85" t="s">
        <v>19</v>
      </c>
      <c r="F27" s="385"/>
      <c r="G27" s="385"/>
      <c r="H27" s="385"/>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38</v>
      </c>
      <c r="E30" s="36"/>
      <c r="F30" s="36"/>
      <c r="G30" s="36"/>
      <c r="H30" s="36"/>
      <c r="I30" s="36"/>
      <c r="J30" s="116">
        <f>ROUND(J87,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40</v>
      </c>
      <c r="G32" s="36"/>
      <c r="H32" s="36"/>
      <c r="I32" s="117" t="s">
        <v>39</v>
      </c>
      <c r="J32" s="117" t="s">
        <v>41</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42</v>
      </c>
      <c r="E33" s="107" t="s">
        <v>43</v>
      </c>
      <c r="F33" s="119">
        <f>ROUND((SUM(BE87:BE258)),  2)</f>
        <v>0</v>
      </c>
      <c r="G33" s="36"/>
      <c r="H33" s="36"/>
      <c r="I33" s="120">
        <v>0.21</v>
      </c>
      <c r="J33" s="119">
        <f>ROUND(((SUM(BE87:BE258))*I33),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44</v>
      </c>
      <c r="F34" s="119">
        <f>ROUND((SUM(BF87:BF258)),  2)</f>
        <v>0</v>
      </c>
      <c r="G34" s="36"/>
      <c r="H34" s="36"/>
      <c r="I34" s="120">
        <v>0.15</v>
      </c>
      <c r="J34" s="119">
        <f>ROUND(((SUM(BF87:BF258))*I34),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45</v>
      </c>
      <c r="F35" s="119">
        <f>ROUND((SUM(BG87:BG258)),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46</v>
      </c>
      <c r="F36" s="119">
        <f>ROUND((SUM(BH87:BH258)),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47</v>
      </c>
      <c r="F37" s="119">
        <f>ROUND((SUM(BI87:BI258)),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48</v>
      </c>
      <c r="E39" s="123"/>
      <c r="F39" s="123"/>
      <c r="G39" s="124" t="s">
        <v>49</v>
      </c>
      <c r="H39" s="125" t="s">
        <v>50</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110</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86" t="str">
        <f>E7</f>
        <v>Aquacentrum střecha</v>
      </c>
      <c r="F48" s="387"/>
      <c r="G48" s="387"/>
      <c r="H48" s="387"/>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108</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39" t="str">
        <f>E9</f>
        <v>08 - Objekt D rekonstrukce</v>
      </c>
      <c r="F50" s="388"/>
      <c r="G50" s="388"/>
      <c r="H50" s="388"/>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 xml:space="preserve"> </v>
      </c>
      <c r="G52" s="38"/>
      <c r="H52" s="38"/>
      <c r="I52" s="31" t="s">
        <v>23</v>
      </c>
      <c r="J52" s="61" t="str">
        <f>IF(J12="","",J12)</f>
        <v>16. 1. 2021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 xml:space="preserve"> </v>
      </c>
      <c r="G54" s="38"/>
      <c r="H54" s="38"/>
      <c r="I54" s="31" t="s">
        <v>30</v>
      </c>
      <c r="J54" s="34" t="str">
        <f>E21</f>
        <v xml:space="preserve"> </v>
      </c>
      <c r="K54" s="38"/>
      <c r="L54" s="108"/>
      <c r="S54" s="36"/>
      <c r="T54" s="36"/>
      <c r="U54" s="36"/>
      <c r="V54" s="36"/>
      <c r="W54" s="36"/>
      <c r="X54" s="36"/>
      <c r="Y54" s="36"/>
      <c r="Z54" s="36"/>
      <c r="AA54" s="36"/>
      <c r="AB54" s="36"/>
      <c r="AC54" s="36"/>
      <c r="AD54" s="36"/>
      <c r="AE54" s="36"/>
    </row>
    <row r="55" spans="1:47" s="2" customFormat="1" ht="25.7" customHeight="1">
      <c r="A55" s="36"/>
      <c r="B55" s="37"/>
      <c r="C55" s="31" t="s">
        <v>28</v>
      </c>
      <c r="D55" s="38"/>
      <c r="E55" s="38"/>
      <c r="F55" s="29" t="str">
        <f>IF(E18="","",E18)</f>
        <v>Vyplň údaj</v>
      </c>
      <c r="G55" s="38"/>
      <c r="H55" s="38"/>
      <c r="I55" s="31" t="s">
        <v>32</v>
      </c>
      <c r="J55" s="34" t="str">
        <f>E24</f>
        <v>STAVEBNÍ ROZPOČTY s.r.o.</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111</v>
      </c>
      <c r="D57" s="133"/>
      <c r="E57" s="133"/>
      <c r="F57" s="133"/>
      <c r="G57" s="133"/>
      <c r="H57" s="133"/>
      <c r="I57" s="133"/>
      <c r="J57" s="134" t="s">
        <v>112</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70</v>
      </c>
      <c r="D59" s="38"/>
      <c r="E59" s="38"/>
      <c r="F59" s="38"/>
      <c r="G59" s="38"/>
      <c r="H59" s="38"/>
      <c r="I59" s="38"/>
      <c r="J59" s="79">
        <f>J87</f>
        <v>0</v>
      </c>
      <c r="K59" s="38"/>
      <c r="L59" s="108"/>
      <c r="S59" s="36"/>
      <c r="T59" s="36"/>
      <c r="U59" s="36"/>
      <c r="V59" s="36"/>
      <c r="W59" s="36"/>
      <c r="X59" s="36"/>
      <c r="Y59" s="36"/>
      <c r="Z59" s="36"/>
      <c r="AA59" s="36"/>
      <c r="AB59" s="36"/>
      <c r="AC59" s="36"/>
      <c r="AD59" s="36"/>
      <c r="AE59" s="36"/>
      <c r="AU59" s="19" t="s">
        <v>113</v>
      </c>
    </row>
    <row r="60" spans="1:47" s="9" customFormat="1" ht="24.95" customHeight="1">
      <c r="B60" s="136"/>
      <c r="C60" s="137"/>
      <c r="D60" s="138" t="s">
        <v>364</v>
      </c>
      <c r="E60" s="139"/>
      <c r="F60" s="139"/>
      <c r="G60" s="139"/>
      <c r="H60" s="139"/>
      <c r="I60" s="139"/>
      <c r="J60" s="140">
        <f>J88</f>
        <v>0</v>
      </c>
      <c r="K60" s="137"/>
      <c r="L60" s="141"/>
    </row>
    <row r="61" spans="1:47" s="10" customFormat="1" ht="19.899999999999999" customHeight="1">
      <c r="B61" s="142"/>
      <c r="C61" s="143"/>
      <c r="D61" s="144" t="s">
        <v>365</v>
      </c>
      <c r="E61" s="145"/>
      <c r="F61" s="145"/>
      <c r="G61" s="145"/>
      <c r="H61" s="145"/>
      <c r="I61" s="145"/>
      <c r="J61" s="146">
        <f>J89</f>
        <v>0</v>
      </c>
      <c r="K61" s="143"/>
      <c r="L61" s="147"/>
    </row>
    <row r="62" spans="1:47" s="10" customFormat="1" ht="19.899999999999999" customHeight="1">
      <c r="B62" s="142"/>
      <c r="C62" s="143"/>
      <c r="D62" s="144" t="s">
        <v>366</v>
      </c>
      <c r="E62" s="145"/>
      <c r="F62" s="145"/>
      <c r="G62" s="145"/>
      <c r="H62" s="145"/>
      <c r="I62" s="145"/>
      <c r="J62" s="146">
        <f>J94</f>
        <v>0</v>
      </c>
      <c r="K62" s="143"/>
      <c r="L62" s="147"/>
    </row>
    <row r="63" spans="1:47" s="9" customFormat="1" ht="24.95" customHeight="1">
      <c r="B63" s="136"/>
      <c r="C63" s="137"/>
      <c r="D63" s="138" t="s">
        <v>117</v>
      </c>
      <c r="E63" s="139"/>
      <c r="F63" s="139"/>
      <c r="G63" s="139"/>
      <c r="H63" s="139"/>
      <c r="I63" s="139"/>
      <c r="J63" s="140">
        <f>J98</f>
        <v>0</v>
      </c>
      <c r="K63" s="137"/>
      <c r="L63" s="141"/>
    </row>
    <row r="64" spans="1:47" s="10" customFormat="1" ht="19.899999999999999" customHeight="1">
      <c r="B64" s="142"/>
      <c r="C64" s="143"/>
      <c r="D64" s="144" t="s">
        <v>118</v>
      </c>
      <c r="E64" s="145"/>
      <c r="F64" s="145"/>
      <c r="G64" s="145"/>
      <c r="H64" s="145"/>
      <c r="I64" s="145"/>
      <c r="J64" s="146">
        <f>J99</f>
        <v>0</v>
      </c>
      <c r="K64" s="143"/>
      <c r="L64" s="147"/>
    </row>
    <row r="65" spans="1:31" s="10" customFormat="1" ht="19.899999999999999" customHeight="1">
      <c r="B65" s="142"/>
      <c r="C65" s="143"/>
      <c r="D65" s="144" t="s">
        <v>119</v>
      </c>
      <c r="E65" s="145"/>
      <c r="F65" s="145"/>
      <c r="G65" s="145"/>
      <c r="H65" s="145"/>
      <c r="I65" s="145"/>
      <c r="J65" s="146">
        <f>J175</f>
        <v>0</v>
      </c>
      <c r="K65" s="143"/>
      <c r="L65" s="147"/>
    </row>
    <row r="66" spans="1:31" s="10" customFormat="1" ht="19.899999999999999" customHeight="1">
      <c r="B66" s="142"/>
      <c r="C66" s="143"/>
      <c r="D66" s="144" t="s">
        <v>123</v>
      </c>
      <c r="E66" s="145"/>
      <c r="F66" s="145"/>
      <c r="G66" s="145"/>
      <c r="H66" s="145"/>
      <c r="I66" s="145"/>
      <c r="J66" s="146">
        <f>J232</f>
        <v>0</v>
      </c>
      <c r="K66" s="143"/>
      <c r="L66" s="147"/>
    </row>
    <row r="67" spans="1:31" s="10" customFormat="1" ht="19.899999999999999" customHeight="1">
      <c r="B67" s="142"/>
      <c r="C67" s="143"/>
      <c r="D67" s="144" t="s">
        <v>124</v>
      </c>
      <c r="E67" s="145"/>
      <c r="F67" s="145"/>
      <c r="G67" s="145"/>
      <c r="H67" s="145"/>
      <c r="I67" s="145"/>
      <c r="J67" s="146">
        <f>J248</f>
        <v>0</v>
      </c>
      <c r="K67" s="143"/>
      <c r="L67" s="147"/>
    </row>
    <row r="68" spans="1:31" s="2" customFormat="1" ht="21.75" customHeight="1">
      <c r="A68" s="36"/>
      <c r="B68" s="37"/>
      <c r="C68" s="38"/>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49"/>
      <c r="C69" s="50"/>
      <c r="D69" s="50"/>
      <c r="E69" s="50"/>
      <c r="F69" s="50"/>
      <c r="G69" s="50"/>
      <c r="H69" s="50"/>
      <c r="I69" s="50"/>
      <c r="J69" s="50"/>
      <c r="K69" s="50"/>
      <c r="L69" s="108"/>
      <c r="S69" s="36"/>
      <c r="T69" s="36"/>
      <c r="U69" s="36"/>
      <c r="V69" s="36"/>
      <c r="W69" s="36"/>
      <c r="X69" s="36"/>
      <c r="Y69" s="36"/>
      <c r="Z69" s="36"/>
      <c r="AA69" s="36"/>
      <c r="AB69" s="36"/>
      <c r="AC69" s="36"/>
      <c r="AD69" s="36"/>
      <c r="AE69" s="36"/>
    </row>
    <row r="73" spans="1:31" s="2" customFormat="1" ht="6.95" customHeight="1">
      <c r="A73" s="36"/>
      <c r="B73" s="51"/>
      <c r="C73" s="52"/>
      <c r="D73" s="52"/>
      <c r="E73" s="52"/>
      <c r="F73" s="52"/>
      <c r="G73" s="52"/>
      <c r="H73" s="52"/>
      <c r="I73" s="52"/>
      <c r="J73" s="52"/>
      <c r="K73" s="52"/>
      <c r="L73" s="108"/>
      <c r="S73" s="36"/>
      <c r="T73" s="36"/>
      <c r="U73" s="36"/>
      <c r="V73" s="36"/>
      <c r="W73" s="36"/>
      <c r="X73" s="36"/>
      <c r="Y73" s="36"/>
      <c r="Z73" s="36"/>
      <c r="AA73" s="36"/>
      <c r="AB73" s="36"/>
      <c r="AC73" s="36"/>
      <c r="AD73" s="36"/>
      <c r="AE73" s="36"/>
    </row>
    <row r="74" spans="1:31" s="2" customFormat="1" ht="24.95" customHeight="1">
      <c r="A74" s="36"/>
      <c r="B74" s="37"/>
      <c r="C74" s="25" t="s">
        <v>125</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6.95" customHeight="1">
      <c r="A75" s="36"/>
      <c r="B75" s="37"/>
      <c r="C75" s="38"/>
      <c r="D75" s="38"/>
      <c r="E75" s="38"/>
      <c r="F75" s="38"/>
      <c r="G75" s="38"/>
      <c r="H75" s="38"/>
      <c r="I75" s="38"/>
      <c r="J75" s="38"/>
      <c r="K75" s="38"/>
      <c r="L75" s="108"/>
      <c r="S75" s="36"/>
      <c r="T75" s="36"/>
      <c r="U75" s="36"/>
      <c r="V75" s="36"/>
      <c r="W75" s="36"/>
      <c r="X75" s="36"/>
      <c r="Y75" s="36"/>
      <c r="Z75" s="36"/>
      <c r="AA75" s="36"/>
      <c r="AB75" s="36"/>
      <c r="AC75" s="36"/>
      <c r="AD75" s="36"/>
      <c r="AE75" s="36"/>
    </row>
    <row r="76" spans="1:31" s="2" customFormat="1" ht="12" customHeight="1">
      <c r="A76" s="36"/>
      <c r="B76" s="37"/>
      <c r="C76" s="31" t="s">
        <v>16</v>
      </c>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6.5" customHeight="1">
      <c r="A77" s="36"/>
      <c r="B77" s="37"/>
      <c r="C77" s="38"/>
      <c r="D77" s="38"/>
      <c r="E77" s="386" t="str">
        <f>E7</f>
        <v>Aquacentrum střecha</v>
      </c>
      <c r="F77" s="387"/>
      <c r="G77" s="387"/>
      <c r="H77" s="387"/>
      <c r="I77" s="38"/>
      <c r="J77" s="38"/>
      <c r="K77" s="38"/>
      <c r="L77" s="108"/>
      <c r="S77" s="36"/>
      <c r="T77" s="36"/>
      <c r="U77" s="36"/>
      <c r="V77" s="36"/>
      <c r="W77" s="36"/>
      <c r="X77" s="36"/>
      <c r="Y77" s="36"/>
      <c r="Z77" s="36"/>
      <c r="AA77" s="36"/>
      <c r="AB77" s="36"/>
      <c r="AC77" s="36"/>
      <c r="AD77" s="36"/>
      <c r="AE77" s="36"/>
    </row>
    <row r="78" spans="1:31" s="2" customFormat="1" ht="12" customHeight="1">
      <c r="A78" s="36"/>
      <c r="B78" s="37"/>
      <c r="C78" s="31" t="s">
        <v>108</v>
      </c>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6.5" customHeight="1">
      <c r="A79" s="36"/>
      <c r="B79" s="37"/>
      <c r="C79" s="38"/>
      <c r="D79" s="38"/>
      <c r="E79" s="339" t="str">
        <f>E9</f>
        <v>08 - Objekt D rekonstrukce</v>
      </c>
      <c r="F79" s="388"/>
      <c r="G79" s="388"/>
      <c r="H79" s="388"/>
      <c r="I79" s="38"/>
      <c r="J79" s="38"/>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21</v>
      </c>
      <c r="D81" s="38"/>
      <c r="E81" s="38"/>
      <c r="F81" s="29" t="str">
        <f>F12</f>
        <v xml:space="preserve"> </v>
      </c>
      <c r="G81" s="38"/>
      <c r="H81" s="38"/>
      <c r="I81" s="31" t="s">
        <v>23</v>
      </c>
      <c r="J81" s="61" t="str">
        <f>IF(J12="","",J12)</f>
        <v>16. 1. 2021</v>
      </c>
      <c r="K81" s="38"/>
      <c r="L81" s="108"/>
      <c r="S81" s="36"/>
      <c r="T81" s="36"/>
      <c r="U81" s="36"/>
      <c r="V81" s="36"/>
      <c r="W81" s="36"/>
      <c r="X81" s="36"/>
      <c r="Y81" s="36"/>
      <c r="Z81" s="36"/>
      <c r="AA81" s="36"/>
      <c r="AB81" s="36"/>
      <c r="AC81" s="36"/>
      <c r="AD81" s="36"/>
      <c r="AE81" s="36"/>
    </row>
    <row r="82" spans="1:65" s="2" customFormat="1" ht="6.95" customHeight="1">
      <c r="A82" s="36"/>
      <c r="B82" s="37"/>
      <c r="C82" s="38"/>
      <c r="D82" s="38"/>
      <c r="E82" s="38"/>
      <c r="F82" s="38"/>
      <c r="G82" s="38"/>
      <c r="H82" s="38"/>
      <c r="I82" s="38"/>
      <c r="J82" s="38"/>
      <c r="K82" s="38"/>
      <c r="L82" s="108"/>
      <c r="S82" s="36"/>
      <c r="T82" s="36"/>
      <c r="U82" s="36"/>
      <c r="V82" s="36"/>
      <c r="W82" s="36"/>
      <c r="X82" s="36"/>
      <c r="Y82" s="36"/>
      <c r="Z82" s="36"/>
      <c r="AA82" s="36"/>
      <c r="AB82" s="36"/>
      <c r="AC82" s="36"/>
      <c r="AD82" s="36"/>
      <c r="AE82" s="36"/>
    </row>
    <row r="83" spans="1:65" s="2" customFormat="1" ht="15.2" customHeight="1">
      <c r="A83" s="36"/>
      <c r="B83" s="37"/>
      <c r="C83" s="31" t="s">
        <v>25</v>
      </c>
      <c r="D83" s="38"/>
      <c r="E83" s="38"/>
      <c r="F83" s="29" t="str">
        <f>E15</f>
        <v xml:space="preserve"> </v>
      </c>
      <c r="G83" s="38"/>
      <c r="H83" s="38"/>
      <c r="I83" s="31" t="s">
        <v>30</v>
      </c>
      <c r="J83" s="34" t="str">
        <f>E21</f>
        <v xml:space="preserve"> </v>
      </c>
      <c r="K83" s="38"/>
      <c r="L83" s="108"/>
      <c r="S83" s="36"/>
      <c r="T83" s="36"/>
      <c r="U83" s="36"/>
      <c r="V83" s="36"/>
      <c r="W83" s="36"/>
      <c r="X83" s="36"/>
      <c r="Y83" s="36"/>
      <c r="Z83" s="36"/>
      <c r="AA83" s="36"/>
      <c r="AB83" s="36"/>
      <c r="AC83" s="36"/>
      <c r="AD83" s="36"/>
      <c r="AE83" s="36"/>
    </row>
    <row r="84" spans="1:65" s="2" customFormat="1" ht="25.7" customHeight="1">
      <c r="A84" s="36"/>
      <c r="B84" s="37"/>
      <c r="C84" s="31" t="s">
        <v>28</v>
      </c>
      <c r="D84" s="38"/>
      <c r="E84" s="38"/>
      <c r="F84" s="29" t="str">
        <f>IF(E18="","",E18)</f>
        <v>Vyplň údaj</v>
      </c>
      <c r="G84" s="38"/>
      <c r="H84" s="38"/>
      <c r="I84" s="31" t="s">
        <v>32</v>
      </c>
      <c r="J84" s="34" t="str">
        <f>E24</f>
        <v>STAVEBNÍ ROZPOČTY s.r.o.</v>
      </c>
      <c r="K84" s="38"/>
      <c r="L84" s="108"/>
      <c r="S84" s="36"/>
      <c r="T84" s="36"/>
      <c r="U84" s="36"/>
      <c r="V84" s="36"/>
      <c r="W84" s="36"/>
      <c r="X84" s="36"/>
      <c r="Y84" s="36"/>
      <c r="Z84" s="36"/>
      <c r="AA84" s="36"/>
      <c r="AB84" s="36"/>
      <c r="AC84" s="36"/>
      <c r="AD84" s="36"/>
      <c r="AE84" s="36"/>
    </row>
    <row r="85" spans="1:65" s="2" customFormat="1" ht="10.3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11" customFormat="1" ht="29.25" customHeight="1">
      <c r="A86" s="148"/>
      <c r="B86" s="149"/>
      <c r="C86" s="150" t="s">
        <v>126</v>
      </c>
      <c r="D86" s="151" t="s">
        <v>57</v>
      </c>
      <c r="E86" s="151" t="s">
        <v>53</v>
      </c>
      <c r="F86" s="151" t="s">
        <v>54</v>
      </c>
      <c r="G86" s="151" t="s">
        <v>127</v>
      </c>
      <c r="H86" s="151" t="s">
        <v>128</v>
      </c>
      <c r="I86" s="151" t="s">
        <v>129</v>
      </c>
      <c r="J86" s="151" t="s">
        <v>112</v>
      </c>
      <c r="K86" s="152" t="s">
        <v>130</v>
      </c>
      <c r="L86" s="153"/>
      <c r="M86" s="70" t="s">
        <v>19</v>
      </c>
      <c r="N86" s="71" t="s">
        <v>42</v>
      </c>
      <c r="O86" s="71" t="s">
        <v>131</v>
      </c>
      <c r="P86" s="71" t="s">
        <v>132</v>
      </c>
      <c r="Q86" s="71" t="s">
        <v>133</v>
      </c>
      <c r="R86" s="71" t="s">
        <v>134</v>
      </c>
      <c r="S86" s="71" t="s">
        <v>135</v>
      </c>
      <c r="T86" s="72" t="s">
        <v>136</v>
      </c>
      <c r="U86" s="148"/>
      <c r="V86" s="148"/>
      <c r="W86" s="148"/>
      <c r="X86" s="148"/>
      <c r="Y86" s="148"/>
      <c r="Z86" s="148"/>
      <c r="AA86" s="148"/>
      <c r="AB86" s="148"/>
      <c r="AC86" s="148"/>
      <c r="AD86" s="148"/>
      <c r="AE86" s="148"/>
    </row>
    <row r="87" spans="1:65" s="2" customFormat="1" ht="22.9" customHeight="1">
      <c r="A87" s="36"/>
      <c r="B87" s="37"/>
      <c r="C87" s="77" t="s">
        <v>137</v>
      </c>
      <c r="D87" s="38"/>
      <c r="E87" s="38"/>
      <c r="F87" s="38"/>
      <c r="G87" s="38"/>
      <c r="H87" s="38"/>
      <c r="I87" s="38"/>
      <c r="J87" s="154">
        <f>BK87</f>
        <v>0</v>
      </c>
      <c r="K87" s="38"/>
      <c r="L87" s="41"/>
      <c r="M87" s="73"/>
      <c r="N87" s="155"/>
      <c r="O87" s="74"/>
      <c r="P87" s="156">
        <f>P88+P98</f>
        <v>0</v>
      </c>
      <c r="Q87" s="74"/>
      <c r="R87" s="156">
        <f>R88+R98</f>
        <v>37.631459820000003</v>
      </c>
      <c r="S87" s="74"/>
      <c r="T87" s="157">
        <f>T88+T98</f>
        <v>0</v>
      </c>
      <c r="U87" s="36"/>
      <c r="V87" s="36"/>
      <c r="W87" s="36"/>
      <c r="X87" s="36"/>
      <c r="Y87" s="36"/>
      <c r="Z87" s="36"/>
      <c r="AA87" s="36"/>
      <c r="AB87" s="36"/>
      <c r="AC87" s="36"/>
      <c r="AD87" s="36"/>
      <c r="AE87" s="36"/>
      <c r="AT87" s="19" t="s">
        <v>71</v>
      </c>
      <c r="AU87" s="19" t="s">
        <v>113</v>
      </c>
      <c r="BK87" s="158">
        <f>BK88+BK98</f>
        <v>0</v>
      </c>
    </row>
    <row r="88" spans="1:65" s="12" customFormat="1" ht="25.9" customHeight="1">
      <c r="B88" s="159"/>
      <c r="C88" s="160"/>
      <c r="D88" s="161" t="s">
        <v>71</v>
      </c>
      <c r="E88" s="162" t="s">
        <v>140</v>
      </c>
      <c r="F88" s="162" t="s">
        <v>141</v>
      </c>
      <c r="G88" s="160"/>
      <c r="H88" s="160"/>
      <c r="I88" s="163"/>
      <c r="J88" s="164">
        <f>BK88</f>
        <v>0</v>
      </c>
      <c r="K88" s="160"/>
      <c r="L88" s="165"/>
      <c r="M88" s="166"/>
      <c r="N88" s="167"/>
      <c r="O88" s="167"/>
      <c r="P88" s="168">
        <f>P89+P94</f>
        <v>0</v>
      </c>
      <c r="Q88" s="167"/>
      <c r="R88" s="168">
        <f>R89+R94</f>
        <v>0.94038480000000002</v>
      </c>
      <c r="S88" s="167"/>
      <c r="T88" s="169">
        <f>T89+T94</f>
        <v>0</v>
      </c>
      <c r="AR88" s="170" t="s">
        <v>80</v>
      </c>
      <c r="AT88" s="171" t="s">
        <v>71</v>
      </c>
      <c r="AU88" s="171" t="s">
        <v>72</v>
      </c>
      <c r="AY88" s="170" t="s">
        <v>139</v>
      </c>
      <c r="BK88" s="172">
        <f>BK89+BK94</f>
        <v>0</v>
      </c>
    </row>
    <row r="89" spans="1:65" s="12" customFormat="1" ht="22.9" customHeight="1">
      <c r="B89" s="159"/>
      <c r="C89" s="160"/>
      <c r="D89" s="161" t="s">
        <v>71</v>
      </c>
      <c r="E89" s="173" t="s">
        <v>181</v>
      </c>
      <c r="F89" s="173" t="s">
        <v>369</v>
      </c>
      <c r="G89" s="160"/>
      <c r="H89" s="160"/>
      <c r="I89" s="163"/>
      <c r="J89" s="174">
        <f>BK89</f>
        <v>0</v>
      </c>
      <c r="K89" s="160"/>
      <c r="L89" s="165"/>
      <c r="M89" s="166"/>
      <c r="N89" s="167"/>
      <c r="O89" s="167"/>
      <c r="P89" s="168">
        <f>SUM(P90:P93)</f>
        <v>0</v>
      </c>
      <c r="Q89" s="167"/>
      <c r="R89" s="168">
        <f>SUM(R90:R93)</f>
        <v>0.94038480000000002</v>
      </c>
      <c r="S89" s="167"/>
      <c r="T89" s="169">
        <f>SUM(T90:T93)</f>
        <v>0</v>
      </c>
      <c r="AR89" s="170" t="s">
        <v>80</v>
      </c>
      <c r="AT89" s="171" t="s">
        <v>71</v>
      </c>
      <c r="AU89" s="171" t="s">
        <v>80</v>
      </c>
      <c r="AY89" s="170" t="s">
        <v>139</v>
      </c>
      <c r="BK89" s="172">
        <f>SUM(BK90:BK93)</f>
        <v>0</v>
      </c>
    </row>
    <row r="90" spans="1:65" s="2" customFormat="1" ht="14.45" customHeight="1">
      <c r="A90" s="36"/>
      <c r="B90" s="37"/>
      <c r="C90" s="175" t="s">
        <v>80</v>
      </c>
      <c r="D90" s="175" t="s">
        <v>142</v>
      </c>
      <c r="E90" s="176" t="s">
        <v>743</v>
      </c>
      <c r="F90" s="177" t="s">
        <v>744</v>
      </c>
      <c r="G90" s="178" t="s">
        <v>145</v>
      </c>
      <c r="H90" s="179">
        <v>24.76</v>
      </c>
      <c r="I90" s="180"/>
      <c r="J90" s="181">
        <f>ROUND(I90*H90,2)</f>
        <v>0</v>
      </c>
      <c r="K90" s="177" t="s">
        <v>146</v>
      </c>
      <c r="L90" s="41"/>
      <c r="M90" s="182" t="s">
        <v>19</v>
      </c>
      <c r="N90" s="183" t="s">
        <v>43</v>
      </c>
      <c r="O90" s="66"/>
      <c r="P90" s="184">
        <f>O90*H90</f>
        <v>0</v>
      </c>
      <c r="Q90" s="184">
        <v>3.798E-2</v>
      </c>
      <c r="R90" s="184">
        <f>Q90*H90</f>
        <v>0.94038480000000002</v>
      </c>
      <c r="S90" s="184">
        <v>0</v>
      </c>
      <c r="T90" s="185">
        <f>S90*H90</f>
        <v>0</v>
      </c>
      <c r="U90" s="36"/>
      <c r="V90" s="36"/>
      <c r="W90" s="36"/>
      <c r="X90" s="36"/>
      <c r="Y90" s="36"/>
      <c r="Z90" s="36"/>
      <c r="AA90" s="36"/>
      <c r="AB90" s="36"/>
      <c r="AC90" s="36"/>
      <c r="AD90" s="36"/>
      <c r="AE90" s="36"/>
      <c r="AR90" s="186" t="s">
        <v>147</v>
      </c>
      <c r="AT90" s="186" t="s">
        <v>142</v>
      </c>
      <c r="AU90" s="186" t="s">
        <v>82</v>
      </c>
      <c r="AY90" s="19" t="s">
        <v>139</v>
      </c>
      <c r="BE90" s="187">
        <f>IF(N90="základní",J90,0)</f>
        <v>0</v>
      </c>
      <c r="BF90" s="187">
        <f>IF(N90="snížená",J90,0)</f>
        <v>0</v>
      </c>
      <c r="BG90" s="187">
        <f>IF(N90="zákl. přenesená",J90,0)</f>
        <v>0</v>
      </c>
      <c r="BH90" s="187">
        <f>IF(N90="sníž. přenesená",J90,0)</f>
        <v>0</v>
      </c>
      <c r="BI90" s="187">
        <f>IF(N90="nulová",J90,0)</f>
        <v>0</v>
      </c>
      <c r="BJ90" s="19" t="s">
        <v>80</v>
      </c>
      <c r="BK90" s="187">
        <f>ROUND(I90*H90,2)</f>
        <v>0</v>
      </c>
      <c r="BL90" s="19" t="s">
        <v>147</v>
      </c>
      <c r="BM90" s="186" t="s">
        <v>1157</v>
      </c>
    </row>
    <row r="91" spans="1:65" s="2" customFormat="1" ht="11.25">
      <c r="A91" s="36"/>
      <c r="B91" s="37"/>
      <c r="C91" s="38"/>
      <c r="D91" s="188" t="s">
        <v>149</v>
      </c>
      <c r="E91" s="38"/>
      <c r="F91" s="189" t="s">
        <v>746</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149</v>
      </c>
      <c r="AU91" s="19" t="s">
        <v>82</v>
      </c>
    </row>
    <row r="92" spans="1:65" s="13" customFormat="1" ht="11.25">
      <c r="B92" s="194"/>
      <c r="C92" s="195"/>
      <c r="D92" s="188" t="s">
        <v>153</v>
      </c>
      <c r="E92" s="196" t="s">
        <v>19</v>
      </c>
      <c r="F92" s="197" t="s">
        <v>1158</v>
      </c>
      <c r="G92" s="195"/>
      <c r="H92" s="198">
        <v>24.76</v>
      </c>
      <c r="I92" s="199"/>
      <c r="J92" s="195"/>
      <c r="K92" s="195"/>
      <c r="L92" s="200"/>
      <c r="M92" s="201"/>
      <c r="N92" s="202"/>
      <c r="O92" s="202"/>
      <c r="P92" s="202"/>
      <c r="Q92" s="202"/>
      <c r="R92" s="202"/>
      <c r="S92" s="202"/>
      <c r="T92" s="203"/>
      <c r="AT92" s="204" t="s">
        <v>153</v>
      </c>
      <c r="AU92" s="204" t="s">
        <v>82</v>
      </c>
      <c r="AV92" s="13" t="s">
        <v>82</v>
      </c>
      <c r="AW92" s="13" t="s">
        <v>31</v>
      </c>
      <c r="AX92" s="13" t="s">
        <v>72</v>
      </c>
      <c r="AY92" s="204" t="s">
        <v>139</v>
      </c>
    </row>
    <row r="93" spans="1:65" s="14" customFormat="1" ht="11.25">
      <c r="B93" s="205"/>
      <c r="C93" s="206"/>
      <c r="D93" s="188" t="s">
        <v>153</v>
      </c>
      <c r="E93" s="207" t="s">
        <v>19</v>
      </c>
      <c r="F93" s="208" t="s">
        <v>188</v>
      </c>
      <c r="G93" s="206"/>
      <c r="H93" s="209">
        <v>24.76</v>
      </c>
      <c r="I93" s="210"/>
      <c r="J93" s="206"/>
      <c r="K93" s="206"/>
      <c r="L93" s="211"/>
      <c r="M93" s="212"/>
      <c r="N93" s="213"/>
      <c r="O93" s="213"/>
      <c r="P93" s="213"/>
      <c r="Q93" s="213"/>
      <c r="R93" s="213"/>
      <c r="S93" s="213"/>
      <c r="T93" s="214"/>
      <c r="AT93" s="215" t="s">
        <v>153</v>
      </c>
      <c r="AU93" s="215" t="s">
        <v>82</v>
      </c>
      <c r="AV93" s="14" t="s">
        <v>147</v>
      </c>
      <c r="AW93" s="14" t="s">
        <v>31</v>
      </c>
      <c r="AX93" s="14" t="s">
        <v>80</v>
      </c>
      <c r="AY93" s="215" t="s">
        <v>139</v>
      </c>
    </row>
    <row r="94" spans="1:65" s="12" customFormat="1" ht="22.9" customHeight="1">
      <c r="B94" s="159"/>
      <c r="C94" s="160"/>
      <c r="D94" s="161" t="s">
        <v>71</v>
      </c>
      <c r="E94" s="173" t="s">
        <v>401</v>
      </c>
      <c r="F94" s="173" t="s">
        <v>402</v>
      </c>
      <c r="G94" s="160"/>
      <c r="H94" s="160"/>
      <c r="I94" s="163"/>
      <c r="J94" s="174">
        <f>BK94</f>
        <v>0</v>
      </c>
      <c r="K94" s="160"/>
      <c r="L94" s="165"/>
      <c r="M94" s="166"/>
      <c r="N94" s="167"/>
      <c r="O94" s="167"/>
      <c r="P94" s="168">
        <f>SUM(P95:P97)</f>
        <v>0</v>
      </c>
      <c r="Q94" s="167"/>
      <c r="R94" s="168">
        <f>SUM(R95:R97)</f>
        <v>0</v>
      </c>
      <c r="S94" s="167"/>
      <c r="T94" s="169">
        <f>SUM(T95:T97)</f>
        <v>0</v>
      </c>
      <c r="AR94" s="170" t="s">
        <v>80</v>
      </c>
      <c r="AT94" s="171" t="s">
        <v>71</v>
      </c>
      <c r="AU94" s="171" t="s">
        <v>80</v>
      </c>
      <c r="AY94" s="170" t="s">
        <v>139</v>
      </c>
      <c r="BK94" s="172">
        <f>SUM(BK95:BK97)</f>
        <v>0</v>
      </c>
    </row>
    <row r="95" spans="1:65" s="2" customFormat="1" ht="14.45" customHeight="1">
      <c r="A95" s="36"/>
      <c r="B95" s="37"/>
      <c r="C95" s="175" t="s">
        <v>82</v>
      </c>
      <c r="D95" s="175" t="s">
        <v>142</v>
      </c>
      <c r="E95" s="176" t="s">
        <v>403</v>
      </c>
      <c r="F95" s="177" t="s">
        <v>404</v>
      </c>
      <c r="G95" s="178" t="s">
        <v>171</v>
      </c>
      <c r="H95" s="179">
        <v>0.94</v>
      </c>
      <c r="I95" s="180"/>
      <c r="J95" s="181">
        <f>ROUND(I95*H95,2)</f>
        <v>0</v>
      </c>
      <c r="K95" s="177" t="s">
        <v>146</v>
      </c>
      <c r="L95" s="41"/>
      <c r="M95" s="182" t="s">
        <v>19</v>
      </c>
      <c r="N95" s="183" t="s">
        <v>43</v>
      </c>
      <c r="O95" s="66"/>
      <c r="P95" s="184">
        <f>O95*H95</f>
        <v>0</v>
      </c>
      <c r="Q95" s="184">
        <v>0</v>
      </c>
      <c r="R95" s="184">
        <f>Q95*H95</f>
        <v>0</v>
      </c>
      <c r="S95" s="184">
        <v>0</v>
      </c>
      <c r="T95" s="185">
        <f>S95*H95</f>
        <v>0</v>
      </c>
      <c r="U95" s="36"/>
      <c r="V95" s="36"/>
      <c r="W95" s="36"/>
      <c r="X95" s="36"/>
      <c r="Y95" s="36"/>
      <c r="Z95" s="36"/>
      <c r="AA95" s="36"/>
      <c r="AB95" s="36"/>
      <c r="AC95" s="36"/>
      <c r="AD95" s="36"/>
      <c r="AE95" s="36"/>
      <c r="AR95" s="186" t="s">
        <v>147</v>
      </c>
      <c r="AT95" s="186" t="s">
        <v>142</v>
      </c>
      <c r="AU95" s="186" t="s">
        <v>82</v>
      </c>
      <c r="AY95" s="19" t="s">
        <v>139</v>
      </c>
      <c r="BE95" s="187">
        <f>IF(N95="základní",J95,0)</f>
        <v>0</v>
      </c>
      <c r="BF95" s="187">
        <f>IF(N95="snížená",J95,0)</f>
        <v>0</v>
      </c>
      <c r="BG95" s="187">
        <f>IF(N95="zákl. přenesená",J95,0)</f>
        <v>0</v>
      </c>
      <c r="BH95" s="187">
        <f>IF(N95="sníž. přenesená",J95,0)</f>
        <v>0</v>
      </c>
      <c r="BI95" s="187">
        <f>IF(N95="nulová",J95,0)</f>
        <v>0</v>
      </c>
      <c r="BJ95" s="19" t="s">
        <v>80</v>
      </c>
      <c r="BK95" s="187">
        <f>ROUND(I95*H95,2)</f>
        <v>0</v>
      </c>
      <c r="BL95" s="19" t="s">
        <v>147</v>
      </c>
      <c r="BM95" s="186" t="s">
        <v>1159</v>
      </c>
    </row>
    <row r="96" spans="1:65" s="2" customFormat="1" ht="19.5">
      <c r="A96" s="36"/>
      <c r="B96" s="37"/>
      <c r="C96" s="38"/>
      <c r="D96" s="188" t="s">
        <v>149</v>
      </c>
      <c r="E96" s="38"/>
      <c r="F96" s="189" t="s">
        <v>406</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149</v>
      </c>
      <c r="AU96" s="19" t="s">
        <v>82</v>
      </c>
    </row>
    <row r="97" spans="1:65" s="2" customFormat="1" ht="58.5">
      <c r="A97" s="36"/>
      <c r="B97" s="37"/>
      <c r="C97" s="38"/>
      <c r="D97" s="188" t="s">
        <v>151</v>
      </c>
      <c r="E97" s="38"/>
      <c r="F97" s="193" t="s">
        <v>407</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151</v>
      </c>
      <c r="AU97" s="19" t="s">
        <v>82</v>
      </c>
    </row>
    <row r="98" spans="1:65" s="12" customFormat="1" ht="25.9" customHeight="1">
      <c r="B98" s="159"/>
      <c r="C98" s="160"/>
      <c r="D98" s="161" t="s">
        <v>71</v>
      </c>
      <c r="E98" s="162" t="s">
        <v>199</v>
      </c>
      <c r="F98" s="162" t="s">
        <v>200</v>
      </c>
      <c r="G98" s="160"/>
      <c r="H98" s="160"/>
      <c r="I98" s="163"/>
      <c r="J98" s="164">
        <f>BK98</f>
        <v>0</v>
      </c>
      <c r="K98" s="160"/>
      <c r="L98" s="165"/>
      <c r="M98" s="166"/>
      <c r="N98" s="167"/>
      <c r="O98" s="167"/>
      <c r="P98" s="168">
        <f>P99+P175+P232+P248</f>
        <v>0</v>
      </c>
      <c r="Q98" s="167"/>
      <c r="R98" s="168">
        <f>R99+R175+R232+R248</f>
        <v>36.691075020000007</v>
      </c>
      <c r="S98" s="167"/>
      <c r="T98" s="169">
        <f>T99+T175+T232+T248</f>
        <v>0</v>
      </c>
      <c r="AR98" s="170" t="s">
        <v>82</v>
      </c>
      <c r="AT98" s="171" t="s">
        <v>71</v>
      </c>
      <c r="AU98" s="171" t="s">
        <v>72</v>
      </c>
      <c r="AY98" s="170" t="s">
        <v>139</v>
      </c>
      <c r="BK98" s="172">
        <f>BK99+BK175+BK232+BK248</f>
        <v>0</v>
      </c>
    </row>
    <row r="99" spans="1:65" s="12" customFormat="1" ht="22.9" customHeight="1">
      <c r="B99" s="159"/>
      <c r="C99" s="160"/>
      <c r="D99" s="161" t="s">
        <v>71</v>
      </c>
      <c r="E99" s="173" t="s">
        <v>201</v>
      </c>
      <c r="F99" s="173" t="s">
        <v>202</v>
      </c>
      <c r="G99" s="160"/>
      <c r="H99" s="160"/>
      <c r="I99" s="163"/>
      <c r="J99" s="174">
        <f>BK99</f>
        <v>0</v>
      </c>
      <c r="K99" s="160"/>
      <c r="L99" s="165"/>
      <c r="M99" s="166"/>
      <c r="N99" s="167"/>
      <c r="O99" s="167"/>
      <c r="P99" s="168">
        <f>SUM(P100:P174)</f>
        <v>0</v>
      </c>
      <c r="Q99" s="167"/>
      <c r="R99" s="168">
        <f>SUM(R100:R174)</f>
        <v>6.1557693499999999</v>
      </c>
      <c r="S99" s="167"/>
      <c r="T99" s="169">
        <f>SUM(T100:T174)</f>
        <v>0</v>
      </c>
      <c r="AR99" s="170" t="s">
        <v>82</v>
      </c>
      <c r="AT99" s="171" t="s">
        <v>71</v>
      </c>
      <c r="AU99" s="171" t="s">
        <v>80</v>
      </c>
      <c r="AY99" s="170" t="s">
        <v>139</v>
      </c>
      <c r="BK99" s="172">
        <f>SUM(BK100:BK174)</f>
        <v>0</v>
      </c>
    </row>
    <row r="100" spans="1:65" s="2" customFormat="1" ht="14.45" customHeight="1">
      <c r="A100" s="36"/>
      <c r="B100" s="37"/>
      <c r="C100" s="175" t="s">
        <v>163</v>
      </c>
      <c r="D100" s="175" t="s">
        <v>142</v>
      </c>
      <c r="E100" s="176" t="s">
        <v>408</v>
      </c>
      <c r="F100" s="177" t="s">
        <v>409</v>
      </c>
      <c r="G100" s="178" t="s">
        <v>145</v>
      </c>
      <c r="H100" s="179">
        <v>586.01</v>
      </c>
      <c r="I100" s="180"/>
      <c r="J100" s="181">
        <f>ROUND(I100*H100,2)</f>
        <v>0</v>
      </c>
      <c r="K100" s="177" t="s">
        <v>146</v>
      </c>
      <c r="L100" s="41"/>
      <c r="M100" s="182" t="s">
        <v>19</v>
      </c>
      <c r="N100" s="183" t="s">
        <v>43</v>
      </c>
      <c r="O100" s="66"/>
      <c r="P100" s="184">
        <f>O100*H100</f>
        <v>0</v>
      </c>
      <c r="Q100" s="184">
        <v>0</v>
      </c>
      <c r="R100" s="184">
        <f>Q100*H100</f>
        <v>0</v>
      </c>
      <c r="S100" s="184">
        <v>0</v>
      </c>
      <c r="T100" s="185">
        <f>S100*H100</f>
        <v>0</v>
      </c>
      <c r="U100" s="36"/>
      <c r="V100" s="36"/>
      <c r="W100" s="36"/>
      <c r="X100" s="36"/>
      <c r="Y100" s="36"/>
      <c r="Z100" s="36"/>
      <c r="AA100" s="36"/>
      <c r="AB100" s="36"/>
      <c r="AC100" s="36"/>
      <c r="AD100" s="36"/>
      <c r="AE100" s="36"/>
      <c r="AR100" s="186" t="s">
        <v>206</v>
      </c>
      <c r="AT100" s="186" t="s">
        <v>142</v>
      </c>
      <c r="AU100" s="186" t="s">
        <v>82</v>
      </c>
      <c r="AY100" s="19" t="s">
        <v>139</v>
      </c>
      <c r="BE100" s="187">
        <f>IF(N100="základní",J100,0)</f>
        <v>0</v>
      </c>
      <c r="BF100" s="187">
        <f>IF(N100="snížená",J100,0)</f>
        <v>0</v>
      </c>
      <c r="BG100" s="187">
        <f>IF(N100="zákl. přenesená",J100,0)</f>
        <v>0</v>
      </c>
      <c r="BH100" s="187">
        <f>IF(N100="sníž. přenesená",J100,0)</f>
        <v>0</v>
      </c>
      <c r="BI100" s="187">
        <f>IF(N100="nulová",J100,0)</f>
        <v>0</v>
      </c>
      <c r="BJ100" s="19" t="s">
        <v>80</v>
      </c>
      <c r="BK100" s="187">
        <f>ROUND(I100*H100,2)</f>
        <v>0</v>
      </c>
      <c r="BL100" s="19" t="s">
        <v>206</v>
      </c>
      <c r="BM100" s="186" t="s">
        <v>1160</v>
      </c>
    </row>
    <row r="101" spans="1:65" s="2" customFormat="1" ht="11.25">
      <c r="A101" s="36"/>
      <c r="B101" s="37"/>
      <c r="C101" s="38"/>
      <c r="D101" s="188" t="s">
        <v>149</v>
      </c>
      <c r="E101" s="38"/>
      <c r="F101" s="189" t="s">
        <v>411</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149</v>
      </c>
      <c r="AU101" s="19" t="s">
        <v>82</v>
      </c>
    </row>
    <row r="102" spans="1:65" s="2" customFormat="1" ht="39">
      <c r="A102" s="36"/>
      <c r="B102" s="37"/>
      <c r="C102" s="38"/>
      <c r="D102" s="188" t="s">
        <v>151</v>
      </c>
      <c r="E102" s="38"/>
      <c r="F102" s="193" t="s">
        <v>412</v>
      </c>
      <c r="G102" s="38"/>
      <c r="H102" s="38"/>
      <c r="I102" s="190"/>
      <c r="J102" s="38"/>
      <c r="K102" s="38"/>
      <c r="L102" s="41"/>
      <c r="M102" s="191"/>
      <c r="N102" s="192"/>
      <c r="O102" s="66"/>
      <c r="P102" s="66"/>
      <c r="Q102" s="66"/>
      <c r="R102" s="66"/>
      <c r="S102" s="66"/>
      <c r="T102" s="67"/>
      <c r="U102" s="36"/>
      <c r="V102" s="36"/>
      <c r="W102" s="36"/>
      <c r="X102" s="36"/>
      <c r="Y102" s="36"/>
      <c r="Z102" s="36"/>
      <c r="AA102" s="36"/>
      <c r="AB102" s="36"/>
      <c r="AC102" s="36"/>
      <c r="AD102" s="36"/>
      <c r="AE102" s="36"/>
      <c r="AT102" s="19" t="s">
        <v>151</v>
      </c>
      <c r="AU102" s="19" t="s">
        <v>82</v>
      </c>
    </row>
    <row r="103" spans="1:65" s="13" customFormat="1" ht="11.25">
      <c r="B103" s="194"/>
      <c r="C103" s="195"/>
      <c r="D103" s="188" t="s">
        <v>153</v>
      </c>
      <c r="E103" s="196" t="s">
        <v>19</v>
      </c>
      <c r="F103" s="197" t="s">
        <v>1127</v>
      </c>
      <c r="G103" s="195"/>
      <c r="H103" s="198">
        <v>586.01</v>
      </c>
      <c r="I103" s="199"/>
      <c r="J103" s="195"/>
      <c r="K103" s="195"/>
      <c r="L103" s="200"/>
      <c r="M103" s="201"/>
      <c r="N103" s="202"/>
      <c r="O103" s="202"/>
      <c r="P103" s="202"/>
      <c r="Q103" s="202"/>
      <c r="R103" s="202"/>
      <c r="S103" s="202"/>
      <c r="T103" s="203"/>
      <c r="AT103" s="204" t="s">
        <v>153</v>
      </c>
      <c r="AU103" s="204" t="s">
        <v>82</v>
      </c>
      <c r="AV103" s="13" t="s">
        <v>82</v>
      </c>
      <c r="AW103" s="13" t="s">
        <v>31</v>
      </c>
      <c r="AX103" s="13" t="s">
        <v>72</v>
      </c>
      <c r="AY103" s="204" t="s">
        <v>139</v>
      </c>
    </row>
    <row r="104" spans="1:65" s="14" customFormat="1" ht="11.25">
      <c r="B104" s="205"/>
      <c r="C104" s="206"/>
      <c r="D104" s="188" t="s">
        <v>153</v>
      </c>
      <c r="E104" s="207" t="s">
        <v>19</v>
      </c>
      <c r="F104" s="208" t="s">
        <v>188</v>
      </c>
      <c r="G104" s="206"/>
      <c r="H104" s="209">
        <v>586.01</v>
      </c>
      <c r="I104" s="210"/>
      <c r="J104" s="206"/>
      <c r="K104" s="206"/>
      <c r="L104" s="211"/>
      <c r="M104" s="212"/>
      <c r="N104" s="213"/>
      <c r="O104" s="213"/>
      <c r="P104" s="213"/>
      <c r="Q104" s="213"/>
      <c r="R104" s="213"/>
      <c r="S104" s="213"/>
      <c r="T104" s="214"/>
      <c r="AT104" s="215" t="s">
        <v>153</v>
      </c>
      <c r="AU104" s="215" t="s">
        <v>82</v>
      </c>
      <c r="AV104" s="14" t="s">
        <v>147</v>
      </c>
      <c r="AW104" s="14" t="s">
        <v>31</v>
      </c>
      <c r="AX104" s="14" t="s">
        <v>80</v>
      </c>
      <c r="AY104" s="215" t="s">
        <v>139</v>
      </c>
    </row>
    <row r="105" spans="1:65" s="2" customFormat="1" ht="14.45" customHeight="1">
      <c r="A105" s="36"/>
      <c r="B105" s="37"/>
      <c r="C105" s="226" t="s">
        <v>147</v>
      </c>
      <c r="D105" s="226" t="s">
        <v>237</v>
      </c>
      <c r="E105" s="227" t="s">
        <v>415</v>
      </c>
      <c r="F105" s="228" t="s">
        <v>416</v>
      </c>
      <c r="G105" s="229" t="s">
        <v>171</v>
      </c>
      <c r="H105" s="230">
        <v>0.17599999999999999</v>
      </c>
      <c r="I105" s="231"/>
      <c r="J105" s="232">
        <f>ROUND(I105*H105,2)</f>
        <v>0</v>
      </c>
      <c r="K105" s="228" t="s">
        <v>146</v>
      </c>
      <c r="L105" s="233"/>
      <c r="M105" s="234" t="s">
        <v>19</v>
      </c>
      <c r="N105" s="235" t="s">
        <v>43</v>
      </c>
      <c r="O105" s="66"/>
      <c r="P105" s="184">
        <f>O105*H105</f>
        <v>0</v>
      </c>
      <c r="Q105" s="184">
        <v>1</v>
      </c>
      <c r="R105" s="184">
        <f>Q105*H105</f>
        <v>0.17599999999999999</v>
      </c>
      <c r="S105" s="184">
        <v>0</v>
      </c>
      <c r="T105" s="185">
        <f>S105*H105</f>
        <v>0</v>
      </c>
      <c r="U105" s="36"/>
      <c r="V105" s="36"/>
      <c r="W105" s="36"/>
      <c r="X105" s="36"/>
      <c r="Y105" s="36"/>
      <c r="Z105" s="36"/>
      <c r="AA105" s="36"/>
      <c r="AB105" s="36"/>
      <c r="AC105" s="36"/>
      <c r="AD105" s="36"/>
      <c r="AE105" s="36"/>
      <c r="AR105" s="186" t="s">
        <v>240</v>
      </c>
      <c r="AT105" s="186" t="s">
        <v>237</v>
      </c>
      <c r="AU105" s="186" t="s">
        <v>82</v>
      </c>
      <c r="AY105" s="19" t="s">
        <v>139</v>
      </c>
      <c r="BE105" s="187">
        <f>IF(N105="základní",J105,0)</f>
        <v>0</v>
      </c>
      <c r="BF105" s="187">
        <f>IF(N105="snížená",J105,0)</f>
        <v>0</v>
      </c>
      <c r="BG105" s="187">
        <f>IF(N105="zákl. přenesená",J105,0)</f>
        <v>0</v>
      </c>
      <c r="BH105" s="187">
        <f>IF(N105="sníž. přenesená",J105,0)</f>
        <v>0</v>
      </c>
      <c r="BI105" s="187">
        <f>IF(N105="nulová",J105,0)</f>
        <v>0</v>
      </c>
      <c r="BJ105" s="19" t="s">
        <v>80</v>
      </c>
      <c r="BK105" s="187">
        <f>ROUND(I105*H105,2)</f>
        <v>0</v>
      </c>
      <c r="BL105" s="19" t="s">
        <v>206</v>
      </c>
      <c r="BM105" s="186" t="s">
        <v>1161</v>
      </c>
    </row>
    <row r="106" spans="1:65" s="2" customFormat="1" ht="11.25">
      <c r="A106" s="36"/>
      <c r="B106" s="37"/>
      <c r="C106" s="38"/>
      <c r="D106" s="188" t="s">
        <v>149</v>
      </c>
      <c r="E106" s="38"/>
      <c r="F106" s="189" t="s">
        <v>416</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149</v>
      </c>
      <c r="AU106" s="19" t="s">
        <v>82</v>
      </c>
    </row>
    <row r="107" spans="1:65" s="13" customFormat="1" ht="11.25">
      <c r="B107" s="194"/>
      <c r="C107" s="195"/>
      <c r="D107" s="188" t="s">
        <v>153</v>
      </c>
      <c r="E107" s="195"/>
      <c r="F107" s="197" t="s">
        <v>1162</v>
      </c>
      <c r="G107" s="195"/>
      <c r="H107" s="198">
        <v>0.17599999999999999</v>
      </c>
      <c r="I107" s="199"/>
      <c r="J107" s="195"/>
      <c r="K107" s="195"/>
      <c r="L107" s="200"/>
      <c r="M107" s="201"/>
      <c r="N107" s="202"/>
      <c r="O107" s="202"/>
      <c r="P107" s="202"/>
      <c r="Q107" s="202"/>
      <c r="R107" s="202"/>
      <c r="S107" s="202"/>
      <c r="T107" s="203"/>
      <c r="AT107" s="204" t="s">
        <v>153</v>
      </c>
      <c r="AU107" s="204" t="s">
        <v>82</v>
      </c>
      <c r="AV107" s="13" t="s">
        <v>82</v>
      </c>
      <c r="AW107" s="13" t="s">
        <v>4</v>
      </c>
      <c r="AX107" s="13" t="s">
        <v>80</v>
      </c>
      <c r="AY107" s="204" t="s">
        <v>139</v>
      </c>
    </row>
    <row r="108" spans="1:65" s="2" customFormat="1" ht="14.45" customHeight="1">
      <c r="A108" s="36"/>
      <c r="B108" s="37"/>
      <c r="C108" s="175" t="s">
        <v>175</v>
      </c>
      <c r="D108" s="175" t="s">
        <v>142</v>
      </c>
      <c r="E108" s="176" t="s">
        <v>419</v>
      </c>
      <c r="F108" s="177" t="s">
        <v>420</v>
      </c>
      <c r="G108" s="178" t="s">
        <v>145</v>
      </c>
      <c r="H108" s="179">
        <v>586.01</v>
      </c>
      <c r="I108" s="180"/>
      <c r="J108" s="181">
        <f>ROUND(I108*H108,2)</f>
        <v>0</v>
      </c>
      <c r="K108" s="177" t="s">
        <v>146</v>
      </c>
      <c r="L108" s="41"/>
      <c r="M108" s="182" t="s">
        <v>19</v>
      </c>
      <c r="N108" s="183" t="s">
        <v>43</v>
      </c>
      <c r="O108" s="66"/>
      <c r="P108" s="184">
        <f>O108*H108</f>
        <v>0</v>
      </c>
      <c r="Q108" s="184">
        <v>8.8000000000000003E-4</v>
      </c>
      <c r="R108" s="184">
        <f>Q108*H108</f>
        <v>0.51568880000000006</v>
      </c>
      <c r="S108" s="184">
        <v>0</v>
      </c>
      <c r="T108" s="185">
        <f>S108*H108</f>
        <v>0</v>
      </c>
      <c r="U108" s="36"/>
      <c r="V108" s="36"/>
      <c r="W108" s="36"/>
      <c r="X108" s="36"/>
      <c r="Y108" s="36"/>
      <c r="Z108" s="36"/>
      <c r="AA108" s="36"/>
      <c r="AB108" s="36"/>
      <c r="AC108" s="36"/>
      <c r="AD108" s="36"/>
      <c r="AE108" s="36"/>
      <c r="AR108" s="186" t="s">
        <v>206</v>
      </c>
      <c r="AT108" s="186" t="s">
        <v>142</v>
      </c>
      <c r="AU108" s="186" t="s">
        <v>82</v>
      </c>
      <c r="AY108" s="19" t="s">
        <v>139</v>
      </c>
      <c r="BE108" s="187">
        <f>IF(N108="základní",J108,0)</f>
        <v>0</v>
      </c>
      <c r="BF108" s="187">
        <f>IF(N108="snížená",J108,0)</f>
        <v>0</v>
      </c>
      <c r="BG108" s="187">
        <f>IF(N108="zákl. přenesená",J108,0)</f>
        <v>0</v>
      </c>
      <c r="BH108" s="187">
        <f>IF(N108="sníž. přenesená",J108,0)</f>
        <v>0</v>
      </c>
      <c r="BI108" s="187">
        <f>IF(N108="nulová",J108,0)</f>
        <v>0</v>
      </c>
      <c r="BJ108" s="19" t="s">
        <v>80</v>
      </c>
      <c r="BK108" s="187">
        <f>ROUND(I108*H108,2)</f>
        <v>0</v>
      </c>
      <c r="BL108" s="19" t="s">
        <v>206</v>
      </c>
      <c r="BM108" s="186" t="s">
        <v>1163</v>
      </c>
    </row>
    <row r="109" spans="1:65" s="2" customFormat="1" ht="11.25">
      <c r="A109" s="36"/>
      <c r="B109" s="37"/>
      <c r="C109" s="38"/>
      <c r="D109" s="188" t="s">
        <v>149</v>
      </c>
      <c r="E109" s="38"/>
      <c r="F109" s="189" t="s">
        <v>422</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149</v>
      </c>
      <c r="AU109" s="19" t="s">
        <v>82</v>
      </c>
    </row>
    <row r="110" spans="1:65" s="2" customFormat="1" ht="39">
      <c r="A110" s="36"/>
      <c r="B110" s="37"/>
      <c r="C110" s="38"/>
      <c r="D110" s="188" t="s">
        <v>151</v>
      </c>
      <c r="E110" s="38"/>
      <c r="F110" s="193" t="s">
        <v>423</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151</v>
      </c>
      <c r="AU110" s="19" t="s">
        <v>82</v>
      </c>
    </row>
    <row r="111" spans="1:65" s="15" customFormat="1" ht="11.25">
      <c r="B111" s="216"/>
      <c r="C111" s="217"/>
      <c r="D111" s="188" t="s">
        <v>153</v>
      </c>
      <c r="E111" s="218" t="s">
        <v>19</v>
      </c>
      <c r="F111" s="219" t="s">
        <v>755</v>
      </c>
      <c r="G111" s="217"/>
      <c r="H111" s="218" t="s">
        <v>19</v>
      </c>
      <c r="I111" s="220"/>
      <c r="J111" s="217"/>
      <c r="K111" s="217"/>
      <c r="L111" s="221"/>
      <c r="M111" s="222"/>
      <c r="N111" s="223"/>
      <c r="O111" s="223"/>
      <c r="P111" s="223"/>
      <c r="Q111" s="223"/>
      <c r="R111" s="223"/>
      <c r="S111" s="223"/>
      <c r="T111" s="224"/>
      <c r="AT111" s="225" t="s">
        <v>153</v>
      </c>
      <c r="AU111" s="225" t="s">
        <v>82</v>
      </c>
      <c r="AV111" s="15" t="s">
        <v>80</v>
      </c>
      <c r="AW111" s="15" t="s">
        <v>31</v>
      </c>
      <c r="AX111" s="15" t="s">
        <v>72</v>
      </c>
      <c r="AY111" s="225" t="s">
        <v>139</v>
      </c>
    </row>
    <row r="112" spans="1:65" s="13" customFormat="1" ht="11.25">
      <c r="B112" s="194"/>
      <c r="C112" s="195"/>
      <c r="D112" s="188" t="s">
        <v>153</v>
      </c>
      <c r="E112" s="196" t="s">
        <v>19</v>
      </c>
      <c r="F112" s="197" t="s">
        <v>1127</v>
      </c>
      <c r="G112" s="195"/>
      <c r="H112" s="198">
        <v>586.01</v>
      </c>
      <c r="I112" s="199"/>
      <c r="J112" s="195"/>
      <c r="K112" s="195"/>
      <c r="L112" s="200"/>
      <c r="M112" s="201"/>
      <c r="N112" s="202"/>
      <c r="O112" s="202"/>
      <c r="P112" s="202"/>
      <c r="Q112" s="202"/>
      <c r="R112" s="202"/>
      <c r="S112" s="202"/>
      <c r="T112" s="203"/>
      <c r="AT112" s="204" t="s">
        <v>153</v>
      </c>
      <c r="AU112" s="204" t="s">
        <v>82</v>
      </c>
      <c r="AV112" s="13" t="s">
        <v>82</v>
      </c>
      <c r="AW112" s="13" t="s">
        <v>31</v>
      </c>
      <c r="AX112" s="13" t="s">
        <v>72</v>
      </c>
      <c r="AY112" s="204" t="s">
        <v>139</v>
      </c>
    </row>
    <row r="113" spans="1:65" s="14" customFormat="1" ht="11.25">
      <c r="B113" s="205"/>
      <c r="C113" s="206"/>
      <c r="D113" s="188" t="s">
        <v>153</v>
      </c>
      <c r="E113" s="207" t="s">
        <v>19</v>
      </c>
      <c r="F113" s="208" t="s">
        <v>188</v>
      </c>
      <c r="G113" s="206"/>
      <c r="H113" s="209">
        <v>586.01</v>
      </c>
      <c r="I113" s="210"/>
      <c r="J113" s="206"/>
      <c r="K113" s="206"/>
      <c r="L113" s="211"/>
      <c r="M113" s="212"/>
      <c r="N113" s="213"/>
      <c r="O113" s="213"/>
      <c r="P113" s="213"/>
      <c r="Q113" s="213"/>
      <c r="R113" s="213"/>
      <c r="S113" s="213"/>
      <c r="T113" s="214"/>
      <c r="AT113" s="215" t="s">
        <v>153</v>
      </c>
      <c r="AU113" s="215" t="s">
        <v>82</v>
      </c>
      <c r="AV113" s="14" t="s">
        <v>147</v>
      </c>
      <c r="AW113" s="14" t="s">
        <v>31</v>
      </c>
      <c r="AX113" s="14" t="s">
        <v>80</v>
      </c>
      <c r="AY113" s="215" t="s">
        <v>139</v>
      </c>
    </row>
    <row r="114" spans="1:65" s="2" customFormat="1" ht="24.2" customHeight="1">
      <c r="A114" s="36"/>
      <c r="B114" s="37"/>
      <c r="C114" s="226" t="s">
        <v>181</v>
      </c>
      <c r="D114" s="226" t="s">
        <v>237</v>
      </c>
      <c r="E114" s="227" t="s">
        <v>424</v>
      </c>
      <c r="F114" s="228" t="s">
        <v>425</v>
      </c>
      <c r="G114" s="229" t="s">
        <v>145</v>
      </c>
      <c r="H114" s="230">
        <v>673.91200000000003</v>
      </c>
      <c r="I114" s="231"/>
      <c r="J114" s="232">
        <f>ROUND(I114*H114,2)</f>
        <v>0</v>
      </c>
      <c r="K114" s="228" t="s">
        <v>146</v>
      </c>
      <c r="L114" s="233"/>
      <c r="M114" s="234" t="s">
        <v>19</v>
      </c>
      <c r="N114" s="235" t="s">
        <v>43</v>
      </c>
      <c r="O114" s="66"/>
      <c r="P114" s="184">
        <f>O114*H114</f>
        <v>0</v>
      </c>
      <c r="Q114" s="184">
        <v>5.1999999999999998E-3</v>
      </c>
      <c r="R114" s="184">
        <f>Q114*H114</f>
        <v>3.5043424000000001</v>
      </c>
      <c r="S114" s="184">
        <v>0</v>
      </c>
      <c r="T114" s="185">
        <f>S114*H114</f>
        <v>0</v>
      </c>
      <c r="U114" s="36"/>
      <c r="V114" s="36"/>
      <c r="W114" s="36"/>
      <c r="X114" s="36"/>
      <c r="Y114" s="36"/>
      <c r="Z114" s="36"/>
      <c r="AA114" s="36"/>
      <c r="AB114" s="36"/>
      <c r="AC114" s="36"/>
      <c r="AD114" s="36"/>
      <c r="AE114" s="36"/>
      <c r="AR114" s="186" t="s">
        <v>240</v>
      </c>
      <c r="AT114" s="186" t="s">
        <v>237</v>
      </c>
      <c r="AU114" s="186" t="s">
        <v>82</v>
      </c>
      <c r="AY114" s="19" t="s">
        <v>139</v>
      </c>
      <c r="BE114" s="187">
        <f>IF(N114="základní",J114,0)</f>
        <v>0</v>
      </c>
      <c r="BF114" s="187">
        <f>IF(N114="snížená",J114,0)</f>
        <v>0</v>
      </c>
      <c r="BG114" s="187">
        <f>IF(N114="zákl. přenesená",J114,0)</f>
        <v>0</v>
      </c>
      <c r="BH114" s="187">
        <f>IF(N114="sníž. přenesená",J114,0)</f>
        <v>0</v>
      </c>
      <c r="BI114" s="187">
        <f>IF(N114="nulová",J114,0)</f>
        <v>0</v>
      </c>
      <c r="BJ114" s="19" t="s">
        <v>80</v>
      </c>
      <c r="BK114" s="187">
        <f>ROUND(I114*H114,2)</f>
        <v>0</v>
      </c>
      <c r="BL114" s="19" t="s">
        <v>206</v>
      </c>
      <c r="BM114" s="186" t="s">
        <v>1164</v>
      </c>
    </row>
    <row r="115" spans="1:65" s="2" customFormat="1" ht="19.5">
      <c r="A115" s="36"/>
      <c r="B115" s="37"/>
      <c r="C115" s="38"/>
      <c r="D115" s="188" t="s">
        <v>149</v>
      </c>
      <c r="E115" s="38"/>
      <c r="F115" s="189" t="s">
        <v>425</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149</v>
      </c>
      <c r="AU115" s="19" t="s">
        <v>82</v>
      </c>
    </row>
    <row r="116" spans="1:65" s="2" customFormat="1" ht="14.45" customHeight="1">
      <c r="A116" s="36"/>
      <c r="B116" s="37"/>
      <c r="C116" s="175" t="s">
        <v>189</v>
      </c>
      <c r="D116" s="175" t="s">
        <v>142</v>
      </c>
      <c r="E116" s="176" t="s">
        <v>427</v>
      </c>
      <c r="F116" s="177" t="s">
        <v>428</v>
      </c>
      <c r="G116" s="178" t="s">
        <v>145</v>
      </c>
      <c r="H116" s="179">
        <v>53.734999999999999</v>
      </c>
      <c r="I116" s="180"/>
      <c r="J116" s="181">
        <f>ROUND(I116*H116,2)</f>
        <v>0</v>
      </c>
      <c r="K116" s="177" t="s">
        <v>146</v>
      </c>
      <c r="L116" s="41"/>
      <c r="M116" s="182" t="s">
        <v>19</v>
      </c>
      <c r="N116" s="183" t="s">
        <v>43</v>
      </c>
      <c r="O116" s="66"/>
      <c r="P116" s="184">
        <f>O116*H116</f>
        <v>0</v>
      </c>
      <c r="Q116" s="184">
        <v>1.9000000000000001E-4</v>
      </c>
      <c r="R116" s="184">
        <f>Q116*H116</f>
        <v>1.0209650000000001E-2</v>
      </c>
      <c r="S116" s="184">
        <v>0</v>
      </c>
      <c r="T116" s="185">
        <f>S116*H116</f>
        <v>0</v>
      </c>
      <c r="U116" s="36"/>
      <c r="V116" s="36"/>
      <c r="W116" s="36"/>
      <c r="X116" s="36"/>
      <c r="Y116" s="36"/>
      <c r="Z116" s="36"/>
      <c r="AA116" s="36"/>
      <c r="AB116" s="36"/>
      <c r="AC116" s="36"/>
      <c r="AD116" s="36"/>
      <c r="AE116" s="36"/>
      <c r="AR116" s="186" t="s">
        <v>206</v>
      </c>
      <c r="AT116" s="186" t="s">
        <v>142</v>
      </c>
      <c r="AU116" s="186" t="s">
        <v>82</v>
      </c>
      <c r="AY116" s="19" t="s">
        <v>139</v>
      </c>
      <c r="BE116" s="187">
        <f>IF(N116="základní",J116,0)</f>
        <v>0</v>
      </c>
      <c r="BF116" s="187">
        <f>IF(N116="snížená",J116,0)</f>
        <v>0</v>
      </c>
      <c r="BG116" s="187">
        <f>IF(N116="zákl. přenesená",J116,0)</f>
        <v>0</v>
      </c>
      <c r="BH116" s="187">
        <f>IF(N116="sníž. přenesená",J116,0)</f>
        <v>0</v>
      </c>
      <c r="BI116" s="187">
        <f>IF(N116="nulová",J116,0)</f>
        <v>0</v>
      </c>
      <c r="BJ116" s="19" t="s">
        <v>80</v>
      </c>
      <c r="BK116" s="187">
        <f>ROUND(I116*H116,2)</f>
        <v>0</v>
      </c>
      <c r="BL116" s="19" t="s">
        <v>206</v>
      </c>
      <c r="BM116" s="186" t="s">
        <v>1165</v>
      </c>
    </row>
    <row r="117" spans="1:65" s="2" customFormat="1" ht="11.25">
      <c r="A117" s="36"/>
      <c r="B117" s="37"/>
      <c r="C117" s="38"/>
      <c r="D117" s="188" t="s">
        <v>149</v>
      </c>
      <c r="E117" s="38"/>
      <c r="F117" s="189" t="s">
        <v>430</v>
      </c>
      <c r="G117" s="38"/>
      <c r="H117" s="38"/>
      <c r="I117" s="190"/>
      <c r="J117" s="38"/>
      <c r="K117" s="38"/>
      <c r="L117" s="41"/>
      <c r="M117" s="191"/>
      <c r="N117" s="192"/>
      <c r="O117" s="66"/>
      <c r="P117" s="66"/>
      <c r="Q117" s="66"/>
      <c r="R117" s="66"/>
      <c r="S117" s="66"/>
      <c r="T117" s="67"/>
      <c r="U117" s="36"/>
      <c r="V117" s="36"/>
      <c r="W117" s="36"/>
      <c r="X117" s="36"/>
      <c r="Y117" s="36"/>
      <c r="Z117" s="36"/>
      <c r="AA117" s="36"/>
      <c r="AB117" s="36"/>
      <c r="AC117" s="36"/>
      <c r="AD117" s="36"/>
      <c r="AE117" s="36"/>
      <c r="AT117" s="19" t="s">
        <v>149</v>
      </c>
      <c r="AU117" s="19" t="s">
        <v>82</v>
      </c>
    </row>
    <row r="118" spans="1:65" s="2" customFormat="1" ht="39">
      <c r="A118" s="36"/>
      <c r="B118" s="37"/>
      <c r="C118" s="38"/>
      <c r="D118" s="188" t="s">
        <v>151</v>
      </c>
      <c r="E118" s="38"/>
      <c r="F118" s="193" t="s">
        <v>423</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151</v>
      </c>
      <c r="AU118" s="19" t="s">
        <v>82</v>
      </c>
    </row>
    <row r="119" spans="1:65" s="15" customFormat="1" ht="11.25">
      <c r="B119" s="216"/>
      <c r="C119" s="217"/>
      <c r="D119" s="188" t="s">
        <v>153</v>
      </c>
      <c r="E119" s="218" t="s">
        <v>19</v>
      </c>
      <c r="F119" s="219" t="s">
        <v>750</v>
      </c>
      <c r="G119" s="217"/>
      <c r="H119" s="218" t="s">
        <v>19</v>
      </c>
      <c r="I119" s="220"/>
      <c r="J119" s="217"/>
      <c r="K119" s="217"/>
      <c r="L119" s="221"/>
      <c r="M119" s="222"/>
      <c r="N119" s="223"/>
      <c r="O119" s="223"/>
      <c r="P119" s="223"/>
      <c r="Q119" s="223"/>
      <c r="R119" s="223"/>
      <c r="S119" s="223"/>
      <c r="T119" s="224"/>
      <c r="AT119" s="225" t="s">
        <v>153</v>
      </c>
      <c r="AU119" s="225" t="s">
        <v>82</v>
      </c>
      <c r="AV119" s="15" t="s">
        <v>80</v>
      </c>
      <c r="AW119" s="15" t="s">
        <v>31</v>
      </c>
      <c r="AX119" s="15" t="s">
        <v>72</v>
      </c>
      <c r="AY119" s="225" t="s">
        <v>139</v>
      </c>
    </row>
    <row r="120" spans="1:65" s="13" customFormat="1" ht="11.25">
      <c r="B120" s="194"/>
      <c r="C120" s="195"/>
      <c r="D120" s="188" t="s">
        <v>153</v>
      </c>
      <c r="E120" s="196" t="s">
        <v>19</v>
      </c>
      <c r="F120" s="197" t="s">
        <v>1166</v>
      </c>
      <c r="G120" s="195"/>
      <c r="H120" s="198">
        <v>53.734999999999999</v>
      </c>
      <c r="I120" s="199"/>
      <c r="J120" s="195"/>
      <c r="K120" s="195"/>
      <c r="L120" s="200"/>
      <c r="M120" s="201"/>
      <c r="N120" s="202"/>
      <c r="O120" s="202"/>
      <c r="P120" s="202"/>
      <c r="Q120" s="202"/>
      <c r="R120" s="202"/>
      <c r="S120" s="202"/>
      <c r="T120" s="203"/>
      <c r="AT120" s="204" t="s">
        <v>153</v>
      </c>
      <c r="AU120" s="204" t="s">
        <v>82</v>
      </c>
      <c r="AV120" s="13" t="s">
        <v>82</v>
      </c>
      <c r="AW120" s="13" t="s">
        <v>31</v>
      </c>
      <c r="AX120" s="13" t="s">
        <v>72</v>
      </c>
      <c r="AY120" s="204" t="s">
        <v>139</v>
      </c>
    </row>
    <row r="121" spans="1:65" s="14" customFormat="1" ht="11.25">
      <c r="B121" s="205"/>
      <c r="C121" s="206"/>
      <c r="D121" s="188" t="s">
        <v>153</v>
      </c>
      <c r="E121" s="207" t="s">
        <v>19</v>
      </c>
      <c r="F121" s="208" t="s">
        <v>188</v>
      </c>
      <c r="G121" s="206"/>
      <c r="H121" s="209">
        <v>53.734999999999999</v>
      </c>
      <c r="I121" s="210"/>
      <c r="J121" s="206"/>
      <c r="K121" s="206"/>
      <c r="L121" s="211"/>
      <c r="M121" s="212"/>
      <c r="N121" s="213"/>
      <c r="O121" s="213"/>
      <c r="P121" s="213"/>
      <c r="Q121" s="213"/>
      <c r="R121" s="213"/>
      <c r="S121" s="213"/>
      <c r="T121" s="214"/>
      <c r="AT121" s="215" t="s">
        <v>153</v>
      </c>
      <c r="AU121" s="215" t="s">
        <v>82</v>
      </c>
      <c r="AV121" s="14" t="s">
        <v>147</v>
      </c>
      <c r="AW121" s="14" t="s">
        <v>31</v>
      </c>
      <c r="AX121" s="14" t="s">
        <v>80</v>
      </c>
      <c r="AY121" s="215" t="s">
        <v>139</v>
      </c>
    </row>
    <row r="122" spans="1:65" s="2" customFormat="1" ht="14.45" customHeight="1">
      <c r="A122" s="36"/>
      <c r="B122" s="37"/>
      <c r="C122" s="226" t="s">
        <v>194</v>
      </c>
      <c r="D122" s="226" t="s">
        <v>237</v>
      </c>
      <c r="E122" s="227" t="s">
        <v>431</v>
      </c>
      <c r="F122" s="228" t="s">
        <v>432</v>
      </c>
      <c r="G122" s="229" t="s">
        <v>145</v>
      </c>
      <c r="H122" s="230">
        <v>61.795000000000002</v>
      </c>
      <c r="I122" s="231"/>
      <c r="J122" s="232">
        <f>ROUND(I122*H122,2)</f>
        <v>0</v>
      </c>
      <c r="K122" s="228" t="s">
        <v>146</v>
      </c>
      <c r="L122" s="233"/>
      <c r="M122" s="234" t="s">
        <v>19</v>
      </c>
      <c r="N122" s="235" t="s">
        <v>43</v>
      </c>
      <c r="O122" s="66"/>
      <c r="P122" s="184">
        <f>O122*H122</f>
        <v>0</v>
      </c>
      <c r="Q122" s="184">
        <v>1.9E-3</v>
      </c>
      <c r="R122" s="184">
        <f>Q122*H122</f>
        <v>0.1174105</v>
      </c>
      <c r="S122" s="184">
        <v>0</v>
      </c>
      <c r="T122" s="185">
        <f>S122*H122</f>
        <v>0</v>
      </c>
      <c r="U122" s="36"/>
      <c r="V122" s="36"/>
      <c r="W122" s="36"/>
      <c r="X122" s="36"/>
      <c r="Y122" s="36"/>
      <c r="Z122" s="36"/>
      <c r="AA122" s="36"/>
      <c r="AB122" s="36"/>
      <c r="AC122" s="36"/>
      <c r="AD122" s="36"/>
      <c r="AE122" s="36"/>
      <c r="AR122" s="186" t="s">
        <v>240</v>
      </c>
      <c r="AT122" s="186" t="s">
        <v>237</v>
      </c>
      <c r="AU122" s="186" t="s">
        <v>82</v>
      </c>
      <c r="AY122" s="19" t="s">
        <v>139</v>
      </c>
      <c r="BE122" s="187">
        <f>IF(N122="základní",J122,0)</f>
        <v>0</v>
      </c>
      <c r="BF122" s="187">
        <f>IF(N122="snížená",J122,0)</f>
        <v>0</v>
      </c>
      <c r="BG122" s="187">
        <f>IF(N122="zákl. přenesená",J122,0)</f>
        <v>0</v>
      </c>
      <c r="BH122" s="187">
        <f>IF(N122="sníž. přenesená",J122,0)</f>
        <v>0</v>
      </c>
      <c r="BI122" s="187">
        <f>IF(N122="nulová",J122,0)</f>
        <v>0</v>
      </c>
      <c r="BJ122" s="19" t="s">
        <v>80</v>
      </c>
      <c r="BK122" s="187">
        <f>ROUND(I122*H122,2)</f>
        <v>0</v>
      </c>
      <c r="BL122" s="19" t="s">
        <v>206</v>
      </c>
      <c r="BM122" s="186" t="s">
        <v>1167</v>
      </c>
    </row>
    <row r="123" spans="1:65" s="2" customFormat="1" ht="11.25">
      <c r="A123" s="36"/>
      <c r="B123" s="37"/>
      <c r="C123" s="38"/>
      <c r="D123" s="188" t="s">
        <v>149</v>
      </c>
      <c r="E123" s="38"/>
      <c r="F123" s="189" t="s">
        <v>432</v>
      </c>
      <c r="G123" s="38"/>
      <c r="H123" s="38"/>
      <c r="I123" s="190"/>
      <c r="J123" s="38"/>
      <c r="K123" s="38"/>
      <c r="L123" s="41"/>
      <c r="M123" s="191"/>
      <c r="N123" s="192"/>
      <c r="O123" s="66"/>
      <c r="P123" s="66"/>
      <c r="Q123" s="66"/>
      <c r="R123" s="66"/>
      <c r="S123" s="66"/>
      <c r="T123" s="67"/>
      <c r="U123" s="36"/>
      <c r="V123" s="36"/>
      <c r="W123" s="36"/>
      <c r="X123" s="36"/>
      <c r="Y123" s="36"/>
      <c r="Z123" s="36"/>
      <c r="AA123" s="36"/>
      <c r="AB123" s="36"/>
      <c r="AC123" s="36"/>
      <c r="AD123" s="36"/>
      <c r="AE123" s="36"/>
      <c r="AT123" s="19" t="s">
        <v>149</v>
      </c>
      <c r="AU123" s="19" t="s">
        <v>82</v>
      </c>
    </row>
    <row r="124" spans="1:65" s="13" customFormat="1" ht="11.25">
      <c r="B124" s="194"/>
      <c r="C124" s="195"/>
      <c r="D124" s="188" t="s">
        <v>153</v>
      </c>
      <c r="E124" s="195"/>
      <c r="F124" s="197" t="s">
        <v>1168</v>
      </c>
      <c r="G124" s="195"/>
      <c r="H124" s="198">
        <v>61.795000000000002</v>
      </c>
      <c r="I124" s="199"/>
      <c r="J124" s="195"/>
      <c r="K124" s="195"/>
      <c r="L124" s="200"/>
      <c r="M124" s="201"/>
      <c r="N124" s="202"/>
      <c r="O124" s="202"/>
      <c r="P124" s="202"/>
      <c r="Q124" s="202"/>
      <c r="R124" s="202"/>
      <c r="S124" s="202"/>
      <c r="T124" s="203"/>
      <c r="AT124" s="204" t="s">
        <v>153</v>
      </c>
      <c r="AU124" s="204" t="s">
        <v>82</v>
      </c>
      <c r="AV124" s="13" t="s">
        <v>82</v>
      </c>
      <c r="AW124" s="13" t="s">
        <v>4</v>
      </c>
      <c r="AX124" s="13" t="s">
        <v>80</v>
      </c>
      <c r="AY124" s="204" t="s">
        <v>139</v>
      </c>
    </row>
    <row r="125" spans="1:65" s="2" customFormat="1" ht="14.45" customHeight="1">
      <c r="A125" s="36"/>
      <c r="B125" s="37"/>
      <c r="C125" s="175" t="s">
        <v>203</v>
      </c>
      <c r="D125" s="175" t="s">
        <v>142</v>
      </c>
      <c r="E125" s="176" t="s">
        <v>468</v>
      </c>
      <c r="F125" s="177" t="s">
        <v>469</v>
      </c>
      <c r="G125" s="178" t="s">
        <v>159</v>
      </c>
      <c r="H125" s="179">
        <v>49.52</v>
      </c>
      <c r="I125" s="180"/>
      <c r="J125" s="181">
        <f>ROUND(I125*H125,2)</f>
        <v>0</v>
      </c>
      <c r="K125" s="177" t="s">
        <v>146</v>
      </c>
      <c r="L125" s="41"/>
      <c r="M125" s="182" t="s">
        <v>19</v>
      </c>
      <c r="N125" s="183" t="s">
        <v>43</v>
      </c>
      <c r="O125" s="66"/>
      <c r="P125" s="184">
        <f>O125*H125</f>
        <v>0</v>
      </c>
      <c r="Q125" s="184">
        <v>5.9999999999999995E-4</v>
      </c>
      <c r="R125" s="184">
        <f>Q125*H125</f>
        <v>2.9711999999999999E-2</v>
      </c>
      <c r="S125" s="184">
        <v>0</v>
      </c>
      <c r="T125" s="185">
        <f>S125*H125</f>
        <v>0</v>
      </c>
      <c r="U125" s="36"/>
      <c r="V125" s="36"/>
      <c r="W125" s="36"/>
      <c r="X125" s="36"/>
      <c r="Y125" s="36"/>
      <c r="Z125" s="36"/>
      <c r="AA125" s="36"/>
      <c r="AB125" s="36"/>
      <c r="AC125" s="36"/>
      <c r="AD125" s="36"/>
      <c r="AE125" s="36"/>
      <c r="AR125" s="186" t="s">
        <v>206</v>
      </c>
      <c r="AT125" s="186" t="s">
        <v>142</v>
      </c>
      <c r="AU125" s="186" t="s">
        <v>82</v>
      </c>
      <c r="AY125" s="19" t="s">
        <v>139</v>
      </c>
      <c r="BE125" s="187">
        <f>IF(N125="základní",J125,0)</f>
        <v>0</v>
      </c>
      <c r="BF125" s="187">
        <f>IF(N125="snížená",J125,0)</f>
        <v>0</v>
      </c>
      <c r="BG125" s="187">
        <f>IF(N125="zákl. přenesená",J125,0)</f>
        <v>0</v>
      </c>
      <c r="BH125" s="187">
        <f>IF(N125="sníž. přenesená",J125,0)</f>
        <v>0</v>
      </c>
      <c r="BI125" s="187">
        <f>IF(N125="nulová",J125,0)</f>
        <v>0</v>
      </c>
      <c r="BJ125" s="19" t="s">
        <v>80</v>
      </c>
      <c r="BK125" s="187">
        <f>ROUND(I125*H125,2)</f>
        <v>0</v>
      </c>
      <c r="BL125" s="19" t="s">
        <v>206</v>
      </c>
      <c r="BM125" s="186" t="s">
        <v>1169</v>
      </c>
    </row>
    <row r="126" spans="1:65" s="2" customFormat="1" ht="11.25">
      <c r="A126" s="36"/>
      <c r="B126" s="37"/>
      <c r="C126" s="38"/>
      <c r="D126" s="188" t="s">
        <v>149</v>
      </c>
      <c r="E126" s="38"/>
      <c r="F126" s="189" t="s">
        <v>471</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149</v>
      </c>
      <c r="AU126" s="19" t="s">
        <v>82</v>
      </c>
    </row>
    <row r="127" spans="1:65" s="2" customFormat="1" ht="39">
      <c r="A127" s="36"/>
      <c r="B127" s="37"/>
      <c r="C127" s="38"/>
      <c r="D127" s="188" t="s">
        <v>151</v>
      </c>
      <c r="E127" s="38"/>
      <c r="F127" s="193" t="s">
        <v>472</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151</v>
      </c>
      <c r="AU127" s="19" t="s">
        <v>82</v>
      </c>
    </row>
    <row r="128" spans="1:65" s="13" customFormat="1" ht="11.25">
      <c r="B128" s="194"/>
      <c r="C128" s="195"/>
      <c r="D128" s="188" t="s">
        <v>153</v>
      </c>
      <c r="E128" s="196" t="s">
        <v>19</v>
      </c>
      <c r="F128" s="197" t="s">
        <v>1170</v>
      </c>
      <c r="G128" s="195"/>
      <c r="H128" s="198">
        <v>49.52</v>
      </c>
      <c r="I128" s="199"/>
      <c r="J128" s="195"/>
      <c r="K128" s="195"/>
      <c r="L128" s="200"/>
      <c r="M128" s="201"/>
      <c r="N128" s="202"/>
      <c r="O128" s="202"/>
      <c r="P128" s="202"/>
      <c r="Q128" s="202"/>
      <c r="R128" s="202"/>
      <c r="S128" s="202"/>
      <c r="T128" s="203"/>
      <c r="AT128" s="204" t="s">
        <v>153</v>
      </c>
      <c r="AU128" s="204" t="s">
        <v>82</v>
      </c>
      <c r="AV128" s="13" t="s">
        <v>82</v>
      </c>
      <c r="AW128" s="13" t="s">
        <v>31</v>
      </c>
      <c r="AX128" s="13" t="s">
        <v>72</v>
      </c>
      <c r="AY128" s="204" t="s">
        <v>139</v>
      </c>
    </row>
    <row r="129" spans="1:65" s="14" customFormat="1" ht="11.25">
      <c r="B129" s="205"/>
      <c r="C129" s="206"/>
      <c r="D129" s="188" t="s">
        <v>153</v>
      </c>
      <c r="E129" s="207" t="s">
        <v>19</v>
      </c>
      <c r="F129" s="208" t="s">
        <v>188</v>
      </c>
      <c r="G129" s="206"/>
      <c r="H129" s="209">
        <v>49.52</v>
      </c>
      <c r="I129" s="210"/>
      <c r="J129" s="206"/>
      <c r="K129" s="206"/>
      <c r="L129" s="211"/>
      <c r="M129" s="212"/>
      <c r="N129" s="213"/>
      <c r="O129" s="213"/>
      <c r="P129" s="213"/>
      <c r="Q129" s="213"/>
      <c r="R129" s="213"/>
      <c r="S129" s="213"/>
      <c r="T129" s="214"/>
      <c r="AT129" s="215" t="s">
        <v>153</v>
      </c>
      <c r="AU129" s="215" t="s">
        <v>82</v>
      </c>
      <c r="AV129" s="14" t="s">
        <v>147</v>
      </c>
      <c r="AW129" s="14" t="s">
        <v>31</v>
      </c>
      <c r="AX129" s="14" t="s">
        <v>80</v>
      </c>
      <c r="AY129" s="215" t="s">
        <v>139</v>
      </c>
    </row>
    <row r="130" spans="1:65" s="2" customFormat="1" ht="14.45" customHeight="1">
      <c r="A130" s="36"/>
      <c r="B130" s="37"/>
      <c r="C130" s="175" t="s">
        <v>215</v>
      </c>
      <c r="D130" s="175" t="s">
        <v>142</v>
      </c>
      <c r="E130" s="176" t="s">
        <v>1017</v>
      </c>
      <c r="F130" s="177" t="s">
        <v>1018</v>
      </c>
      <c r="G130" s="178" t="s">
        <v>159</v>
      </c>
      <c r="H130" s="179">
        <v>97.7</v>
      </c>
      <c r="I130" s="180"/>
      <c r="J130" s="181">
        <f>ROUND(I130*H130,2)</f>
        <v>0</v>
      </c>
      <c r="K130" s="177" t="s">
        <v>146</v>
      </c>
      <c r="L130" s="41"/>
      <c r="M130" s="182" t="s">
        <v>19</v>
      </c>
      <c r="N130" s="183" t="s">
        <v>43</v>
      </c>
      <c r="O130" s="66"/>
      <c r="P130" s="184">
        <f>O130*H130</f>
        <v>0</v>
      </c>
      <c r="Q130" s="184">
        <v>1.5E-3</v>
      </c>
      <c r="R130" s="184">
        <f>Q130*H130</f>
        <v>0.14655000000000001</v>
      </c>
      <c r="S130" s="184">
        <v>0</v>
      </c>
      <c r="T130" s="185">
        <f>S130*H130</f>
        <v>0</v>
      </c>
      <c r="U130" s="36"/>
      <c r="V130" s="36"/>
      <c r="W130" s="36"/>
      <c r="X130" s="36"/>
      <c r="Y130" s="36"/>
      <c r="Z130" s="36"/>
      <c r="AA130" s="36"/>
      <c r="AB130" s="36"/>
      <c r="AC130" s="36"/>
      <c r="AD130" s="36"/>
      <c r="AE130" s="36"/>
      <c r="AR130" s="186" t="s">
        <v>206</v>
      </c>
      <c r="AT130" s="186" t="s">
        <v>142</v>
      </c>
      <c r="AU130" s="186" t="s">
        <v>82</v>
      </c>
      <c r="AY130" s="19" t="s">
        <v>139</v>
      </c>
      <c r="BE130" s="187">
        <f>IF(N130="základní",J130,0)</f>
        <v>0</v>
      </c>
      <c r="BF130" s="187">
        <f>IF(N130="snížená",J130,0)</f>
        <v>0</v>
      </c>
      <c r="BG130" s="187">
        <f>IF(N130="zákl. přenesená",J130,0)</f>
        <v>0</v>
      </c>
      <c r="BH130" s="187">
        <f>IF(N130="sníž. přenesená",J130,0)</f>
        <v>0</v>
      </c>
      <c r="BI130" s="187">
        <f>IF(N130="nulová",J130,0)</f>
        <v>0</v>
      </c>
      <c r="BJ130" s="19" t="s">
        <v>80</v>
      </c>
      <c r="BK130" s="187">
        <f>ROUND(I130*H130,2)</f>
        <v>0</v>
      </c>
      <c r="BL130" s="19" t="s">
        <v>206</v>
      </c>
      <c r="BM130" s="186" t="s">
        <v>1171</v>
      </c>
    </row>
    <row r="131" spans="1:65" s="2" customFormat="1" ht="11.25">
      <c r="A131" s="36"/>
      <c r="B131" s="37"/>
      <c r="C131" s="38"/>
      <c r="D131" s="188" t="s">
        <v>149</v>
      </c>
      <c r="E131" s="38"/>
      <c r="F131" s="189" t="s">
        <v>1020</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149</v>
      </c>
      <c r="AU131" s="19" t="s">
        <v>82</v>
      </c>
    </row>
    <row r="132" spans="1:65" s="2" customFormat="1" ht="39">
      <c r="A132" s="36"/>
      <c r="B132" s="37"/>
      <c r="C132" s="38"/>
      <c r="D132" s="188" t="s">
        <v>151</v>
      </c>
      <c r="E132" s="38"/>
      <c r="F132" s="193" t="s">
        <v>472</v>
      </c>
      <c r="G132" s="38"/>
      <c r="H132" s="38"/>
      <c r="I132" s="190"/>
      <c r="J132" s="38"/>
      <c r="K132" s="38"/>
      <c r="L132" s="41"/>
      <c r="M132" s="191"/>
      <c r="N132" s="192"/>
      <c r="O132" s="66"/>
      <c r="P132" s="66"/>
      <c r="Q132" s="66"/>
      <c r="R132" s="66"/>
      <c r="S132" s="66"/>
      <c r="T132" s="67"/>
      <c r="U132" s="36"/>
      <c r="V132" s="36"/>
      <c r="W132" s="36"/>
      <c r="X132" s="36"/>
      <c r="Y132" s="36"/>
      <c r="Z132" s="36"/>
      <c r="AA132" s="36"/>
      <c r="AB132" s="36"/>
      <c r="AC132" s="36"/>
      <c r="AD132" s="36"/>
      <c r="AE132" s="36"/>
      <c r="AT132" s="19" t="s">
        <v>151</v>
      </c>
      <c r="AU132" s="19" t="s">
        <v>82</v>
      </c>
    </row>
    <row r="133" spans="1:65" s="15" customFormat="1" ht="11.25">
      <c r="B133" s="216"/>
      <c r="C133" s="217"/>
      <c r="D133" s="188" t="s">
        <v>153</v>
      </c>
      <c r="E133" s="218" t="s">
        <v>19</v>
      </c>
      <c r="F133" s="219" t="s">
        <v>1021</v>
      </c>
      <c r="G133" s="217"/>
      <c r="H133" s="218" t="s">
        <v>19</v>
      </c>
      <c r="I133" s="220"/>
      <c r="J133" s="217"/>
      <c r="K133" s="217"/>
      <c r="L133" s="221"/>
      <c r="M133" s="222"/>
      <c r="N133" s="223"/>
      <c r="O133" s="223"/>
      <c r="P133" s="223"/>
      <c r="Q133" s="223"/>
      <c r="R133" s="223"/>
      <c r="S133" s="223"/>
      <c r="T133" s="224"/>
      <c r="AT133" s="225" t="s">
        <v>153</v>
      </c>
      <c r="AU133" s="225" t="s">
        <v>82</v>
      </c>
      <c r="AV133" s="15" t="s">
        <v>80</v>
      </c>
      <c r="AW133" s="15" t="s">
        <v>31</v>
      </c>
      <c r="AX133" s="15" t="s">
        <v>72</v>
      </c>
      <c r="AY133" s="225" t="s">
        <v>139</v>
      </c>
    </row>
    <row r="134" spans="1:65" s="13" customFormat="1" ht="11.25">
      <c r="B134" s="194"/>
      <c r="C134" s="195"/>
      <c r="D134" s="188" t="s">
        <v>153</v>
      </c>
      <c r="E134" s="196" t="s">
        <v>19</v>
      </c>
      <c r="F134" s="197" t="s">
        <v>1172</v>
      </c>
      <c r="G134" s="195"/>
      <c r="H134" s="198">
        <v>97.7</v>
      </c>
      <c r="I134" s="199"/>
      <c r="J134" s="195"/>
      <c r="K134" s="195"/>
      <c r="L134" s="200"/>
      <c r="M134" s="201"/>
      <c r="N134" s="202"/>
      <c r="O134" s="202"/>
      <c r="P134" s="202"/>
      <c r="Q134" s="202"/>
      <c r="R134" s="202"/>
      <c r="S134" s="202"/>
      <c r="T134" s="203"/>
      <c r="AT134" s="204" t="s">
        <v>153</v>
      </c>
      <c r="AU134" s="204" t="s">
        <v>82</v>
      </c>
      <c r="AV134" s="13" t="s">
        <v>82</v>
      </c>
      <c r="AW134" s="13" t="s">
        <v>31</v>
      </c>
      <c r="AX134" s="13" t="s">
        <v>72</v>
      </c>
      <c r="AY134" s="204" t="s">
        <v>139</v>
      </c>
    </row>
    <row r="135" spans="1:65" s="14" customFormat="1" ht="11.25">
      <c r="B135" s="205"/>
      <c r="C135" s="206"/>
      <c r="D135" s="188" t="s">
        <v>153</v>
      </c>
      <c r="E135" s="207" t="s">
        <v>19</v>
      </c>
      <c r="F135" s="208" t="s">
        <v>188</v>
      </c>
      <c r="G135" s="206"/>
      <c r="H135" s="209">
        <v>97.7</v>
      </c>
      <c r="I135" s="210"/>
      <c r="J135" s="206"/>
      <c r="K135" s="206"/>
      <c r="L135" s="211"/>
      <c r="M135" s="212"/>
      <c r="N135" s="213"/>
      <c r="O135" s="213"/>
      <c r="P135" s="213"/>
      <c r="Q135" s="213"/>
      <c r="R135" s="213"/>
      <c r="S135" s="213"/>
      <c r="T135" s="214"/>
      <c r="AT135" s="215" t="s">
        <v>153</v>
      </c>
      <c r="AU135" s="215" t="s">
        <v>82</v>
      </c>
      <c r="AV135" s="14" t="s">
        <v>147</v>
      </c>
      <c r="AW135" s="14" t="s">
        <v>31</v>
      </c>
      <c r="AX135" s="14" t="s">
        <v>80</v>
      </c>
      <c r="AY135" s="215" t="s">
        <v>139</v>
      </c>
    </row>
    <row r="136" spans="1:65" s="2" customFormat="1" ht="14.45" customHeight="1">
      <c r="A136" s="36"/>
      <c r="B136" s="37"/>
      <c r="C136" s="226" t="s">
        <v>220</v>
      </c>
      <c r="D136" s="226" t="s">
        <v>237</v>
      </c>
      <c r="E136" s="227" t="s">
        <v>431</v>
      </c>
      <c r="F136" s="228" t="s">
        <v>432</v>
      </c>
      <c r="G136" s="229" t="s">
        <v>145</v>
      </c>
      <c r="H136" s="230">
        <v>673.91200000000003</v>
      </c>
      <c r="I136" s="231"/>
      <c r="J136" s="232">
        <f>ROUND(I136*H136,2)</f>
        <v>0</v>
      </c>
      <c r="K136" s="228" t="s">
        <v>146</v>
      </c>
      <c r="L136" s="233"/>
      <c r="M136" s="234" t="s">
        <v>19</v>
      </c>
      <c r="N136" s="235" t="s">
        <v>43</v>
      </c>
      <c r="O136" s="66"/>
      <c r="P136" s="184">
        <f>O136*H136</f>
        <v>0</v>
      </c>
      <c r="Q136" s="184">
        <v>1.9E-3</v>
      </c>
      <c r="R136" s="184">
        <f>Q136*H136</f>
        <v>1.2804328</v>
      </c>
      <c r="S136" s="184">
        <v>0</v>
      </c>
      <c r="T136" s="185">
        <f>S136*H136</f>
        <v>0</v>
      </c>
      <c r="U136" s="36"/>
      <c r="V136" s="36"/>
      <c r="W136" s="36"/>
      <c r="X136" s="36"/>
      <c r="Y136" s="36"/>
      <c r="Z136" s="36"/>
      <c r="AA136" s="36"/>
      <c r="AB136" s="36"/>
      <c r="AC136" s="36"/>
      <c r="AD136" s="36"/>
      <c r="AE136" s="36"/>
      <c r="AR136" s="186" t="s">
        <v>240</v>
      </c>
      <c r="AT136" s="186" t="s">
        <v>237</v>
      </c>
      <c r="AU136" s="186" t="s">
        <v>82</v>
      </c>
      <c r="AY136" s="19" t="s">
        <v>139</v>
      </c>
      <c r="BE136" s="187">
        <f>IF(N136="základní",J136,0)</f>
        <v>0</v>
      </c>
      <c r="BF136" s="187">
        <f>IF(N136="snížená",J136,0)</f>
        <v>0</v>
      </c>
      <c r="BG136" s="187">
        <f>IF(N136="zákl. přenesená",J136,0)</f>
        <v>0</v>
      </c>
      <c r="BH136" s="187">
        <f>IF(N136="sníž. přenesená",J136,0)</f>
        <v>0</v>
      </c>
      <c r="BI136" s="187">
        <f>IF(N136="nulová",J136,0)</f>
        <v>0</v>
      </c>
      <c r="BJ136" s="19" t="s">
        <v>80</v>
      </c>
      <c r="BK136" s="187">
        <f>ROUND(I136*H136,2)</f>
        <v>0</v>
      </c>
      <c r="BL136" s="19" t="s">
        <v>206</v>
      </c>
      <c r="BM136" s="186" t="s">
        <v>1173</v>
      </c>
    </row>
    <row r="137" spans="1:65" s="2" customFormat="1" ht="11.25">
      <c r="A137" s="36"/>
      <c r="B137" s="37"/>
      <c r="C137" s="38"/>
      <c r="D137" s="188" t="s">
        <v>149</v>
      </c>
      <c r="E137" s="38"/>
      <c r="F137" s="189" t="s">
        <v>432</v>
      </c>
      <c r="G137" s="38"/>
      <c r="H137" s="38"/>
      <c r="I137" s="190"/>
      <c r="J137" s="38"/>
      <c r="K137" s="38"/>
      <c r="L137" s="41"/>
      <c r="M137" s="191"/>
      <c r="N137" s="192"/>
      <c r="O137" s="66"/>
      <c r="P137" s="66"/>
      <c r="Q137" s="66"/>
      <c r="R137" s="66"/>
      <c r="S137" s="66"/>
      <c r="T137" s="67"/>
      <c r="U137" s="36"/>
      <c r="V137" s="36"/>
      <c r="W137" s="36"/>
      <c r="X137" s="36"/>
      <c r="Y137" s="36"/>
      <c r="Z137" s="36"/>
      <c r="AA137" s="36"/>
      <c r="AB137" s="36"/>
      <c r="AC137" s="36"/>
      <c r="AD137" s="36"/>
      <c r="AE137" s="36"/>
      <c r="AT137" s="19" t="s">
        <v>149</v>
      </c>
      <c r="AU137" s="19" t="s">
        <v>82</v>
      </c>
    </row>
    <row r="138" spans="1:65" s="13" customFormat="1" ht="11.25">
      <c r="B138" s="194"/>
      <c r="C138" s="195"/>
      <c r="D138" s="188" t="s">
        <v>153</v>
      </c>
      <c r="E138" s="196" t="s">
        <v>19</v>
      </c>
      <c r="F138" s="197" t="s">
        <v>1174</v>
      </c>
      <c r="G138" s="195"/>
      <c r="H138" s="198">
        <v>586.01</v>
      </c>
      <c r="I138" s="199"/>
      <c r="J138" s="195"/>
      <c r="K138" s="195"/>
      <c r="L138" s="200"/>
      <c r="M138" s="201"/>
      <c r="N138" s="202"/>
      <c r="O138" s="202"/>
      <c r="P138" s="202"/>
      <c r="Q138" s="202"/>
      <c r="R138" s="202"/>
      <c r="S138" s="202"/>
      <c r="T138" s="203"/>
      <c r="AT138" s="204" t="s">
        <v>153</v>
      </c>
      <c r="AU138" s="204" t="s">
        <v>82</v>
      </c>
      <c r="AV138" s="13" t="s">
        <v>82</v>
      </c>
      <c r="AW138" s="13" t="s">
        <v>31</v>
      </c>
      <c r="AX138" s="13" t="s">
        <v>72</v>
      </c>
      <c r="AY138" s="204" t="s">
        <v>139</v>
      </c>
    </row>
    <row r="139" spans="1:65" s="14" customFormat="1" ht="11.25">
      <c r="B139" s="205"/>
      <c r="C139" s="206"/>
      <c r="D139" s="188" t="s">
        <v>153</v>
      </c>
      <c r="E139" s="207" t="s">
        <v>19</v>
      </c>
      <c r="F139" s="208" t="s">
        <v>188</v>
      </c>
      <c r="G139" s="206"/>
      <c r="H139" s="209">
        <v>586.01</v>
      </c>
      <c r="I139" s="210"/>
      <c r="J139" s="206"/>
      <c r="K139" s="206"/>
      <c r="L139" s="211"/>
      <c r="M139" s="212"/>
      <c r="N139" s="213"/>
      <c r="O139" s="213"/>
      <c r="P139" s="213"/>
      <c r="Q139" s="213"/>
      <c r="R139" s="213"/>
      <c r="S139" s="213"/>
      <c r="T139" s="214"/>
      <c r="AT139" s="215" t="s">
        <v>153</v>
      </c>
      <c r="AU139" s="215" t="s">
        <v>82</v>
      </c>
      <c r="AV139" s="14" t="s">
        <v>147</v>
      </c>
      <c r="AW139" s="14" t="s">
        <v>31</v>
      </c>
      <c r="AX139" s="14" t="s">
        <v>80</v>
      </c>
      <c r="AY139" s="215" t="s">
        <v>139</v>
      </c>
    </row>
    <row r="140" spans="1:65" s="13" customFormat="1" ht="11.25">
      <c r="B140" s="194"/>
      <c r="C140" s="195"/>
      <c r="D140" s="188" t="s">
        <v>153</v>
      </c>
      <c r="E140" s="195"/>
      <c r="F140" s="197" t="s">
        <v>1175</v>
      </c>
      <c r="G140" s="195"/>
      <c r="H140" s="198">
        <v>673.91200000000003</v>
      </c>
      <c r="I140" s="199"/>
      <c r="J140" s="195"/>
      <c r="K140" s="195"/>
      <c r="L140" s="200"/>
      <c r="M140" s="201"/>
      <c r="N140" s="202"/>
      <c r="O140" s="202"/>
      <c r="P140" s="202"/>
      <c r="Q140" s="202"/>
      <c r="R140" s="202"/>
      <c r="S140" s="202"/>
      <c r="T140" s="203"/>
      <c r="AT140" s="204" t="s">
        <v>153</v>
      </c>
      <c r="AU140" s="204" t="s">
        <v>82</v>
      </c>
      <c r="AV140" s="13" t="s">
        <v>82</v>
      </c>
      <c r="AW140" s="13" t="s">
        <v>4</v>
      </c>
      <c r="AX140" s="13" t="s">
        <v>80</v>
      </c>
      <c r="AY140" s="204" t="s">
        <v>139</v>
      </c>
    </row>
    <row r="141" spans="1:65" s="2" customFormat="1" ht="14.45" customHeight="1">
      <c r="A141" s="36"/>
      <c r="B141" s="37"/>
      <c r="C141" s="175" t="s">
        <v>226</v>
      </c>
      <c r="D141" s="175" t="s">
        <v>142</v>
      </c>
      <c r="E141" s="176" t="s">
        <v>513</v>
      </c>
      <c r="F141" s="177" t="s">
        <v>514</v>
      </c>
      <c r="G141" s="178" t="s">
        <v>145</v>
      </c>
      <c r="H141" s="179">
        <v>387.93</v>
      </c>
      <c r="I141" s="180"/>
      <c r="J141" s="181">
        <f>ROUND(I141*H141,2)</f>
        <v>0</v>
      </c>
      <c r="K141" s="177" t="s">
        <v>146</v>
      </c>
      <c r="L141" s="41"/>
      <c r="M141" s="182" t="s">
        <v>19</v>
      </c>
      <c r="N141" s="183" t="s">
        <v>43</v>
      </c>
      <c r="O141" s="66"/>
      <c r="P141" s="184">
        <f>O141*H141</f>
        <v>0</v>
      </c>
      <c r="Q141" s="184">
        <v>1.3999999999999999E-4</v>
      </c>
      <c r="R141" s="184">
        <f>Q141*H141</f>
        <v>5.4310199999999996E-2</v>
      </c>
      <c r="S141" s="184">
        <v>0</v>
      </c>
      <c r="T141" s="185">
        <f>S141*H141</f>
        <v>0</v>
      </c>
      <c r="U141" s="36"/>
      <c r="V141" s="36"/>
      <c r="W141" s="36"/>
      <c r="X141" s="36"/>
      <c r="Y141" s="36"/>
      <c r="Z141" s="36"/>
      <c r="AA141" s="36"/>
      <c r="AB141" s="36"/>
      <c r="AC141" s="36"/>
      <c r="AD141" s="36"/>
      <c r="AE141" s="36"/>
      <c r="AR141" s="186" t="s">
        <v>206</v>
      </c>
      <c r="AT141" s="186" t="s">
        <v>142</v>
      </c>
      <c r="AU141" s="186" t="s">
        <v>82</v>
      </c>
      <c r="AY141" s="19" t="s">
        <v>139</v>
      </c>
      <c r="BE141" s="187">
        <f>IF(N141="základní",J141,0)</f>
        <v>0</v>
      </c>
      <c r="BF141" s="187">
        <f>IF(N141="snížená",J141,0)</f>
        <v>0</v>
      </c>
      <c r="BG141" s="187">
        <f>IF(N141="zákl. přenesená",J141,0)</f>
        <v>0</v>
      </c>
      <c r="BH141" s="187">
        <f>IF(N141="sníž. přenesená",J141,0)</f>
        <v>0</v>
      </c>
      <c r="BI141" s="187">
        <f>IF(N141="nulová",J141,0)</f>
        <v>0</v>
      </c>
      <c r="BJ141" s="19" t="s">
        <v>80</v>
      </c>
      <c r="BK141" s="187">
        <f>ROUND(I141*H141,2)</f>
        <v>0</v>
      </c>
      <c r="BL141" s="19" t="s">
        <v>206</v>
      </c>
      <c r="BM141" s="186" t="s">
        <v>1176</v>
      </c>
    </row>
    <row r="142" spans="1:65" s="2" customFormat="1" ht="19.5">
      <c r="A142" s="36"/>
      <c r="B142" s="37"/>
      <c r="C142" s="38"/>
      <c r="D142" s="188" t="s">
        <v>149</v>
      </c>
      <c r="E142" s="38"/>
      <c r="F142" s="189" t="s">
        <v>516</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149</v>
      </c>
      <c r="AU142" s="19" t="s">
        <v>82</v>
      </c>
    </row>
    <row r="143" spans="1:65" s="2" customFormat="1" ht="68.25">
      <c r="A143" s="36"/>
      <c r="B143" s="37"/>
      <c r="C143" s="38"/>
      <c r="D143" s="188" t="s">
        <v>151</v>
      </c>
      <c r="E143" s="38"/>
      <c r="F143" s="193" t="s">
        <v>517</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151</v>
      </c>
      <c r="AU143" s="19" t="s">
        <v>82</v>
      </c>
    </row>
    <row r="144" spans="1:65" s="15" customFormat="1" ht="11.25">
      <c r="B144" s="216"/>
      <c r="C144" s="217"/>
      <c r="D144" s="188" t="s">
        <v>153</v>
      </c>
      <c r="E144" s="218" t="s">
        <v>19</v>
      </c>
      <c r="F144" s="219" t="s">
        <v>755</v>
      </c>
      <c r="G144" s="217"/>
      <c r="H144" s="218" t="s">
        <v>19</v>
      </c>
      <c r="I144" s="220"/>
      <c r="J144" s="217"/>
      <c r="K144" s="217"/>
      <c r="L144" s="221"/>
      <c r="M144" s="222"/>
      <c r="N144" s="223"/>
      <c r="O144" s="223"/>
      <c r="P144" s="223"/>
      <c r="Q144" s="223"/>
      <c r="R144" s="223"/>
      <c r="S144" s="223"/>
      <c r="T144" s="224"/>
      <c r="AT144" s="225" t="s">
        <v>153</v>
      </c>
      <c r="AU144" s="225" t="s">
        <v>82</v>
      </c>
      <c r="AV144" s="15" t="s">
        <v>80</v>
      </c>
      <c r="AW144" s="15" t="s">
        <v>31</v>
      </c>
      <c r="AX144" s="15" t="s">
        <v>72</v>
      </c>
      <c r="AY144" s="225" t="s">
        <v>139</v>
      </c>
    </row>
    <row r="145" spans="1:65" s="13" customFormat="1" ht="11.25">
      <c r="B145" s="194"/>
      <c r="C145" s="195"/>
      <c r="D145" s="188" t="s">
        <v>153</v>
      </c>
      <c r="E145" s="196" t="s">
        <v>19</v>
      </c>
      <c r="F145" s="197" t="s">
        <v>1127</v>
      </c>
      <c r="G145" s="195"/>
      <c r="H145" s="198">
        <v>586.01</v>
      </c>
      <c r="I145" s="199"/>
      <c r="J145" s="195"/>
      <c r="K145" s="195"/>
      <c r="L145" s="200"/>
      <c r="M145" s="201"/>
      <c r="N145" s="202"/>
      <c r="O145" s="202"/>
      <c r="P145" s="202"/>
      <c r="Q145" s="202"/>
      <c r="R145" s="202"/>
      <c r="S145" s="202"/>
      <c r="T145" s="203"/>
      <c r="AT145" s="204" t="s">
        <v>153</v>
      </c>
      <c r="AU145" s="204" t="s">
        <v>82</v>
      </c>
      <c r="AV145" s="13" t="s">
        <v>82</v>
      </c>
      <c r="AW145" s="13" t="s">
        <v>31</v>
      </c>
      <c r="AX145" s="13" t="s">
        <v>72</v>
      </c>
      <c r="AY145" s="204" t="s">
        <v>139</v>
      </c>
    </row>
    <row r="146" spans="1:65" s="13" customFormat="1" ht="11.25">
      <c r="B146" s="194"/>
      <c r="C146" s="195"/>
      <c r="D146" s="188" t="s">
        <v>153</v>
      </c>
      <c r="E146" s="196" t="s">
        <v>19</v>
      </c>
      <c r="F146" s="197" t="s">
        <v>1177</v>
      </c>
      <c r="G146" s="195"/>
      <c r="H146" s="198">
        <v>-198.08</v>
      </c>
      <c r="I146" s="199"/>
      <c r="J146" s="195"/>
      <c r="K146" s="195"/>
      <c r="L146" s="200"/>
      <c r="M146" s="201"/>
      <c r="N146" s="202"/>
      <c r="O146" s="202"/>
      <c r="P146" s="202"/>
      <c r="Q146" s="202"/>
      <c r="R146" s="202"/>
      <c r="S146" s="202"/>
      <c r="T146" s="203"/>
      <c r="AT146" s="204" t="s">
        <v>153</v>
      </c>
      <c r="AU146" s="204" t="s">
        <v>82</v>
      </c>
      <c r="AV146" s="13" t="s">
        <v>82</v>
      </c>
      <c r="AW146" s="13" t="s">
        <v>31</v>
      </c>
      <c r="AX146" s="13" t="s">
        <v>72</v>
      </c>
      <c r="AY146" s="204" t="s">
        <v>139</v>
      </c>
    </row>
    <row r="147" spans="1:65" s="14" customFormat="1" ht="11.25">
      <c r="B147" s="205"/>
      <c r="C147" s="206"/>
      <c r="D147" s="188" t="s">
        <v>153</v>
      </c>
      <c r="E147" s="207" t="s">
        <v>19</v>
      </c>
      <c r="F147" s="208" t="s">
        <v>188</v>
      </c>
      <c r="G147" s="206"/>
      <c r="H147" s="209">
        <v>387.92999999999995</v>
      </c>
      <c r="I147" s="210"/>
      <c r="J147" s="206"/>
      <c r="K147" s="206"/>
      <c r="L147" s="211"/>
      <c r="M147" s="212"/>
      <c r="N147" s="213"/>
      <c r="O147" s="213"/>
      <c r="P147" s="213"/>
      <c r="Q147" s="213"/>
      <c r="R147" s="213"/>
      <c r="S147" s="213"/>
      <c r="T147" s="214"/>
      <c r="AT147" s="215" t="s">
        <v>153</v>
      </c>
      <c r="AU147" s="215" t="s">
        <v>82</v>
      </c>
      <c r="AV147" s="14" t="s">
        <v>147</v>
      </c>
      <c r="AW147" s="14" t="s">
        <v>31</v>
      </c>
      <c r="AX147" s="14" t="s">
        <v>80</v>
      </c>
      <c r="AY147" s="215" t="s">
        <v>139</v>
      </c>
    </row>
    <row r="148" spans="1:65" s="2" customFormat="1" ht="14.45" customHeight="1">
      <c r="A148" s="36"/>
      <c r="B148" s="37"/>
      <c r="C148" s="175" t="s">
        <v>236</v>
      </c>
      <c r="D148" s="175" t="s">
        <v>142</v>
      </c>
      <c r="E148" s="176" t="s">
        <v>520</v>
      </c>
      <c r="F148" s="177" t="s">
        <v>521</v>
      </c>
      <c r="G148" s="178" t="s">
        <v>145</v>
      </c>
      <c r="H148" s="179">
        <v>198.08</v>
      </c>
      <c r="I148" s="180"/>
      <c r="J148" s="181">
        <f>ROUND(I148*H148,2)</f>
        <v>0</v>
      </c>
      <c r="K148" s="177" t="s">
        <v>146</v>
      </c>
      <c r="L148" s="41"/>
      <c r="M148" s="182" t="s">
        <v>19</v>
      </c>
      <c r="N148" s="183" t="s">
        <v>43</v>
      </c>
      <c r="O148" s="66"/>
      <c r="P148" s="184">
        <f>O148*H148</f>
        <v>0</v>
      </c>
      <c r="Q148" s="184">
        <v>2.7999999999999998E-4</v>
      </c>
      <c r="R148" s="184">
        <f>Q148*H148</f>
        <v>5.5462400000000002E-2</v>
      </c>
      <c r="S148" s="184">
        <v>0</v>
      </c>
      <c r="T148" s="185">
        <f>S148*H148</f>
        <v>0</v>
      </c>
      <c r="U148" s="36"/>
      <c r="V148" s="36"/>
      <c r="W148" s="36"/>
      <c r="X148" s="36"/>
      <c r="Y148" s="36"/>
      <c r="Z148" s="36"/>
      <c r="AA148" s="36"/>
      <c r="AB148" s="36"/>
      <c r="AC148" s="36"/>
      <c r="AD148" s="36"/>
      <c r="AE148" s="36"/>
      <c r="AR148" s="186" t="s">
        <v>206</v>
      </c>
      <c r="AT148" s="186" t="s">
        <v>142</v>
      </c>
      <c r="AU148" s="186" t="s">
        <v>82</v>
      </c>
      <c r="AY148" s="19" t="s">
        <v>139</v>
      </c>
      <c r="BE148" s="187">
        <f>IF(N148="základní",J148,0)</f>
        <v>0</v>
      </c>
      <c r="BF148" s="187">
        <f>IF(N148="snížená",J148,0)</f>
        <v>0</v>
      </c>
      <c r="BG148" s="187">
        <f>IF(N148="zákl. přenesená",J148,0)</f>
        <v>0</v>
      </c>
      <c r="BH148" s="187">
        <f>IF(N148="sníž. přenesená",J148,0)</f>
        <v>0</v>
      </c>
      <c r="BI148" s="187">
        <f>IF(N148="nulová",J148,0)</f>
        <v>0</v>
      </c>
      <c r="BJ148" s="19" t="s">
        <v>80</v>
      </c>
      <c r="BK148" s="187">
        <f>ROUND(I148*H148,2)</f>
        <v>0</v>
      </c>
      <c r="BL148" s="19" t="s">
        <v>206</v>
      </c>
      <c r="BM148" s="186" t="s">
        <v>1178</v>
      </c>
    </row>
    <row r="149" spans="1:65" s="2" customFormat="1" ht="19.5">
      <c r="A149" s="36"/>
      <c r="B149" s="37"/>
      <c r="C149" s="38"/>
      <c r="D149" s="188" t="s">
        <v>149</v>
      </c>
      <c r="E149" s="38"/>
      <c r="F149" s="189" t="s">
        <v>523</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149</v>
      </c>
      <c r="AU149" s="19" t="s">
        <v>82</v>
      </c>
    </row>
    <row r="150" spans="1:65" s="2" customFormat="1" ht="68.25">
      <c r="A150" s="36"/>
      <c r="B150" s="37"/>
      <c r="C150" s="38"/>
      <c r="D150" s="188" t="s">
        <v>151</v>
      </c>
      <c r="E150" s="38"/>
      <c r="F150" s="193" t="s">
        <v>517</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151</v>
      </c>
      <c r="AU150" s="19" t="s">
        <v>82</v>
      </c>
    </row>
    <row r="151" spans="1:65" s="13" customFormat="1" ht="11.25">
      <c r="B151" s="194"/>
      <c r="C151" s="195"/>
      <c r="D151" s="188" t="s">
        <v>153</v>
      </c>
      <c r="E151" s="196" t="s">
        <v>19</v>
      </c>
      <c r="F151" s="197" t="s">
        <v>1179</v>
      </c>
      <c r="G151" s="195"/>
      <c r="H151" s="198">
        <v>198.08</v>
      </c>
      <c r="I151" s="199"/>
      <c r="J151" s="195"/>
      <c r="K151" s="195"/>
      <c r="L151" s="200"/>
      <c r="M151" s="201"/>
      <c r="N151" s="202"/>
      <c r="O151" s="202"/>
      <c r="P151" s="202"/>
      <c r="Q151" s="202"/>
      <c r="R151" s="202"/>
      <c r="S151" s="202"/>
      <c r="T151" s="203"/>
      <c r="AT151" s="204" t="s">
        <v>153</v>
      </c>
      <c r="AU151" s="204" t="s">
        <v>82</v>
      </c>
      <c r="AV151" s="13" t="s">
        <v>82</v>
      </c>
      <c r="AW151" s="13" t="s">
        <v>31</v>
      </c>
      <c r="AX151" s="13" t="s">
        <v>72</v>
      </c>
      <c r="AY151" s="204" t="s">
        <v>139</v>
      </c>
    </row>
    <row r="152" spans="1:65" s="14" customFormat="1" ht="11.25">
      <c r="B152" s="205"/>
      <c r="C152" s="206"/>
      <c r="D152" s="188" t="s">
        <v>153</v>
      </c>
      <c r="E152" s="207" t="s">
        <v>19</v>
      </c>
      <c r="F152" s="208" t="s">
        <v>188</v>
      </c>
      <c r="G152" s="206"/>
      <c r="H152" s="209">
        <v>198.08</v>
      </c>
      <c r="I152" s="210"/>
      <c r="J152" s="206"/>
      <c r="K152" s="206"/>
      <c r="L152" s="211"/>
      <c r="M152" s="212"/>
      <c r="N152" s="213"/>
      <c r="O152" s="213"/>
      <c r="P152" s="213"/>
      <c r="Q152" s="213"/>
      <c r="R152" s="213"/>
      <c r="S152" s="213"/>
      <c r="T152" s="214"/>
      <c r="AT152" s="215" t="s">
        <v>153</v>
      </c>
      <c r="AU152" s="215" t="s">
        <v>82</v>
      </c>
      <c r="AV152" s="14" t="s">
        <v>147</v>
      </c>
      <c r="AW152" s="14" t="s">
        <v>31</v>
      </c>
      <c r="AX152" s="14" t="s">
        <v>80</v>
      </c>
      <c r="AY152" s="215" t="s">
        <v>139</v>
      </c>
    </row>
    <row r="153" spans="1:65" s="2" customFormat="1" ht="14.45" customHeight="1">
      <c r="A153" s="36"/>
      <c r="B153" s="37"/>
      <c r="C153" s="175" t="s">
        <v>243</v>
      </c>
      <c r="D153" s="175" t="s">
        <v>142</v>
      </c>
      <c r="E153" s="176" t="s">
        <v>227</v>
      </c>
      <c r="F153" s="177" t="s">
        <v>228</v>
      </c>
      <c r="G153" s="178" t="s">
        <v>145</v>
      </c>
      <c r="H153" s="179">
        <v>693.48</v>
      </c>
      <c r="I153" s="180"/>
      <c r="J153" s="181">
        <f>ROUND(I153*H153,2)</f>
        <v>0</v>
      </c>
      <c r="K153" s="177" t="s">
        <v>146</v>
      </c>
      <c r="L153" s="41"/>
      <c r="M153" s="182" t="s">
        <v>19</v>
      </c>
      <c r="N153" s="183" t="s">
        <v>43</v>
      </c>
      <c r="O153" s="66"/>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206</v>
      </c>
      <c r="AT153" s="186" t="s">
        <v>142</v>
      </c>
      <c r="AU153" s="186" t="s">
        <v>82</v>
      </c>
      <c r="AY153" s="19" t="s">
        <v>139</v>
      </c>
      <c r="BE153" s="187">
        <f>IF(N153="základní",J153,0)</f>
        <v>0</v>
      </c>
      <c r="BF153" s="187">
        <f>IF(N153="snížená",J153,0)</f>
        <v>0</v>
      </c>
      <c r="BG153" s="187">
        <f>IF(N153="zákl. přenesená",J153,0)</f>
        <v>0</v>
      </c>
      <c r="BH153" s="187">
        <f>IF(N153="sníž. přenesená",J153,0)</f>
        <v>0</v>
      </c>
      <c r="BI153" s="187">
        <f>IF(N153="nulová",J153,0)</f>
        <v>0</v>
      </c>
      <c r="BJ153" s="19" t="s">
        <v>80</v>
      </c>
      <c r="BK153" s="187">
        <f>ROUND(I153*H153,2)</f>
        <v>0</v>
      </c>
      <c r="BL153" s="19" t="s">
        <v>206</v>
      </c>
      <c r="BM153" s="186" t="s">
        <v>1180</v>
      </c>
    </row>
    <row r="154" spans="1:65" s="2" customFormat="1" ht="11.25">
      <c r="A154" s="36"/>
      <c r="B154" s="37"/>
      <c r="C154" s="38"/>
      <c r="D154" s="188" t="s">
        <v>149</v>
      </c>
      <c r="E154" s="38"/>
      <c r="F154" s="189" t="s">
        <v>230</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149</v>
      </c>
      <c r="AU154" s="19" t="s">
        <v>82</v>
      </c>
    </row>
    <row r="155" spans="1:65" s="2" customFormat="1" ht="39">
      <c r="A155" s="36"/>
      <c r="B155" s="37"/>
      <c r="C155" s="38"/>
      <c r="D155" s="188" t="s">
        <v>151</v>
      </c>
      <c r="E155" s="38"/>
      <c r="F155" s="193" t="s">
        <v>231</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151</v>
      </c>
      <c r="AU155" s="19" t="s">
        <v>82</v>
      </c>
    </row>
    <row r="156" spans="1:65" s="15" customFormat="1" ht="11.25">
      <c r="B156" s="216"/>
      <c r="C156" s="217"/>
      <c r="D156" s="188" t="s">
        <v>153</v>
      </c>
      <c r="E156" s="218" t="s">
        <v>19</v>
      </c>
      <c r="F156" s="219" t="s">
        <v>755</v>
      </c>
      <c r="G156" s="217"/>
      <c r="H156" s="218" t="s">
        <v>19</v>
      </c>
      <c r="I156" s="220"/>
      <c r="J156" s="217"/>
      <c r="K156" s="217"/>
      <c r="L156" s="221"/>
      <c r="M156" s="222"/>
      <c r="N156" s="223"/>
      <c r="O156" s="223"/>
      <c r="P156" s="223"/>
      <c r="Q156" s="223"/>
      <c r="R156" s="223"/>
      <c r="S156" s="223"/>
      <c r="T156" s="224"/>
      <c r="AT156" s="225" t="s">
        <v>153</v>
      </c>
      <c r="AU156" s="225" t="s">
        <v>82</v>
      </c>
      <c r="AV156" s="15" t="s">
        <v>80</v>
      </c>
      <c r="AW156" s="15" t="s">
        <v>31</v>
      </c>
      <c r="AX156" s="15" t="s">
        <v>72</v>
      </c>
      <c r="AY156" s="225" t="s">
        <v>139</v>
      </c>
    </row>
    <row r="157" spans="1:65" s="13" customFormat="1" ht="11.25">
      <c r="B157" s="194"/>
      <c r="C157" s="195"/>
      <c r="D157" s="188" t="s">
        <v>153</v>
      </c>
      <c r="E157" s="196" t="s">
        <v>19</v>
      </c>
      <c r="F157" s="197" t="s">
        <v>1127</v>
      </c>
      <c r="G157" s="195"/>
      <c r="H157" s="198">
        <v>586.01</v>
      </c>
      <c r="I157" s="199"/>
      <c r="J157" s="195"/>
      <c r="K157" s="195"/>
      <c r="L157" s="200"/>
      <c r="M157" s="201"/>
      <c r="N157" s="202"/>
      <c r="O157" s="202"/>
      <c r="P157" s="202"/>
      <c r="Q157" s="202"/>
      <c r="R157" s="202"/>
      <c r="S157" s="202"/>
      <c r="T157" s="203"/>
      <c r="AT157" s="204" t="s">
        <v>153</v>
      </c>
      <c r="AU157" s="204" t="s">
        <v>82</v>
      </c>
      <c r="AV157" s="13" t="s">
        <v>82</v>
      </c>
      <c r="AW157" s="13" t="s">
        <v>31</v>
      </c>
      <c r="AX157" s="13" t="s">
        <v>72</v>
      </c>
      <c r="AY157" s="204" t="s">
        <v>139</v>
      </c>
    </row>
    <row r="158" spans="1:65" s="15" customFormat="1" ht="11.25">
      <c r="B158" s="216"/>
      <c r="C158" s="217"/>
      <c r="D158" s="188" t="s">
        <v>153</v>
      </c>
      <c r="E158" s="218" t="s">
        <v>19</v>
      </c>
      <c r="F158" s="219" t="s">
        <v>750</v>
      </c>
      <c r="G158" s="217"/>
      <c r="H158" s="218" t="s">
        <v>19</v>
      </c>
      <c r="I158" s="220"/>
      <c r="J158" s="217"/>
      <c r="K158" s="217"/>
      <c r="L158" s="221"/>
      <c r="M158" s="222"/>
      <c r="N158" s="223"/>
      <c r="O158" s="223"/>
      <c r="P158" s="223"/>
      <c r="Q158" s="223"/>
      <c r="R158" s="223"/>
      <c r="S158" s="223"/>
      <c r="T158" s="224"/>
      <c r="AT158" s="225" t="s">
        <v>153</v>
      </c>
      <c r="AU158" s="225" t="s">
        <v>82</v>
      </c>
      <c r="AV158" s="15" t="s">
        <v>80</v>
      </c>
      <c r="AW158" s="15" t="s">
        <v>31</v>
      </c>
      <c r="AX158" s="15" t="s">
        <v>72</v>
      </c>
      <c r="AY158" s="225" t="s">
        <v>139</v>
      </c>
    </row>
    <row r="159" spans="1:65" s="13" customFormat="1" ht="11.25">
      <c r="B159" s="194"/>
      <c r="C159" s="195"/>
      <c r="D159" s="188" t="s">
        <v>153</v>
      </c>
      <c r="E159" s="196" t="s">
        <v>19</v>
      </c>
      <c r="F159" s="197" t="s">
        <v>1181</v>
      </c>
      <c r="G159" s="195"/>
      <c r="H159" s="198">
        <v>107.47</v>
      </c>
      <c r="I159" s="199"/>
      <c r="J159" s="195"/>
      <c r="K159" s="195"/>
      <c r="L159" s="200"/>
      <c r="M159" s="201"/>
      <c r="N159" s="202"/>
      <c r="O159" s="202"/>
      <c r="P159" s="202"/>
      <c r="Q159" s="202"/>
      <c r="R159" s="202"/>
      <c r="S159" s="202"/>
      <c r="T159" s="203"/>
      <c r="AT159" s="204" t="s">
        <v>153</v>
      </c>
      <c r="AU159" s="204" t="s">
        <v>82</v>
      </c>
      <c r="AV159" s="13" t="s">
        <v>82</v>
      </c>
      <c r="AW159" s="13" t="s">
        <v>31</v>
      </c>
      <c r="AX159" s="13" t="s">
        <v>72</v>
      </c>
      <c r="AY159" s="204" t="s">
        <v>139</v>
      </c>
    </row>
    <row r="160" spans="1:65" s="14" customFormat="1" ht="11.25">
      <c r="B160" s="205"/>
      <c r="C160" s="206"/>
      <c r="D160" s="188" t="s">
        <v>153</v>
      </c>
      <c r="E160" s="207" t="s">
        <v>19</v>
      </c>
      <c r="F160" s="208" t="s">
        <v>188</v>
      </c>
      <c r="G160" s="206"/>
      <c r="H160" s="209">
        <v>693.48</v>
      </c>
      <c r="I160" s="210"/>
      <c r="J160" s="206"/>
      <c r="K160" s="206"/>
      <c r="L160" s="211"/>
      <c r="M160" s="212"/>
      <c r="N160" s="213"/>
      <c r="O160" s="213"/>
      <c r="P160" s="213"/>
      <c r="Q160" s="213"/>
      <c r="R160" s="213"/>
      <c r="S160" s="213"/>
      <c r="T160" s="214"/>
      <c r="AT160" s="215" t="s">
        <v>153</v>
      </c>
      <c r="AU160" s="215" t="s">
        <v>82</v>
      </c>
      <c r="AV160" s="14" t="s">
        <v>147</v>
      </c>
      <c r="AW160" s="14" t="s">
        <v>31</v>
      </c>
      <c r="AX160" s="14" t="s">
        <v>80</v>
      </c>
      <c r="AY160" s="215" t="s">
        <v>139</v>
      </c>
    </row>
    <row r="161" spans="1:65" s="2" customFormat="1" ht="14.45" customHeight="1">
      <c r="A161" s="36"/>
      <c r="B161" s="37"/>
      <c r="C161" s="226" t="s">
        <v>8</v>
      </c>
      <c r="D161" s="226" t="s">
        <v>237</v>
      </c>
      <c r="E161" s="227" t="s">
        <v>238</v>
      </c>
      <c r="F161" s="228" t="s">
        <v>239</v>
      </c>
      <c r="G161" s="229" t="s">
        <v>145</v>
      </c>
      <c r="H161" s="230">
        <v>797.50199999999995</v>
      </c>
      <c r="I161" s="231"/>
      <c r="J161" s="232">
        <f>ROUND(I161*H161,2)</f>
        <v>0</v>
      </c>
      <c r="K161" s="228" t="s">
        <v>146</v>
      </c>
      <c r="L161" s="233"/>
      <c r="M161" s="234" t="s">
        <v>19</v>
      </c>
      <c r="N161" s="235" t="s">
        <v>43</v>
      </c>
      <c r="O161" s="66"/>
      <c r="P161" s="184">
        <f>O161*H161</f>
        <v>0</v>
      </c>
      <c r="Q161" s="184">
        <v>2.9999999999999997E-4</v>
      </c>
      <c r="R161" s="184">
        <f>Q161*H161</f>
        <v>0.23925059999999995</v>
      </c>
      <c r="S161" s="184">
        <v>0</v>
      </c>
      <c r="T161" s="185">
        <f>S161*H161</f>
        <v>0</v>
      </c>
      <c r="U161" s="36"/>
      <c r="V161" s="36"/>
      <c r="W161" s="36"/>
      <c r="X161" s="36"/>
      <c r="Y161" s="36"/>
      <c r="Z161" s="36"/>
      <c r="AA161" s="36"/>
      <c r="AB161" s="36"/>
      <c r="AC161" s="36"/>
      <c r="AD161" s="36"/>
      <c r="AE161" s="36"/>
      <c r="AR161" s="186" t="s">
        <v>240</v>
      </c>
      <c r="AT161" s="186" t="s">
        <v>237</v>
      </c>
      <c r="AU161" s="186" t="s">
        <v>82</v>
      </c>
      <c r="AY161" s="19" t="s">
        <v>139</v>
      </c>
      <c r="BE161" s="187">
        <f>IF(N161="základní",J161,0)</f>
        <v>0</v>
      </c>
      <c r="BF161" s="187">
        <f>IF(N161="snížená",J161,0)</f>
        <v>0</v>
      </c>
      <c r="BG161" s="187">
        <f>IF(N161="zákl. přenesená",J161,0)</f>
        <v>0</v>
      </c>
      <c r="BH161" s="187">
        <f>IF(N161="sníž. přenesená",J161,0)</f>
        <v>0</v>
      </c>
      <c r="BI161" s="187">
        <f>IF(N161="nulová",J161,0)</f>
        <v>0</v>
      </c>
      <c r="BJ161" s="19" t="s">
        <v>80</v>
      </c>
      <c r="BK161" s="187">
        <f>ROUND(I161*H161,2)</f>
        <v>0</v>
      </c>
      <c r="BL161" s="19" t="s">
        <v>206</v>
      </c>
      <c r="BM161" s="186" t="s">
        <v>1182</v>
      </c>
    </row>
    <row r="162" spans="1:65" s="2" customFormat="1" ht="11.25">
      <c r="A162" s="36"/>
      <c r="B162" s="37"/>
      <c r="C162" s="38"/>
      <c r="D162" s="188" t="s">
        <v>149</v>
      </c>
      <c r="E162" s="38"/>
      <c r="F162" s="189" t="s">
        <v>239</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149</v>
      </c>
      <c r="AU162" s="19" t="s">
        <v>82</v>
      </c>
    </row>
    <row r="163" spans="1:65" s="13" customFormat="1" ht="11.25">
      <c r="B163" s="194"/>
      <c r="C163" s="195"/>
      <c r="D163" s="188" t="s">
        <v>153</v>
      </c>
      <c r="E163" s="195"/>
      <c r="F163" s="197" t="s">
        <v>1183</v>
      </c>
      <c r="G163" s="195"/>
      <c r="H163" s="198">
        <v>797.50199999999995</v>
      </c>
      <c r="I163" s="199"/>
      <c r="J163" s="195"/>
      <c r="K163" s="195"/>
      <c r="L163" s="200"/>
      <c r="M163" s="201"/>
      <c r="N163" s="202"/>
      <c r="O163" s="202"/>
      <c r="P163" s="202"/>
      <c r="Q163" s="202"/>
      <c r="R163" s="202"/>
      <c r="S163" s="202"/>
      <c r="T163" s="203"/>
      <c r="AT163" s="204" t="s">
        <v>153</v>
      </c>
      <c r="AU163" s="204" t="s">
        <v>82</v>
      </c>
      <c r="AV163" s="13" t="s">
        <v>82</v>
      </c>
      <c r="AW163" s="13" t="s">
        <v>4</v>
      </c>
      <c r="AX163" s="13" t="s">
        <v>80</v>
      </c>
      <c r="AY163" s="204" t="s">
        <v>139</v>
      </c>
    </row>
    <row r="164" spans="1:65" s="2" customFormat="1" ht="14.45" customHeight="1">
      <c r="A164" s="36"/>
      <c r="B164" s="37"/>
      <c r="C164" s="175" t="s">
        <v>206</v>
      </c>
      <c r="D164" s="175" t="s">
        <v>142</v>
      </c>
      <c r="E164" s="176" t="s">
        <v>1045</v>
      </c>
      <c r="F164" s="177" t="s">
        <v>1046</v>
      </c>
      <c r="G164" s="178" t="s">
        <v>265</v>
      </c>
      <c r="H164" s="179">
        <v>24</v>
      </c>
      <c r="I164" s="180"/>
      <c r="J164" s="181">
        <f>ROUND(I164*H164,2)</f>
        <v>0</v>
      </c>
      <c r="K164" s="177" t="s">
        <v>146</v>
      </c>
      <c r="L164" s="41"/>
      <c r="M164" s="182" t="s">
        <v>19</v>
      </c>
      <c r="N164" s="183" t="s">
        <v>43</v>
      </c>
      <c r="O164" s="66"/>
      <c r="P164" s="184">
        <f>O164*H164</f>
        <v>0</v>
      </c>
      <c r="Q164" s="184">
        <v>1E-4</v>
      </c>
      <c r="R164" s="184">
        <f>Q164*H164</f>
        <v>2.4000000000000002E-3</v>
      </c>
      <c r="S164" s="184">
        <v>0</v>
      </c>
      <c r="T164" s="185">
        <f>S164*H164</f>
        <v>0</v>
      </c>
      <c r="U164" s="36"/>
      <c r="V164" s="36"/>
      <c r="W164" s="36"/>
      <c r="X164" s="36"/>
      <c r="Y164" s="36"/>
      <c r="Z164" s="36"/>
      <c r="AA164" s="36"/>
      <c r="AB164" s="36"/>
      <c r="AC164" s="36"/>
      <c r="AD164" s="36"/>
      <c r="AE164" s="36"/>
      <c r="AR164" s="186" t="s">
        <v>206</v>
      </c>
      <c r="AT164" s="186" t="s">
        <v>142</v>
      </c>
      <c r="AU164" s="186" t="s">
        <v>82</v>
      </c>
      <c r="AY164" s="19" t="s">
        <v>139</v>
      </c>
      <c r="BE164" s="187">
        <f>IF(N164="základní",J164,0)</f>
        <v>0</v>
      </c>
      <c r="BF164" s="187">
        <f>IF(N164="snížená",J164,0)</f>
        <v>0</v>
      </c>
      <c r="BG164" s="187">
        <f>IF(N164="zákl. přenesená",J164,0)</f>
        <v>0</v>
      </c>
      <c r="BH164" s="187">
        <f>IF(N164="sníž. přenesená",J164,0)</f>
        <v>0</v>
      </c>
      <c r="BI164" s="187">
        <f>IF(N164="nulová",J164,0)</f>
        <v>0</v>
      </c>
      <c r="BJ164" s="19" t="s">
        <v>80</v>
      </c>
      <c r="BK164" s="187">
        <f>ROUND(I164*H164,2)</f>
        <v>0</v>
      </c>
      <c r="BL164" s="19" t="s">
        <v>206</v>
      </c>
      <c r="BM164" s="186" t="s">
        <v>1184</v>
      </c>
    </row>
    <row r="165" spans="1:65" s="2" customFormat="1" ht="19.5">
      <c r="A165" s="36"/>
      <c r="B165" s="37"/>
      <c r="C165" s="38"/>
      <c r="D165" s="188" t="s">
        <v>149</v>
      </c>
      <c r="E165" s="38"/>
      <c r="F165" s="189" t="s">
        <v>1048</v>
      </c>
      <c r="G165" s="38"/>
      <c r="H165" s="38"/>
      <c r="I165" s="190"/>
      <c r="J165" s="38"/>
      <c r="K165" s="38"/>
      <c r="L165" s="41"/>
      <c r="M165" s="191"/>
      <c r="N165" s="192"/>
      <c r="O165" s="66"/>
      <c r="P165" s="66"/>
      <c r="Q165" s="66"/>
      <c r="R165" s="66"/>
      <c r="S165" s="66"/>
      <c r="T165" s="67"/>
      <c r="U165" s="36"/>
      <c r="V165" s="36"/>
      <c r="W165" s="36"/>
      <c r="X165" s="36"/>
      <c r="Y165" s="36"/>
      <c r="Z165" s="36"/>
      <c r="AA165" s="36"/>
      <c r="AB165" s="36"/>
      <c r="AC165" s="36"/>
      <c r="AD165" s="36"/>
      <c r="AE165" s="36"/>
      <c r="AT165" s="19" t="s">
        <v>149</v>
      </c>
      <c r="AU165" s="19" t="s">
        <v>82</v>
      </c>
    </row>
    <row r="166" spans="1:65" s="2" customFormat="1" ht="29.25">
      <c r="A166" s="36"/>
      <c r="B166" s="37"/>
      <c r="C166" s="38"/>
      <c r="D166" s="188" t="s">
        <v>151</v>
      </c>
      <c r="E166" s="38"/>
      <c r="F166" s="193" t="s">
        <v>1049</v>
      </c>
      <c r="G166" s="38"/>
      <c r="H166" s="38"/>
      <c r="I166" s="190"/>
      <c r="J166" s="38"/>
      <c r="K166" s="38"/>
      <c r="L166" s="41"/>
      <c r="M166" s="191"/>
      <c r="N166" s="192"/>
      <c r="O166" s="66"/>
      <c r="P166" s="66"/>
      <c r="Q166" s="66"/>
      <c r="R166" s="66"/>
      <c r="S166" s="66"/>
      <c r="T166" s="67"/>
      <c r="U166" s="36"/>
      <c r="V166" s="36"/>
      <c r="W166" s="36"/>
      <c r="X166" s="36"/>
      <c r="Y166" s="36"/>
      <c r="Z166" s="36"/>
      <c r="AA166" s="36"/>
      <c r="AB166" s="36"/>
      <c r="AC166" s="36"/>
      <c r="AD166" s="36"/>
      <c r="AE166" s="36"/>
      <c r="AT166" s="19" t="s">
        <v>151</v>
      </c>
      <c r="AU166" s="19" t="s">
        <v>82</v>
      </c>
    </row>
    <row r="167" spans="1:65" s="2" customFormat="1" ht="14.45" customHeight="1">
      <c r="A167" s="36"/>
      <c r="B167" s="37"/>
      <c r="C167" s="226" t="s">
        <v>262</v>
      </c>
      <c r="D167" s="226" t="s">
        <v>237</v>
      </c>
      <c r="E167" s="227" t="s">
        <v>1050</v>
      </c>
      <c r="F167" s="228" t="s">
        <v>1051</v>
      </c>
      <c r="G167" s="229" t="s">
        <v>265</v>
      </c>
      <c r="H167" s="230">
        <v>24</v>
      </c>
      <c r="I167" s="231"/>
      <c r="J167" s="232">
        <f>ROUND(I167*H167,2)</f>
        <v>0</v>
      </c>
      <c r="K167" s="228" t="s">
        <v>146</v>
      </c>
      <c r="L167" s="233"/>
      <c r="M167" s="234" t="s">
        <v>19</v>
      </c>
      <c r="N167" s="235" t="s">
        <v>43</v>
      </c>
      <c r="O167" s="66"/>
      <c r="P167" s="184">
        <f>O167*H167</f>
        <v>0</v>
      </c>
      <c r="Q167" s="184">
        <v>1E-3</v>
      </c>
      <c r="R167" s="184">
        <f>Q167*H167</f>
        <v>2.4E-2</v>
      </c>
      <c r="S167" s="184">
        <v>0</v>
      </c>
      <c r="T167" s="185">
        <f>S167*H167</f>
        <v>0</v>
      </c>
      <c r="U167" s="36"/>
      <c r="V167" s="36"/>
      <c r="W167" s="36"/>
      <c r="X167" s="36"/>
      <c r="Y167" s="36"/>
      <c r="Z167" s="36"/>
      <c r="AA167" s="36"/>
      <c r="AB167" s="36"/>
      <c r="AC167" s="36"/>
      <c r="AD167" s="36"/>
      <c r="AE167" s="36"/>
      <c r="AR167" s="186" t="s">
        <v>240</v>
      </c>
      <c r="AT167" s="186" t="s">
        <v>237</v>
      </c>
      <c r="AU167" s="186" t="s">
        <v>82</v>
      </c>
      <c r="AY167" s="19" t="s">
        <v>139</v>
      </c>
      <c r="BE167" s="187">
        <f>IF(N167="základní",J167,0)</f>
        <v>0</v>
      </c>
      <c r="BF167" s="187">
        <f>IF(N167="snížená",J167,0)</f>
        <v>0</v>
      </c>
      <c r="BG167" s="187">
        <f>IF(N167="zákl. přenesená",J167,0)</f>
        <v>0</v>
      </c>
      <c r="BH167" s="187">
        <f>IF(N167="sníž. přenesená",J167,0)</f>
        <v>0</v>
      </c>
      <c r="BI167" s="187">
        <f>IF(N167="nulová",J167,0)</f>
        <v>0</v>
      </c>
      <c r="BJ167" s="19" t="s">
        <v>80</v>
      </c>
      <c r="BK167" s="187">
        <f>ROUND(I167*H167,2)</f>
        <v>0</v>
      </c>
      <c r="BL167" s="19" t="s">
        <v>206</v>
      </c>
      <c r="BM167" s="186" t="s">
        <v>1185</v>
      </c>
    </row>
    <row r="168" spans="1:65" s="2" customFormat="1" ht="11.25">
      <c r="A168" s="36"/>
      <c r="B168" s="37"/>
      <c r="C168" s="38"/>
      <c r="D168" s="188" t="s">
        <v>149</v>
      </c>
      <c r="E168" s="38"/>
      <c r="F168" s="189" t="s">
        <v>1051</v>
      </c>
      <c r="G168" s="38"/>
      <c r="H168" s="38"/>
      <c r="I168" s="190"/>
      <c r="J168" s="38"/>
      <c r="K168" s="38"/>
      <c r="L168" s="41"/>
      <c r="M168" s="191"/>
      <c r="N168" s="192"/>
      <c r="O168" s="66"/>
      <c r="P168" s="66"/>
      <c r="Q168" s="66"/>
      <c r="R168" s="66"/>
      <c r="S168" s="66"/>
      <c r="T168" s="67"/>
      <c r="U168" s="36"/>
      <c r="V168" s="36"/>
      <c r="W168" s="36"/>
      <c r="X168" s="36"/>
      <c r="Y168" s="36"/>
      <c r="Z168" s="36"/>
      <c r="AA168" s="36"/>
      <c r="AB168" s="36"/>
      <c r="AC168" s="36"/>
      <c r="AD168" s="36"/>
      <c r="AE168" s="36"/>
      <c r="AT168" s="19" t="s">
        <v>149</v>
      </c>
      <c r="AU168" s="19" t="s">
        <v>82</v>
      </c>
    </row>
    <row r="169" spans="1:65" s="2" customFormat="1" ht="14.45" customHeight="1">
      <c r="A169" s="36"/>
      <c r="B169" s="37"/>
      <c r="C169" s="175" t="s">
        <v>270</v>
      </c>
      <c r="D169" s="175" t="s">
        <v>142</v>
      </c>
      <c r="E169" s="176" t="s">
        <v>248</v>
      </c>
      <c r="F169" s="177" t="s">
        <v>249</v>
      </c>
      <c r="G169" s="178" t="s">
        <v>171</v>
      </c>
      <c r="H169" s="179">
        <v>5.5880000000000001</v>
      </c>
      <c r="I169" s="180"/>
      <c r="J169" s="181">
        <f>ROUND(I169*H169,2)</f>
        <v>0</v>
      </c>
      <c r="K169" s="177" t="s">
        <v>146</v>
      </c>
      <c r="L169" s="41"/>
      <c r="M169" s="182" t="s">
        <v>19</v>
      </c>
      <c r="N169" s="183" t="s">
        <v>43</v>
      </c>
      <c r="O169" s="66"/>
      <c r="P169" s="184">
        <f>O169*H169</f>
        <v>0</v>
      </c>
      <c r="Q169" s="184">
        <v>0</v>
      </c>
      <c r="R169" s="184">
        <f>Q169*H169</f>
        <v>0</v>
      </c>
      <c r="S169" s="184">
        <v>0</v>
      </c>
      <c r="T169" s="185">
        <f>S169*H169</f>
        <v>0</v>
      </c>
      <c r="U169" s="36"/>
      <c r="V169" s="36"/>
      <c r="W169" s="36"/>
      <c r="X169" s="36"/>
      <c r="Y169" s="36"/>
      <c r="Z169" s="36"/>
      <c r="AA169" s="36"/>
      <c r="AB169" s="36"/>
      <c r="AC169" s="36"/>
      <c r="AD169" s="36"/>
      <c r="AE169" s="36"/>
      <c r="AR169" s="186" t="s">
        <v>206</v>
      </c>
      <c r="AT169" s="186" t="s">
        <v>142</v>
      </c>
      <c r="AU169" s="186" t="s">
        <v>82</v>
      </c>
      <c r="AY169" s="19" t="s">
        <v>139</v>
      </c>
      <c r="BE169" s="187">
        <f>IF(N169="základní",J169,0)</f>
        <v>0</v>
      </c>
      <c r="BF169" s="187">
        <f>IF(N169="snížená",J169,0)</f>
        <v>0</v>
      </c>
      <c r="BG169" s="187">
        <f>IF(N169="zákl. přenesená",J169,0)</f>
        <v>0</v>
      </c>
      <c r="BH169" s="187">
        <f>IF(N169="sníž. přenesená",J169,0)</f>
        <v>0</v>
      </c>
      <c r="BI169" s="187">
        <f>IF(N169="nulová",J169,0)</f>
        <v>0</v>
      </c>
      <c r="BJ169" s="19" t="s">
        <v>80</v>
      </c>
      <c r="BK169" s="187">
        <f>ROUND(I169*H169,2)</f>
        <v>0</v>
      </c>
      <c r="BL169" s="19" t="s">
        <v>206</v>
      </c>
      <c r="BM169" s="186" t="s">
        <v>1186</v>
      </c>
    </row>
    <row r="170" spans="1:65" s="2" customFormat="1" ht="19.5">
      <c r="A170" s="36"/>
      <c r="B170" s="37"/>
      <c r="C170" s="38"/>
      <c r="D170" s="188" t="s">
        <v>149</v>
      </c>
      <c r="E170" s="38"/>
      <c r="F170" s="189" t="s">
        <v>251</v>
      </c>
      <c r="G170" s="38"/>
      <c r="H170" s="38"/>
      <c r="I170" s="190"/>
      <c r="J170" s="38"/>
      <c r="K170" s="38"/>
      <c r="L170" s="41"/>
      <c r="M170" s="191"/>
      <c r="N170" s="192"/>
      <c r="O170" s="66"/>
      <c r="P170" s="66"/>
      <c r="Q170" s="66"/>
      <c r="R170" s="66"/>
      <c r="S170" s="66"/>
      <c r="T170" s="67"/>
      <c r="U170" s="36"/>
      <c r="V170" s="36"/>
      <c r="W170" s="36"/>
      <c r="X170" s="36"/>
      <c r="Y170" s="36"/>
      <c r="Z170" s="36"/>
      <c r="AA170" s="36"/>
      <c r="AB170" s="36"/>
      <c r="AC170" s="36"/>
      <c r="AD170" s="36"/>
      <c r="AE170" s="36"/>
      <c r="AT170" s="19" t="s">
        <v>149</v>
      </c>
      <c r="AU170" s="19" t="s">
        <v>82</v>
      </c>
    </row>
    <row r="171" spans="1:65" s="2" customFormat="1" ht="78">
      <c r="A171" s="36"/>
      <c r="B171" s="37"/>
      <c r="C171" s="38"/>
      <c r="D171" s="188" t="s">
        <v>151</v>
      </c>
      <c r="E171" s="38"/>
      <c r="F171" s="193" t="s">
        <v>252</v>
      </c>
      <c r="G171" s="38"/>
      <c r="H171" s="38"/>
      <c r="I171" s="190"/>
      <c r="J171" s="38"/>
      <c r="K171" s="38"/>
      <c r="L171" s="41"/>
      <c r="M171" s="191"/>
      <c r="N171" s="192"/>
      <c r="O171" s="66"/>
      <c r="P171" s="66"/>
      <c r="Q171" s="66"/>
      <c r="R171" s="66"/>
      <c r="S171" s="66"/>
      <c r="T171" s="67"/>
      <c r="U171" s="36"/>
      <c r="V171" s="36"/>
      <c r="W171" s="36"/>
      <c r="X171" s="36"/>
      <c r="Y171" s="36"/>
      <c r="Z171" s="36"/>
      <c r="AA171" s="36"/>
      <c r="AB171" s="36"/>
      <c r="AC171" s="36"/>
      <c r="AD171" s="36"/>
      <c r="AE171" s="36"/>
      <c r="AT171" s="19" t="s">
        <v>151</v>
      </c>
      <c r="AU171" s="19" t="s">
        <v>82</v>
      </c>
    </row>
    <row r="172" spans="1:65" s="2" customFormat="1" ht="14.45" customHeight="1">
      <c r="A172" s="36"/>
      <c r="B172" s="37"/>
      <c r="C172" s="175" t="s">
        <v>278</v>
      </c>
      <c r="D172" s="175" t="s">
        <v>142</v>
      </c>
      <c r="E172" s="176" t="s">
        <v>542</v>
      </c>
      <c r="F172" s="177" t="s">
        <v>543</v>
      </c>
      <c r="G172" s="178" t="s">
        <v>171</v>
      </c>
      <c r="H172" s="179">
        <v>5.5880000000000001</v>
      </c>
      <c r="I172" s="180"/>
      <c r="J172" s="181">
        <f>ROUND(I172*H172,2)</f>
        <v>0</v>
      </c>
      <c r="K172" s="177" t="s">
        <v>146</v>
      </c>
      <c r="L172" s="41"/>
      <c r="M172" s="182" t="s">
        <v>19</v>
      </c>
      <c r="N172" s="183" t="s">
        <v>43</v>
      </c>
      <c r="O172" s="66"/>
      <c r="P172" s="184">
        <f>O172*H172</f>
        <v>0</v>
      </c>
      <c r="Q172" s="184">
        <v>0</v>
      </c>
      <c r="R172" s="184">
        <f>Q172*H172</f>
        <v>0</v>
      </c>
      <c r="S172" s="184">
        <v>0</v>
      </c>
      <c r="T172" s="185">
        <f>S172*H172</f>
        <v>0</v>
      </c>
      <c r="U172" s="36"/>
      <c r="V172" s="36"/>
      <c r="W172" s="36"/>
      <c r="X172" s="36"/>
      <c r="Y172" s="36"/>
      <c r="Z172" s="36"/>
      <c r="AA172" s="36"/>
      <c r="AB172" s="36"/>
      <c r="AC172" s="36"/>
      <c r="AD172" s="36"/>
      <c r="AE172" s="36"/>
      <c r="AR172" s="186" t="s">
        <v>206</v>
      </c>
      <c r="AT172" s="186" t="s">
        <v>142</v>
      </c>
      <c r="AU172" s="186" t="s">
        <v>82</v>
      </c>
      <c r="AY172" s="19" t="s">
        <v>139</v>
      </c>
      <c r="BE172" s="187">
        <f>IF(N172="základní",J172,0)</f>
        <v>0</v>
      </c>
      <c r="BF172" s="187">
        <f>IF(N172="snížená",J172,0)</f>
        <v>0</v>
      </c>
      <c r="BG172" s="187">
        <f>IF(N172="zákl. přenesená",J172,0)</f>
        <v>0</v>
      </c>
      <c r="BH172" s="187">
        <f>IF(N172="sníž. přenesená",J172,0)</f>
        <v>0</v>
      </c>
      <c r="BI172" s="187">
        <f>IF(N172="nulová",J172,0)</f>
        <v>0</v>
      </c>
      <c r="BJ172" s="19" t="s">
        <v>80</v>
      </c>
      <c r="BK172" s="187">
        <f>ROUND(I172*H172,2)</f>
        <v>0</v>
      </c>
      <c r="BL172" s="19" t="s">
        <v>206</v>
      </c>
      <c r="BM172" s="186" t="s">
        <v>1187</v>
      </c>
    </row>
    <row r="173" spans="1:65" s="2" customFormat="1" ht="19.5">
      <c r="A173" s="36"/>
      <c r="B173" s="37"/>
      <c r="C173" s="38"/>
      <c r="D173" s="188" t="s">
        <v>149</v>
      </c>
      <c r="E173" s="38"/>
      <c r="F173" s="189" t="s">
        <v>545</v>
      </c>
      <c r="G173" s="38"/>
      <c r="H173" s="38"/>
      <c r="I173" s="190"/>
      <c r="J173" s="38"/>
      <c r="K173" s="38"/>
      <c r="L173" s="41"/>
      <c r="M173" s="191"/>
      <c r="N173" s="192"/>
      <c r="O173" s="66"/>
      <c r="P173" s="66"/>
      <c r="Q173" s="66"/>
      <c r="R173" s="66"/>
      <c r="S173" s="66"/>
      <c r="T173" s="67"/>
      <c r="U173" s="36"/>
      <c r="V173" s="36"/>
      <c r="W173" s="36"/>
      <c r="X173" s="36"/>
      <c r="Y173" s="36"/>
      <c r="Z173" s="36"/>
      <c r="AA173" s="36"/>
      <c r="AB173" s="36"/>
      <c r="AC173" s="36"/>
      <c r="AD173" s="36"/>
      <c r="AE173" s="36"/>
      <c r="AT173" s="19" t="s">
        <v>149</v>
      </c>
      <c r="AU173" s="19" t="s">
        <v>82</v>
      </c>
    </row>
    <row r="174" spans="1:65" s="2" customFormat="1" ht="78">
      <c r="A174" s="36"/>
      <c r="B174" s="37"/>
      <c r="C174" s="38"/>
      <c r="D174" s="188" t="s">
        <v>151</v>
      </c>
      <c r="E174" s="38"/>
      <c r="F174" s="193" t="s">
        <v>252</v>
      </c>
      <c r="G174" s="38"/>
      <c r="H174" s="38"/>
      <c r="I174" s="190"/>
      <c r="J174" s="38"/>
      <c r="K174" s="38"/>
      <c r="L174" s="41"/>
      <c r="M174" s="191"/>
      <c r="N174" s="192"/>
      <c r="O174" s="66"/>
      <c r="P174" s="66"/>
      <c r="Q174" s="66"/>
      <c r="R174" s="66"/>
      <c r="S174" s="66"/>
      <c r="T174" s="67"/>
      <c r="U174" s="36"/>
      <c r="V174" s="36"/>
      <c r="W174" s="36"/>
      <c r="X174" s="36"/>
      <c r="Y174" s="36"/>
      <c r="Z174" s="36"/>
      <c r="AA174" s="36"/>
      <c r="AB174" s="36"/>
      <c r="AC174" s="36"/>
      <c r="AD174" s="36"/>
      <c r="AE174" s="36"/>
      <c r="AT174" s="19" t="s">
        <v>151</v>
      </c>
      <c r="AU174" s="19" t="s">
        <v>82</v>
      </c>
    </row>
    <row r="175" spans="1:65" s="12" customFormat="1" ht="22.9" customHeight="1">
      <c r="B175" s="159"/>
      <c r="C175" s="160"/>
      <c r="D175" s="161" t="s">
        <v>71</v>
      </c>
      <c r="E175" s="173" t="s">
        <v>253</v>
      </c>
      <c r="F175" s="173" t="s">
        <v>254</v>
      </c>
      <c r="G175" s="160"/>
      <c r="H175" s="160"/>
      <c r="I175" s="163"/>
      <c r="J175" s="174">
        <f>BK175</f>
        <v>0</v>
      </c>
      <c r="K175" s="160"/>
      <c r="L175" s="165"/>
      <c r="M175" s="166"/>
      <c r="N175" s="167"/>
      <c r="O175" s="167"/>
      <c r="P175" s="168">
        <f>SUM(P176:P231)</f>
        <v>0</v>
      </c>
      <c r="Q175" s="167"/>
      <c r="R175" s="168">
        <f>SUM(R176:R231)</f>
        <v>29.389008270000001</v>
      </c>
      <c r="S175" s="167"/>
      <c r="T175" s="169">
        <f>SUM(T176:T231)</f>
        <v>0</v>
      </c>
      <c r="AR175" s="170" t="s">
        <v>82</v>
      </c>
      <c r="AT175" s="171" t="s">
        <v>71</v>
      </c>
      <c r="AU175" s="171" t="s">
        <v>80</v>
      </c>
      <c r="AY175" s="170" t="s">
        <v>139</v>
      </c>
      <c r="BK175" s="172">
        <f>SUM(BK176:BK231)</f>
        <v>0</v>
      </c>
    </row>
    <row r="176" spans="1:65" s="2" customFormat="1" ht="24.2" customHeight="1">
      <c r="A176" s="36"/>
      <c r="B176" s="37"/>
      <c r="C176" s="175" t="s">
        <v>283</v>
      </c>
      <c r="D176" s="175" t="s">
        <v>142</v>
      </c>
      <c r="E176" s="176" t="s">
        <v>546</v>
      </c>
      <c r="F176" s="177" t="s">
        <v>547</v>
      </c>
      <c r="G176" s="178" t="s">
        <v>145</v>
      </c>
      <c r="H176" s="179">
        <v>29.712</v>
      </c>
      <c r="I176" s="180"/>
      <c r="J176" s="181">
        <f>ROUND(I176*H176,2)</f>
        <v>0</v>
      </c>
      <c r="K176" s="177" t="s">
        <v>146</v>
      </c>
      <c r="L176" s="41"/>
      <c r="M176" s="182" t="s">
        <v>19</v>
      </c>
      <c r="N176" s="183" t="s">
        <v>43</v>
      </c>
      <c r="O176" s="66"/>
      <c r="P176" s="184">
        <f>O176*H176</f>
        <v>0</v>
      </c>
      <c r="Q176" s="184">
        <v>6.0600000000000003E-3</v>
      </c>
      <c r="R176" s="184">
        <f>Q176*H176</f>
        <v>0.18005472</v>
      </c>
      <c r="S176" s="184">
        <v>0</v>
      </c>
      <c r="T176" s="185">
        <f>S176*H176</f>
        <v>0</v>
      </c>
      <c r="U176" s="36"/>
      <c r="V176" s="36"/>
      <c r="W176" s="36"/>
      <c r="X176" s="36"/>
      <c r="Y176" s="36"/>
      <c r="Z176" s="36"/>
      <c r="AA176" s="36"/>
      <c r="AB176" s="36"/>
      <c r="AC176" s="36"/>
      <c r="AD176" s="36"/>
      <c r="AE176" s="36"/>
      <c r="AR176" s="186" t="s">
        <v>206</v>
      </c>
      <c r="AT176" s="186" t="s">
        <v>142</v>
      </c>
      <c r="AU176" s="186" t="s">
        <v>82</v>
      </c>
      <c r="AY176" s="19" t="s">
        <v>139</v>
      </c>
      <c r="BE176" s="187">
        <f>IF(N176="základní",J176,0)</f>
        <v>0</v>
      </c>
      <c r="BF176" s="187">
        <f>IF(N176="snížená",J176,0)</f>
        <v>0</v>
      </c>
      <c r="BG176" s="187">
        <f>IF(N176="zákl. přenesená",J176,0)</f>
        <v>0</v>
      </c>
      <c r="BH176" s="187">
        <f>IF(N176="sníž. přenesená",J176,0)</f>
        <v>0</v>
      </c>
      <c r="BI176" s="187">
        <f>IF(N176="nulová",J176,0)</f>
        <v>0</v>
      </c>
      <c r="BJ176" s="19" t="s">
        <v>80</v>
      </c>
      <c r="BK176" s="187">
        <f>ROUND(I176*H176,2)</f>
        <v>0</v>
      </c>
      <c r="BL176" s="19" t="s">
        <v>206</v>
      </c>
      <c r="BM176" s="186" t="s">
        <v>1188</v>
      </c>
    </row>
    <row r="177" spans="1:65" s="2" customFormat="1" ht="19.5">
      <c r="A177" s="36"/>
      <c r="B177" s="37"/>
      <c r="C177" s="38"/>
      <c r="D177" s="188" t="s">
        <v>149</v>
      </c>
      <c r="E177" s="38"/>
      <c r="F177" s="189" t="s">
        <v>549</v>
      </c>
      <c r="G177" s="38"/>
      <c r="H177" s="38"/>
      <c r="I177" s="190"/>
      <c r="J177" s="38"/>
      <c r="K177" s="38"/>
      <c r="L177" s="41"/>
      <c r="M177" s="191"/>
      <c r="N177" s="192"/>
      <c r="O177" s="66"/>
      <c r="P177" s="66"/>
      <c r="Q177" s="66"/>
      <c r="R177" s="66"/>
      <c r="S177" s="66"/>
      <c r="T177" s="67"/>
      <c r="U177" s="36"/>
      <c r="V177" s="36"/>
      <c r="W177" s="36"/>
      <c r="X177" s="36"/>
      <c r="Y177" s="36"/>
      <c r="Z177" s="36"/>
      <c r="AA177" s="36"/>
      <c r="AB177" s="36"/>
      <c r="AC177" s="36"/>
      <c r="AD177" s="36"/>
      <c r="AE177" s="36"/>
      <c r="AT177" s="19" t="s">
        <v>149</v>
      </c>
      <c r="AU177" s="19" t="s">
        <v>82</v>
      </c>
    </row>
    <row r="178" spans="1:65" s="2" customFormat="1" ht="68.25">
      <c r="A178" s="36"/>
      <c r="B178" s="37"/>
      <c r="C178" s="38"/>
      <c r="D178" s="188" t="s">
        <v>151</v>
      </c>
      <c r="E178" s="38"/>
      <c r="F178" s="193" t="s">
        <v>550</v>
      </c>
      <c r="G178" s="38"/>
      <c r="H178" s="38"/>
      <c r="I178" s="190"/>
      <c r="J178" s="38"/>
      <c r="K178" s="38"/>
      <c r="L178" s="41"/>
      <c r="M178" s="191"/>
      <c r="N178" s="192"/>
      <c r="O178" s="66"/>
      <c r="P178" s="66"/>
      <c r="Q178" s="66"/>
      <c r="R178" s="66"/>
      <c r="S178" s="66"/>
      <c r="T178" s="67"/>
      <c r="U178" s="36"/>
      <c r="V178" s="36"/>
      <c r="W178" s="36"/>
      <c r="X178" s="36"/>
      <c r="Y178" s="36"/>
      <c r="Z178" s="36"/>
      <c r="AA178" s="36"/>
      <c r="AB178" s="36"/>
      <c r="AC178" s="36"/>
      <c r="AD178" s="36"/>
      <c r="AE178" s="36"/>
      <c r="AT178" s="19" t="s">
        <v>151</v>
      </c>
      <c r="AU178" s="19" t="s">
        <v>82</v>
      </c>
    </row>
    <row r="179" spans="1:65" s="15" customFormat="1" ht="11.25">
      <c r="B179" s="216"/>
      <c r="C179" s="217"/>
      <c r="D179" s="188" t="s">
        <v>153</v>
      </c>
      <c r="E179" s="218" t="s">
        <v>19</v>
      </c>
      <c r="F179" s="219" t="s">
        <v>1189</v>
      </c>
      <c r="G179" s="217"/>
      <c r="H179" s="218" t="s">
        <v>19</v>
      </c>
      <c r="I179" s="220"/>
      <c r="J179" s="217"/>
      <c r="K179" s="217"/>
      <c r="L179" s="221"/>
      <c r="M179" s="222"/>
      <c r="N179" s="223"/>
      <c r="O179" s="223"/>
      <c r="P179" s="223"/>
      <c r="Q179" s="223"/>
      <c r="R179" s="223"/>
      <c r="S179" s="223"/>
      <c r="T179" s="224"/>
      <c r="AT179" s="225" t="s">
        <v>153</v>
      </c>
      <c r="AU179" s="225" t="s">
        <v>82</v>
      </c>
      <c r="AV179" s="15" t="s">
        <v>80</v>
      </c>
      <c r="AW179" s="15" t="s">
        <v>31</v>
      </c>
      <c r="AX179" s="15" t="s">
        <v>72</v>
      </c>
      <c r="AY179" s="225" t="s">
        <v>139</v>
      </c>
    </row>
    <row r="180" spans="1:65" s="13" customFormat="1" ht="11.25">
      <c r="B180" s="194"/>
      <c r="C180" s="195"/>
      <c r="D180" s="188" t="s">
        <v>153</v>
      </c>
      <c r="E180" s="196" t="s">
        <v>19</v>
      </c>
      <c r="F180" s="197" t="s">
        <v>1190</v>
      </c>
      <c r="G180" s="195"/>
      <c r="H180" s="198">
        <v>29.712</v>
      </c>
      <c r="I180" s="199"/>
      <c r="J180" s="195"/>
      <c r="K180" s="195"/>
      <c r="L180" s="200"/>
      <c r="M180" s="201"/>
      <c r="N180" s="202"/>
      <c r="O180" s="202"/>
      <c r="P180" s="202"/>
      <c r="Q180" s="202"/>
      <c r="R180" s="202"/>
      <c r="S180" s="202"/>
      <c r="T180" s="203"/>
      <c r="AT180" s="204" t="s">
        <v>153</v>
      </c>
      <c r="AU180" s="204" t="s">
        <v>82</v>
      </c>
      <c r="AV180" s="13" t="s">
        <v>82</v>
      </c>
      <c r="AW180" s="13" t="s">
        <v>31</v>
      </c>
      <c r="AX180" s="13" t="s">
        <v>72</v>
      </c>
      <c r="AY180" s="204" t="s">
        <v>139</v>
      </c>
    </row>
    <row r="181" spans="1:65" s="14" customFormat="1" ht="11.25">
      <c r="B181" s="205"/>
      <c r="C181" s="206"/>
      <c r="D181" s="188" t="s">
        <v>153</v>
      </c>
      <c r="E181" s="207" t="s">
        <v>19</v>
      </c>
      <c r="F181" s="208" t="s">
        <v>188</v>
      </c>
      <c r="G181" s="206"/>
      <c r="H181" s="209">
        <v>29.712</v>
      </c>
      <c r="I181" s="210"/>
      <c r="J181" s="206"/>
      <c r="K181" s="206"/>
      <c r="L181" s="211"/>
      <c r="M181" s="212"/>
      <c r="N181" s="213"/>
      <c r="O181" s="213"/>
      <c r="P181" s="213"/>
      <c r="Q181" s="213"/>
      <c r="R181" s="213"/>
      <c r="S181" s="213"/>
      <c r="T181" s="214"/>
      <c r="AT181" s="215" t="s">
        <v>153</v>
      </c>
      <c r="AU181" s="215" t="s">
        <v>82</v>
      </c>
      <c r="AV181" s="14" t="s">
        <v>147</v>
      </c>
      <c r="AW181" s="14" t="s">
        <v>31</v>
      </c>
      <c r="AX181" s="14" t="s">
        <v>80</v>
      </c>
      <c r="AY181" s="215" t="s">
        <v>139</v>
      </c>
    </row>
    <row r="182" spans="1:65" s="2" customFormat="1" ht="14.45" customHeight="1">
      <c r="A182" s="36"/>
      <c r="B182" s="37"/>
      <c r="C182" s="226" t="s">
        <v>7</v>
      </c>
      <c r="D182" s="226" t="s">
        <v>237</v>
      </c>
      <c r="E182" s="227" t="s">
        <v>1191</v>
      </c>
      <c r="F182" s="228" t="s">
        <v>1192</v>
      </c>
      <c r="G182" s="229" t="s">
        <v>145</v>
      </c>
      <c r="H182" s="230">
        <v>32.683</v>
      </c>
      <c r="I182" s="231"/>
      <c r="J182" s="232">
        <f>ROUND(I182*H182,2)</f>
        <v>0</v>
      </c>
      <c r="K182" s="228" t="s">
        <v>146</v>
      </c>
      <c r="L182" s="233"/>
      <c r="M182" s="234" t="s">
        <v>19</v>
      </c>
      <c r="N182" s="235" t="s">
        <v>43</v>
      </c>
      <c r="O182" s="66"/>
      <c r="P182" s="184">
        <f>O182*H182</f>
        <v>0</v>
      </c>
      <c r="Q182" s="184">
        <v>6.2500000000000003E-3</v>
      </c>
      <c r="R182" s="184">
        <f>Q182*H182</f>
        <v>0.20426875</v>
      </c>
      <c r="S182" s="184">
        <v>0</v>
      </c>
      <c r="T182" s="185">
        <f>S182*H182</f>
        <v>0</v>
      </c>
      <c r="U182" s="36"/>
      <c r="V182" s="36"/>
      <c r="W182" s="36"/>
      <c r="X182" s="36"/>
      <c r="Y182" s="36"/>
      <c r="Z182" s="36"/>
      <c r="AA182" s="36"/>
      <c r="AB182" s="36"/>
      <c r="AC182" s="36"/>
      <c r="AD182" s="36"/>
      <c r="AE182" s="36"/>
      <c r="AR182" s="186" t="s">
        <v>240</v>
      </c>
      <c r="AT182" s="186" t="s">
        <v>237</v>
      </c>
      <c r="AU182" s="186" t="s">
        <v>82</v>
      </c>
      <c r="AY182" s="19" t="s">
        <v>139</v>
      </c>
      <c r="BE182" s="187">
        <f>IF(N182="základní",J182,0)</f>
        <v>0</v>
      </c>
      <c r="BF182" s="187">
        <f>IF(N182="snížená",J182,0)</f>
        <v>0</v>
      </c>
      <c r="BG182" s="187">
        <f>IF(N182="zákl. přenesená",J182,0)</f>
        <v>0</v>
      </c>
      <c r="BH182" s="187">
        <f>IF(N182="sníž. přenesená",J182,0)</f>
        <v>0</v>
      </c>
      <c r="BI182" s="187">
        <f>IF(N182="nulová",J182,0)</f>
        <v>0</v>
      </c>
      <c r="BJ182" s="19" t="s">
        <v>80</v>
      </c>
      <c r="BK182" s="187">
        <f>ROUND(I182*H182,2)</f>
        <v>0</v>
      </c>
      <c r="BL182" s="19" t="s">
        <v>206</v>
      </c>
      <c r="BM182" s="186" t="s">
        <v>1193</v>
      </c>
    </row>
    <row r="183" spans="1:65" s="2" customFormat="1" ht="11.25">
      <c r="A183" s="36"/>
      <c r="B183" s="37"/>
      <c r="C183" s="38"/>
      <c r="D183" s="188" t="s">
        <v>149</v>
      </c>
      <c r="E183" s="38"/>
      <c r="F183" s="189" t="s">
        <v>1192</v>
      </c>
      <c r="G183" s="38"/>
      <c r="H183" s="38"/>
      <c r="I183" s="190"/>
      <c r="J183" s="38"/>
      <c r="K183" s="38"/>
      <c r="L183" s="41"/>
      <c r="M183" s="191"/>
      <c r="N183" s="192"/>
      <c r="O183" s="66"/>
      <c r="P183" s="66"/>
      <c r="Q183" s="66"/>
      <c r="R183" s="66"/>
      <c r="S183" s="66"/>
      <c r="T183" s="67"/>
      <c r="U183" s="36"/>
      <c r="V183" s="36"/>
      <c r="W183" s="36"/>
      <c r="X183" s="36"/>
      <c r="Y183" s="36"/>
      <c r="Z183" s="36"/>
      <c r="AA183" s="36"/>
      <c r="AB183" s="36"/>
      <c r="AC183" s="36"/>
      <c r="AD183" s="36"/>
      <c r="AE183" s="36"/>
      <c r="AT183" s="19" t="s">
        <v>149</v>
      </c>
      <c r="AU183" s="19" t="s">
        <v>82</v>
      </c>
    </row>
    <row r="184" spans="1:65" s="15" customFormat="1" ht="11.25">
      <c r="B184" s="216"/>
      <c r="C184" s="217"/>
      <c r="D184" s="188" t="s">
        <v>153</v>
      </c>
      <c r="E184" s="218" t="s">
        <v>19</v>
      </c>
      <c r="F184" s="219" t="s">
        <v>1189</v>
      </c>
      <c r="G184" s="217"/>
      <c r="H184" s="218" t="s">
        <v>19</v>
      </c>
      <c r="I184" s="220"/>
      <c r="J184" s="217"/>
      <c r="K184" s="217"/>
      <c r="L184" s="221"/>
      <c r="M184" s="222"/>
      <c r="N184" s="223"/>
      <c r="O184" s="223"/>
      <c r="P184" s="223"/>
      <c r="Q184" s="223"/>
      <c r="R184" s="223"/>
      <c r="S184" s="223"/>
      <c r="T184" s="224"/>
      <c r="AT184" s="225" t="s">
        <v>153</v>
      </c>
      <c r="AU184" s="225" t="s">
        <v>82</v>
      </c>
      <c r="AV184" s="15" t="s">
        <v>80</v>
      </c>
      <c r="AW184" s="15" t="s">
        <v>31</v>
      </c>
      <c r="AX184" s="15" t="s">
        <v>72</v>
      </c>
      <c r="AY184" s="225" t="s">
        <v>139</v>
      </c>
    </row>
    <row r="185" spans="1:65" s="13" customFormat="1" ht="11.25">
      <c r="B185" s="194"/>
      <c r="C185" s="195"/>
      <c r="D185" s="188" t="s">
        <v>153</v>
      </c>
      <c r="E185" s="196" t="s">
        <v>19</v>
      </c>
      <c r="F185" s="197" t="s">
        <v>1190</v>
      </c>
      <c r="G185" s="195"/>
      <c r="H185" s="198">
        <v>29.712</v>
      </c>
      <c r="I185" s="199"/>
      <c r="J185" s="195"/>
      <c r="K185" s="195"/>
      <c r="L185" s="200"/>
      <c r="M185" s="201"/>
      <c r="N185" s="202"/>
      <c r="O185" s="202"/>
      <c r="P185" s="202"/>
      <c r="Q185" s="202"/>
      <c r="R185" s="202"/>
      <c r="S185" s="202"/>
      <c r="T185" s="203"/>
      <c r="AT185" s="204" t="s">
        <v>153</v>
      </c>
      <c r="AU185" s="204" t="s">
        <v>82</v>
      </c>
      <c r="AV185" s="13" t="s">
        <v>82</v>
      </c>
      <c r="AW185" s="13" t="s">
        <v>31</v>
      </c>
      <c r="AX185" s="13" t="s">
        <v>72</v>
      </c>
      <c r="AY185" s="204" t="s">
        <v>139</v>
      </c>
    </row>
    <row r="186" spans="1:65" s="14" customFormat="1" ht="11.25">
      <c r="B186" s="205"/>
      <c r="C186" s="206"/>
      <c r="D186" s="188" t="s">
        <v>153</v>
      </c>
      <c r="E186" s="207" t="s">
        <v>19</v>
      </c>
      <c r="F186" s="208" t="s">
        <v>188</v>
      </c>
      <c r="G186" s="206"/>
      <c r="H186" s="209">
        <v>29.712</v>
      </c>
      <c r="I186" s="210"/>
      <c r="J186" s="206"/>
      <c r="K186" s="206"/>
      <c r="L186" s="211"/>
      <c r="M186" s="212"/>
      <c r="N186" s="213"/>
      <c r="O186" s="213"/>
      <c r="P186" s="213"/>
      <c r="Q186" s="213"/>
      <c r="R186" s="213"/>
      <c r="S186" s="213"/>
      <c r="T186" s="214"/>
      <c r="AT186" s="215" t="s">
        <v>153</v>
      </c>
      <c r="AU186" s="215" t="s">
        <v>82</v>
      </c>
      <c r="AV186" s="14" t="s">
        <v>147</v>
      </c>
      <c r="AW186" s="14" t="s">
        <v>31</v>
      </c>
      <c r="AX186" s="14" t="s">
        <v>80</v>
      </c>
      <c r="AY186" s="215" t="s">
        <v>139</v>
      </c>
    </row>
    <row r="187" spans="1:65" s="13" customFormat="1" ht="11.25">
      <c r="B187" s="194"/>
      <c r="C187" s="195"/>
      <c r="D187" s="188" t="s">
        <v>153</v>
      </c>
      <c r="E187" s="195"/>
      <c r="F187" s="197" t="s">
        <v>1194</v>
      </c>
      <c r="G187" s="195"/>
      <c r="H187" s="198">
        <v>32.683</v>
      </c>
      <c r="I187" s="199"/>
      <c r="J187" s="195"/>
      <c r="K187" s="195"/>
      <c r="L187" s="200"/>
      <c r="M187" s="201"/>
      <c r="N187" s="202"/>
      <c r="O187" s="202"/>
      <c r="P187" s="202"/>
      <c r="Q187" s="202"/>
      <c r="R187" s="202"/>
      <c r="S187" s="202"/>
      <c r="T187" s="203"/>
      <c r="AT187" s="204" t="s">
        <v>153</v>
      </c>
      <c r="AU187" s="204" t="s">
        <v>82</v>
      </c>
      <c r="AV187" s="13" t="s">
        <v>82</v>
      </c>
      <c r="AW187" s="13" t="s">
        <v>4</v>
      </c>
      <c r="AX187" s="13" t="s">
        <v>80</v>
      </c>
      <c r="AY187" s="204" t="s">
        <v>139</v>
      </c>
    </row>
    <row r="188" spans="1:65" s="2" customFormat="1" ht="14.45" customHeight="1">
      <c r="A188" s="36"/>
      <c r="B188" s="37"/>
      <c r="C188" s="175" t="s">
        <v>294</v>
      </c>
      <c r="D188" s="175" t="s">
        <v>142</v>
      </c>
      <c r="E188" s="176" t="s">
        <v>556</v>
      </c>
      <c r="F188" s="177" t="s">
        <v>557</v>
      </c>
      <c r="G188" s="178" t="s">
        <v>145</v>
      </c>
      <c r="H188" s="179">
        <v>586.01</v>
      </c>
      <c r="I188" s="180"/>
      <c r="J188" s="181">
        <f>ROUND(I188*H188,2)</f>
        <v>0</v>
      </c>
      <c r="K188" s="177" t="s">
        <v>146</v>
      </c>
      <c r="L188" s="41"/>
      <c r="M188" s="182" t="s">
        <v>19</v>
      </c>
      <c r="N188" s="183" t="s">
        <v>43</v>
      </c>
      <c r="O188" s="66"/>
      <c r="P188" s="184">
        <f>O188*H188</f>
        <v>0</v>
      </c>
      <c r="Q188" s="184">
        <v>1.2E-4</v>
      </c>
      <c r="R188" s="184">
        <f>Q188*H188</f>
        <v>7.03212E-2</v>
      </c>
      <c r="S188" s="184">
        <v>0</v>
      </c>
      <c r="T188" s="185">
        <f>S188*H188</f>
        <v>0</v>
      </c>
      <c r="U188" s="36"/>
      <c r="V188" s="36"/>
      <c r="W188" s="36"/>
      <c r="X188" s="36"/>
      <c r="Y188" s="36"/>
      <c r="Z188" s="36"/>
      <c r="AA188" s="36"/>
      <c r="AB188" s="36"/>
      <c r="AC188" s="36"/>
      <c r="AD188" s="36"/>
      <c r="AE188" s="36"/>
      <c r="AR188" s="186" t="s">
        <v>206</v>
      </c>
      <c r="AT188" s="186" t="s">
        <v>142</v>
      </c>
      <c r="AU188" s="186" t="s">
        <v>82</v>
      </c>
      <c r="AY188" s="19" t="s">
        <v>139</v>
      </c>
      <c r="BE188" s="187">
        <f>IF(N188="základní",J188,0)</f>
        <v>0</v>
      </c>
      <c r="BF188" s="187">
        <f>IF(N188="snížená",J188,0)</f>
        <v>0</v>
      </c>
      <c r="BG188" s="187">
        <f>IF(N188="zákl. přenesená",J188,0)</f>
        <v>0</v>
      </c>
      <c r="BH188" s="187">
        <f>IF(N188="sníž. přenesená",J188,0)</f>
        <v>0</v>
      </c>
      <c r="BI188" s="187">
        <f>IF(N188="nulová",J188,0)</f>
        <v>0</v>
      </c>
      <c r="BJ188" s="19" t="s">
        <v>80</v>
      </c>
      <c r="BK188" s="187">
        <f>ROUND(I188*H188,2)</f>
        <v>0</v>
      </c>
      <c r="BL188" s="19" t="s">
        <v>206</v>
      </c>
      <c r="BM188" s="186" t="s">
        <v>1195</v>
      </c>
    </row>
    <row r="189" spans="1:65" s="2" customFormat="1" ht="19.5">
      <c r="A189" s="36"/>
      <c r="B189" s="37"/>
      <c r="C189" s="38"/>
      <c r="D189" s="188" t="s">
        <v>149</v>
      </c>
      <c r="E189" s="38"/>
      <c r="F189" s="189" t="s">
        <v>559</v>
      </c>
      <c r="G189" s="38"/>
      <c r="H189" s="38"/>
      <c r="I189" s="190"/>
      <c r="J189" s="38"/>
      <c r="K189" s="38"/>
      <c r="L189" s="41"/>
      <c r="M189" s="191"/>
      <c r="N189" s="192"/>
      <c r="O189" s="66"/>
      <c r="P189" s="66"/>
      <c r="Q189" s="66"/>
      <c r="R189" s="66"/>
      <c r="S189" s="66"/>
      <c r="T189" s="67"/>
      <c r="U189" s="36"/>
      <c r="V189" s="36"/>
      <c r="W189" s="36"/>
      <c r="X189" s="36"/>
      <c r="Y189" s="36"/>
      <c r="Z189" s="36"/>
      <c r="AA189" s="36"/>
      <c r="AB189" s="36"/>
      <c r="AC189" s="36"/>
      <c r="AD189" s="36"/>
      <c r="AE189" s="36"/>
      <c r="AT189" s="19" t="s">
        <v>149</v>
      </c>
      <c r="AU189" s="19" t="s">
        <v>82</v>
      </c>
    </row>
    <row r="190" spans="1:65" s="2" customFormat="1" ht="107.25">
      <c r="A190" s="36"/>
      <c r="B190" s="37"/>
      <c r="C190" s="38"/>
      <c r="D190" s="188" t="s">
        <v>151</v>
      </c>
      <c r="E190" s="38"/>
      <c r="F190" s="193" t="s">
        <v>560</v>
      </c>
      <c r="G190" s="38"/>
      <c r="H190" s="38"/>
      <c r="I190" s="190"/>
      <c r="J190" s="38"/>
      <c r="K190" s="38"/>
      <c r="L190" s="41"/>
      <c r="M190" s="191"/>
      <c r="N190" s="192"/>
      <c r="O190" s="66"/>
      <c r="P190" s="66"/>
      <c r="Q190" s="66"/>
      <c r="R190" s="66"/>
      <c r="S190" s="66"/>
      <c r="T190" s="67"/>
      <c r="U190" s="36"/>
      <c r="V190" s="36"/>
      <c r="W190" s="36"/>
      <c r="X190" s="36"/>
      <c r="Y190" s="36"/>
      <c r="Z190" s="36"/>
      <c r="AA190" s="36"/>
      <c r="AB190" s="36"/>
      <c r="AC190" s="36"/>
      <c r="AD190" s="36"/>
      <c r="AE190" s="36"/>
      <c r="AT190" s="19" t="s">
        <v>151</v>
      </c>
      <c r="AU190" s="19" t="s">
        <v>82</v>
      </c>
    </row>
    <row r="191" spans="1:65" s="15" customFormat="1" ht="11.25">
      <c r="B191" s="216"/>
      <c r="C191" s="217"/>
      <c r="D191" s="188" t="s">
        <v>153</v>
      </c>
      <c r="E191" s="218" t="s">
        <v>19</v>
      </c>
      <c r="F191" s="219" t="s">
        <v>755</v>
      </c>
      <c r="G191" s="217"/>
      <c r="H191" s="218" t="s">
        <v>19</v>
      </c>
      <c r="I191" s="220"/>
      <c r="J191" s="217"/>
      <c r="K191" s="217"/>
      <c r="L191" s="221"/>
      <c r="M191" s="222"/>
      <c r="N191" s="223"/>
      <c r="O191" s="223"/>
      <c r="P191" s="223"/>
      <c r="Q191" s="223"/>
      <c r="R191" s="223"/>
      <c r="S191" s="223"/>
      <c r="T191" s="224"/>
      <c r="AT191" s="225" t="s">
        <v>153</v>
      </c>
      <c r="AU191" s="225" t="s">
        <v>82</v>
      </c>
      <c r="AV191" s="15" t="s">
        <v>80</v>
      </c>
      <c r="AW191" s="15" t="s">
        <v>31</v>
      </c>
      <c r="AX191" s="15" t="s">
        <v>72</v>
      </c>
      <c r="AY191" s="225" t="s">
        <v>139</v>
      </c>
    </row>
    <row r="192" spans="1:65" s="13" customFormat="1" ht="11.25">
      <c r="B192" s="194"/>
      <c r="C192" s="195"/>
      <c r="D192" s="188" t="s">
        <v>153</v>
      </c>
      <c r="E192" s="196" t="s">
        <v>19</v>
      </c>
      <c r="F192" s="197" t="s">
        <v>1127</v>
      </c>
      <c r="G192" s="195"/>
      <c r="H192" s="198">
        <v>586.01</v>
      </c>
      <c r="I192" s="199"/>
      <c r="J192" s="195"/>
      <c r="K192" s="195"/>
      <c r="L192" s="200"/>
      <c r="M192" s="201"/>
      <c r="N192" s="202"/>
      <c r="O192" s="202"/>
      <c r="P192" s="202"/>
      <c r="Q192" s="202"/>
      <c r="R192" s="202"/>
      <c r="S192" s="202"/>
      <c r="T192" s="203"/>
      <c r="AT192" s="204" t="s">
        <v>153</v>
      </c>
      <c r="AU192" s="204" t="s">
        <v>82</v>
      </c>
      <c r="AV192" s="13" t="s">
        <v>82</v>
      </c>
      <c r="AW192" s="13" t="s">
        <v>31</v>
      </c>
      <c r="AX192" s="13" t="s">
        <v>72</v>
      </c>
      <c r="AY192" s="204" t="s">
        <v>139</v>
      </c>
    </row>
    <row r="193" spans="1:65" s="14" customFormat="1" ht="11.25">
      <c r="B193" s="205"/>
      <c r="C193" s="206"/>
      <c r="D193" s="188" t="s">
        <v>153</v>
      </c>
      <c r="E193" s="207" t="s">
        <v>19</v>
      </c>
      <c r="F193" s="208" t="s">
        <v>188</v>
      </c>
      <c r="G193" s="206"/>
      <c r="H193" s="209">
        <v>586.01</v>
      </c>
      <c r="I193" s="210"/>
      <c r="J193" s="206"/>
      <c r="K193" s="206"/>
      <c r="L193" s="211"/>
      <c r="M193" s="212"/>
      <c r="N193" s="213"/>
      <c r="O193" s="213"/>
      <c r="P193" s="213"/>
      <c r="Q193" s="213"/>
      <c r="R193" s="213"/>
      <c r="S193" s="213"/>
      <c r="T193" s="214"/>
      <c r="AT193" s="215" t="s">
        <v>153</v>
      </c>
      <c r="AU193" s="215" t="s">
        <v>82</v>
      </c>
      <c r="AV193" s="14" t="s">
        <v>147</v>
      </c>
      <c r="AW193" s="14" t="s">
        <v>31</v>
      </c>
      <c r="AX193" s="14" t="s">
        <v>80</v>
      </c>
      <c r="AY193" s="215" t="s">
        <v>139</v>
      </c>
    </row>
    <row r="194" spans="1:65" s="2" customFormat="1" ht="14.45" customHeight="1">
      <c r="A194" s="36"/>
      <c r="B194" s="37"/>
      <c r="C194" s="175" t="s">
        <v>298</v>
      </c>
      <c r="D194" s="175" t="s">
        <v>142</v>
      </c>
      <c r="E194" s="176" t="s">
        <v>562</v>
      </c>
      <c r="F194" s="177" t="s">
        <v>563</v>
      </c>
      <c r="G194" s="178" t="s">
        <v>145</v>
      </c>
      <c r="H194" s="179">
        <v>1192.1279999999999</v>
      </c>
      <c r="I194" s="180"/>
      <c r="J194" s="181">
        <f>ROUND(I194*H194,2)</f>
        <v>0</v>
      </c>
      <c r="K194" s="177" t="s">
        <v>146</v>
      </c>
      <c r="L194" s="41"/>
      <c r="M194" s="182" t="s">
        <v>19</v>
      </c>
      <c r="N194" s="183" t="s">
        <v>43</v>
      </c>
      <c r="O194" s="66"/>
      <c r="P194" s="184">
        <f>O194*H194</f>
        <v>0</v>
      </c>
      <c r="Q194" s="184">
        <v>0</v>
      </c>
      <c r="R194" s="184">
        <f>Q194*H194</f>
        <v>0</v>
      </c>
      <c r="S194" s="184">
        <v>0</v>
      </c>
      <c r="T194" s="185">
        <f>S194*H194</f>
        <v>0</v>
      </c>
      <c r="U194" s="36"/>
      <c r="V194" s="36"/>
      <c r="W194" s="36"/>
      <c r="X194" s="36"/>
      <c r="Y194" s="36"/>
      <c r="Z194" s="36"/>
      <c r="AA194" s="36"/>
      <c r="AB194" s="36"/>
      <c r="AC194" s="36"/>
      <c r="AD194" s="36"/>
      <c r="AE194" s="36"/>
      <c r="AR194" s="186" t="s">
        <v>206</v>
      </c>
      <c r="AT194" s="186" t="s">
        <v>142</v>
      </c>
      <c r="AU194" s="186" t="s">
        <v>82</v>
      </c>
      <c r="AY194" s="19" t="s">
        <v>139</v>
      </c>
      <c r="BE194" s="187">
        <f>IF(N194="základní",J194,0)</f>
        <v>0</v>
      </c>
      <c r="BF194" s="187">
        <f>IF(N194="snížená",J194,0)</f>
        <v>0</v>
      </c>
      <c r="BG194" s="187">
        <f>IF(N194="zákl. přenesená",J194,0)</f>
        <v>0</v>
      </c>
      <c r="BH194" s="187">
        <f>IF(N194="sníž. přenesená",J194,0)</f>
        <v>0</v>
      </c>
      <c r="BI194" s="187">
        <f>IF(N194="nulová",J194,0)</f>
        <v>0</v>
      </c>
      <c r="BJ194" s="19" t="s">
        <v>80</v>
      </c>
      <c r="BK194" s="187">
        <f>ROUND(I194*H194,2)</f>
        <v>0</v>
      </c>
      <c r="BL194" s="19" t="s">
        <v>206</v>
      </c>
      <c r="BM194" s="186" t="s">
        <v>1196</v>
      </c>
    </row>
    <row r="195" spans="1:65" s="2" customFormat="1" ht="19.5">
      <c r="A195" s="36"/>
      <c r="B195" s="37"/>
      <c r="C195" s="38"/>
      <c r="D195" s="188" t="s">
        <v>149</v>
      </c>
      <c r="E195" s="38"/>
      <c r="F195" s="189" t="s">
        <v>565</v>
      </c>
      <c r="G195" s="38"/>
      <c r="H195" s="38"/>
      <c r="I195" s="190"/>
      <c r="J195" s="38"/>
      <c r="K195" s="38"/>
      <c r="L195" s="41"/>
      <c r="M195" s="191"/>
      <c r="N195" s="192"/>
      <c r="O195" s="66"/>
      <c r="P195" s="66"/>
      <c r="Q195" s="66"/>
      <c r="R195" s="66"/>
      <c r="S195" s="66"/>
      <c r="T195" s="67"/>
      <c r="U195" s="36"/>
      <c r="V195" s="36"/>
      <c r="W195" s="36"/>
      <c r="X195" s="36"/>
      <c r="Y195" s="36"/>
      <c r="Z195" s="36"/>
      <c r="AA195" s="36"/>
      <c r="AB195" s="36"/>
      <c r="AC195" s="36"/>
      <c r="AD195" s="36"/>
      <c r="AE195" s="36"/>
      <c r="AT195" s="19" t="s">
        <v>149</v>
      </c>
      <c r="AU195" s="19" t="s">
        <v>82</v>
      </c>
    </row>
    <row r="196" spans="1:65" s="2" customFormat="1" ht="107.25">
      <c r="A196" s="36"/>
      <c r="B196" s="37"/>
      <c r="C196" s="38"/>
      <c r="D196" s="188" t="s">
        <v>151</v>
      </c>
      <c r="E196" s="38"/>
      <c r="F196" s="193" t="s">
        <v>560</v>
      </c>
      <c r="G196" s="38"/>
      <c r="H196" s="38"/>
      <c r="I196" s="190"/>
      <c r="J196" s="38"/>
      <c r="K196" s="38"/>
      <c r="L196" s="41"/>
      <c r="M196" s="191"/>
      <c r="N196" s="192"/>
      <c r="O196" s="66"/>
      <c r="P196" s="66"/>
      <c r="Q196" s="66"/>
      <c r="R196" s="66"/>
      <c r="S196" s="66"/>
      <c r="T196" s="67"/>
      <c r="U196" s="36"/>
      <c r="V196" s="36"/>
      <c r="W196" s="36"/>
      <c r="X196" s="36"/>
      <c r="Y196" s="36"/>
      <c r="Z196" s="36"/>
      <c r="AA196" s="36"/>
      <c r="AB196" s="36"/>
      <c r="AC196" s="36"/>
      <c r="AD196" s="36"/>
      <c r="AE196" s="36"/>
      <c r="AT196" s="19" t="s">
        <v>151</v>
      </c>
      <c r="AU196" s="19" t="s">
        <v>82</v>
      </c>
    </row>
    <row r="197" spans="1:65" s="15" customFormat="1" ht="11.25">
      <c r="B197" s="216"/>
      <c r="C197" s="217"/>
      <c r="D197" s="188" t="s">
        <v>153</v>
      </c>
      <c r="E197" s="218" t="s">
        <v>19</v>
      </c>
      <c r="F197" s="219" t="s">
        <v>1035</v>
      </c>
      <c r="G197" s="217"/>
      <c r="H197" s="218" t="s">
        <v>19</v>
      </c>
      <c r="I197" s="220"/>
      <c r="J197" s="217"/>
      <c r="K197" s="217"/>
      <c r="L197" s="221"/>
      <c r="M197" s="222"/>
      <c r="N197" s="223"/>
      <c r="O197" s="223"/>
      <c r="P197" s="223"/>
      <c r="Q197" s="223"/>
      <c r="R197" s="223"/>
      <c r="S197" s="223"/>
      <c r="T197" s="224"/>
      <c r="AT197" s="225" t="s">
        <v>153</v>
      </c>
      <c r="AU197" s="225" t="s">
        <v>82</v>
      </c>
      <c r="AV197" s="15" t="s">
        <v>80</v>
      </c>
      <c r="AW197" s="15" t="s">
        <v>31</v>
      </c>
      <c r="AX197" s="15" t="s">
        <v>72</v>
      </c>
      <c r="AY197" s="225" t="s">
        <v>139</v>
      </c>
    </row>
    <row r="198" spans="1:65" s="13" customFormat="1" ht="11.25">
      <c r="B198" s="194"/>
      <c r="C198" s="195"/>
      <c r="D198" s="188" t="s">
        <v>153</v>
      </c>
      <c r="E198" s="196" t="s">
        <v>19</v>
      </c>
      <c r="F198" s="197" t="s">
        <v>1197</v>
      </c>
      <c r="G198" s="195"/>
      <c r="H198" s="198">
        <v>1172.02</v>
      </c>
      <c r="I198" s="199"/>
      <c r="J198" s="195"/>
      <c r="K198" s="195"/>
      <c r="L198" s="200"/>
      <c r="M198" s="201"/>
      <c r="N198" s="202"/>
      <c r="O198" s="202"/>
      <c r="P198" s="202"/>
      <c r="Q198" s="202"/>
      <c r="R198" s="202"/>
      <c r="S198" s="202"/>
      <c r="T198" s="203"/>
      <c r="AT198" s="204" t="s">
        <v>153</v>
      </c>
      <c r="AU198" s="204" t="s">
        <v>82</v>
      </c>
      <c r="AV198" s="13" t="s">
        <v>82</v>
      </c>
      <c r="AW198" s="13" t="s">
        <v>31</v>
      </c>
      <c r="AX198" s="13" t="s">
        <v>72</v>
      </c>
      <c r="AY198" s="204" t="s">
        <v>139</v>
      </c>
    </row>
    <row r="199" spans="1:65" s="15" customFormat="1" ht="11.25">
      <c r="B199" s="216"/>
      <c r="C199" s="217"/>
      <c r="D199" s="188" t="s">
        <v>153</v>
      </c>
      <c r="E199" s="218" t="s">
        <v>19</v>
      </c>
      <c r="F199" s="219" t="s">
        <v>1198</v>
      </c>
      <c r="G199" s="217"/>
      <c r="H199" s="218" t="s">
        <v>19</v>
      </c>
      <c r="I199" s="220"/>
      <c r="J199" s="217"/>
      <c r="K199" s="217"/>
      <c r="L199" s="221"/>
      <c r="M199" s="222"/>
      <c r="N199" s="223"/>
      <c r="O199" s="223"/>
      <c r="P199" s="223"/>
      <c r="Q199" s="223"/>
      <c r="R199" s="223"/>
      <c r="S199" s="223"/>
      <c r="T199" s="224"/>
      <c r="AT199" s="225" t="s">
        <v>153</v>
      </c>
      <c r="AU199" s="225" t="s">
        <v>82</v>
      </c>
      <c r="AV199" s="15" t="s">
        <v>80</v>
      </c>
      <c r="AW199" s="15" t="s">
        <v>31</v>
      </c>
      <c r="AX199" s="15" t="s">
        <v>72</v>
      </c>
      <c r="AY199" s="225" t="s">
        <v>139</v>
      </c>
    </row>
    <row r="200" spans="1:65" s="13" customFormat="1" ht="11.25">
      <c r="B200" s="194"/>
      <c r="C200" s="195"/>
      <c r="D200" s="188" t="s">
        <v>153</v>
      </c>
      <c r="E200" s="196" t="s">
        <v>19</v>
      </c>
      <c r="F200" s="197" t="s">
        <v>1199</v>
      </c>
      <c r="G200" s="195"/>
      <c r="H200" s="198">
        <v>20.108000000000001</v>
      </c>
      <c r="I200" s="199"/>
      <c r="J200" s="195"/>
      <c r="K200" s="195"/>
      <c r="L200" s="200"/>
      <c r="M200" s="201"/>
      <c r="N200" s="202"/>
      <c r="O200" s="202"/>
      <c r="P200" s="202"/>
      <c r="Q200" s="202"/>
      <c r="R200" s="202"/>
      <c r="S200" s="202"/>
      <c r="T200" s="203"/>
      <c r="AT200" s="204" t="s">
        <v>153</v>
      </c>
      <c r="AU200" s="204" t="s">
        <v>82</v>
      </c>
      <c r="AV200" s="13" t="s">
        <v>82</v>
      </c>
      <c r="AW200" s="13" t="s">
        <v>31</v>
      </c>
      <c r="AX200" s="13" t="s">
        <v>72</v>
      </c>
      <c r="AY200" s="204" t="s">
        <v>139</v>
      </c>
    </row>
    <row r="201" spans="1:65" s="14" customFormat="1" ht="11.25">
      <c r="B201" s="205"/>
      <c r="C201" s="206"/>
      <c r="D201" s="188" t="s">
        <v>153</v>
      </c>
      <c r="E201" s="207" t="s">
        <v>19</v>
      </c>
      <c r="F201" s="208" t="s">
        <v>188</v>
      </c>
      <c r="G201" s="206"/>
      <c r="H201" s="209">
        <v>1192.1279999999999</v>
      </c>
      <c r="I201" s="210"/>
      <c r="J201" s="206"/>
      <c r="K201" s="206"/>
      <c r="L201" s="211"/>
      <c r="M201" s="212"/>
      <c r="N201" s="213"/>
      <c r="O201" s="213"/>
      <c r="P201" s="213"/>
      <c r="Q201" s="213"/>
      <c r="R201" s="213"/>
      <c r="S201" s="213"/>
      <c r="T201" s="214"/>
      <c r="AT201" s="215" t="s">
        <v>153</v>
      </c>
      <c r="AU201" s="215" t="s">
        <v>82</v>
      </c>
      <c r="AV201" s="14" t="s">
        <v>147</v>
      </c>
      <c r="AW201" s="14" t="s">
        <v>31</v>
      </c>
      <c r="AX201" s="14" t="s">
        <v>80</v>
      </c>
      <c r="AY201" s="215" t="s">
        <v>139</v>
      </c>
    </row>
    <row r="202" spans="1:65" s="2" customFormat="1" ht="14.45" customHeight="1">
      <c r="A202" s="36"/>
      <c r="B202" s="37"/>
      <c r="C202" s="226" t="s">
        <v>305</v>
      </c>
      <c r="D202" s="226" t="s">
        <v>237</v>
      </c>
      <c r="E202" s="227" t="s">
        <v>567</v>
      </c>
      <c r="F202" s="228" t="s">
        <v>568</v>
      </c>
      <c r="G202" s="229" t="s">
        <v>145</v>
      </c>
      <c r="H202" s="230">
        <v>1195.46</v>
      </c>
      <c r="I202" s="231"/>
      <c r="J202" s="232">
        <f>ROUND(I202*H202,2)</f>
        <v>0</v>
      </c>
      <c r="K202" s="228" t="s">
        <v>146</v>
      </c>
      <c r="L202" s="233"/>
      <c r="M202" s="234" t="s">
        <v>19</v>
      </c>
      <c r="N202" s="235" t="s">
        <v>43</v>
      </c>
      <c r="O202" s="66"/>
      <c r="P202" s="184">
        <f>O202*H202</f>
        <v>0</v>
      </c>
      <c r="Q202" s="184">
        <v>2.0060000000000001E-2</v>
      </c>
      <c r="R202" s="184">
        <f>Q202*H202</f>
        <v>23.980927600000001</v>
      </c>
      <c r="S202" s="184">
        <v>0</v>
      </c>
      <c r="T202" s="185">
        <f>S202*H202</f>
        <v>0</v>
      </c>
      <c r="U202" s="36"/>
      <c r="V202" s="36"/>
      <c r="W202" s="36"/>
      <c r="X202" s="36"/>
      <c r="Y202" s="36"/>
      <c r="Z202" s="36"/>
      <c r="AA202" s="36"/>
      <c r="AB202" s="36"/>
      <c r="AC202" s="36"/>
      <c r="AD202" s="36"/>
      <c r="AE202" s="36"/>
      <c r="AR202" s="186" t="s">
        <v>240</v>
      </c>
      <c r="AT202" s="186" t="s">
        <v>237</v>
      </c>
      <c r="AU202" s="186" t="s">
        <v>82</v>
      </c>
      <c r="AY202" s="19" t="s">
        <v>139</v>
      </c>
      <c r="BE202" s="187">
        <f>IF(N202="základní",J202,0)</f>
        <v>0</v>
      </c>
      <c r="BF202" s="187">
        <f>IF(N202="snížená",J202,0)</f>
        <v>0</v>
      </c>
      <c r="BG202" s="187">
        <f>IF(N202="zákl. přenesená",J202,0)</f>
        <v>0</v>
      </c>
      <c r="BH202" s="187">
        <f>IF(N202="sníž. přenesená",J202,0)</f>
        <v>0</v>
      </c>
      <c r="BI202" s="187">
        <f>IF(N202="nulová",J202,0)</f>
        <v>0</v>
      </c>
      <c r="BJ202" s="19" t="s">
        <v>80</v>
      </c>
      <c r="BK202" s="187">
        <f>ROUND(I202*H202,2)</f>
        <v>0</v>
      </c>
      <c r="BL202" s="19" t="s">
        <v>206</v>
      </c>
      <c r="BM202" s="186" t="s">
        <v>1200</v>
      </c>
    </row>
    <row r="203" spans="1:65" s="2" customFormat="1" ht="11.25">
      <c r="A203" s="36"/>
      <c r="B203" s="37"/>
      <c r="C203" s="38"/>
      <c r="D203" s="188" t="s">
        <v>149</v>
      </c>
      <c r="E203" s="38"/>
      <c r="F203" s="189" t="s">
        <v>568</v>
      </c>
      <c r="G203" s="38"/>
      <c r="H203" s="38"/>
      <c r="I203" s="190"/>
      <c r="J203" s="38"/>
      <c r="K203" s="38"/>
      <c r="L203" s="41"/>
      <c r="M203" s="191"/>
      <c r="N203" s="192"/>
      <c r="O203" s="66"/>
      <c r="P203" s="66"/>
      <c r="Q203" s="66"/>
      <c r="R203" s="66"/>
      <c r="S203" s="66"/>
      <c r="T203" s="67"/>
      <c r="U203" s="36"/>
      <c r="V203" s="36"/>
      <c r="W203" s="36"/>
      <c r="X203" s="36"/>
      <c r="Y203" s="36"/>
      <c r="Z203" s="36"/>
      <c r="AA203" s="36"/>
      <c r="AB203" s="36"/>
      <c r="AC203" s="36"/>
      <c r="AD203" s="36"/>
      <c r="AE203" s="36"/>
      <c r="AT203" s="19" t="s">
        <v>149</v>
      </c>
      <c r="AU203" s="19" t="s">
        <v>82</v>
      </c>
    </row>
    <row r="204" spans="1:65" s="15" customFormat="1" ht="11.25">
      <c r="B204" s="216"/>
      <c r="C204" s="217"/>
      <c r="D204" s="188" t="s">
        <v>153</v>
      </c>
      <c r="E204" s="218" t="s">
        <v>19</v>
      </c>
      <c r="F204" s="219" t="s">
        <v>1035</v>
      </c>
      <c r="G204" s="217"/>
      <c r="H204" s="218" t="s">
        <v>19</v>
      </c>
      <c r="I204" s="220"/>
      <c r="J204" s="217"/>
      <c r="K204" s="217"/>
      <c r="L204" s="221"/>
      <c r="M204" s="222"/>
      <c r="N204" s="223"/>
      <c r="O204" s="223"/>
      <c r="P204" s="223"/>
      <c r="Q204" s="223"/>
      <c r="R204" s="223"/>
      <c r="S204" s="223"/>
      <c r="T204" s="224"/>
      <c r="AT204" s="225" t="s">
        <v>153</v>
      </c>
      <c r="AU204" s="225" t="s">
        <v>82</v>
      </c>
      <c r="AV204" s="15" t="s">
        <v>80</v>
      </c>
      <c r="AW204" s="15" t="s">
        <v>31</v>
      </c>
      <c r="AX204" s="15" t="s">
        <v>72</v>
      </c>
      <c r="AY204" s="225" t="s">
        <v>139</v>
      </c>
    </row>
    <row r="205" spans="1:65" s="13" customFormat="1" ht="11.25">
      <c r="B205" s="194"/>
      <c r="C205" s="195"/>
      <c r="D205" s="188" t="s">
        <v>153</v>
      </c>
      <c r="E205" s="196" t="s">
        <v>19</v>
      </c>
      <c r="F205" s="197" t="s">
        <v>1197</v>
      </c>
      <c r="G205" s="195"/>
      <c r="H205" s="198">
        <v>1172.02</v>
      </c>
      <c r="I205" s="199"/>
      <c r="J205" s="195"/>
      <c r="K205" s="195"/>
      <c r="L205" s="200"/>
      <c r="M205" s="201"/>
      <c r="N205" s="202"/>
      <c r="O205" s="202"/>
      <c r="P205" s="202"/>
      <c r="Q205" s="202"/>
      <c r="R205" s="202"/>
      <c r="S205" s="202"/>
      <c r="T205" s="203"/>
      <c r="AT205" s="204" t="s">
        <v>153</v>
      </c>
      <c r="AU205" s="204" t="s">
        <v>82</v>
      </c>
      <c r="AV205" s="13" t="s">
        <v>82</v>
      </c>
      <c r="AW205" s="13" t="s">
        <v>31</v>
      </c>
      <c r="AX205" s="13" t="s">
        <v>72</v>
      </c>
      <c r="AY205" s="204" t="s">
        <v>139</v>
      </c>
    </row>
    <row r="206" spans="1:65" s="14" customFormat="1" ht="11.25">
      <c r="B206" s="205"/>
      <c r="C206" s="206"/>
      <c r="D206" s="188" t="s">
        <v>153</v>
      </c>
      <c r="E206" s="207" t="s">
        <v>19</v>
      </c>
      <c r="F206" s="208" t="s">
        <v>188</v>
      </c>
      <c r="G206" s="206"/>
      <c r="H206" s="209">
        <v>1172.02</v>
      </c>
      <c r="I206" s="210"/>
      <c r="J206" s="206"/>
      <c r="K206" s="206"/>
      <c r="L206" s="211"/>
      <c r="M206" s="212"/>
      <c r="N206" s="213"/>
      <c r="O206" s="213"/>
      <c r="P206" s="213"/>
      <c r="Q206" s="213"/>
      <c r="R206" s="213"/>
      <c r="S206" s="213"/>
      <c r="T206" s="214"/>
      <c r="AT206" s="215" t="s">
        <v>153</v>
      </c>
      <c r="AU206" s="215" t="s">
        <v>82</v>
      </c>
      <c r="AV206" s="14" t="s">
        <v>147</v>
      </c>
      <c r="AW206" s="14" t="s">
        <v>31</v>
      </c>
      <c r="AX206" s="14" t="s">
        <v>80</v>
      </c>
      <c r="AY206" s="215" t="s">
        <v>139</v>
      </c>
    </row>
    <row r="207" spans="1:65" s="13" customFormat="1" ht="11.25">
      <c r="B207" s="194"/>
      <c r="C207" s="195"/>
      <c r="D207" s="188" t="s">
        <v>153</v>
      </c>
      <c r="E207" s="195"/>
      <c r="F207" s="197" t="s">
        <v>1201</v>
      </c>
      <c r="G207" s="195"/>
      <c r="H207" s="198">
        <v>1195.46</v>
      </c>
      <c r="I207" s="199"/>
      <c r="J207" s="195"/>
      <c r="K207" s="195"/>
      <c r="L207" s="200"/>
      <c r="M207" s="201"/>
      <c r="N207" s="202"/>
      <c r="O207" s="202"/>
      <c r="P207" s="202"/>
      <c r="Q207" s="202"/>
      <c r="R207" s="202"/>
      <c r="S207" s="202"/>
      <c r="T207" s="203"/>
      <c r="AT207" s="204" t="s">
        <v>153</v>
      </c>
      <c r="AU207" s="204" t="s">
        <v>82</v>
      </c>
      <c r="AV207" s="13" t="s">
        <v>82</v>
      </c>
      <c r="AW207" s="13" t="s">
        <v>4</v>
      </c>
      <c r="AX207" s="13" t="s">
        <v>80</v>
      </c>
      <c r="AY207" s="204" t="s">
        <v>139</v>
      </c>
    </row>
    <row r="208" spans="1:65" s="2" customFormat="1" ht="14.45" customHeight="1">
      <c r="A208" s="36"/>
      <c r="B208" s="37"/>
      <c r="C208" s="226" t="s">
        <v>311</v>
      </c>
      <c r="D208" s="226" t="s">
        <v>237</v>
      </c>
      <c r="E208" s="227" t="s">
        <v>1066</v>
      </c>
      <c r="F208" s="228" t="s">
        <v>1067</v>
      </c>
      <c r="G208" s="229" t="s">
        <v>145</v>
      </c>
      <c r="H208" s="230">
        <v>586.01</v>
      </c>
      <c r="I208" s="231"/>
      <c r="J208" s="232">
        <f>ROUND(I208*H208,2)</f>
        <v>0</v>
      </c>
      <c r="K208" s="228" t="s">
        <v>146</v>
      </c>
      <c r="L208" s="233"/>
      <c r="M208" s="234" t="s">
        <v>19</v>
      </c>
      <c r="N208" s="235" t="s">
        <v>43</v>
      </c>
      <c r="O208" s="66"/>
      <c r="P208" s="184">
        <f>O208*H208</f>
        <v>0</v>
      </c>
      <c r="Q208" s="184">
        <v>8.0199999999999994E-3</v>
      </c>
      <c r="R208" s="184">
        <f>Q208*H208</f>
        <v>4.6998001999999994</v>
      </c>
      <c r="S208" s="184">
        <v>0</v>
      </c>
      <c r="T208" s="185">
        <f>S208*H208</f>
        <v>0</v>
      </c>
      <c r="U208" s="36"/>
      <c r="V208" s="36"/>
      <c r="W208" s="36"/>
      <c r="X208" s="36"/>
      <c r="Y208" s="36"/>
      <c r="Z208" s="36"/>
      <c r="AA208" s="36"/>
      <c r="AB208" s="36"/>
      <c r="AC208" s="36"/>
      <c r="AD208" s="36"/>
      <c r="AE208" s="36"/>
      <c r="AR208" s="186" t="s">
        <v>240</v>
      </c>
      <c r="AT208" s="186" t="s">
        <v>237</v>
      </c>
      <c r="AU208" s="186" t="s">
        <v>82</v>
      </c>
      <c r="AY208" s="19" t="s">
        <v>139</v>
      </c>
      <c r="BE208" s="187">
        <f>IF(N208="základní",J208,0)</f>
        <v>0</v>
      </c>
      <c r="BF208" s="187">
        <f>IF(N208="snížená",J208,0)</f>
        <v>0</v>
      </c>
      <c r="BG208" s="187">
        <f>IF(N208="zákl. přenesená",J208,0)</f>
        <v>0</v>
      </c>
      <c r="BH208" s="187">
        <f>IF(N208="sníž. přenesená",J208,0)</f>
        <v>0</v>
      </c>
      <c r="BI208" s="187">
        <f>IF(N208="nulová",J208,0)</f>
        <v>0</v>
      </c>
      <c r="BJ208" s="19" t="s">
        <v>80</v>
      </c>
      <c r="BK208" s="187">
        <f>ROUND(I208*H208,2)</f>
        <v>0</v>
      </c>
      <c r="BL208" s="19" t="s">
        <v>206</v>
      </c>
      <c r="BM208" s="186" t="s">
        <v>1202</v>
      </c>
    </row>
    <row r="209" spans="1:65" s="2" customFormat="1" ht="11.25">
      <c r="A209" s="36"/>
      <c r="B209" s="37"/>
      <c r="C209" s="38"/>
      <c r="D209" s="188" t="s">
        <v>149</v>
      </c>
      <c r="E209" s="38"/>
      <c r="F209" s="189" t="s">
        <v>1067</v>
      </c>
      <c r="G209" s="38"/>
      <c r="H209" s="38"/>
      <c r="I209" s="190"/>
      <c r="J209" s="38"/>
      <c r="K209" s="38"/>
      <c r="L209" s="41"/>
      <c r="M209" s="191"/>
      <c r="N209" s="192"/>
      <c r="O209" s="66"/>
      <c r="P209" s="66"/>
      <c r="Q209" s="66"/>
      <c r="R209" s="66"/>
      <c r="S209" s="66"/>
      <c r="T209" s="67"/>
      <c r="U209" s="36"/>
      <c r="V209" s="36"/>
      <c r="W209" s="36"/>
      <c r="X209" s="36"/>
      <c r="Y209" s="36"/>
      <c r="Z209" s="36"/>
      <c r="AA209" s="36"/>
      <c r="AB209" s="36"/>
      <c r="AC209" s="36"/>
      <c r="AD209" s="36"/>
      <c r="AE209" s="36"/>
      <c r="AT209" s="19" t="s">
        <v>149</v>
      </c>
      <c r="AU209" s="19" t="s">
        <v>82</v>
      </c>
    </row>
    <row r="210" spans="1:65" s="15" customFormat="1" ht="11.25">
      <c r="B210" s="216"/>
      <c r="C210" s="217"/>
      <c r="D210" s="188" t="s">
        <v>153</v>
      </c>
      <c r="E210" s="218" t="s">
        <v>19</v>
      </c>
      <c r="F210" s="219" t="s">
        <v>1035</v>
      </c>
      <c r="G210" s="217"/>
      <c r="H210" s="218" t="s">
        <v>19</v>
      </c>
      <c r="I210" s="220"/>
      <c r="J210" s="217"/>
      <c r="K210" s="217"/>
      <c r="L210" s="221"/>
      <c r="M210" s="222"/>
      <c r="N210" s="223"/>
      <c r="O210" s="223"/>
      <c r="P210" s="223"/>
      <c r="Q210" s="223"/>
      <c r="R210" s="223"/>
      <c r="S210" s="223"/>
      <c r="T210" s="224"/>
      <c r="AT210" s="225" t="s">
        <v>153</v>
      </c>
      <c r="AU210" s="225" t="s">
        <v>82</v>
      </c>
      <c r="AV210" s="15" t="s">
        <v>80</v>
      </c>
      <c r="AW210" s="15" t="s">
        <v>31</v>
      </c>
      <c r="AX210" s="15" t="s">
        <v>72</v>
      </c>
      <c r="AY210" s="225" t="s">
        <v>139</v>
      </c>
    </row>
    <row r="211" spans="1:65" s="13" customFormat="1" ht="11.25">
      <c r="B211" s="194"/>
      <c r="C211" s="195"/>
      <c r="D211" s="188" t="s">
        <v>153</v>
      </c>
      <c r="E211" s="196" t="s">
        <v>19</v>
      </c>
      <c r="F211" s="197" t="s">
        <v>1127</v>
      </c>
      <c r="G211" s="195"/>
      <c r="H211" s="198">
        <v>586.01</v>
      </c>
      <c r="I211" s="199"/>
      <c r="J211" s="195"/>
      <c r="K211" s="195"/>
      <c r="L211" s="200"/>
      <c r="M211" s="201"/>
      <c r="N211" s="202"/>
      <c r="O211" s="202"/>
      <c r="P211" s="202"/>
      <c r="Q211" s="202"/>
      <c r="R211" s="202"/>
      <c r="S211" s="202"/>
      <c r="T211" s="203"/>
      <c r="AT211" s="204" t="s">
        <v>153</v>
      </c>
      <c r="AU211" s="204" t="s">
        <v>82</v>
      </c>
      <c r="AV211" s="13" t="s">
        <v>82</v>
      </c>
      <c r="AW211" s="13" t="s">
        <v>31</v>
      </c>
      <c r="AX211" s="13" t="s">
        <v>72</v>
      </c>
      <c r="AY211" s="204" t="s">
        <v>139</v>
      </c>
    </row>
    <row r="212" spans="1:65" s="14" customFormat="1" ht="11.25">
      <c r="B212" s="205"/>
      <c r="C212" s="206"/>
      <c r="D212" s="188" t="s">
        <v>153</v>
      </c>
      <c r="E212" s="207" t="s">
        <v>19</v>
      </c>
      <c r="F212" s="208" t="s">
        <v>188</v>
      </c>
      <c r="G212" s="206"/>
      <c r="H212" s="209">
        <v>586.01</v>
      </c>
      <c r="I212" s="210"/>
      <c r="J212" s="206"/>
      <c r="K212" s="206"/>
      <c r="L212" s="211"/>
      <c r="M212" s="212"/>
      <c r="N212" s="213"/>
      <c r="O212" s="213"/>
      <c r="P212" s="213"/>
      <c r="Q212" s="213"/>
      <c r="R212" s="213"/>
      <c r="S212" s="213"/>
      <c r="T212" s="214"/>
      <c r="AT212" s="215" t="s">
        <v>153</v>
      </c>
      <c r="AU212" s="215" t="s">
        <v>82</v>
      </c>
      <c r="AV212" s="14" t="s">
        <v>147</v>
      </c>
      <c r="AW212" s="14" t="s">
        <v>31</v>
      </c>
      <c r="AX212" s="14" t="s">
        <v>80</v>
      </c>
      <c r="AY212" s="215" t="s">
        <v>139</v>
      </c>
    </row>
    <row r="213" spans="1:65" s="2" customFormat="1" ht="14.45" customHeight="1">
      <c r="A213" s="36"/>
      <c r="B213" s="37"/>
      <c r="C213" s="226" t="s">
        <v>316</v>
      </c>
      <c r="D213" s="226" t="s">
        <v>237</v>
      </c>
      <c r="E213" s="227" t="s">
        <v>1203</v>
      </c>
      <c r="F213" s="228" t="s">
        <v>1204</v>
      </c>
      <c r="G213" s="229" t="s">
        <v>380</v>
      </c>
      <c r="H213" s="230">
        <v>6.032</v>
      </c>
      <c r="I213" s="231"/>
      <c r="J213" s="232">
        <f>ROUND(I213*H213,2)</f>
        <v>0</v>
      </c>
      <c r="K213" s="228" t="s">
        <v>146</v>
      </c>
      <c r="L213" s="233"/>
      <c r="M213" s="234" t="s">
        <v>19</v>
      </c>
      <c r="N213" s="235" t="s">
        <v>43</v>
      </c>
      <c r="O213" s="66"/>
      <c r="P213" s="184">
        <f>O213*H213</f>
        <v>0</v>
      </c>
      <c r="Q213" s="184">
        <v>3.2000000000000001E-2</v>
      </c>
      <c r="R213" s="184">
        <f>Q213*H213</f>
        <v>0.193024</v>
      </c>
      <c r="S213" s="184">
        <v>0</v>
      </c>
      <c r="T213" s="185">
        <f>S213*H213</f>
        <v>0</v>
      </c>
      <c r="U213" s="36"/>
      <c r="V213" s="36"/>
      <c r="W213" s="36"/>
      <c r="X213" s="36"/>
      <c r="Y213" s="36"/>
      <c r="Z213" s="36"/>
      <c r="AA213" s="36"/>
      <c r="AB213" s="36"/>
      <c r="AC213" s="36"/>
      <c r="AD213" s="36"/>
      <c r="AE213" s="36"/>
      <c r="AR213" s="186" t="s">
        <v>240</v>
      </c>
      <c r="AT213" s="186" t="s">
        <v>237</v>
      </c>
      <c r="AU213" s="186" t="s">
        <v>82</v>
      </c>
      <c r="AY213" s="19" t="s">
        <v>139</v>
      </c>
      <c r="BE213" s="187">
        <f>IF(N213="základní",J213,0)</f>
        <v>0</v>
      </c>
      <c r="BF213" s="187">
        <f>IF(N213="snížená",J213,0)</f>
        <v>0</v>
      </c>
      <c r="BG213" s="187">
        <f>IF(N213="zákl. přenesená",J213,0)</f>
        <v>0</v>
      </c>
      <c r="BH213" s="187">
        <f>IF(N213="sníž. přenesená",J213,0)</f>
        <v>0</v>
      </c>
      <c r="BI213" s="187">
        <f>IF(N213="nulová",J213,0)</f>
        <v>0</v>
      </c>
      <c r="BJ213" s="19" t="s">
        <v>80</v>
      </c>
      <c r="BK213" s="187">
        <f>ROUND(I213*H213,2)</f>
        <v>0</v>
      </c>
      <c r="BL213" s="19" t="s">
        <v>206</v>
      </c>
      <c r="BM213" s="186" t="s">
        <v>1205</v>
      </c>
    </row>
    <row r="214" spans="1:65" s="2" customFormat="1" ht="11.25">
      <c r="A214" s="36"/>
      <c r="B214" s="37"/>
      <c r="C214" s="38"/>
      <c r="D214" s="188" t="s">
        <v>149</v>
      </c>
      <c r="E214" s="38"/>
      <c r="F214" s="189" t="s">
        <v>1204</v>
      </c>
      <c r="G214" s="38"/>
      <c r="H214" s="38"/>
      <c r="I214" s="190"/>
      <c r="J214" s="38"/>
      <c r="K214" s="38"/>
      <c r="L214" s="41"/>
      <c r="M214" s="191"/>
      <c r="N214" s="192"/>
      <c r="O214" s="66"/>
      <c r="P214" s="66"/>
      <c r="Q214" s="66"/>
      <c r="R214" s="66"/>
      <c r="S214" s="66"/>
      <c r="T214" s="67"/>
      <c r="U214" s="36"/>
      <c r="V214" s="36"/>
      <c r="W214" s="36"/>
      <c r="X214" s="36"/>
      <c r="Y214" s="36"/>
      <c r="Z214" s="36"/>
      <c r="AA214" s="36"/>
      <c r="AB214" s="36"/>
      <c r="AC214" s="36"/>
      <c r="AD214" s="36"/>
      <c r="AE214" s="36"/>
      <c r="AT214" s="19" t="s">
        <v>149</v>
      </c>
      <c r="AU214" s="19" t="s">
        <v>82</v>
      </c>
    </row>
    <row r="215" spans="1:65" s="15" customFormat="1" ht="11.25">
      <c r="B215" s="216"/>
      <c r="C215" s="217"/>
      <c r="D215" s="188" t="s">
        <v>153</v>
      </c>
      <c r="E215" s="218" t="s">
        <v>19</v>
      </c>
      <c r="F215" s="219" t="s">
        <v>1198</v>
      </c>
      <c r="G215" s="217"/>
      <c r="H215" s="218" t="s">
        <v>19</v>
      </c>
      <c r="I215" s="220"/>
      <c r="J215" s="217"/>
      <c r="K215" s="217"/>
      <c r="L215" s="221"/>
      <c r="M215" s="222"/>
      <c r="N215" s="223"/>
      <c r="O215" s="223"/>
      <c r="P215" s="223"/>
      <c r="Q215" s="223"/>
      <c r="R215" s="223"/>
      <c r="S215" s="223"/>
      <c r="T215" s="224"/>
      <c r="AT215" s="225" t="s">
        <v>153</v>
      </c>
      <c r="AU215" s="225" t="s">
        <v>82</v>
      </c>
      <c r="AV215" s="15" t="s">
        <v>80</v>
      </c>
      <c r="AW215" s="15" t="s">
        <v>31</v>
      </c>
      <c r="AX215" s="15" t="s">
        <v>72</v>
      </c>
      <c r="AY215" s="225" t="s">
        <v>139</v>
      </c>
    </row>
    <row r="216" spans="1:65" s="13" customFormat="1" ht="11.25">
      <c r="B216" s="194"/>
      <c r="C216" s="195"/>
      <c r="D216" s="188" t="s">
        <v>153</v>
      </c>
      <c r="E216" s="196" t="s">
        <v>19</v>
      </c>
      <c r="F216" s="197" t="s">
        <v>1206</v>
      </c>
      <c r="G216" s="195"/>
      <c r="H216" s="198">
        <v>6.032</v>
      </c>
      <c r="I216" s="199"/>
      <c r="J216" s="195"/>
      <c r="K216" s="195"/>
      <c r="L216" s="200"/>
      <c r="M216" s="201"/>
      <c r="N216" s="202"/>
      <c r="O216" s="202"/>
      <c r="P216" s="202"/>
      <c r="Q216" s="202"/>
      <c r="R216" s="202"/>
      <c r="S216" s="202"/>
      <c r="T216" s="203"/>
      <c r="AT216" s="204" t="s">
        <v>153</v>
      </c>
      <c r="AU216" s="204" t="s">
        <v>82</v>
      </c>
      <c r="AV216" s="13" t="s">
        <v>82</v>
      </c>
      <c r="AW216" s="13" t="s">
        <v>31</v>
      </c>
      <c r="AX216" s="13" t="s">
        <v>72</v>
      </c>
      <c r="AY216" s="204" t="s">
        <v>139</v>
      </c>
    </row>
    <row r="217" spans="1:65" s="14" customFormat="1" ht="11.25">
      <c r="B217" s="205"/>
      <c r="C217" s="206"/>
      <c r="D217" s="188" t="s">
        <v>153</v>
      </c>
      <c r="E217" s="207" t="s">
        <v>19</v>
      </c>
      <c r="F217" s="208" t="s">
        <v>188</v>
      </c>
      <c r="G217" s="206"/>
      <c r="H217" s="209">
        <v>6.032</v>
      </c>
      <c r="I217" s="210"/>
      <c r="J217" s="206"/>
      <c r="K217" s="206"/>
      <c r="L217" s="211"/>
      <c r="M217" s="212"/>
      <c r="N217" s="213"/>
      <c r="O217" s="213"/>
      <c r="P217" s="213"/>
      <c r="Q217" s="213"/>
      <c r="R217" s="213"/>
      <c r="S217" s="213"/>
      <c r="T217" s="214"/>
      <c r="AT217" s="215" t="s">
        <v>153</v>
      </c>
      <c r="AU217" s="215" t="s">
        <v>82</v>
      </c>
      <c r="AV217" s="14" t="s">
        <v>147</v>
      </c>
      <c r="AW217" s="14" t="s">
        <v>31</v>
      </c>
      <c r="AX217" s="14" t="s">
        <v>80</v>
      </c>
      <c r="AY217" s="215" t="s">
        <v>139</v>
      </c>
    </row>
    <row r="218" spans="1:65" s="2" customFormat="1" ht="14.45" customHeight="1">
      <c r="A218" s="36"/>
      <c r="B218" s="37"/>
      <c r="C218" s="175" t="s">
        <v>321</v>
      </c>
      <c r="D218" s="175" t="s">
        <v>142</v>
      </c>
      <c r="E218" s="176" t="s">
        <v>580</v>
      </c>
      <c r="F218" s="177" t="s">
        <v>581</v>
      </c>
      <c r="G218" s="178" t="s">
        <v>145</v>
      </c>
      <c r="H218" s="179">
        <v>606.11800000000005</v>
      </c>
      <c r="I218" s="180"/>
      <c r="J218" s="181">
        <f>ROUND(I218*H218,2)</f>
        <v>0</v>
      </c>
      <c r="K218" s="177" t="s">
        <v>146</v>
      </c>
      <c r="L218" s="41"/>
      <c r="M218" s="182" t="s">
        <v>19</v>
      </c>
      <c r="N218" s="183" t="s">
        <v>43</v>
      </c>
      <c r="O218" s="66"/>
      <c r="P218" s="184">
        <f>O218*H218</f>
        <v>0</v>
      </c>
      <c r="Q218" s="184">
        <v>1E-4</v>
      </c>
      <c r="R218" s="184">
        <f>Q218*H218</f>
        <v>6.0611800000000007E-2</v>
      </c>
      <c r="S218" s="184">
        <v>0</v>
      </c>
      <c r="T218" s="185">
        <f>S218*H218</f>
        <v>0</v>
      </c>
      <c r="U218" s="36"/>
      <c r="V218" s="36"/>
      <c r="W218" s="36"/>
      <c r="X218" s="36"/>
      <c r="Y218" s="36"/>
      <c r="Z218" s="36"/>
      <c r="AA218" s="36"/>
      <c r="AB218" s="36"/>
      <c r="AC218" s="36"/>
      <c r="AD218" s="36"/>
      <c r="AE218" s="36"/>
      <c r="AR218" s="186" t="s">
        <v>206</v>
      </c>
      <c r="AT218" s="186" t="s">
        <v>142</v>
      </c>
      <c r="AU218" s="186" t="s">
        <v>82</v>
      </c>
      <c r="AY218" s="19" t="s">
        <v>139</v>
      </c>
      <c r="BE218" s="187">
        <f>IF(N218="základní",J218,0)</f>
        <v>0</v>
      </c>
      <c r="BF218" s="187">
        <f>IF(N218="snížená",J218,0)</f>
        <v>0</v>
      </c>
      <c r="BG218" s="187">
        <f>IF(N218="zákl. přenesená",J218,0)</f>
        <v>0</v>
      </c>
      <c r="BH218" s="187">
        <f>IF(N218="sníž. přenesená",J218,0)</f>
        <v>0</v>
      </c>
      <c r="BI218" s="187">
        <f>IF(N218="nulová",J218,0)</f>
        <v>0</v>
      </c>
      <c r="BJ218" s="19" t="s">
        <v>80</v>
      </c>
      <c r="BK218" s="187">
        <f>ROUND(I218*H218,2)</f>
        <v>0</v>
      </c>
      <c r="BL218" s="19" t="s">
        <v>206</v>
      </c>
      <c r="BM218" s="186" t="s">
        <v>1207</v>
      </c>
    </row>
    <row r="219" spans="1:65" s="2" customFormat="1" ht="19.5">
      <c r="A219" s="36"/>
      <c r="B219" s="37"/>
      <c r="C219" s="38"/>
      <c r="D219" s="188" t="s">
        <v>149</v>
      </c>
      <c r="E219" s="38"/>
      <c r="F219" s="189" t="s">
        <v>583</v>
      </c>
      <c r="G219" s="38"/>
      <c r="H219" s="38"/>
      <c r="I219" s="190"/>
      <c r="J219" s="38"/>
      <c r="K219" s="38"/>
      <c r="L219" s="41"/>
      <c r="M219" s="191"/>
      <c r="N219" s="192"/>
      <c r="O219" s="66"/>
      <c r="P219" s="66"/>
      <c r="Q219" s="66"/>
      <c r="R219" s="66"/>
      <c r="S219" s="66"/>
      <c r="T219" s="67"/>
      <c r="U219" s="36"/>
      <c r="V219" s="36"/>
      <c r="W219" s="36"/>
      <c r="X219" s="36"/>
      <c r="Y219" s="36"/>
      <c r="Z219" s="36"/>
      <c r="AA219" s="36"/>
      <c r="AB219" s="36"/>
      <c r="AC219" s="36"/>
      <c r="AD219" s="36"/>
      <c r="AE219" s="36"/>
      <c r="AT219" s="19" t="s">
        <v>149</v>
      </c>
      <c r="AU219" s="19" t="s">
        <v>82</v>
      </c>
    </row>
    <row r="220" spans="1:65" s="2" customFormat="1" ht="107.25">
      <c r="A220" s="36"/>
      <c r="B220" s="37"/>
      <c r="C220" s="38"/>
      <c r="D220" s="188" t="s">
        <v>151</v>
      </c>
      <c r="E220" s="38"/>
      <c r="F220" s="193" t="s">
        <v>560</v>
      </c>
      <c r="G220" s="38"/>
      <c r="H220" s="38"/>
      <c r="I220" s="190"/>
      <c r="J220" s="38"/>
      <c r="K220" s="38"/>
      <c r="L220" s="41"/>
      <c r="M220" s="191"/>
      <c r="N220" s="192"/>
      <c r="O220" s="66"/>
      <c r="P220" s="66"/>
      <c r="Q220" s="66"/>
      <c r="R220" s="66"/>
      <c r="S220" s="66"/>
      <c r="T220" s="67"/>
      <c r="U220" s="36"/>
      <c r="V220" s="36"/>
      <c r="W220" s="36"/>
      <c r="X220" s="36"/>
      <c r="Y220" s="36"/>
      <c r="Z220" s="36"/>
      <c r="AA220" s="36"/>
      <c r="AB220" s="36"/>
      <c r="AC220" s="36"/>
      <c r="AD220" s="36"/>
      <c r="AE220" s="36"/>
      <c r="AT220" s="19" t="s">
        <v>151</v>
      </c>
      <c r="AU220" s="19" t="s">
        <v>82</v>
      </c>
    </row>
    <row r="221" spans="1:65" s="15" customFormat="1" ht="11.25">
      <c r="B221" s="216"/>
      <c r="C221" s="217"/>
      <c r="D221" s="188" t="s">
        <v>153</v>
      </c>
      <c r="E221" s="218" t="s">
        <v>19</v>
      </c>
      <c r="F221" s="219" t="s">
        <v>755</v>
      </c>
      <c r="G221" s="217"/>
      <c r="H221" s="218" t="s">
        <v>19</v>
      </c>
      <c r="I221" s="220"/>
      <c r="J221" s="217"/>
      <c r="K221" s="217"/>
      <c r="L221" s="221"/>
      <c r="M221" s="222"/>
      <c r="N221" s="223"/>
      <c r="O221" s="223"/>
      <c r="P221" s="223"/>
      <c r="Q221" s="223"/>
      <c r="R221" s="223"/>
      <c r="S221" s="223"/>
      <c r="T221" s="224"/>
      <c r="AT221" s="225" t="s">
        <v>153</v>
      </c>
      <c r="AU221" s="225" t="s">
        <v>82</v>
      </c>
      <c r="AV221" s="15" t="s">
        <v>80</v>
      </c>
      <c r="AW221" s="15" t="s">
        <v>31</v>
      </c>
      <c r="AX221" s="15" t="s">
        <v>72</v>
      </c>
      <c r="AY221" s="225" t="s">
        <v>139</v>
      </c>
    </row>
    <row r="222" spans="1:65" s="13" customFormat="1" ht="11.25">
      <c r="B222" s="194"/>
      <c r="C222" s="195"/>
      <c r="D222" s="188" t="s">
        <v>153</v>
      </c>
      <c r="E222" s="196" t="s">
        <v>19</v>
      </c>
      <c r="F222" s="197" t="s">
        <v>1127</v>
      </c>
      <c r="G222" s="195"/>
      <c r="H222" s="198">
        <v>586.01</v>
      </c>
      <c r="I222" s="199"/>
      <c r="J222" s="195"/>
      <c r="K222" s="195"/>
      <c r="L222" s="200"/>
      <c r="M222" s="201"/>
      <c r="N222" s="202"/>
      <c r="O222" s="202"/>
      <c r="P222" s="202"/>
      <c r="Q222" s="202"/>
      <c r="R222" s="202"/>
      <c r="S222" s="202"/>
      <c r="T222" s="203"/>
      <c r="AT222" s="204" t="s">
        <v>153</v>
      </c>
      <c r="AU222" s="204" t="s">
        <v>82</v>
      </c>
      <c r="AV222" s="13" t="s">
        <v>82</v>
      </c>
      <c r="AW222" s="13" t="s">
        <v>31</v>
      </c>
      <c r="AX222" s="13" t="s">
        <v>72</v>
      </c>
      <c r="AY222" s="204" t="s">
        <v>139</v>
      </c>
    </row>
    <row r="223" spans="1:65" s="15" customFormat="1" ht="11.25">
      <c r="B223" s="216"/>
      <c r="C223" s="217"/>
      <c r="D223" s="188" t="s">
        <v>153</v>
      </c>
      <c r="E223" s="218" t="s">
        <v>19</v>
      </c>
      <c r="F223" s="219" t="s">
        <v>1198</v>
      </c>
      <c r="G223" s="217"/>
      <c r="H223" s="218" t="s">
        <v>19</v>
      </c>
      <c r="I223" s="220"/>
      <c r="J223" s="217"/>
      <c r="K223" s="217"/>
      <c r="L223" s="221"/>
      <c r="M223" s="222"/>
      <c r="N223" s="223"/>
      <c r="O223" s="223"/>
      <c r="P223" s="223"/>
      <c r="Q223" s="223"/>
      <c r="R223" s="223"/>
      <c r="S223" s="223"/>
      <c r="T223" s="224"/>
      <c r="AT223" s="225" t="s">
        <v>153</v>
      </c>
      <c r="AU223" s="225" t="s">
        <v>82</v>
      </c>
      <c r="AV223" s="15" t="s">
        <v>80</v>
      </c>
      <c r="AW223" s="15" t="s">
        <v>31</v>
      </c>
      <c r="AX223" s="15" t="s">
        <v>72</v>
      </c>
      <c r="AY223" s="225" t="s">
        <v>139</v>
      </c>
    </row>
    <row r="224" spans="1:65" s="13" customFormat="1" ht="11.25">
      <c r="B224" s="194"/>
      <c r="C224" s="195"/>
      <c r="D224" s="188" t="s">
        <v>153</v>
      </c>
      <c r="E224" s="196" t="s">
        <v>19</v>
      </c>
      <c r="F224" s="197" t="s">
        <v>1199</v>
      </c>
      <c r="G224" s="195"/>
      <c r="H224" s="198">
        <v>20.108000000000001</v>
      </c>
      <c r="I224" s="199"/>
      <c r="J224" s="195"/>
      <c r="K224" s="195"/>
      <c r="L224" s="200"/>
      <c r="M224" s="201"/>
      <c r="N224" s="202"/>
      <c r="O224" s="202"/>
      <c r="P224" s="202"/>
      <c r="Q224" s="202"/>
      <c r="R224" s="202"/>
      <c r="S224" s="202"/>
      <c r="T224" s="203"/>
      <c r="AT224" s="204" t="s">
        <v>153</v>
      </c>
      <c r="AU224" s="204" t="s">
        <v>82</v>
      </c>
      <c r="AV224" s="13" t="s">
        <v>82</v>
      </c>
      <c r="AW224" s="13" t="s">
        <v>31</v>
      </c>
      <c r="AX224" s="13" t="s">
        <v>72</v>
      </c>
      <c r="AY224" s="204" t="s">
        <v>139</v>
      </c>
    </row>
    <row r="225" spans="1:65" s="14" customFormat="1" ht="11.25">
      <c r="B225" s="205"/>
      <c r="C225" s="206"/>
      <c r="D225" s="188" t="s">
        <v>153</v>
      </c>
      <c r="E225" s="207" t="s">
        <v>19</v>
      </c>
      <c r="F225" s="208" t="s">
        <v>188</v>
      </c>
      <c r="G225" s="206"/>
      <c r="H225" s="209">
        <v>606.11799999999994</v>
      </c>
      <c r="I225" s="210"/>
      <c r="J225" s="206"/>
      <c r="K225" s="206"/>
      <c r="L225" s="211"/>
      <c r="M225" s="212"/>
      <c r="N225" s="213"/>
      <c r="O225" s="213"/>
      <c r="P225" s="213"/>
      <c r="Q225" s="213"/>
      <c r="R225" s="213"/>
      <c r="S225" s="213"/>
      <c r="T225" s="214"/>
      <c r="AT225" s="215" t="s">
        <v>153</v>
      </c>
      <c r="AU225" s="215" t="s">
        <v>82</v>
      </c>
      <c r="AV225" s="14" t="s">
        <v>147</v>
      </c>
      <c r="AW225" s="14" t="s">
        <v>31</v>
      </c>
      <c r="AX225" s="14" t="s">
        <v>80</v>
      </c>
      <c r="AY225" s="215" t="s">
        <v>139</v>
      </c>
    </row>
    <row r="226" spans="1:65" s="2" customFormat="1" ht="14.45" customHeight="1">
      <c r="A226" s="36"/>
      <c r="B226" s="37"/>
      <c r="C226" s="175" t="s">
        <v>328</v>
      </c>
      <c r="D226" s="175" t="s">
        <v>142</v>
      </c>
      <c r="E226" s="176" t="s">
        <v>585</v>
      </c>
      <c r="F226" s="177" t="s">
        <v>586</v>
      </c>
      <c r="G226" s="178" t="s">
        <v>171</v>
      </c>
      <c r="H226" s="179">
        <v>29.388999999999999</v>
      </c>
      <c r="I226" s="180"/>
      <c r="J226" s="181">
        <f>ROUND(I226*H226,2)</f>
        <v>0</v>
      </c>
      <c r="K226" s="177" t="s">
        <v>146</v>
      </c>
      <c r="L226" s="41"/>
      <c r="M226" s="182" t="s">
        <v>19</v>
      </c>
      <c r="N226" s="183" t="s">
        <v>43</v>
      </c>
      <c r="O226" s="66"/>
      <c r="P226" s="184">
        <f>O226*H226</f>
        <v>0</v>
      </c>
      <c r="Q226" s="184">
        <v>0</v>
      </c>
      <c r="R226" s="184">
        <f>Q226*H226</f>
        <v>0</v>
      </c>
      <c r="S226" s="184">
        <v>0</v>
      </c>
      <c r="T226" s="185">
        <f>S226*H226</f>
        <v>0</v>
      </c>
      <c r="U226" s="36"/>
      <c r="V226" s="36"/>
      <c r="W226" s="36"/>
      <c r="X226" s="36"/>
      <c r="Y226" s="36"/>
      <c r="Z226" s="36"/>
      <c r="AA226" s="36"/>
      <c r="AB226" s="36"/>
      <c r="AC226" s="36"/>
      <c r="AD226" s="36"/>
      <c r="AE226" s="36"/>
      <c r="AR226" s="186" t="s">
        <v>206</v>
      </c>
      <c r="AT226" s="186" t="s">
        <v>142</v>
      </c>
      <c r="AU226" s="186" t="s">
        <v>82</v>
      </c>
      <c r="AY226" s="19" t="s">
        <v>139</v>
      </c>
      <c r="BE226" s="187">
        <f>IF(N226="základní",J226,0)</f>
        <v>0</v>
      </c>
      <c r="BF226" s="187">
        <f>IF(N226="snížená",J226,0)</f>
        <v>0</v>
      </c>
      <c r="BG226" s="187">
        <f>IF(N226="zákl. přenesená",J226,0)</f>
        <v>0</v>
      </c>
      <c r="BH226" s="187">
        <f>IF(N226="sníž. přenesená",J226,0)</f>
        <v>0</v>
      </c>
      <c r="BI226" s="187">
        <f>IF(N226="nulová",J226,0)</f>
        <v>0</v>
      </c>
      <c r="BJ226" s="19" t="s">
        <v>80</v>
      </c>
      <c r="BK226" s="187">
        <f>ROUND(I226*H226,2)</f>
        <v>0</v>
      </c>
      <c r="BL226" s="19" t="s">
        <v>206</v>
      </c>
      <c r="BM226" s="186" t="s">
        <v>1208</v>
      </c>
    </row>
    <row r="227" spans="1:65" s="2" customFormat="1" ht="19.5">
      <c r="A227" s="36"/>
      <c r="B227" s="37"/>
      <c r="C227" s="38"/>
      <c r="D227" s="188" t="s">
        <v>149</v>
      </c>
      <c r="E227" s="38"/>
      <c r="F227" s="189" t="s">
        <v>588</v>
      </c>
      <c r="G227" s="38"/>
      <c r="H227" s="38"/>
      <c r="I227" s="190"/>
      <c r="J227" s="38"/>
      <c r="K227" s="38"/>
      <c r="L227" s="41"/>
      <c r="M227" s="191"/>
      <c r="N227" s="192"/>
      <c r="O227" s="66"/>
      <c r="P227" s="66"/>
      <c r="Q227" s="66"/>
      <c r="R227" s="66"/>
      <c r="S227" s="66"/>
      <c r="T227" s="67"/>
      <c r="U227" s="36"/>
      <c r="V227" s="36"/>
      <c r="W227" s="36"/>
      <c r="X227" s="36"/>
      <c r="Y227" s="36"/>
      <c r="Z227" s="36"/>
      <c r="AA227" s="36"/>
      <c r="AB227" s="36"/>
      <c r="AC227" s="36"/>
      <c r="AD227" s="36"/>
      <c r="AE227" s="36"/>
      <c r="AT227" s="19" t="s">
        <v>149</v>
      </c>
      <c r="AU227" s="19" t="s">
        <v>82</v>
      </c>
    </row>
    <row r="228" spans="1:65" s="2" customFormat="1" ht="78">
      <c r="A228" s="36"/>
      <c r="B228" s="37"/>
      <c r="C228" s="38"/>
      <c r="D228" s="188" t="s">
        <v>151</v>
      </c>
      <c r="E228" s="38"/>
      <c r="F228" s="193" t="s">
        <v>589</v>
      </c>
      <c r="G228" s="38"/>
      <c r="H228" s="38"/>
      <c r="I228" s="190"/>
      <c r="J228" s="38"/>
      <c r="K228" s="38"/>
      <c r="L228" s="41"/>
      <c r="M228" s="191"/>
      <c r="N228" s="192"/>
      <c r="O228" s="66"/>
      <c r="P228" s="66"/>
      <c r="Q228" s="66"/>
      <c r="R228" s="66"/>
      <c r="S228" s="66"/>
      <c r="T228" s="67"/>
      <c r="U228" s="36"/>
      <c r="V228" s="36"/>
      <c r="W228" s="36"/>
      <c r="X228" s="36"/>
      <c r="Y228" s="36"/>
      <c r="Z228" s="36"/>
      <c r="AA228" s="36"/>
      <c r="AB228" s="36"/>
      <c r="AC228" s="36"/>
      <c r="AD228" s="36"/>
      <c r="AE228" s="36"/>
      <c r="AT228" s="19" t="s">
        <v>151</v>
      </c>
      <c r="AU228" s="19" t="s">
        <v>82</v>
      </c>
    </row>
    <row r="229" spans="1:65" s="2" customFormat="1" ht="14.45" customHeight="1">
      <c r="A229" s="36"/>
      <c r="B229" s="37"/>
      <c r="C229" s="175" t="s">
        <v>334</v>
      </c>
      <c r="D229" s="175" t="s">
        <v>142</v>
      </c>
      <c r="E229" s="176" t="s">
        <v>591</v>
      </c>
      <c r="F229" s="177" t="s">
        <v>592</v>
      </c>
      <c r="G229" s="178" t="s">
        <v>171</v>
      </c>
      <c r="H229" s="179">
        <v>29.388999999999999</v>
      </c>
      <c r="I229" s="180"/>
      <c r="J229" s="181">
        <f>ROUND(I229*H229,2)</f>
        <v>0</v>
      </c>
      <c r="K229" s="177" t="s">
        <v>146</v>
      </c>
      <c r="L229" s="41"/>
      <c r="M229" s="182" t="s">
        <v>19</v>
      </c>
      <c r="N229" s="183" t="s">
        <v>43</v>
      </c>
      <c r="O229" s="66"/>
      <c r="P229" s="184">
        <f>O229*H229</f>
        <v>0</v>
      </c>
      <c r="Q229" s="184">
        <v>0</v>
      </c>
      <c r="R229" s="184">
        <f>Q229*H229</f>
        <v>0</v>
      </c>
      <c r="S229" s="184">
        <v>0</v>
      </c>
      <c r="T229" s="185">
        <f>S229*H229</f>
        <v>0</v>
      </c>
      <c r="U229" s="36"/>
      <c r="V229" s="36"/>
      <c r="W229" s="36"/>
      <c r="X229" s="36"/>
      <c r="Y229" s="36"/>
      <c r="Z229" s="36"/>
      <c r="AA229" s="36"/>
      <c r="AB229" s="36"/>
      <c r="AC229" s="36"/>
      <c r="AD229" s="36"/>
      <c r="AE229" s="36"/>
      <c r="AR229" s="186" t="s">
        <v>206</v>
      </c>
      <c r="AT229" s="186" t="s">
        <v>142</v>
      </c>
      <c r="AU229" s="186" t="s">
        <v>82</v>
      </c>
      <c r="AY229" s="19" t="s">
        <v>139</v>
      </c>
      <c r="BE229" s="187">
        <f>IF(N229="základní",J229,0)</f>
        <v>0</v>
      </c>
      <c r="BF229" s="187">
        <f>IF(N229="snížená",J229,0)</f>
        <v>0</v>
      </c>
      <c r="BG229" s="187">
        <f>IF(N229="zákl. přenesená",J229,0)</f>
        <v>0</v>
      </c>
      <c r="BH229" s="187">
        <f>IF(N229="sníž. přenesená",J229,0)</f>
        <v>0</v>
      </c>
      <c r="BI229" s="187">
        <f>IF(N229="nulová",J229,0)</f>
        <v>0</v>
      </c>
      <c r="BJ229" s="19" t="s">
        <v>80</v>
      </c>
      <c r="BK229" s="187">
        <f>ROUND(I229*H229,2)</f>
        <v>0</v>
      </c>
      <c r="BL229" s="19" t="s">
        <v>206</v>
      </c>
      <c r="BM229" s="186" t="s">
        <v>1209</v>
      </c>
    </row>
    <row r="230" spans="1:65" s="2" customFormat="1" ht="19.5">
      <c r="A230" s="36"/>
      <c r="B230" s="37"/>
      <c r="C230" s="38"/>
      <c r="D230" s="188" t="s">
        <v>149</v>
      </c>
      <c r="E230" s="38"/>
      <c r="F230" s="189" t="s">
        <v>594</v>
      </c>
      <c r="G230" s="38"/>
      <c r="H230" s="38"/>
      <c r="I230" s="190"/>
      <c r="J230" s="38"/>
      <c r="K230" s="38"/>
      <c r="L230" s="41"/>
      <c r="M230" s="191"/>
      <c r="N230" s="192"/>
      <c r="O230" s="66"/>
      <c r="P230" s="66"/>
      <c r="Q230" s="66"/>
      <c r="R230" s="66"/>
      <c r="S230" s="66"/>
      <c r="T230" s="67"/>
      <c r="U230" s="36"/>
      <c r="V230" s="36"/>
      <c r="W230" s="36"/>
      <c r="X230" s="36"/>
      <c r="Y230" s="36"/>
      <c r="Z230" s="36"/>
      <c r="AA230" s="36"/>
      <c r="AB230" s="36"/>
      <c r="AC230" s="36"/>
      <c r="AD230" s="36"/>
      <c r="AE230" s="36"/>
      <c r="AT230" s="19" t="s">
        <v>149</v>
      </c>
      <c r="AU230" s="19" t="s">
        <v>82</v>
      </c>
    </row>
    <row r="231" spans="1:65" s="2" customFormat="1" ht="78">
      <c r="A231" s="36"/>
      <c r="B231" s="37"/>
      <c r="C231" s="38"/>
      <c r="D231" s="188" t="s">
        <v>151</v>
      </c>
      <c r="E231" s="38"/>
      <c r="F231" s="193" t="s">
        <v>589</v>
      </c>
      <c r="G231" s="38"/>
      <c r="H231" s="38"/>
      <c r="I231" s="190"/>
      <c r="J231" s="38"/>
      <c r="K231" s="38"/>
      <c r="L231" s="41"/>
      <c r="M231" s="191"/>
      <c r="N231" s="192"/>
      <c r="O231" s="66"/>
      <c r="P231" s="66"/>
      <c r="Q231" s="66"/>
      <c r="R231" s="66"/>
      <c r="S231" s="66"/>
      <c r="T231" s="67"/>
      <c r="U231" s="36"/>
      <c r="V231" s="36"/>
      <c r="W231" s="36"/>
      <c r="X231" s="36"/>
      <c r="Y231" s="36"/>
      <c r="Z231" s="36"/>
      <c r="AA231" s="36"/>
      <c r="AB231" s="36"/>
      <c r="AC231" s="36"/>
      <c r="AD231" s="36"/>
      <c r="AE231" s="36"/>
      <c r="AT231" s="19" t="s">
        <v>151</v>
      </c>
      <c r="AU231" s="19" t="s">
        <v>82</v>
      </c>
    </row>
    <row r="232" spans="1:65" s="12" customFormat="1" ht="22.9" customHeight="1">
      <c r="B232" s="159"/>
      <c r="C232" s="160"/>
      <c r="D232" s="161" t="s">
        <v>71</v>
      </c>
      <c r="E232" s="173" t="s">
        <v>303</v>
      </c>
      <c r="F232" s="173" t="s">
        <v>304</v>
      </c>
      <c r="G232" s="160"/>
      <c r="H232" s="160"/>
      <c r="I232" s="163"/>
      <c r="J232" s="174">
        <f>BK232</f>
        <v>0</v>
      </c>
      <c r="K232" s="160"/>
      <c r="L232" s="165"/>
      <c r="M232" s="166"/>
      <c r="N232" s="167"/>
      <c r="O232" s="167"/>
      <c r="P232" s="168">
        <f>SUM(P233:P247)</f>
        <v>0</v>
      </c>
      <c r="Q232" s="167"/>
      <c r="R232" s="168">
        <f>SUM(R233:R247)</f>
        <v>0.97395339999999997</v>
      </c>
      <c r="S232" s="167"/>
      <c r="T232" s="169">
        <f>SUM(T233:T247)</f>
        <v>0</v>
      </c>
      <c r="AR232" s="170" t="s">
        <v>82</v>
      </c>
      <c r="AT232" s="171" t="s">
        <v>71</v>
      </c>
      <c r="AU232" s="171" t="s">
        <v>80</v>
      </c>
      <c r="AY232" s="170" t="s">
        <v>139</v>
      </c>
      <c r="BK232" s="172">
        <f>SUM(BK233:BK247)</f>
        <v>0</v>
      </c>
    </row>
    <row r="233" spans="1:65" s="2" customFormat="1" ht="14.45" customHeight="1">
      <c r="A233" s="36"/>
      <c r="B233" s="37"/>
      <c r="C233" s="175" t="s">
        <v>339</v>
      </c>
      <c r="D233" s="175" t="s">
        <v>142</v>
      </c>
      <c r="E233" s="176" t="s">
        <v>612</v>
      </c>
      <c r="F233" s="177" t="s">
        <v>613</v>
      </c>
      <c r="G233" s="178" t="s">
        <v>145</v>
      </c>
      <c r="H233" s="179">
        <v>54.472000000000001</v>
      </c>
      <c r="I233" s="180"/>
      <c r="J233" s="181">
        <f>ROUND(I233*H233,2)</f>
        <v>0</v>
      </c>
      <c r="K233" s="177" t="s">
        <v>146</v>
      </c>
      <c r="L233" s="41"/>
      <c r="M233" s="182" t="s">
        <v>19</v>
      </c>
      <c r="N233" s="183" t="s">
        <v>43</v>
      </c>
      <c r="O233" s="66"/>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206</v>
      </c>
      <c r="AT233" s="186" t="s">
        <v>142</v>
      </c>
      <c r="AU233" s="186" t="s">
        <v>82</v>
      </c>
      <c r="AY233" s="19" t="s">
        <v>139</v>
      </c>
      <c r="BE233" s="187">
        <f>IF(N233="základní",J233,0)</f>
        <v>0</v>
      </c>
      <c r="BF233" s="187">
        <f>IF(N233="snížená",J233,0)</f>
        <v>0</v>
      </c>
      <c r="BG233" s="187">
        <f>IF(N233="zákl. přenesená",J233,0)</f>
        <v>0</v>
      </c>
      <c r="BH233" s="187">
        <f>IF(N233="sníž. přenesená",J233,0)</f>
        <v>0</v>
      </c>
      <c r="BI233" s="187">
        <f>IF(N233="nulová",J233,0)</f>
        <v>0</v>
      </c>
      <c r="BJ233" s="19" t="s">
        <v>80</v>
      </c>
      <c r="BK233" s="187">
        <f>ROUND(I233*H233,2)</f>
        <v>0</v>
      </c>
      <c r="BL233" s="19" t="s">
        <v>206</v>
      </c>
      <c r="BM233" s="186" t="s">
        <v>1210</v>
      </c>
    </row>
    <row r="234" spans="1:65" s="2" customFormat="1" ht="19.5">
      <c r="A234" s="36"/>
      <c r="B234" s="37"/>
      <c r="C234" s="38"/>
      <c r="D234" s="188" t="s">
        <v>149</v>
      </c>
      <c r="E234" s="38"/>
      <c r="F234" s="189" t="s">
        <v>615</v>
      </c>
      <c r="G234" s="38"/>
      <c r="H234" s="38"/>
      <c r="I234" s="190"/>
      <c r="J234" s="38"/>
      <c r="K234" s="38"/>
      <c r="L234" s="41"/>
      <c r="M234" s="191"/>
      <c r="N234" s="192"/>
      <c r="O234" s="66"/>
      <c r="P234" s="66"/>
      <c r="Q234" s="66"/>
      <c r="R234" s="66"/>
      <c r="S234" s="66"/>
      <c r="T234" s="67"/>
      <c r="U234" s="36"/>
      <c r="V234" s="36"/>
      <c r="W234" s="36"/>
      <c r="X234" s="36"/>
      <c r="Y234" s="36"/>
      <c r="Z234" s="36"/>
      <c r="AA234" s="36"/>
      <c r="AB234" s="36"/>
      <c r="AC234" s="36"/>
      <c r="AD234" s="36"/>
      <c r="AE234" s="36"/>
      <c r="AT234" s="19" t="s">
        <v>149</v>
      </c>
      <c r="AU234" s="19" t="s">
        <v>82</v>
      </c>
    </row>
    <row r="235" spans="1:65" s="2" customFormat="1" ht="39">
      <c r="A235" s="36"/>
      <c r="B235" s="37"/>
      <c r="C235" s="38"/>
      <c r="D235" s="188" t="s">
        <v>151</v>
      </c>
      <c r="E235" s="38"/>
      <c r="F235" s="193" t="s">
        <v>616</v>
      </c>
      <c r="G235" s="38"/>
      <c r="H235" s="38"/>
      <c r="I235" s="190"/>
      <c r="J235" s="38"/>
      <c r="K235" s="38"/>
      <c r="L235" s="41"/>
      <c r="M235" s="191"/>
      <c r="N235" s="192"/>
      <c r="O235" s="66"/>
      <c r="P235" s="66"/>
      <c r="Q235" s="66"/>
      <c r="R235" s="66"/>
      <c r="S235" s="66"/>
      <c r="T235" s="67"/>
      <c r="U235" s="36"/>
      <c r="V235" s="36"/>
      <c r="W235" s="36"/>
      <c r="X235" s="36"/>
      <c r="Y235" s="36"/>
      <c r="Z235" s="36"/>
      <c r="AA235" s="36"/>
      <c r="AB235" s="36"/>
      <c r="AC235" s="36"/>
      <c r="AD235" s="36"/>
      <c r="AE235" s="36"/>
      <c r="AT235" s="19" t="s">
        <v>151</v>
      </c>
      <c r="AU235" s="19" t="s">
        <v>82</v>
      </c>
    </row>
    <row r="236" spans="1:65" s="15" customFormat="1" ht="11.25">
      <c r="B236" s="216"/>
      <c r="C236" s="217"/>
      <c r="D236" s="188" t="s">
        <v>153</v>
      </c>
      <c r="E236" s="218" t="s">
        <v>19</v>
      </c>
      <c r="F236" s="219" t="s">
        <v>1211</v>
      </c>
      <c r="G236" s="217"/>
      <c r="H236" s="218" t="s">
        <v>19</v>
      </c>
      <c r="I236" s="220"/>
      <c r="J236" s="217"/>
      <c r="K236" s="217"/>
      <c r="L236" s="221"/>
      <c r="M236" s="222"/>
      <c r="N236" s="223"/>
      <c r="O236" s="223"/>
      <c r="P236" s="223"/>
      <c r="Q236" s="223"/>
      <c r="R236" s="223"/>
      <c r="S236" s="223"/>
      <c r="T236" s="224"/>
      <c r="AT236" s="225" t="s">
        <v>153</v>
      </c>
      <c r="AU236" s="225" t="s">
        <v>82</v>
      </c>
      <c r="AV236" s="15" t="s">
        <v>80</v>
      </c>
      <c r="AW236" s="15" t="s">
        <v>31</v>
      </c>
      <c r="AX236" s="15" t="s">
        <v>72</v>
      </c>
      <c r="AY236" s="225" t="s">
        <v>139</v>
      </c>
    </row>
    <row r="237" spans="1:65" s="13" customFormat="1" ht="11.25">
      <c r="B237" s="194"/>
      <c r="C237" s="195"/>
      <c r="D237" s="188" t="s">
        <v>153</v>
      </c>
      <c r="E237" s="196" t="s">
        <v>19</v>
      </c>
      <c r="F237" s="197" t="s">
        <v>1212</v>
      </c>
      <c r="G237" s="195"/>
      <c r="H237" s="198">
        <v>54.472000000000001</v>
      </c>
      <c r="I237" s="199"/>
      <c r="J237" s="195"/>
      <c r="K237" s="195"/>
      <c r="L237" s="200"/>
      <c r="M237" s="201"/>
      <c r="N237" s="202"/>
      <c r="O237" s="202"/>
      <c r="P237" s="202"/>
      <c r="Q237" s="202"/>
      <c r="R237" s="202"/>
      <c r="S237" s="202"/>
      <c r="T237" s="203"/>
      <c r="AT237" s="204" t="s">
        <v>153</v>
      </c>
      <c r="AU237" s="204" t="s">
        <v>82</v>
      </c>
      <c r="AV237" s="13" t="s">
        <v>82</v>
      </c>
      <c r="AW237" s="13" t="s">
        <v>31</v>
      </c>
      <c r="AX237" s="13" t="s">
        <v>72</v>
      </c>
      <c r="AY237" s="204" t="s">
        <v>139</v>
      </c>
    </row>
    <row r="238" spans="1:65" s="14" customFormat="1" ht="11.25">
      <c r="B238" s="205"/>
      <c r="C238" s="206"/>
      <c r="D238" s="188" t="s">
        <v>153</v>
      </c>
      <c r="E238" s="207" t="s">
        <v>19</v>
      </c>
      <c r="F238" s="208" t="s">
        <v>188</v>
      </c>
      <c r="G238" s="206"/>
      <c r="H238" s="209">
        <v>54.472000000000001</v>
      </c>
      <c r="I238" s="210"/>
      <c r="J238" s="206"/>
      <c r="K238" s="206"/>
      <c r="L238" s="211"/>
      <c r="M238" s="212"/>
      <c r="N238" s="213"/>
      <c r="O238" s="213"/>
      <c r="P238" s="213"/>
      <c r="Q238" s="213"/>
      <c r="R238" s="213"/>
      <c r="S238" s="213"/>
      <c r="T238" s="214"/>
      <c r="AT238" s="215" t="s">
        <v>153</v>
      </c>
      <c r="AU238" s="215" t="s">
        <v>82</v>
      </c>
      <c r="AV238" s="14" t="s">
        <v>147</v>
      </c>
      <c r="AW238" s="14" t="s">
        <v>31</v>
      </c>
      <c r="AX238" s="14" t="s">
        <v>80</v>
      </c>
      <c r="AY238" s="215" t="s">
        <v>139</v>
      </c>
    </row>
    <row r="239" spans="1:65" s="2" customFormat="1" ht="14.45" customHeight="1">
      <c r="A239" s="36"/>
      <c r="B239" s="37"/>
      <c r="C239" s="226" t="s">
        <v>353</v>
      </c>
      <c r="D239" s="226" t="s">
        <v>237</v>
      </c>
      <c r="E239" s="227" t="s">
        <v>618</v>
      </c>
      <c r="F239" s="228" t="s">
        <v>619</v>
      </c>
      <c r="G239" s="229" t="s">
        <v>145</v>
      </c>
      <c r="H239" s="230">
        <v>65.366</v>
      </c>
      <c r="I239" s="231"/>
      <c r="J239" s="232">
        <f>ROUND(I239*H239,2)</f>
        <v>0</v>
      </c>
      <c r="K239" s="228" t="s">
        <v>146</v>
      </c>
      <c r="L239" s="233"/>
      <c r="M239" s="234" t="s">
        <v>19</v>
      </c>
      <c r="N239" s="235" t="s">
        <v>43</v>
      </c>
      <c r="O239" s="66"/>
      <c r="P239" s="184">
        <f>O239*H239</f>
        <v>0</v>
      </c>
      <c r="Q239" s="184">
        <v>1.49E-2</v>
      </c>
      <c r="R239" s="184">
        <f>Q239*H239</f>
        <v>0.97395339999999997</v>
      </c>
      <c r="S239" s="184">
        <v>0</v>
      </c>
      <c r="T239" s="185">
        <f>S239*H239</f>
        <v>0</v>
      </c>
      <c r="U239" s="36"/>
      <c r="V239" s="36"/>
      <c r="W239" s="36"/>
      <c r="X239" s="36"/>
      <c r="Y239" s="36"/>
      <c r="Z239" s="36"/>
      <c r="AA239" s="36"/>
      <c r="AB239" s="36"/>
      <c r="AC239" s="36"/>
      <c r="AD239" s="36"/>
      <c r="AE239" s="36"/>
      <c r="AR239" s="186" t="s">
        <v>240</v>
      </c>
      <c r="AT239" s="186" t="s">
        <v>237</v>
      </c>
      <c r="AU239" s="186" t="s">
        <v>82</v>
      </c>
      <c r="AY239" s="19" t="s">
        <v>139</v>
      </c>
      <c r="BE239" s="187">
        <f>IF(N239="základní",J239,0)</f>
        <v>0</v>
      </c>
      <c r="BF239" s="187">
        <f>IF(N239="snížená",J239,0)</f>
        <v>0</v>
      </c>
      <c r="BG239" s="187">
        <f>IF(N239="zákl. přenesená",J239,0)</f>
        <v>0</v>
      </c>
      <c r="BH239" s="187">
        <f>IF(N239="sníž. přenesená",J239,0)</f>
        <v>0</v>
      </c>
      <c r="BI239" s="187">
        <f>IF(N239="nulová",J239,0)</f>
        <v>0</v>
      </c>
      <c r="BJ239" s="19" t="s">
        <v>80</v>
      </c>
      <c r="BK239" s="187">
        <f>ROUND(I239*H239,2)</f>
        <v>0</v>
      </c>
      <c r="BL239" s="19" t="s">
        <v>206</v>
      </c>
      <c r="BM239" s="186" t="s">
        <v>1213</v>
      </c>
    </row>
    <row r="240" spans="1:65" s="2" customFormat="1" ht="11.25">
      <c r="A240" s="36"/>
      <c r="B240" s="37"/>
      <c r="C240" s="38"/>
      <c r="D240" s="188" t="s">
        <v>149</v>
      </c>
      <c r="E240" s="38"/>
      <c r="F240" s="189" t="s">
        <v>619</v>
      </c>
      <c r="G240" s="38"/>
      <c r="H240" s="38"/>
      <c r="I240" s="190"/>
      <c r="J240" s="38"/>
      <c r="K240" s="38"/>
      <c r="L240" s="41"/>
      <c r="M240" s="191"/>
      <c r="N240" s="192"/>
      <c r="O240" s="66"/>
      <c r="P240" s="66"/>
      <c r="Q240" s="66"/>
      <c r="R240" s="66"/>
      <c r="S240" s="66"/>
      <c r="T240" s="67"/>
      <c r="U240" s="36"/>
      <c r="V240" s="36"/>
      <c r="W240" s="36"/>
      <c r="X240" s="36"/>
      <c r="Y240" s="36"/>
      <c r="Z240" s="36"/>
      <c r="AA240" s="36"/>
      <c r="AB240" s="36"/>
      <c r="AC240" s="36"/>
      <c r="AD240" s="36"/>
      <c r="AE240" s="36"/>
      <c r="AT240" s="19" t="s">
        <v>149</v>
      </c>
      <c r="AU240" s="19" t="s">
        <v>82</v>
      </c>
    </row>
    <row r="241" spans="1:65" s="13" customFormat="1" ht="11.25">
      <c r="B241" s="194"/>
      <c r="C241" s="195"/>
      <c r="D241" s="188" t="s">
        <v>153</v>
      </c>
      <c r="E241" s="195"/>
      <c r="F241" s="197" t="s">
        <v>1214</v>
      </c>
      <c r="G241" s="195"/>
      <c r="H241" s="198">
        <v>65.366</v>
      </c>
      <c r="I241" s="199"/>
      <c r="J241" s="195"/>
      <c r="K241" s="195"/>
      <c r="L241" s="200"/>
      <c r="M241" s="201"/>
      <c r="N241" s="202"/>
      <c r="O241" s="202"/>
      <c r="P241" s="202"/>
      <c r="Q241" s="202"/>
      <c r="R241" s="202"/>
      <c r="S241" s="202"/>
      <c r="T241" s="203"/>
      <c r="AT241" s="204" t="s">
        <v>153</v>
      </c>
      <c r="AU241" s="204" t="s">
        <v>82</v>
      </c>
      <c r="AV241" s="13" t="s">
        <v>82</v>
      </c>
      <c r="AW241" s="13" t="s">
        <v>4</v>
      </c>
      <c r="AX241" s="13" t="s">
        <v>80</v>
      </c>
      <c r="AY241" s="204" t="s">
        <v>139</v>
      </c>
    </row>
    <row r="242" spans="1:65" s="2" customFormat="1" ht="14.45" customHeight="1">
      <c r="A242" s="36"/>
      <c r="B242" s="37"/>
      <c r="C242" s="175" t="s">
        <v>240</v>
      </c>
      <c r="D242" s="175" t="s">
        <v>142</v>
      </c>
      <c r="E242" s="176" t="s">
        <v>322</v>
      </c>
      <c r="F242" s="177" t="s">
        <v>323</v>
      </c>
      <c r="G242" s="178" t="s">
        <v>171</v>
      </c>
      <c r="H242" s="179">
        <v>0.97399999999999998</v>
      </c>
      <c r="I242" s="180"/>
      <c r="J242" s="181">
        <f>ROUND(I242*H242,2)</f>
        <v>0</v>
      </c>
      <c r="K242" s="177" t="s">
        <v>146</v>
      </c>
      <c r="L242" s="41"/>
      <c r="M242" s="182" t="s">
        <v>19</v>
      </c>
      <c r="N242" s="183" t="s">
        <v>43</v>
      </c>
      <c r="O242" s="66"/>
      <c r="P242" s="184">
        <f>O242*H242</f>
        <v>0</v>
      </c>
      <c r="Q242" s="184">
        <v>0</v>
      </c>
      <c r="R242" s="184">
        <f>Q242*H242</f>
        <v>0</v>
      </c>
      <c r="S242" s="184">
        <v>0</v>
      </c>
      <c r="T242" s="185">
        <f>S242*H242</f>
        <v>0</v>
      </c>
      <c r="U242" s="36"/>
      <c r="V242" s="36"/>
      <c r="W242" s="36"/>
      <c r="X242" s="36"/>
      <c r="Y242" s="36"/>
      <c r="Z242" s="36"/>
      <c r="AA242" s="36"/>
      <c r="AB242" s="36"/>
      <c r="AC242" s="36"/>
      <c r="AD242" s="36"/>
      <c r="AE242" s="36"/>
      <c r="AR242" s="186" t="s">
        <v>206</v>
      </c>
      <c r="AT242" s="186" t="s">
        <v>142</v>
      </c>
      <c r="AU242" s="186" t="s">
        <v>82</v>
      </c>
      <c r="AY242" s="19" t="s">
        <v>139</v>
      </c>
      <c r="BE242" s="187">
        <f>IF(N242="základní",J242,0)</f>
        <v>0</v>
      </c>
      <c r="BF242" s="187">
        <f>IF(N242="snížená",J242,0)</f>
        <v>0</v>
      </c>
      <c r="BG242" s="187">
        <f>IF(N242="zákl. přenesená",J242,0)</f>
        <v>0</v>
      </c>
      <c r="BH242" s="187">
        <f>IF(N242="sníž. přenesená",J242,0)</f>
        <v>0</v>
      </c>
      <c r="BI242" s="187">
        <f>IF(N242="nulová",J242,0)</f>
        <v>0</v>
      </c>
      <c r="BJ242" s="19" t="s">
        <v>80</v>
      </c>
      <c r="BK242" s="187">
        <f>ROUND(I242*H242,2)</f>
        <v>0</v>
      </c>
      <c r="BL242" s="19" t="s">
        <v>206</v>
      </c>
      <c r="BM242" s="186" t="s">
        <v>1215</v>
      </c>
    </row>
    <row r="243" spans="1:65" s="2" customFormat="1" ht="19.5">
      <c r="A243" s="36"/>
      <c r="B243" s="37"/>
      <c r="C243" s="38"/>
      <c r="D243" s="188" t="s">
        <v>149</v>
      </c>
      <c r="E243" s="38"/>
      <c r="F243" s="189" t="s">
        <v>325</v>
      </c>
      <c r="G243" s="38"/>
      <c r="H243" s="38"/>
      <c r="I243" s="190"/>
      <c r="J243" s="38"/>
      <c r="K243" s="38"/>
      <c r="L243" s="41"/>
      <c r="M243" s="191"/>
      <c r="N243" s="192"/>
      <c r="O243" s="66"/>
      <c r="P243" s="66"/>
      <c r="Q243" s="66"/>
      <c r="R243" s="66"/>
      <c r="S243" s="66"/>
      <c r="T243" s="67"/>
      <c r="U243" s="36"/>
      <c r="V243" s="36"/>
      <c r="W243" s="36"/>
      <c r="X243" s="36"/>
      <c r="Y243" s="36"/>
      <c r="Z243" s="36"/>
      <c r="AA243" s="36"/>
      <c r="AB243" s="36"/>
      <c r="AC243" s="36"/>
      <c r="AD243" s="36"/>
      <c r="AE243" s="36"/>
      <c r="AT243" s="19" t="s">
        <v>149</v>
      </c>
      <c r="AU243" s="19" t="s">
        <v>82</v>
      </c>
    </row>
    <row r="244" spans="1:65" s="2" customFormat="1" ht="78">
      <c r="A244" s="36"/>
      <c r="B244" s="37"/>
      <c r="C244" s="38"/>
      <c r="D244" s="188" t="s">
        <v>151</v>
      </c>
      <c r="E244" s="38"/>
      <c r="F244" s="193" t="s">
        <v>252</v>
      </c>
      <c r="G244" s="38"/>
      <c r="H244" s="38"/>
      <c r="I244" s="190"/>
      <c r="J244" s="38"/>
      <c r="K244" s="38"/>
      <c r="L244" s="41"/>
      <c r="M244" s="191"/>
      <c r="N244" s="192"/>
      <c r="O244" s="66"/>
      <c r="P244" s="66"/>
      <c r="Q244" s="66"/>
      <c r="R244" s="66"/>
      <c r="S244" s="66"/>
      <c r="T244" s="67"/>
      <c r="U244" s="36"/>
      <c r="V244" s="36"/>
      <c r="W244" s="36"/>
      <c r="X244" s="36"/>
      <c r="Y244" s="36"/>
      <c r="Z244" s="36"/>
      <c r="AA244" s="36"/>
      <c r="AB244" s="36"/>
      <c r="AC244" s="36"/>
      <c r="AD244" s="36"/>
      <c r="AE244" s="36"/>
      <c r="AT244" s="19" t="s">
        <v>151</v>
      </c>
      <c r="AU244" s="19" t="s">
        <v>82</v>
      </c>
    </row>
    <row r="245" spans="1:65" s="2" customFormat="1" ht="14.45" customHeight="1">
      <c r="A245" s="36"/>
      <c r="B245" s="37"/>
      <c r="C245" s="175" t="s">
        <v>555</v>
      </c>
      <c r="D245" s="175" t="s">
        <v>142</v>
      </c>
      <c r="E245" s="176" t="s">
        <v>625</v>
      </c>
      <c r="F245" s="177" t="s">
        <v>626</v>
      </c>
      <c r="G245" s="178" t="s">
        <v>171</v>
      </c>
      <c r="H245" s="179">
        <v>0.97399999999999998</v>
      </c>
      <c r="I245" s="180"/>
      <c r="J245" s="181">
        <f>ROUND(I245*H245,2)</f>
        <v>0</v>
      </c>
      <c r="K245" s="177" t="s">
        <v>146</v>
      </c>
      <c r="L245" s="41"/>
      <c r="M245" s="182" t="s">
        <v>19</v>
      </c>
      <c r="N245" s="183" t="s">
        <v>43</v>
      </c>
      <c r="O245" s="66"/>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206</v>
      </c>
      <c r="AT245" s="186" t="s">
        <v>142</v>
      </c>
      <c r="AU245" s="186" t="s">
        <v>82</v>
      </c>
      <c r="AY245" s="19" t="s">
        <v>139</v>
      </c>
      <c r="BE245" s="187">
        <f>IF(N245="základní",J245,0)</f>
        <v>0</v>
      </c>
      <c r="BF245" s="187">
        <f>IF(N245="snížená",J245,0)</f>
        <v>0</v>
      </c>
      <c r="BG245" s="187">
        <f>IF(N245="zákl. přenesená",J245,0)</f>
        <v>0</v>
      </c>
      <c r="BH245" s="187">
        <f>IF(N245="sníž. přenesená",J245,0)</f>
        <v>0</v>
      </c>
      <c r="BI245" s="187">
        <f>IF(N245="nulová",J245,0)</f>
        <v>0</v>
      </c>
      <c r="BJ245" s="19" t="s">
        <v>80</v>
      </c>
      <c r="BK245" s="187">
        <f>ROUND(I245*H245,2)</f>
        <v>0</v>
      </c>
      <c r="BL245" s="19" t="s">
        <v>206</v>
      </c>
      <c r="BM245" s="186" t="s">
        <v>1216</v>
      </c>
    </row>
    <row r="246" spans="1:65" s="2" customFormat="1" ht="19.5">
      <c r="A246" s="36"/>
      <c r="B246" s="37"/>
      <c r="C246" s="38"/>
      <c r="D246" s="188" t="s">
        <v>149</v>
      </c>
      <c r="E246" s="38"/>
      <c r="F246" s="189" t="s">
        <v>628</v>
      </c>
      <c r="G246" s="38"/>
      <c r="H246" s="38"/>
      <c r="I246" s="190"/>
      <c r="J246" s="38"/>
      <c r="K246" s="38"/>
      <c r="L246" s="41"/>
      <c r="M246" s="191"/>
      <c r="N246" s="192"/>
      <c r="O246" s="66"/>
      <c r="P246" s="66"/>
      <c r="Q246" s="66"/>
      <c r="R246" s="66"/>
      <c r="S246" s="66"/>
      <c r="T246" s="67"/>
      <c r="U246" s="36"/>
      <c r="V246" s="36"/>
      <c r="W246" s="36"/>
      <c r="X246" s="36"/>
      <c r="Y246" s="36"/>
      <c r="Z246" s="36"/>
      <c r="AA246" s="36"/>
      <c r="AB246" s="36"/>
      <c r="AC246" s="36"/>
      <c r="AD246" s="36"/>
      <c r="AE246" s="36"/>
      <c r="AT246" s="19" t="s">
        <v>149</v>
      </c>
      <c r="AU246" s="19" t="s">
        <v>82</v>
      </c>
    </row>
    <row r="247" spans="1:65" s="2" customFormat="1" ht="78">
      <c r="A247" s="36"/>
      <c r="B247" s="37"/>
      <c r="C247" s="38"/>
      <c r="D247" s="188" t="s">
        <v>151</v>
      </c>
      <c r="E247" s="38"/>
      <c r="F247" s="193" t="s">
        <v>252</v>
      </c>
      <c r="G247" s="38"/>
      <c r="H247" s="38"/>
      <c r="I247" s="190"/>
      <c r="J247" s="38"/>
      <c r="K247" s="38"/>
      <c r="L247" s="41"/>
      <c r="M247" s="191"/>
      <c r="N247" s="192"/>
      <c r="O247" s="66"/>
      <c r="P247" s="66"/>
      <c r="Q247" s="66"/>
      <c r="R247" s="66"/>
      <c r="S247" s="66"/>
      <c r="T247" s="67"/>
      <c r="U247" s="36"/>
      <c r="V247" s="36"/>
      <c r="W247" s="36"/>
      <c r="X247" s="36"/>
      <c r="Y247" s="36"/>
      <c r="Z247" s="36"/>
      <c r="AA247" s="36"/>
      <c r="AB247" s="36"/>
      <c r="AC247" s="36"/>
      <c r="AD247" s="36"/>
      <c r="AE247" s="36"/>
      <c r="AT247" s="19" t="s">
        <v>151</v>
      </c>
      <c r="AU247" s="19" t="s">
        <v>82</v>
      </c>
    </row>
    <row r="248" spans="1:65" s="12" customFormat="1" ht="22.9" customHeight="1">
      <c r="B248" s="159"/>
      <c r="C248" s="160"/>
      <c r="D248" s="161" t="s">
        <v>71</v>
      </c>
      <c r="E248" s="173" t="s">
        <v>326</v>
      </c>
      <c r="F248" s="173" t="s">
        <v>327</v>
      </c>
      <c r="G248" s="160"/>
      <c r="H248" s="160"/>
      <c r="I248" s="163"/>
      <c r="J248" s="174">
        <f>BK248</f>
        <v>0</v>
      </c>
      <c r="K248" s="160"/>
      <c r="L248" s="165"/>
      <c r="M248" s="166"/>
      <c r="N248" s="167"/>
      <c r="O248" s="167"/>
      <c r="P248" s="168">
        <f>SUM(P249:P258)</f>
        <v>0</v>
      </c>
      <c r="Q248" s="167"/>
      <c r="R248" s="168">
        <f>SUM(R249:R258)</f>
        <v>0.172344</v>
      </c>
      <c r="S248" s="167"/>
      <c r="T248" s="169">
        <f>SUM(T249:T258)</f>
        <v>0</v>
      </c>
      <c r="AR248" s="170" t="s">
        <v>82</v>
      </c>
      <c r="AT248" s="171" t="s">
        <v>71</v>
      </c>
      <c r="AU248" s="171" t="s">
        <v>80</v>
      </c>
      <c r="AY248" s="170" t="s">
        <v>139</v>
      </c>
      <c r="BK248" s="172">
        <f>SUM(BK249:BK258)</f>
        <v>0</v>
      </c>
    </row>
    <row r="249" spans="1:65" s="2" customFormat="1" ht="14.45" customHeight="1">
      <c r="A249" s="36"/>
      <c r="B249" s="37"/>
      <c r="C249" s="175" t="s">
        <v>561</v>
      </c>
      <c r="D249" s="175" t="s">
        <v>142</v>
      </c>
      <c r="E249" s="176" t="s">
        <v>1088</v>
      </c>
      <c r="F249" s="177" t="s">
        <v>1089</v>
      </c>
      <c r="G249" s="178" t="s">
        <v>159</v>
      </c>
      <c r="H249" s="179">
        <v>49.5</v>
      </c>
      <c r="I249" s="180"/>
      <c r="J249" s="181">
        <f>ROUND(I249*H249,2)</f>
        <v>0</v>
      </c>
      <c r="K249" s="177" t="s">
        <v>146</v>
      </c>
      <c r="L249" s="41"/>
      <c r="M249" s="182" t="s">
        <v>19</v>
      </c>
      <c r="N249" s="183" t="s">
        <v>43</v>
      </c>
      <c r="O249" s="66"/>
      <c r="P249" s="184">
        <f>O249*H249</f>
        <v>0</v>
      </c>
      <c r="Q249" s="184">
        <v>2.8600000000000001E-3</v>
      </c>
      <c r="R249" s="184">
        <f>Q249*H249</f>
        <v>0.14157</v>
      </c>
      <c r="S249" s="184">
        <v>0</v>
      </c>
      <c r="T249" s="185">
        <f>S249*H249</f>
        <v>0</v>
      </c>
      <c r="U249" s="36"/>
      <c r="V249" s="36"/>
      <c r="W249" s="36"/>
      <c r="X249" s="36"/>
      <c r="Y249" s="36"/>
      <c r="Z249" s="36"/>
      <c r="AA249" s="36"/>
      <c r="AB249" s="36"/>
      <c r="AC249" s="36"/>
      <c r="AD249" s="36"/>
      <c r="AE249" s="36"/>
      <c r="AR249" s="186" t="s">
        <v>206</v>
      </c>
      <c r="AT249" s="186" t="s">
        <v>142</v>
      </c>
      <c r="AU249" s="186" t="s">
        <v>82</v>
      </c>
      <c r="AY249" s="19" t="s">
        <v>139</v>
      </c>
      <c r="BE249" s="187">
        <f>IF(N249="základní",J249,0)</f>
        <v>0</v>
      </c>
      <c r="BF249" s="187">
        <f>IF(N249="snížená",J249,0)</f>
        <v>0</v>
      </c>
      <c r="BG249" s="187">
        <f>IF(N249="zákl. přenesená",J249,0)</f>
        <v>0</v>
      </c>
      <c r="BH249" s="187">
        <f>IF(N249="sníž. přenesená",J249,0)</f>
        <v>0</v>
      </c>
      <c r="BI249" s="187">
        <f>IF(N249="nulová",J249,0)</f>
        <v>0</v>
      </c>
      <c r="BJ249" s="19" t="s">
        <v>80</v>
      </c>
      <c r="BK249" s="187">
        <f>ROUND(I249*H249,2)</f>
        <v>0</v>
      </c>
      <c r="BL249" s="19" t="s">
        <v>206</v>
      </c>
      <c r="BM249" s="186" t="s">
        <v>1217</v>
      </c>
    </row>
    <row r="250" spans="1:65" s="2" customFormat="1" ht="11.25">
      <c r="A250" s="36"/>
      <c r="B250" s="37"/>
      <c r="C250" s="38"/>
      <c r="D250" s="188" t="s">
        <v>149</v>
      </c>
      <c r="E250" s="38"/>
      <c r="F250" s="189" t="s">
        <v>1091</v>
      </c>
      <c r="G250" s="38"/>
      <c r="H250" s="38"/>
      <c r="I250" s="190"/>
      <c r="J250" s="38"/>
      <c r="K250" s="38"/>
      <c r="L250" s="41"/>
      <c r="M250" s="191"/>
      <c r="N250" s="192"/>
      <c r="O250" s="66"/>
      <c r="P250" s="66"/>
      <c r="Q250" s="66"/>
      <c r="R250" s="66"/>
      <c r="S250" s="66"/>
      <c r="T250" s="67"/>
      <c r="U250" s="36"/>
      <c r="V250" s="36"/>
      <c r="W250" s="36"/>
      <c r="X250" s="36"/>
      <c r="Y250" s="36"/>
      <c r="Z250" s="36"/>
      <c r="AA250" s="36"/>
      <c r="AB250" s="36"/>
      <c r="AC250" s="36"/>
      <c r="AD250" s="36"/>
      <c r="AE250" s="36"/>
      <c r="AT250" s="19" t="s">
        <v>149</v>
      </c>
      <c r="AU250" s="19" t="s">
        <v>82</v>
      </c>
    </row>
    <row r="251" spans="1:65" s="15" customFormat="1" ht="11.25">
      <c r="B251" s="216"/>
      <c r="C251" s="217"/>
      <c r="D251" s="188" t="s">
        <v>153</v>
      </c>
      <c r="E251" s="218" t="s">
        <v>19</v>
      </c>
      <c r="F251" s="219" t="s">
        <v>1218</v>
      </c>
      <c r="G251" s="217"/>
      <c r="H251" s="218" t="s">
        <v>19</v>
      </c>
      <c r="I251" s="220"/>
      <c r="J251" s="217"/>
      <c r="K251" s="217"/>
      <c r="L251" s="221"/>
      <c r="M251" s="222"/>
      <c r="N251" s="223"/>
      <c r="O251" s="223"/>
      <c r="P251" s="223"/>
      <c r="Q251" s="223"/>
      <c r="R251" s="223"/>
      <c r="S251" s="223"/>
      <c r="T251" s="224"/>
      <c r="AT251" s="225" t="s">
        <v>153</v>
      </c>
      <c r="AU251" s="225" t="s">
        <v>82</v>
      </c>
      <c r="AV251" s="15" t="s">
        <v>80</v>
      </c>
      <c r="AW251" s="15" t="s">
        <v>31</v>
      </c>
      <c r="AX251" s="15" t="s">
        <v>72</v>
      </c>
      <c r="AY251" s="225" t="s">
        <v>139</v>
      </c>
    </row>
    <row r="252" spans="1:65" s="13" customFormat="1" ht="11.25">
      <c r="B252" s="194"/>
      <c r="C252" s="195"/>
      <c r="D252" s="188" t="s">
        <v>153</v>
      </c>
      <c r="E252" s="196" t="s">
        <v>19</v>
      </c>
      <c r="F252" s="197" t="s">
        <v>1155</v>
      </c>
      <c r="G252" s="195"/>
      <c r="H252" s="198">
        <v>49.5</v>
      </c>
      <c r="I252" s="199"/>
      <c r="J252" s="195"/>
      <c r="K252" s="195"/>
      <c r="L252" s="200"/>
      <c r="M252" s="201"/>
      <c r="N252" s="202"/>
      <c r="O252" s="202"/>
      <c r="P252" s="202"/>
      <c r="Q252" s="202"/>
      <c r="R252" s="202"/>
      <c r="S252" s="202"/>
      <c r="T252" s="203"/>
      <c r="AT252" s="204" t="s">
        <v>153</v>
      </c>
      <c r="AU252" s="204" t="s">
        <v>82</v>
      </c>
      <c r="AV252" s="13" t="s">
        <v>82</v>
      </c>
      <c r="AW252" s="13" t="s">
        <v>31</v>
      </c>
      <c r="AX252" s="13" t="s">
        <v>72</v>
      </c>
      <c r="AY252" s="204" t="s">
        <v>139</v>
      </c>
    </row>
    <row r="253" spans="1:65" s="14" customFormat="1" ht="11.25">
      <c r="B253" s="205"/>
      <c r="C253" s="206"/>
      <c r="D253" s="188" t="s">
        <v>153</v>
      </c>
      <c r="E253" s="207" t="s">
        <v>19</v>
      </c>
      <c r="F253" s="208" t="s">
        <v>188</v>
      </c>
      <c r="G253" s="206"/>
      <c r="H253" s="209">
        <v>49.5</v>
      </c>
      <c r="I253" s="210"/>
      <c r="J253" s="206"/>
      <c r="K253" s="206"/>
      <c r="L253" s="211"/>
      <c r="M253" s="212"/>
      <c r="N253" s="213"/>
      <c r="O253" s="213"/>
      <c r="P253" s="213"/>
      <c r="Q253" s="213"/>
      <c r="R253" s="213"/>
      <c r="S253" s="213"/>
      <c r="T253" s="214"/>
      <c r="AT253" s="215" t="s">
        <v>153</v>
      </c>
      <c r="AU253" s="215" t="s">
        <v>82</v>
      </c>
      <c r="AV253" s="14" t="s">
        <v>147</v>
      </c>
      <c r="AW253" s="14" t="s">
        <v>31</v>
      </c>
      <c r="AX253" s="14" t="s">
        <v>80</v>
      </c>
      <c r="AY253" s="215" t="s">
        <v>139</v>
      </c>
    </row>
    <row r="254" spans="1:65" s="2" customFormat="1" ht="14.45" customHeight="1">
      <c r="A254" s="36"/>
      <c r="B254" s="37"/>
      <c r="C254" s="175" t="s">
        <v>566</v>
      </c>
      <c r="D254" s="175" t="s">
        <v>142</v>
      </c>
      <c r="E254" s="176" t="s">
        <v>1092</v>
      </c>
      <c r="F254" s="177" t="s">
        <v>1093</v>
      </c>
      <c r="G254" s="178" t="s">
        <v>159</v>
      </c>
      <c r="H254" s="179">
        <v>13.8</v>
      </c>
      <c r="I254" s="180"/>
      <c r="J254" s="181">
        <f>ROUND(I254*H254,2)</f>
        <v>0</v>
      </c>
      <c r="K254" s="177" t="s">
        <v>146</v>
      </c>
      <c r="L254" s="41"/>
      <c r="M254" s="182" t="s">
        <v>19</v>
      </c>
      <c r="N254" s="183" t="s">
        <v>43</v>
      </c>
      <c r="O254" s="66"/>
      <c r="P254" s="184">
        <f>O254*H254</f>
        <v>0</v>
      </c>
      <c r="Q254" s="184">
        <v>2.2300000000000002E-3</v>
      </c>
      <c r="R254" s="184">
        <f>Q254*H254</f>
        <v>3.0774000000000006E-2</v>
      </c>
      <c r="S254" s="184">
        <v>0</v>
      </c>
      <c r="T254" s="185">
        <f>S254*H254</f>
        <v>0</v>
      </c>
      <c r="U254" s="36"/>
      <c r="V254" s="36"/>
      <c r="W254" s="36"/>
      <c r="X254" s="36"/>
      <c r="Y254" s="36"/>
      <c r="Z254" s="36"/>
      <c r="AA254" s="36"/>
      <c r="AB254" s="36"/>
      <c r="AC254" s="36"/>
      <c r="AD254" s="36"/>
      <c r="AE254" s="36"/>
      <c r="AR254" s="186" t="s">
        <v>206</v>
      </c>
      <c r="AT254" s="186" t="s">
        <v>142</v>
      </c>
      <c r="AU254" s="186" t="s">
        <v>82</v>
      </c>
      <c r="AY254" s="19" t="s">
        <v>139</v>
      </c>
      <c r="BE254" s="187">
        <f>IF(N254="základní",J254,0)</f>
        <v>0</v>
      </c>
      <c r="BF254" s="187">
        <f>IF(N254="snížená",J254,0)</f>
        <v>0</v>
      </c>
      <c r="BG254" s="187">
        <f>IF(N254="zákl. přenesená",J254,0)</f>
        <v>0</v>
      </c>
      <c r="BH254" s="187">
        <f>IF(N254="sníž. přenesená",J254,0)</f>
        <v>0</v>
      </c>
      <c r="BI254" s="187">
        <f>IF(N254="nulová",J254,0)</f>
        <v>0</v>
      </c>
      <c r="BJ254" s="19" t="s">
        <v>80</v>
      </c>
      <c r="BK254" s="187">
        <f>ROUND(I254*H254,2)</f>
        <v>0</v>
      </c>
      <c r="BL254" s="19" t="s">
        <v>206</v>
      </c>
      <c r="BM254" s="186" t="s">
        <v>1219</v>
      </c>
    </row>
    <row r="255" spans="1:65" s="2" customFormat="1" ht="11.25">
      <c r="A255" s="36"/>
      <c r="B255" s="37"/>
      <c r="C255" s="38"/>
      <c r="D255" s="188" t="s">
        <v>149</v>
      </c>
      <c r="E255" s="38"/>
      <c r="F255" s="189" t="s">
        <v>1095</v>
      </c>
      <c r="G255" s="38"/>
      <c r="H255" s="38"/>
      <c r="I255" s="190"/>
      <c r="J255" s="38"/>
      <c r="K255" s="38"/>
      <c r="L255" s="41"/>
      <c r="M255" s="191"/>
      <c r="N255" s="192"/>
      <c r="O255" s="66"/>
      <c r="P255" s="66"/>
      <c r="Q255" s="66"/>
      <c r="R255" s="66"/>
      <c r="S255" s="66"/>
      <c r="T255" s="67"/>
      <c r="U255" s="36"/>
      <c r="V255" s="36"/>
      <c r="W255" s="36"/>
      <c r="X255" s="36"/>
      <c r="Y255" s="36"/>
      <c r="Z255" s="36"/>
      <c r="AA255" s="36"/>
      <c r="AB255" s="36"/>
      <c r="AC255" s="36"/>
      <c r="AD255" s="36"/>
      <c r="AE255" s="36"/>
      <c r="AT255" s="19" t="s">
        <v>149</v>
      </c>
      <c r="AU255" s="19" t="s">
        <v>82</v>
      </c>
    </row>
    <row r="256" spans="1:65" s="15" customFormat="1" ht="11.25">
      <c r="B256" s="216"/>
      <c r="C256" s="217"/>
      <c r="D256" s="188" t="s">
        <v>153</v>
      </c>
      <c r="E256" s="218" t="s">
        <v>19</v>
      </c>
      <c r="F256" s="219" t="s">
        <v>1096</v>
      </c>
      <c r="G256" s="217"/>
      <c r="H256" s="218" t="s">
        <v>19</v>
      </c>
      <c r="I256" s="220"/>
      <c r="J256" s="217"/>
      <c r="K256" s="217"/>
      <c r="L256" s="221"/>
      <c r="M256" s="222"/>
      <c r="N256" s="223"/>
      <c r="O256" s="223"/>
      <c r="P256" s="223"/>
      <c r="Q256" s="223"/>
      <c r="R256" s="223"/>
      <c r="S256" s="223"/>
      <c r="T256" s="224"/>
      <c r="AT256" s="225" t="s">
        <v>153</v>
      </c>
      <c r="AU256" s="225" t="s">
        <v>82</v>
      </c>
      <c r="AV256" s="15" t="s">
        <v>80</v>
      </c>
      <c r="AW256" s="15" t="s">
        <v>31</v>
      </c>
      <c r="AX256" s="15" t="s">
        <v>72</v>
      </c>
      <c r="AY256" s="225" t="s">
        <v>139</v>
      </c>
    </row>
    <row r="257" spans="1:51" s="13" customFormat="1" ht="11.25">
      <c r="B257" s="194"/>
      <c r="C257" s="195"/>
      <c r="D257" s="188" t="s">
        <v>153</v>
      </c>
      <c r="E257" s="196" t="s">
        <v>19</v>
      </c>
      <c r="F257" s="197" t="s">
        <v>1220</v>
      </c>
      <c r="G257" s="195"/>
      <c r="H257" s="198">
        <v>13.8</v>
      </c>
      <c r="I257" s="199"/>
      <c r="J257" s="195"/>
      <c r="K257" s="195"/>
      <c r="L257" s="200"/>
      <c r="M257" s="201"/>
      <c r="N257" s="202"/>
      <c r="O257" s="202"/>
      <c r="P257" s="202"/>
      <c r="Q257" s="202"/>
      <c r="R257" s="202"/>
      <c r="S257" s="202"/>
      <c r="T257" s="203"/>
      <c r="AT257" s="204" t="s">
        <v>153</v>
      </c>
      <c r="AU257" s="204" t="s">
        <v>82</v>
      </c>
      <c r="AV257" s="13" t="s">
        <v>82</v>
      </c>
      <c r="AW257" s="13" t="s">
        <v>31</v>
      </c>
      <c r="AX257" s="13" t="s">
        <v>72</v>
      </c>
      <c r="AY257" s="204" t="s">
        <v>139</v>
      </c>
    </row>
    <row r="258" spans="1:51" s="14" customFormat="1" ht="11.25">
      <c r="B258" s="205"/>
      <c r="C258" s="206"/>
      <c r="D258" s="188" t="s">
        <v>153</v>
      </c>
      <c r="E258" s="207" t="s">
        <v>19</v>
      </c>
      <c r="F258" s="208" t="s">
        <v>188</v>
      </c>
      <c r="G258" s="206"/>
      <c r="H258" s="209">
        <v>13.8</v>
      </c>
      <c r="I258" s="210"/>
      <c r="J258" s="206"/>
      <c r="K258" s="206"/>
      <c r="L258" s="211"/>
      <c r="M258" s="236"/>
      <c r="N258" s="237"/>
      <c r="O258" s="237"/>
      <c r="P258" s="237"/>
      <c r="Q258" s="237"/>
      <c r="R258" s="237"/>
      <c r="S258" s="237"/>
      <c r="T258" s="238"/>
      <c r="AT258" s="215" t="s">
        <v>153</v>
      </c>
      <c r="AU258" s="215" t="s">
        <v>82</v>
      </c>
      <c r="AV258" s="14" t="s">
        <v>147</v>
      </c>
      <c r="AW258" s="14" t="s">
        <v>31</v>
      </c>
      <c r="AX258" s="14" t="s">
        <v>80</v>
      </c>
      <c r="AY258" s="215" t="s">
        <v>139</v>
      </c>
    </row>
    <row r="259" spans="1:51" s="2" customFormat="1" ht="6.95" customHeight="1">
      <c r="A259" s="36"/>
      <c r="B259" s="49"/>
      <c r="C259" s="50"/>
      <c r="D259" s="50"/>
      <c r="E259" s="50"/>
      <c r="F259" s="50"/>
      <c r="G259" s="50"/>
      <c r="H259" s="50"/>
      <c r="I259" s="50"/>
      <c r="J259" s="50"/>
      <c r="K259" s="50"/>
      <c r="L259" s="41"/>
      <c r="M259" s="36"/>
      <c r="O259" s="36"/>
      <c r="P259" s="36"/>
      <c r="Q259" s="36"/>
      <c r="R259" s="36"/>
      <c r="S259" s="36"/>
      <c r="T259" s="36"/>
      <c r="U259" s="36"/>
      <c r="V259" s="36"/>
      <c r="W259" s="36"/>
      <c r="X259" s="36"/>
      <c r="Y259" s="36"/>
      <c r="Z259" s="36"/>
      <c r="AA259" s="36"/>
      <c r="AB259" s="36"/>
      <c r="AC259" s="36"/>
      <c r="AD259" s="36"/>
      <c r="AE259" s="36"/>
    </row>
  </sheetData>
  <sheetProtection algorithmName="SHA-512" hashValue="iTczp/ysDqiBKiJr5wsMoI7Q5ipJrtSXImuRZR4TfoGGaOoke+zMvLCz3pTdeatg5d27cnQ6B79KGcvSQ0ELbw==" saltValue="pTWX0ZbxtXHrKwhOmyflwkQTxQym7963e2h60ugsCRqvpcLzY0rPZuvZJLObof7WZDMddVUNl+Yt9Jfr0evROg==" spinCount="100000" sheet="1" objects="1" scenarios="1" formatColumns="0" formatRows="0" autoFilter="0"/>
  <autoFilter ref="C86:K258" xr:uid="{00000000-0009-0000-0000-000008000000}"/>
  <mergeCells count="9">
    <mergeCell ref="E50:H50"/>
    <mergeCell ref="E77:H77"/>
    <mergeCell ref="E79:H79"/>
    <mergeCell ref="L2:V2"/>
    <mergeCell ref="E7:H7"/>
    <mergeCell ref="E9:H9"/>
    <mergeCell ref="E18:H18"/>
    <mergeCell ref="E27:H27"/>
    <mergeCell ref="E48:H48"/>
  </mergeCells>
  <printOptions horizontalCentered="1"/>
  <pageMargins left="0.39370078740157483" right="0.39370078740157483" top="0.39370078740157483" bottom="0.39370078740157483" header="0" footer="0"/>
  <pageSetup paperSize="9" scale="84" fitToHeight="100" orientation="landscape"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20</vt:i4>
      </vt:variant>
    </vt:vector>
  </HeadingPairs>
  <TitlesOfParts>
    <vt:vector size="31" baseType="lpstr">
      <vt:lpstr>Rekapitulace zakázky</vt:lpstr>
      <vt:lpstr>01 - Objekt A demontáž </vt:lpstr>
      <vt:lpstr>02 - Objekt A - rekonstru...</vt:lpstr>
      <vt:lpstr>03 - Objekt B demontáž </vt:lpstr>
      <vt:lpstr>04 - Objekt B rekonstrukce</vt:lpstr>
      <vt:lpstr>05 - Objekt C - demontáž</vt:lpstr>
      <vt:lpstr>06 - Objekt C - rekonstru...</vt:lpstr>
      <vt:lpstr>07 - Objekt D - demontáž</vt:lpstr>
      <vt:lpstr>08 - Objekt D rekonstrukce</vt:lpstr>
      <vt:lpstr>09 - VRN</vt:lpstr>
      <vt:lpstr>Pokyny pro vyplnění</vt:lpstr>
      <vt:lpstr>'01 - Objekt A demontáž '!Názvy_tisku</vt:lpstr>
      <vt:lpstr>'02 - Objekt A - rekonstru...'!Názvy_tisku</vt:lpstr>
      <vt:lpstr>'03 - Objekt B demontáž '!Názvy_tisku</vt:lpstr>
      <vt:lpstr>'04 - Objekt B rekonstrukce'!Názvy_tisku</vt:lpstr>
      <vt:lpstr>'05 - Objekt C - demontáž'!Názvy_tisku</vt:lpstr>
      <vt:lpstr>'06 - Objekt C - rekonstru...'!Názvy_tisku</vt:lpstr>
      <vt:lpstr>'07 - Objekt D - demontáž'!Názvy_tisku</vt:lpstr>
      <vt:lpstr>'08 - Objekt D rekonstrukce'!Názvy_tisku</vt:lpstr>
      <vt:lpstr>'09 - VRN'!Názvy_tisku</vt:lpstr>
      <vt:lpstr>'Rekapitulace zakázky'!Názvy_tisku</vt:lpstr>
      <vt:lpstr>'01 - Objekt A demontáž '!Oblast_tisku</vt:lpstr>
      <vt:lpstr>'02 - Objekt A - rekonstru...'!Oblast_tisku</vt:lpstr>
      <vt:lpstr>'03 - Objekt B demontáž '!Oblast_tisku</vt:lpstr>
      <vt:lpstr>'04 - Objekt B rekonstrukce'!Oblast_tisku</vt:lpstr>
      <vt:lpstr>'05 - Objekt C - demontáž'!Oblast_tisku</vt:lpstr>
      <vt:lpstr>'06 - Objekt C - rekonstru...'!Oblast_tisku</vt:lpstr>
      <vt:lpstr>'07 - Objekt D - demontáž'!Oblast_tisku</vt:lpstr>
      <vt:lpstr>'08 - Objekt D rekonstrukce'!Oblast_tisku</vt:lpstr>
      <vt:lpstr>'09 - VRN'!Oblast_tisku</vt:lpstr>
      <vt:lpstr>'Rekapitulace zakázky'!Oblast_tisku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DESKTOP-9MDGTVB\Lukáš</dc:creator>
  <cp:lastModifiedBy>Tomáš Vrátil</cp:lastModifiedBy>
  <cp:lastPrinted>2021-02-03T10:19:23Z</cp:lastPrinted>
  <dcterms:created xsi:type="dcterms:W3CDTF">2021-02-01T17:51:19Z</dcterms:created>
  <dcterms:modified xsi:type="dcterms:W3CDTF">2021-02-03T10:22:22Z</dcterms:modified>
</cp:coreProperties>
</file>