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433" sheetId="3" r:id="rId3"/>
    <sheet name="SO 653" sheetId="4" r:id="rId4"/>
    <sheet name="SO 653.1" sheetId="5" r:id="rId5"/>
    <sheet name="SO 663" sheetId="6" r:id="rId6"/>
  </sheets>
  <definedNames/>
  <calcPr fullCalcOnLoad="1"/>
</workbook>
</file>

<file path=xl/sharedStrings.xml><?xml version="1.0" encoding="utf-8"?>
<sst xmlns="http://schemas.openxmlformats.org/spreadsheetml/2006/main" count="3445" uniqueCount="779">
  <si>
    <t>Firma: .</t>
  </si>
  <si>
    <t>Rekapitulace ceny</t>
  </si>
  <si>
    <t>Stavba: 21-302-2_REV1 - Rozšíření trolejbusových tratí v Teplicích_Stavba 3_aktualizace_PDPS_REVIZE1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</si>
  <si>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</si>
  <si>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</si>
  <si>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</si>
  <si>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</si>
  <si>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</si>
  <si>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</si>
  <si>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</si>
  <si>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</si>
  <si>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</si>
  <si>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</si>
  <si>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</si>
  <si>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</si>
  <si>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21-302-2_REV1</t>
  </si>
  <si>
    <t>Rozšíření trolejbusových tratí v Teplicích_Stavba 3_aktualizace_PDPS_REVIZE1</t>
  </si>
  <si>
    <t>O</t>
  </si>
  <si>
    <t>Rozpočet:</t>
  </si>
  <si>
    <t>0,00</t>
  </si>
  <si>
    <t>15,00</t>
  </si>
  <si>
    <t>21,00</t>
  </si>
  <si>
    <t>3</t>
  </si>
  <si>
    <t>2</t>
  </si>
  <si>
    <t>SO 000</t>
  </si>
  <si>
    <t>Ostatní náklady a VRN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</si>
  <si>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</si>
  <si>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</si>
  <si>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</si>
  <si>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</si>
  <si>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</si>
  <si>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</si>
  <si>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</si>
  <si>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</si>
  <si>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</si>
  <si>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</si>
  <si>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</si>
  <si>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</si>
  <si>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</si>
  <si>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</si>
  <si>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</si>
  <si>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</si>
  <si>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</si>
  <si>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</si>
  <si>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VRN</t>
  </si>
  <si>
    <t>Vedlejší rozpočtové náklady</t>
  </si>
  <si>
    <t>P</t>
  </si>
  <si>
    <t>01</t>
  </si>
  <si>
    <t/>
  </si>
  <si>
    <t>Revize a zkoušky trakčního trolejového a kabelového vedení a elektro</t>
  </si>
  <si>
    <t>KPL</t>
  </si>
  <si>
    <t>PP</t>
  </si>
  <si>
    <t>VV</t>
  </si>
  <si>
    <t>Kompletní měření + revizní zprávy dle požadavků jednotlivých SO 
kpl  1=1,000 [A]</t>
  </si>
  <si>
    <t>TS</t>
  </si>
  <si>
    <t>02</t>
  </si>
  <si>
    <t>Geodetické práce před výstavbou vč. vytýčení inženýrských sítí</t>
  </si>
  <si>
    <t>zaměření a vytýčení pro základy stožárů a kabelové trasy 
'zaměření a vytyčení podzemních inženýrských sítí ve spolupráci s jejich správci, ( v místech výkopů ) 
kpl  1=1,000 [A]</t>
  </si>
  <si>
    <t>02a</t>
  </si>
  <si>
    <t>Geodetické zaměření skutečného provedení kabelové trasy a sloupů a kabeláže včetně dokumentace</t>
  </si>
  <si>
    <t>Zajištění geometrického zaměření skutečného provedení 
'Tato dokumentace bude předána v termínu dle potřeb investora a jednotlivých správců SO 
 kpl  1=1,000 [A]</t>
  </si>
  <si>
    <t>02b</t>
  </si>
  <si>
    <t>Geodetické zaměření skutečného stavu TTV</t>
  </si>
  <si>
    <t>Zajištění geometrického zaměření skutečného provedení stožárů 
a geomoetrických plánů věcných břemen v požadovaném formátu s hranicemi pozemků 
jako podklad pro vklad do katastrální mapy pro evidenci změn na katastrálním úřadu. 
vč. zápisu do KN  
kpl   1=1,000 [A]</t>
  </si>
  <si>
    <t>03</t>
  </si>
  <si>
    <t>Vypracování RDS</t>
  </si>
  <si>
    <t>pro všechny SO  kpl 1=1,000 [A]</t>
  </si>
  <si>
    <t>04</t>
  </si>
  <si>
    <t>Dokumentace skutečného provedení stavby</t>
  </si>
  <si>
    <t>dokumentace pro provedení stavby pro jednotlivá SO 
'v tištěné a digitální podobě dle potřeb jednotlivých SO (min. 1x objednatel, 1x příslušný správce SO, 1x Drážní úřad)  
 kpl  1=1,000 [A]</t>
  </si>
  <si>
    <t>7</t>
  </si>
  <si>
    <t>04a</t>
  </si>
  <si>
    <t>Pasportizace místa stavby</t>
  </si>
  <si>
    <t>(fotodokumentace, popis aj. stavu místa před a po stavbě) 
2=2,000 [A]</t>
  </si>
  <si>
    <t>8</t>
  </si>
  <si>
    <t>07</t>
  </si>
  <si>
    <t>Náklady na zkušební provoz</t>
  </si>
  <si>
    <t>08</t>
  </si>
  <si>
    <t>Kompletační a koordinační činnost</t>
  </si>
  <si>
    <t>09</t>
  </si>
  <si>
    <t>Realizační inženýring</t>
  </si>
  <si>
    <t>11</t>
  </si>
  <si>
    <t>Mimostaveništní doprava materiálů</t>
  </si>
  <si>
    <t>12</t>
  </si>
  <si>
    <t>Horizontální přesun materiálu</t>
  </si>
  <si>
    <t>13</t>
  </si>
  <si>
    <t>Provozní vlivy</t>
  </si>
  <si>
    <t>zajištění bezpečného provozu na komunikaci, vynucené přestávky z důvodu provozu vozidel a pod. 
kpl 1=1,000 [A]</t>
  </si>
  <si>
    <t>14</t>
  </si>
  <si>
    <t>Provoz investora a třetích osob</t>
  </si>
  <si>
    <t>v pol. zahrnuty náklady na ztížené provádění stavebních a montážních prací způsobené provozem třetích osob na staveništi 
' zabezpečení bezpečného provozu chodců, vynucené přestávky z důvodu provozu chodců a pod. 
'v pol. zahrnuty náklady na případné zábrany, oplocení staveniště, a pod. 
 kpl  1=1,000 [A]</t>
  </si>
  <si>
    <t>15</t>
  </si>
  <si>
    <t>Zařízení staveniště</t>
  </si>
  <si>
    <t>zřízení nutného prostoru pro zařízení staveniště, místo zajišťované zhotovitelem  
v ceně kalkulováno:  projednání s vlastníkem pozemku, pronájem pozemku, zřízení plochy pro skladování materiálu  
vč. případných mobilních skladů ,  buněk, oplocení + kompletní likvidace po výstavbě a uvedení do pův. stavu 
kpl 1=1,000 [A]</t>
  </si>
  <si>
    <t>SO 433</t>
  </si>
  <si>
    <t>Veřejné osvětlení - U Nových lázní</t>
  </si>
  <si>
    <t>Všeobecné konstrukce a práce</t>
  </si>
  <si>
    <t>014111</t>
  </si>
  <si>
    <t>POPLATKY ZA SKLÁDKU TYP S-IO (INERTNÍ ODPAD)</t>
  </si>
  <si>
    <t>M3</t>
  </si>
  <si>
    <t>včetně odvozu</t>
  </si>
  <si>
    <t>délka protlaku: 9,53+8,87=18,400 [A] 
délka chráničky: 6,86+13,87=20,730 [B] 
délka výkopu: 
- 1 kabel: 54,68+85,06+20,71+43,94-A-B=165,260 [C] 
- 2 kabely:10,71+5,56+22,35=38,620 [D] 
asfaltový chodník (plocha): 46,16+75,65+8,97+13,02+53,15=196,950 [F] 
obrubníky (počet přerušení): 16=16,000 [H] 
A*0,55*0,55*3,14+B*0,5*1,16+(C+D)*0,2*0,35+F*0,2+H*1,5*0,35*0,35=86,102 [I]</t>
  </si>
  <si>
    <t>zahrnuje veškeré poplatky provozovateli skládky související s uložením odpadu na skládce.</t>
  </si>
  <si>
    <t>014131</t>
  </si>
  <si>
    <t>POPLATKY ZA SKLÁDKU TYP S-NO (NEBEZPEČNÝ ODPAD)</t>
  </si>
  <si>
    <t>asfalt  
včetně odtěžení a odvozu</t>
  </si>
  <si>
    <t>asfaltový chodník (plocha): 46,16+75,65+8,97+13,02+53,15=196,950 [A] 
A*0,04=7,878 [B]</t>
  </si>
  <si>
    <t>029522</t>
  </si>
  <si>
    <t>OSTATNÍ POŽADAVKY - REVIZNÍ ZPRÁVY</t>
  </si>
  <si>
    <t>KUS</t>
  </si>
  <si>
    <t>výchozí revize elektrického zařízení</t>
  </si>
  <si>
    <t>zahrnuje veškeré náklady spojené s objednatelem požadovanými pracemi</t>
  </si>
  <si>
    <t>029522a</t>
  </si>
  <si>
    <t>Periodická revize elektrického zařízení  
zdokumentování stavu ponechávaných navazujicích zařízení (před zahájením stavby)</t>
  </si>
  <si>
    <t>02960</t>
  </si>
  <si>
    <t>OSTATNÍ POŽADAVKY - ODBORNÝ DOZOR</t>
  </si>
  <si>
    <t>potřebné manipulace v rozvodu veřejného osvětlení  
spolupráce se správcem veřejného osvětlení</t>
  </si>
  <si>
    <t>zahrnuje veškeré náklady spojené s objednatelem požadovaným dozorem</t>
  </si>
  <si>
    <t>Zemní práce</t>
  </si>
  <si>
    <t>11343</t>
  </si>
  <si>
    <t>ODSTRAN KRYTU ZPEVNĚNÝCH PLOCH S ASFALT POJIVEM VČET PODKLADU</t>
  </si>
  <si>
    <t>chodník asfaltový  
sjezd asfaltový</t>
  </si>
  <si>
    <t>chodník: (46,16+75,65+8,97+13,02+53,15)*0,24=47,268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</si>
  <si>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</si>
  <si>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11347</t>
  </si>
  <si>
    <t>ODSTRAN KRYTU ZPEVNĚNÝCH PLOCH Z DLAŽEB KOSTEK VČET PODKL</t>
  </si>
  <si>
    <t>středně velké kostky</t>
  </si>
  <si>
    <t>(1,97+3,2+2,86)*(0,35+2*0,5)=10,841 [A] 
ostraněno nad výkopem a 0,5 m za hranicí výkopu</t>
  </si>
  <si>
    <t>11352</t>
  </si>
  <si>
    <t>ODSTRANĚNÍ CHODNÍKOVÝCH OBRUBNÍKŮ BETONOVÝCH</t>
  </si>
  <si>
    <t>M</t>
  </si>
  <si>
    <t>16*1,5=24,000 [A]</t>
  </si>
  <si>
    <t>132731</t>
  </si>
  <si>
    <t>HLOUBENÍ RÝH ŠÍŘ DO 2M PAŽ I NEPAŽ TŘ. I, ODVOZ DO 1KM</t>
  </si>
  <si>
    <t>zaváděcí jáma protlaku: 2,5*1,5*1,5=5,625 [A] 
délka chráničky: 6,86+13,87=20,730 [B] 
délka výkopu: 
- 1 kabel: 54,68+85,06+20,71+43,94-A-B=178,035 [C] 
- 2 kabely:1 0,71+5,56+22,35=38,620 [D] 
A*2+B*0,5*1,16+(C+D)*0,85*0,35=87,728 [G]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</si>
  <si>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</si>
  <si>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14173</t>
  </si>
  <si>
    <t>PROTLAČOVÁNÍ POTRUBÍ Z PLAST HMOT DN DO 200MM</t>
  </si>
  <si>
    <t>protlak trubka 110/94 mm  
včetně trubky</t>
  </si>
  <si>
    <t>9,53+8,87=18,400 [A]</t>
  </si>
  <si>
    <t>položka zahrnuje dodávku protlačovaného potrubí a veškeré pomocné práce (startovací zařízení, startovací a cílová jáma, opěrné a vodící bloky a pod.)</t>
  </si>
  <si>
    <t>17411</t>
  </si>
  <si>
    <t>ZÁSYP JAM A RÝH ZEMINOU SE ZHUTNĚNÍM</t>
  </si>
  <si>
    <t>délka protlaku: 9,53+8,87=18,400 [A] 
délka chráničky: 6,86+13,87=20,730 [B] 
délka výkopu: 
- 1 kabel: 54,68+85,06+20,71+43,94-A-B=165,260 [C] 
- 2 kabely:10,71+5,56+22,35=38,620 [D] 
zaváděcí jáma protlaku: 2,5*1,5*1,5=5,625 [E] 
(C+D)*0,65*0,35+2*E=57,633 [F]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</si>
  <si>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</si>
  <si>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</si>
  <si>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</si>
  <si>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štěrkopísek frakce 0 až 32</t>
  </si>
  <si>
    <t>délka chráničky: 6,86+13,87=20,730 [A] 
A*(0,5*0,55+0,05*0,31)=6,022 [B]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</si>
  <si>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</si>
  <si>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</si>
  <si>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</si>
  <si>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písek jemnozrnný frakce 0 až 4 mm</t>
  </si>
  <si>
    <t>délka protlaku: 9,53+8,87=18,400 [A] 
délka chráničky: 6,86+13,87=20,730 [B] 
délka výkopu: 
- 1 kabel: 54,68+85,06+20,71+43,94-A-B=165,260 [C] 
- 2 kabely:10,71+5,56+22,35=38,620 [D] 
plocha zámkové dlažby: (1,97+3,2+2,86)*(0,35+2*0,5)=10,841 [F] 
(C+D)*0,2*0,35+F*0,2=16,440 [H]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</si>
  <si>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</si>
  <si>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Svislé konstrukce</t>
  </si>
  <si>
    <t>388314</t>
  </si>
  <si>
    <t>TĚLESO KABELOVODU Z PROST BETONU DO C25/30 (B30)</t>
  </si>
  <si>
    <t>chránička pod sjezdem, základy sloupů</t>
  </si>
  <si>
    <t>délka chráničky: 6,86+13,87=20,730 [A] 
průřez chráničky (odečteny otvory): 0,45*0,31-2*0,55*0,055*3,14=-0,050 [B] 
asfaltový chodník (plocha): 46,16+75,65+8,97+13,02+53,15=196,950 [C] 
obrubníky (počet přerušení): 16=16,000 [E] 
A*B+C*0,2+E*1,5*0,35*0,35=41,294 [G]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</si>
  <si>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</si>
  <si>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Vodorovné konstrukce</t>
  </si>
  <si>
    <t>465921</t>
  </si>
  <si>
    <t>DLAŽBY Z BETONOVÝCH DLAŽDIC NA SUCHO</t>
  </si>
  <si>
    <t>M2</t>
  </si>
  <si>
    <t>(1,97+3,2+2,86)*(0,35+2*0,5)=10,841 [A] 
obnoveno nad výkopem a 0,5 m za hranicí výkopu</t>
  </si>
  <si>
    <t>položka zahrnuje:  
- nutné zemní práce (svahování, úpravu pláně a pod.)  
- úpravu podkladu  
- dodávku a uložení dlažby z předepsaných dlaždic do předepsaného tvaru  
- spárování, těsnění, tmelení a vyplnění spar případně s vyklínováním  
- úprava povrchu pro odvedení srážkové vody  
- nezahrnuje podklad pod dlažbu, vykazuje se samostatně položkami SD 45</t>
  </si>
  <si>
    <t>Komunikace</t>
  </si>
  <si>
    <t>16</t>
  </si>
  <si>
    <t>574A01a</t>
  </si>
  <si>
    <t>ASFALTOVÝ BETON PRO OBRUSNÉ VRSTVY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</si>
  <si>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</si>
  <si>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Přidružená stavební výroba</t>
  </si>
  <si>
    <t>17</t>
  </si>
  <si>
    <t>702211</t>
  </si>
  <si>
    <t>KABELOVÁ CHRÁNIČKA ZEMNÍ DN DO 100 MM</t>
  </si>
  <si>
    <t>trubka HDPE/LDPE 110/94 mm</t>
  </si>
  <si>
    <t>(9+15)*2=48,000 [A] 
zaokrouhleno na výrobní délku 6 m</t>
  </si>
  <si>
    <t>1. Položka obsahuje:  
 – veškeré práce a materiál obsažený v názvu položky  
2. Položka neobsahuje:  
 X  
3. Způsob měření:  
Udává se počet kusů kompletní konstrukce nebo práce.</t>
  </si>
  <si>
    <t>28</t>
  </si>
  <si>
    <t>trubka HDPE/LDPE 63/52 mm</t>
  </si>
  <si>
    <t>délka výkopu:  
- 1 kabel: 54,68+85,06+20,71+43,94=204,390 [A] 
- 2 kabely:10,71+5,56+22,35=38,620 [B]  
(A+B*2)*1,05=295,712 [C] 
5% na zvlnění a prostřih</t>
  </si>
  <si>
    <t>1. Položka obsahuje: 
 – proražení otvoru zdivem o průřezu od 0,01 do 0,025m2 
 – úpravu a začištění omítky po montáži vedení 
 – pomocné mechanismy 
2. Položka neobsahuje: 
 – protipožární ucpávku 
3. Způsob měření: 
Udává se počet kusů kompletní konstrukce nebo práce.</t>
  </si>
  <si>
    <t>18</t>
  </si>
  <si>
    <t>702312</t>
  </si>
  <si>
    <t>ZAKRYTÍ KABELŮ VÝSTRAŽNOU FÓLIÍ ŠÍŘKY PŘES 20 DO 40 CM</t>
  </si>
  <si>
    <t>výstražná fólie červená šířky 33 cm s nápisem "veřejné osvětlení"</t>
  </si>
  <si>
    <t>délka protlaku: 9,53+8,87=18,400 [A] 
délka výkopu: 
- 1 kabel: 54,68+85,06+20,71+43,94-A=185,990 [C] 
- 2 kabely:10,71+5,56+22,35=38,620 [D] 
(C+D)*1,03=231,348 [F] 
3% na zvlnění a prostřih</t>
  </si>
  <si>
    <t>19</t>
  </si>
  <si>
    <t>702332</t>
  </si>
  <si>
    <t>ZAKRYTÍ KABELŮ PLASTOVOU DESKOU/PÁSEM ŠÍŘKY PŘES 20 DO 40 CM</t>
  </si>
  <si>
    <t>deska 1000x300x4mm červená s nápisem "veřejné osvětlení"</t>
  </si>
  <si>
    <t>délka protlaku: 9,53+8,87=18,400 [A] 
délka chráničky: 6,86+13,87=20,730 [B] 
délka výkopu: 
- 1 kabel: 54,68+85,06+20,71+43,94+19,5-A-B=184,760 [C] 
- 2 kabely:10,71+5,56+22,35=38,620 [D] 
(C+D)=223,380 [F] 
zaokrouhlení na celé desky: F+0,62=224,000 [G]</t>
  </si>
  <si>
    <t>20</t>
  </si>
  <si>
    <t>703413a</t>
  </si>
  <si>
    <t>ELEKTROINSTALAČNÍ TRUBKA PLASTOVÁ VČETNĚ UPEVNĚNÍ A PŘÍSLUŠENSTVÍ DN PRŮMĚRU PŘES 40 MM</t>
  </si>
  <si>
    <t>21</t>
  </si>
  <si>
    <t>741911</t>
  </si>
  <si>
    <t>UZEMŇOVACÍ VODIČ V ZEMI FEZN DO 120 MM2</t>
  </si>
  <si>
    <t>drát FeZn 10 mm</t>
  </si>
  <si>
    <t>délka protlaku: 9,53+8,87=18,400 [A] 
délka výkopu: 
- 1 kabel: 54,68+85,06+20,71+43,94-A=185,990 [C] 
- 2 kabely:10,71+5,56+22,35=38,620 [D] 
počet ukončení ve sloupech (skříních):  2*8=16,000 [F] 
svislá část a rezerva u zapojení do sloupu: 3=3,000 [G] 
(C+D)*1,05+F*G=283,841 [H] 
5% na zvlnění a prostřih</t>
  </si>
  <si>
    <t>1. Položka obsahuje:  
 – přípravu podkladu pro osazení  
 – veškerý materiál a práce pro upevnění nebo uchycení krabice  
2. Položka neobsahuje:  
 X  
3. Způsob měření:  
Udává se počet kusů kompletní konstrukce nebo práce.</t>
  </si>
  <si>
    <t>22</t>
  </si>
  <si>
    <t>742H12</t>
  </si>
  <si>
    <t>KABEL NN ČTYŘ- A PĚTIŽÍLOVÝ CU S PLASTOVOU IZOLACÍ OD 4 DO 16 MM2</t>
  </si>
  <si>
    <t>délka výkopu: 
- 1 kabel: 54,68+85,06+20,71+43,94=204,390 [C] 
- 2 kabely:10,71+5,56+22,35=38,620 [D] 
počet ukončení ve sloupech (skříních):  2*8=16,000 [F] 
svislá část a rezerva u zapojení do sloupu: 3=3,000 [G] 
(C+D*2)*1,05+F*G=343,712 [H] 
5% na zvlnění a prostřih</t>
  </si>
  <si>
    <t>23</t>
  </si>
  <si>
    <t>742K12</t>
  </si>
  <si>
    <t>UKONČENÍ DVOU AŽ PĚTIŽÍLOVÉHO KABELU V ROZVADĚČI NEBO NA PŘÍSTROJI OD 4 DO 16 MM2</t>
  </si>
  <si>
    <t>ukončení CYKY 4x16 mm2 smršťovací trubicí</t>
  </si>
  <si>
    <t>8*2=16,000 [A]</t>
  </si>
  <si>
    <t>24</t>
  </si>
  <si>
    <t>742L22</t>
  </si>
  <si>
    <t>UKONČENÍ DVOU AŽ PĚTIŽÍLOVÉHO KABELU KABELOVOU SPOJKOU OD 4 DO 16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</si>
  <si>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</si>
  <si>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25</t>
  </si>
  <si>
    <t>743151</t>
  </si>
  <si>
    <t>OSVĚTLOVACÍ STOŽÁR  - STOŽÁROVÁ ROZVODNICE S 1-2 JISTÍCÍMI PRVKY</t>
  </si>
  <si>
    <t>26</t>
  </si>
  <si>
    <t>743361</t>
  </si>
  <si>
    <t>VÝLOŽNÍK PRO MONTÁŽ SVÍTIDLA NA STOŽÁR JEDNORAMENNÝ ZVÝŠENÝ</t>
  </si>
  <si>
    <t>na trakční sloup výšky 8 m - zajistí závěsnou výšku svítidla do 12 metrů</t>
  </si>
  <si>
    <t>27</t>
  </si>
  <si>
    <t>743554</t>
  </si>
  <si>
    <t>SVÍTIDLO VENKOVNÍ VŠEOBECNÉ LED, MIN. IP 44, PŘES 45 W</t>
  </si>
  <si>
    <t>dle specifikace</t>
  </si>
  <si>
    <t>29</t>
  </si>
  <si>
    <t>743Z11</t>
  </si>
  <si>
    <t>DEMONTÁŽ OSVĚTLOVACÍHO STOŽÁRU ULIČNÍHO VÝŠKY DO 15 M</t>
  </si>
  <si>
    <t>1. Položka obsahuje: 
 – všechny náklady na demontáž stávajícího zařízení se všemi pomocnými doplňujícími úpravami pro jeho likvidaci 
 – naložení vybouraného materiálu na dopravní prostředek 
2. Položka neobsahuje: 
 – odvoz vybouraného materiálu 
 – poplatek za likvidaci odpadů (nacení se dle SSD 0) 
3. Způsob měření: 
Udává se počet kusů kompletní konstrukce nebo práce.</t>
  </si>
  <si>
    <t>SO 653</t>
  </si>
  <si>
    <t>Trakční trolejové vedení - U nových lázní</t>
  </si>
  <si>
    <t>1.</t>
  </si>
  <si>
    <t>SOUPIS MONTAŽÍ TV</t>
  </si>
  <si>
    <t>001</t>
  </si>
  <si>
    <t>Kotv. lana do 50 s regulací</t>
  </si>
  <si>
    <t>KS</t>
  </si>
  <si>
    <t>002</t>
  </si>
  <si>
    <t>Trojsměrné spojení</t>
  </si>
  <si>
    <t>003</t>
  </si>
  <si>
    <t>Vícesměrné spojení</t>
  </si>
  <si>
    <t>004</t>
  </si>
  <si>
    <t>Ukončení na budově</t>
  </si>
  <si>
    <t>005</t>
  </si>
  <si>
    <t>Výložník na stožár do 3 vyvěšení</t>
  </si>
  <si>
    <t>006</t>
  </si>
  <si>
    <t>Výložník na stožár  4 vyvěšení</t>
  </si>
  <si>
    <t>007</t>
  </si>
  <si>
    <t>Závěs TB stopy v přímé</t>
  </si>
  <si>
    <t>008</t>
  </si>
  <si>
    <t>Závěs TB stopy pružný do 5 st.</t>
  </si>
  <si>
    <t>009</t>
  </si>
  <si>
    <t>Závěs TB stopy pružný do 7 st.</t>
  </si>
  <si>
    <t>010</t>
  </si>
  <si>
    <t>Závěs TB stopy pružný do 10 st.</t>
  </si>
  <si>
    <t>011</t>
  </si>
  <si>
    <t>Závěs TB stopy pružný do 13 st.</t>
  </si>
  <si>
    <t>012</t>
  </si>
  <si>
    <t>Závěs TB stopy pružný do 30 st.</t>
  </si>
  <si>
    <t>013</t>
  </si>
  <si>
    <t>Závěs TB stopy s úsekovým děličem ČSN 341500</t>
  </si>
  <si>
    <t>014</t>
  </si>
  <si>
    <t>Elektrická vyhybka 10st - tahová vč signalizace</t>
  </si>
  <si>
    <t>015</t>
  </si>
  <si>
    <t>Elektrická vyhybka 20st - tahová vč signalizace</t>
  </si>
  <si>
    <t>016</t>
  </si>
  <si>
    <t>Vyhybka sjezdová 10st - tahová</t>
  </si>
  <si>
    <t>017</t>
  </si>
  <si>
    <t>Vyhybka sjezdová 20s - tahová</t>
  </si>
  <si>
    <t>018</t>
  </si>
  <si>
    <t>Křížení tahové KR</t>
  </si>
  <si>
    <t>019</t>
  </si>
  <si>
    <t>Vyvěšení vyhybek a křížení</t>
  </si>
  <si>
    <t>020</t>
  </si>
  <si>
    <t>Vložená izolace v laně</t>
  </si>
  <si>
    <t>021</t>
  </si>
  <si>
    <t>Izolátor pevný - rozpěrný</t>
  </si>
  <si>
    <t>022</t>
  </si>
  <si>
    <t>Odpojovač dvojpólový na T stožár</t>
  </si>
  <si>
    <t>023</t>
  </si>
  <si>
    <t>Proud. propoj. TB stopy a odpoj.</t>
  </si>
  <si>
    <t>024</t>
  </si>
  <si>
    <t>Tabulka výstražná</t>
  </si>
  <si>
    <t>025</t>
  </si>
  <si>
    <t>Lano nerez Fe 25 mm2</t>
  </si>
  <si>
    <t>026</t>
  </si>
  <si>
    <t>Lano nerez Fe 35 mm2</t>
  </si>
  <si>
    <t>027</t>
  </si>
  <si>
    <t>Lano nerez Fe 50 mm2</t>
  </si>
  <si>
    <t>028</t>
  </si>
  <si>
    <t>Lano FeZn 50 mm2 pro provizorní kotvení</t>
  </si>
  <si>
    <t>029</t>
  </si>
  <si>
    <t>Trolejový drát Cu 100 mm2</t>
  </si>
  <si>
    <t>30</t>
  </si>
  <si>
    <t>030</t>
  </si>
  <si>
    <t>Trolejová spojka sjízdná</t>
  </si>
  <si>
    <t>31</t>
  </si>
  <si>
    <t>031</t>
  </si>
  <si>
    <t>Uzemnění včetně výkopu</t>
  </si>
  <si>
    <t>32</t>
  </si>
  <si>
    <t>032</t>
  </si>
  <si>
    <t>Izolovaný svod od blesk. vč skříňky</t>
  </si>
  <si>
    <t>33</t>
  </si>
  <si>
    <t>033</t>
  </si>
  <si>
    <t>Montáž  svodiče přepětí (dvojpólový)</t>
  </si>
  <si>
    <t>34</t>
  </si>
  <si>
    <t>034</t>
  </si>
  <si>
    <t>Číslo stožáru vč. podkl. pruhu</t>
  </si>
  <si>
    <t>35</t>
  </si>
  <si>
    <t>035</t>
  </si>
  <si>
    <t>Ochrana smrš´t. čepicí na trubky</t>
  </si>
  <si>
    <t>36</t>
  </si>
  <si>
    <t>036</t>
  </si>
  <si>
    <t>Tabulka sekce</t>
  </si>
  <si>
    <t>37</t>
  </si>
  <si>
    <t>037</t>
  </si>
  <si>
    <t>Posun stávajících TV stop</t>
  </si>
  <si>
    <t>38</t>
  </si>
  <si>
    <t>038</t>
  </si>
  <si>
    <t>Dočasné kotvení přerušených stop</t>
  </si>
  <si>
    <t>39</t>
  </si>
  <si>
    <t>039</t>
  </si>
  <si>
    <t>Montáž kardanů na stožár</t>
  </si>
  <si>
    <t>40</t>
  </si>
  <si>
    <t>040</t>
  </si>
  <si>
    <t>Odtah obloukových svorek (hokejka)</t>
  </si>
  <si>
    <t>41</t>
  </si>
  <si>
    <t>041</t>
  </si>
  <si>
    <t>Nesjízdný závěs lana vč. kladky</t>
  </si>
  <si>
    <t>42</t>
  </si>
  <si>
    <t>042</t>
  </si>
  <si>
    <t>Oko posuvné kloubové</t>
  </si>
  <si>
    <t>43</t>
  </si>
  <si>
    <t>043</t>
  </si>
  <si>
    <t>Montáž trubkového stožáru</t>
  </si>
  <si>
    <t>2.</t>
  </si>
  <si>
    <t>SOUPIS MATERIÁLU TV</t>
  </si>
  <si>
    <t>44</t>
  </si>
  <si>
    <t>044</t>
  </si>
  <si>
    <t>Výložník plastový 1 vyvěšení - 4m, komplet</t>
  </si>
  <si>
    <t>46</t>
  </si>
  <si>
    <t>046</t>
  </si>
  <si>
    <t>Výložník plastový 2 vyvěšení - 6m, komplet</t>
  </si>
  <si>
    <t>47</t>
  </si>
  <si>
    <t>047</t>
  </si>
  <si>
    <t>Výložník plastový 2 vyvěšení - 7m, komplet</t>
  </si>
  <si>
    <t>48</t>
  </si>
  <si>
    <t>048</t>
  </si>
  <si>
    <t>Výložník plastový 3 vyvěšení - 7,5m, komplet</t>
  </si>
  <si>
    <t>49</t>
  </si>
  <si>
    <t>049</t>
  </si>
  <si>
    <t>Výložník plastový 3 vyvěšení - 8m, komplet</t>
  </si>
  <si>
    <t>51</t>
  </si>
  <si>
    <t>051</t>
  </si>
  <si>
    <t>Výložník plastový dvojitý 10,5  m, 4 vyvěšení - komplet</t>
  </si>
  <si>
    <t>52</t>
  </si>
  <si>
    <t>052</t>
  </si>
  <si>
    <t>Výložník ocelový 1 vyvěšení - 3,5m</t>
  </si>
  <si>
    <t>53</t>
  </si>
  <si>
    <t>053</t>
  </si>
  <si>
    <t>Výložník ocelový 1 vyvěšení - 5m</t>
  </si>
  <si>
    <t>54</t>
  </si>
  <si>
    <t>054</t>
  </si>
  <si>
    <t>Výložník ocelový 2 vyvěšení - 5,5m</t>
  </si>
  <si>
    <t>55</t>
  </si>
  <si>
    <t>055</t>
  </si>
  <si>
    <t>Výložník ocelový 2 vyvěšení - 6m</t>
  </si>
  <si>
    <t>56</t>
  </si>
  <si>
    <t>056</t>
  </si>
  <si>
    <t>Výložník plastový 2 vyvěšení - 6,5m</t>
  </si>
  <si>
    <t>57</t>
  </si>
  <si>
    <t>057</t>
  </si>
  <si>
    <t>Výložník ocel 9m, 3 vyvěšení - komplet</t>
  </si>
  <si>
    <t>58</t>
  </si>
  <si>
    <t>058</t>
  </si>
  <si>
    <t>Výložník ocel 10,5m, 4 vyvěšení - komplet</t>
  </si>
  <si>
    <t>59</t>
  </si>
  <si>
    <t>059</t>
  </si>
  <si>
    <t>Kotv. lana do 25 mm</t>
  </si>
  <si>
    <t>60</t>
  </si>
  <si>
    <t>060</t>
  </si>
  <si>
    <t>Kotv. lana do 35 mm</t>
  </si>
  <si>
    <t>61</t>
  </si>
  <si>
    <t>061</t>
  </si>
  <si>
    <t>Kotv. lana do 50 mm s regulací</t>
  </si>
  <si>
    <t>62</t>
  </si>
  <si>
    <t>062</t>
  </si>
  <si>
    <t>Ukončení na budově včetně parafilového tlumiče</t>
  </si>
  <si>
    <t>63</t>
  </si>
  <si>
    <t>063</t>
  </si>
  <si>
    <t>Vložená izolace v nerez laně 35mm2</t>
  </si>
  <si>
    <t>64</t>
  </si>
  <si>
    <t>064</t>
  </si>
  <si>
    <t>65</t>
  </si>
  <si>
    <t>065</t>
  </si>
  <si>
    <t>Trojsměrné spojení nerozebiratelné</t>
  </si>
  <si>
    <t>66</t>
  </si>
  <si>
    <t>066</t>
  </si>
  <si>
    <t>Trojsměrné spojení tvaru Y</t>
  </si>
  <si>
    <t>67</t>
  </si>
  <si>
    <t>067</t>
  </si>
  <si>
    <t>Závěs TB stopy v přímé s přídavným lanem (minirok) na výložník</t>
  </si>
  <si>
    <t>68</t>
  </si>
  <si>
    <t>068</t>
  </si>
  <si>
    <t>Závěs TB stopy pružný v přímé do 3 st. ČSN 341500 na lano</t>
  </si>
  <si>
    <t>69</t>
  </si>
  <si>
    <t>069</t>
  </si>
  <si>
    <t>Závěs TB stopy pružný v přímé do 3 st. ČSN 341500 na výložník</t>
  </si>
  <si>
    <t>71</t>
  </si>
  <si>
    <t>071</t>
  </si>
  <si>
    <t>Závěs TB stopy pružný do 5 st. ČSN 341500 na výložník</t>
  </si>
  <si>
    <t>72</t>
  </si>
  <si>
    <t>072</t>
  </si>
  <si>
    <t>Závěs TB stopy pružný do 7 st. ČSN 341500 na lano</t>
  </si>
  <si>
    <t>73</t>
  </si>
  <si>
    <t>073</t>
  </si>
  <si>
    <t>Závěs TB stopy pružný do 10 st. ČSN 341500 na lano</t>
  </si>
  <si>
    <t>74</t>
  </si>
  <si>
    <t>074</t>
  </si>
  <si>
    <t>Závěs TB stopy pružný do 10 st. ČSN 341500 na výložník</t>
  </si>
  <si>
    <t>75</t>
  </si>
  <si>
    <t>075</t>
  </si>
  <si>
    <t>Závěs TB stopy pružný do 13 st. ČSN 341500 na lano</t>
  </si>
  <si>
    <t>77</t>
  </si>
  <si>
    <t>077</t>
  </si>
  <si>
    <t>Závěs TB stopy pružný do 30 st. ČSN 341500 na lano</t>
  </si>
  <si>
    <t>78</t>
  </si>
  <si>
    <t>078</t>
  </si>
  <si>
    <t>Závěs TB stopy pružný do 30 st. ČSN 341500 na výložník</t>
  </si>
  <si>
    <t>79</t>
  </si>
  <si>
    <t>079</t>
  </si>
  <si>
    <t>80</t>
  </si>
  <si>
    <t>080</t>
  </si>
  <si>
    <t>Vyhybka TB el. 10st (5/5), tahová se stavěnou cestou T-busů</t>
  </si>
  <si>
    <t>81</t>
  </si>
  <si>
    <t>081</t>
  </si>
  <si>
    <t>Vyhybka TB el. 20st (17,5/2,5), tahová se stavěnou cestou T-busů</t>
  </si>
  <si>
    <t>82</t>
  </si>
  <si>
    <t>082</t>
  </si>
  <si>
    <t>Vyhybka TB. sj. 10st (5/5),symetrická, tahová</t>
  </si>
  <si>
    <t>84</t>
  </si>
  <si>
    <t>084</t>
  </si>
  <si>
    <t>Vyhybka TB sj. 20st, (2,5/17,5) pravá, tahová</t>
  </si>
  <si>
    <t>85</t>
  </si>
  <si>
    <t>085</t>
  </si>
  <si>
    <t>Křížení tahové KR - 45st,</t>
  </si>
  <si>
    <t>86</t>
  </si>
  <si>
    <t>086</t>
  </si>
  <si>
    <t>Vyvěšení křížení a vyhybek</t>
  </si>
  <si>
    <t>87</t>
  </si>
  <si>
    <t>087</t>
  </si>
  <si>
    <t>Signalizace vyhybky vč. ovládání, barvu červená</t>
  </si>
  <si>
    <t>88</t>
  </si>
  <si>
    <t>088</t>
  </si>
  <si>
    <t>Odpojovač dvojpólový na T st.vč. táhla, konstr.ČSN 354205</t>
  </si>
  <si>
    <t>89</t>
  </si>
  <si>
    <t>089</t>
  </si>
  <si>
    <t>Proud. propoj. TB stopy a odpoj. CHBU 120mm2</t>
  </si>
  <si>
    <t>90</t>
  </si>
  <si>
    <t>090</t>
  </si>
  <si>
    <t>Kardan na pásek pro převěs</t>
  </si>
  <si>
    <t>91</t>
  </si>
  <si>
    <t>091</t>
  </si>
  <si>
    <t>Kardan na pásek pro výložníky</t>
  </si>
  <si>
    <t>92</t>
  </si>
  <si>
    <t>092</t>
  </si>
  <si>
    <t>Spona velká pro pásek 19/1,2; dov zatížení 8,6 kN</t>
  </si>
  <si>
    <t>93</t>
  </si>
  <si>
    <t>093</t>
  </si>
  <si>
    <t>Pásek nerez 19/1,2mm; min pevnost 15kN,</t>
  </si>
  <si>
    <t>94</t>
  </si>
  <si>
    <t>094</t>
  </si>
  <si>
    <t>95</t>
  </si>
  <si>
    <t>095</t>
  </si>
  <si>
    <t>Lano Fe nerez 25 mm2 ;struktura1-6-12;kontrukce 1,25mm x19;8,5kN</t>
  </si>
  <si>
    <t>96</t>
  </si>
  <si>
    <t>096</t>
  </si>
  <si>
    <t>Lano Fe nerez 35 mm2 ;struktura1-6-12;kontrukce 1,4mmx19;10,8kN</t>
  </si>
  <si>
    <t>97</t>
  </si>
  <si>
    <t>097</t>
  </si>
  <si>
    <t>Lano Fe nerez 50 mm2 ;struktura1-6-12;kontrukce 1,4mmx37;20,8kN</t>
  </si>
  <si>
    <t>98</t>
  </si>
  <si>
    <t>098</t>
  </si>
  <si>
    <t>Lano FeZn 50 mm2</t>
  </si>
  <si>
    <t>99</t>
  </si>
  <si>
    <t>099</t>
  </si>
  <si>
    <t>Trolejový drát Cu 100 mm2 ČSN 428460</t>
  </si>
  <si>
    <t>100</t>
  </si>
  <si>
    <t>Trolejová spojka sjízdná pro Cu 100mm2</t>
  </si>
  <si>
    <t>101</t>
  </si>
  <si>
    <t>Kroužek pro vícesměrné spojení</t>
  </si>
  <si>
    <t>102</t>
  </si>
  <si>
    <t>Ukončení v koružku (očnice, krepina)</t>
  </si>
  <si>
    <t>103</t>
  </si>
  <si>
    <t>Uzemnění-tyč zemnicí l-1500mm, svorka zemnicí, spojovací materiál</t>
  </si>
  <si>
    <t>104</t>
  </si>
  <si>
    <t>Izolovaný svod od blesk., skříňka, kabel YY-1x50mm2, trubka ochranná 3m</t>
  </si>
  <si>
    <t>105</t>
  </si>
  <si>
    <t>Belskojistky růžkové včetně konstrukce</t>
  </si>
  <si>
    <t>106</t>
  </si>
  <si>
    <t>107</t>
  </si>
  <si>
    <t>108</t>
  </si>
  <si>
    <t>109</t>
  </si>
  <si>
    <t>110</t>
  </si>
  <si>
    <t>111</t>
  </si>
  <si>
    <t>Podružný materiál</t>
  </si>
  <si>
    <t>3.</t>
  </si>
  <si>
    <t>DEMONTÁŽE</t>
  </si>
  <si>
    <t>112</t>
  </si>
  <si>
    <t>Demontáž trakčních stožárů včetně odvozu</t>
  </si>
  <si>
    <t>113</t>
  </si>
  <si>
    <t>Demontáž nosných lan</t>
  </si>
  <si>
    <t>114</t>
  </si>
  <si>
    <t>Demontáž ukončení na stožáru a budovách</t>
  </si>
  <si>
    <t>115</t>
  </si>
  <si>
    <t>Demontáž trojsměrného spojení</t>
  </si>
  <si>
    <t>116</t>
  </si>
  <si>
    <t>Demontáž výložníků</t>
  </si>
  <si>
    <t>117</t>
  </si>
  <si>
    <t>Demontáž závěsu TB stopy v přímé</t>
  </si>
  <si>
    <t>118</t>
  </si>
  <si>
    <t>Demontáž závěsu TB stopy do 5 st</t>
  </si>
  <si>
    <t>119</t>
  </si>
  <si>
    <t>Demontáž závěsu TB stopy do 7 st</t>
  </si>
  <si>
    <t>120</t>
  </si>
  <si>
    <t>Demontáž závěsu TB stopy do 10</t>
  </si>
  <si>
    <t>121</t>
  </si>
  <si>
    <t>Demontáž závěsu TB stopy do 13 st</t>
  </si>
  <si>
    <t>122</t>
  </si>
  <si>
    <t>Demontáž závěsu TB stopy do 30 st</t>
  </si>
  <si>
    <t>123</t>
  </si>
  <si>
    <t>Demontáž EV</t>
  </si>
  <si>
    <t>124</t>
  </si>
  <si>
    <t>Demontáž SV</t>
  </si>
  <si>
    <t>125</t>
  </si>
  <si>
    <t>Demontáž odpojovače včetně svodu a bleskojistek</t>
  </si>
  <si>
    <t>126</t>
  </si>
  <si>
    <t>Demontáž proudových propojení</t>
  </si>
  <si>
    <t>127</t>
  </si>
  <si>
    <t>Demontáž TD Cu 100mm</t>
  </si>
  <si>
    <t>4.</t>
  </si>
  <si>
    <t>SOUPIS STOŽÁRŮ TV</t>
  </si>
  <si>
    <t>128</t>
  </si>
  <si>
    <t>Stožár o 10/16kN-přírubový metalizovaný, ČSN 348346</t>
  </si>
  <si>
    <t>129</t>
  </si>
  <si>
    <t>Stožár o 11/16kN metalizovaný, ČSN 348346</t>
  </si>
  <si>
    <t>130</t>
  </si>
  <si>
    <t>Stožár o 11/22kN metalizovaný, ČSN 348346</t>
  </si>
  <si>
    <t>131</t>
  </si>
  <si>
    <t>Stožár  11/26kN metalizovaný, ČSN 348346</t>
  </si>
  <si>
    <t>132</t>
  </si>
  <si>
    <t>Stožár o 11/26kN metalizovaný, ČSN 348346</t>
  </si>
  <si>
    <t>133</t>
  </si>
  <si>
    <t>Stožár o 11/30kN metalizovaný, ČSN 348346</t>
  </si>
  <si>
    <t>136</t>
  </si>
  <si>
    <t>Stožár o 12/40kN metalizovaný,ČSN 348346</t>
  </si>
  <si>
    <t>137</t>
  </si>
  <si>
    <t>Přírubová konstrukce do základů</t>
  </si>
  <si>
    <t>138</t>
  </si>
  <si>
    <t>Nátěr stožárů barvou RAL (mezinátěr+nátěr)</t>
  </si>
  <si>
    <t>5.</t>
  </si>
  <si>
    <t>STAVEBNÍ PRÁCE</t>
  </si>
  <si>
    <t>139</t>
  </si>
  <si>
    <t>014101</t>
  </si>
  <si>
    <t>A</t>
  </si>
  <si>
    <t>POPLATKY ZA SKLÁDKU - zemina</t>
  </si>
  <si>
    <t>39,152=39,152 [A]</t>
  </si>
  <si>
    <t>- položka obsahuje veškeré poplatky provozovateli skládky související s uložením odpadu na skládce.  
- v ceně zahrnuto složení, manipulace při skládání  na řízené skládce a zaplacení poplatku skládkovné</t>
  </si>
  <si>
    <t>140</t>
  </si>
  <si>
    <t>131838</t>
  </si>
  <si>
    <t>HLOUBENÍ JAM ZAPAŽ I NEPAŽ TŘ. II, ODVOZ DO 20KM</t>
  </si>
  <si>
    <t>Výkop pro základy stožárů, včetně dopravy</t>
  </si>
  <si>
    <t>viz stavební tabulky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</si>
  <si>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</si>
  <si>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141</t>
  </si>
  <si>
    <t>Beton do základů C 25/30 XF1;AX1</t>
  </si>
  <si>
    <t>142</t>
  </si>
  <si>
    <t>Beton na hlavičku základů C 30/37 XF4</t>
  </si>
  <si>
    <t>143</t>
  </si>
  <si>
    <t>Armovací drát průměru 12mm do základů</t>
  </si>
  <si>
    <t>144</t>
  </si>
  <si>
    <t>Korugovaná trubka průměr 500, délka 1,6 m</t>
  </si>
  <si>
    <t>145</t>
  </si>
  <si>
    <t>146</t>
  </si>
  <si>
    <t>Bourání živičných povrchů</t>
  </si>
  <si>
    <t>147</t>
  </si>
  <si>
    <t>Úprava povrchu obal. drtí</t>
  </si>
  <si>
    <t>148</t>
  </si>
  <si>
    <t>Řezání spár v asfaltu</t>
  </si>
  <si>
    <t>149</t>
  </si>
  <si>
    <t>Bourání podkl. betonu v chodníku</t>
  </si>
  <si>
    <t>150</t>
  </si>
  <si>
    <t>Výkop pro uzemnění - komplet</t>
  </si>
  <si>
    <t>151</t>
  </si>
  <si>
    <t>Rozebrání a znovupoložení zámkové dlažky</t>
  </si>
  <si>
    <t>152</t>
  </si>
  <si>
    <t>Zapískování stožárů včetně písku</t>
  </si>
  <si>
    <t>153</t>
  </si>
  <si>
    <t>Prořezání stromů</t>
  </si>
  <si>
    <t>HOD</t>
  </si>
  <si>
    <t>154</t>
  </si>
  <si>
    <t>Prořezání keřů</t>
  </si>
  <si>
    <t>155</t>
  </si>
  <si>
    <t>Přemístění dopravních značek</t>
  </si>
  <si>
    <t>156</t>
  </si>
  <si>
    <t>Žlab plastový do 10 cm vč. žlabu</t>
  </si>
  <si>
    <t>157</t>
  </si>
  <si>
    <t>Trubka PE pr. 110mm do základů pro kabely V.O.</t>
  </si>
  <si>
    <t>158</t>
  </si>
  <si>
    <t>Zřízení pažení jam hloubky přes 1m</t>
  </si>
  <si>
    <t>159</t>
  </si>
  <si>
    <t>Odstranění pažení jam hl přes 1m</t>
  </si>
  <si>
    <t>160</t>
  </si>
  <si>
    <t>Oprava povrchů po demontovaných stožárech</t>
  </si>
  <si>
    <t>13*1,4*1,4=25,480 [A]</t>
  </si>
  <si>
    <t>161</t>
  </si>
  <si>
    <t>Ocelová síť  - oko 10x10cm, tl 8mm</t>
  </si>
  <si>
    <t>162</t>
  </si>
  <si>
    <t>Demontáž stáv. základů</t>
  </si>
  <si>
    <t>Demontáž stáv. základů 13ks</t>
  </si>
  <si>
    <t>13*1,6*1,6*1,6=53,248 [A]</t>
  </si>
  <si>
    <t>163</t>
  </si>
  <si>
    <t>Konečná úprava terénu</t>
  </si>
  <si>
    <t>13*2*2=52,000 [A]</t>
  </si>
  <si>
    <t>17120</t>
  </si>
  <si>
    <t>ULOŽENÍ SYPANINY DO NÁSYPŮ A NA SKLÁDKY BEZ ZHUTNĚNÍ</t>
  </si>
  <si>
    <t>včetně naložení a odvozu</t>
  </si>
  <si>
    <t>92,4-53,248=39,152 [A]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</si>
  <si>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</si>
  <si>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6.</t>
  </si>
  <si>
    <t>OSTATNÍ</t>
  </si>
  <si>
    <t>164</t>
  </si>
  <si>
    <t>Práce předem nespecifikované</t>
  </si>
  <si>
    <t>165</t>
  </si>
  <si>
    <t>Doprava</t>
  </si>
  <si>
    <t>166</t>
  </si>
  <si>
    <t>Jeřáb</t>
  </si>
  <si>
    <t>167</t>
  </si>
  <si>
    <t>Bourací kladivo samohybné včetně dopravy</t>
  </si>
  <si>
    <t>168</t>
  </si>
  <si>
    <t>Revize</t>
  </si>
  <si>
    <t>169</t>
  </si>
  <si>
    <t>171</t>
  </si>
  <si>
    <t>Plošina na prořez stromů</t>
  </si>
  <si>
    <t>170</t>
  </si>
  <si>
    <t>172</t>
  </si>
  <si>
    <t>Zkoušky</t>
  </si>
  <si>
    <t>175</t>
  </si>
  <si>
    <t>Provedení sond pro ověření uložení kanalizace</t>
  </si>
  <si>
    <t>SO 653.1</t>
  </si>
  <si>
    <t>DIO</t>
  </si>
  <si>
    <t>Dočasná dopravní značka</t>
  </si>
  <si>
    <t>ks/den</t>
  </si>
  <si>
    <t>2*120=240,000 [A]</t>
  </si>
  <si>
    <t>Pohyblivé pracovní místo</t>
  </si>
  <si>
    <t>1*120=120,000 [A]</t>
  </si>
  <si>
    <t>Servis a údržba</t>
  </si>
  <si>
    <t>DEN</t>
  </si>
  <si>
    <t>120=120,000 [A]</t>
  </si>
  <si>
    <t>Projekt DIO pro stanovení</t>
  </si>
  <si>
    <t>1=1,000 [A]</t>
  </si>
  <si>
    <t>05</t>
  </si>
  <si>
    <t>KM</t>
  </si>
  <si>
    <t>20=20,000 [A]</t>
  </si>
  <si>
    <t>06</t>
  </si>
  <si>
    <t>škrtání/zakrytí dopravní značky</t>
  </si>
  <si>
    <t>8=8,000 [A]</t>
  </si>
  <si>
    <t>Demontáž</t>
  </si>
  <si>
    <t>6=6,000 [A]</t>
  </si>
  <si>
    <t>SO 663</t>
  </si>
  <si>
    <t>Trakční kabelové vedení - Jankovcova</t>
  </si>
  <si>
    <t>Uložení přebytečné zeminy z výkopů na skládku</t>
  </si>
  <si>
    <t>dle pol 13173B: 
pol 13273 - 17411 
množství celkem: (3,604-0,647)=2,957 [I] 
Celkem: I=2,957 [J]</t>
  </si>
  <si>
    <t>E</t>
  </si>
  <si>
    <t>POPLATKY ZA SKLÁDKU - asfaltové směsi</t>
  </si>
  <si>
    <t>Uložení a likvidace vybouraných asfaltových povrchů vč.podkladu</t>
  </si>
  <si>
    <t>dle pol.11343 
90,9=90,900 [A]</t>
  </si>
  <si>
    <t>02950</t>
  </si>
  <si>
    <t>OSTATNÍ POŽADAVKY - POSUDKY, KONTROLY, REVIZNÍ ZPRÁVY</t>
  </si>
  <si>
    <t>Ověření úplnosti montáže, provozní zkoušky, technická prohlídka.</t>
  </si>
  <si>
    <t>vybouraných asfaltových povrchů vč.podkladu</t>
  </si>
  <si>
    <t>kabelová rýha (číslo: ŠxHxD): 
2-2: 90*0,11=9,900 [AN] 
Celkem: AN=9,900 [AO]</t>
  </si>
  <si>
    <t>11343B</t>
  </si>
  <si>
    <t>ODSTRAN KRYTU ZPEVNĚNÝCH PLOCH S ASFALT POJIVEM VČET PODKLADU - DOPRAVA</t>
  </si>
  <si>
    <t>tkm</t>
  </si>
  <si>
    <t>Doprava vybouraných asfaltových povrchů vč.podkladu</t>
  </si>
  <si>
    <t>množství dle pol.11343 
90,9*2,8=254,520 [A] 
vzdálenost dle možností zhotovitele: 10=10,000 [B] 
Celkem: A*B=2 545,200 [C]</t>
  </si>
  <si>
    <t>Položka zahrnuje samostatnou dopravu suti a vybouraných hmot. Množství se určí jako součin hmotnosti [t] a požadované vzdálenosti [km].</t>
  </si>
  <si>
    <t>13173B</t>
  </si>
  <si>
    <t>HLOUBENÍ JAM ZAPAŽ I NEPAŽ TŘ. I - DOPRAVA</t>
  </si>
  <si>
    <t>M3KM</t>
  </si>
  <si>
    <t>pol 13273 - 17411 
množství celkem: (3,604-0,647)=2,957 [I] 
dopravní vzdálenost: 10=10,000 [H] 
Celkem: I*H=29,570 [G]</t>
  </si>
  <si>
    <t>Položka zahrnuje samostatnou dopravu zeminy. Množství se určí jako součin kubatutry [m3] a požadované vzdálenosti [km].</t>
  </si>
  <si>
    <t>13273</t>
  </si>
  <si>
    <t>HLOUBENÍ RÝH ŠÍŘ DO 2M PAŽ I NEPAŽ TŘ. I</t>
  </si>
  <si>
    <t>Výkopy pro kabelové rýhy</t>
  </si>
  <si>
    <t>kabelová rýha (číslo: ŠxHxD): 
2-2: 0,4*(0,5-0,11)*(22)=3,432 [AN] 
Celkem: (AN)*1,05=3,604 [AP]</t>
  </si>
  <si>
    <t>kabelová rýha (číslo: ŠxHxD): 
2-2: 0,4*(0,5-0,2-0,12-0,11)*(22)=0,616 [AN] 
Celkem: (AN)*1,05=0,647 [AP]</t>
  </si>
  <si>
    <t>Pískové lože, zásyp kabelové trasy</t>
  </si>
  <si>
    <t>kabelová rýha (číslo: ŠxHxD): 
2-2: 0,4*(0,2)*(22)=1,760 [AN] 
Celkem: (AN)*1,05=1,848 [AP]</t>
  </si>
  <si>
    <t>Zásyp kabelové rýhy štěrkodrtí ŠDB, se zhutněním, podklad chodníkových vrstev</t>
  </si>
  <si>
    <t>kabelová rýha (číslo: ŠxHxD): 
2-2: 0,4*(0,12)*(22)=1,056 [AN] 
Doplnění (30%), urovnání a zhutnění stávající podkladní vrstvy  chodníku okolo kabelové trasy: (90)*0,12*0,3=3,240 [AQ] 
Celkem: (AN)*1,05=1,109 [AP]</t>
  </si>
  <si>
    <t>5774AB</t>
  </si>
  <si>
    <t>VRSTVY PRO OBNOVU A OPRAVY Z ASF BETONU ACO 8</t>
  </si>
  <si>
    <t>Obrusná vrstva chodníků, asfaltový beton chodníkový ACO8+, včetně postřiku podkladní vrstvy</t>
  </si>
  <si>
    <t>kabelová rýha (číslo: ŠxHxD): 
2-2: 90*0,03=2,700 [AN] 
Celkem: (AN)=2,700 [AP]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</si>
  <si>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 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 
-nezahrnuje očištění podkladu po veřejném provozu</t>
  </si>
  <si>
    <t>5774EG</t>
  </si>
  <si>
    <t>VRSTVY PRO OBNOVU A OPRAVY Z ASF BETONU ACP 16+, 16S</t>
  </si>
  <si>
    <t>Podkladní vrstva chodníků, asfaltový beton chodníkový ACP16+, včetně postřiku podkladní vrstvy</t>
  </si>
  <si>
    <t>kabelová rýha: 
2-2: (90)*0,08=7,200 [AN] 
Celkem: (AN)=7,200 [AP]</t>
  </si>
  <si>
    <t>701001</t>
  </si>
  <si>
    <t>OZNAČOVACÍ ŠTÍTEK KABELOVÉHO VEDENÍ, SPOJKY NEBO KABELOVÉ SKŘÍNĚ (VČETNĚ OBJÍMKY)</t>
  </si>
  <si>
    <t>Štítek vč. montáže</t>
  </si>
  <si>
    <t>Dle tabulky kabelů 
na stožáru NB: 2=2,000 [D] 
spojky: 2=2,000 [H] 
Celkem: D+H=4,000 [I]</t>
  </si>
  <si>
    <t>1. Položka obsahuje:  
 – pomocné mechanismy  
2. Položka neobsahuje:  
 X  
3. Způsob měření:  
Měří se plocha v metrech čtverečných.</t>
  </si>
  <si>
    <t>702221</t>
  </si>
  <si>
    <t>KABELOVÁ CHRÁNIČKA ZEMNÍ UV STABILNÍ DN DO 100 MM</t>
  </si>
  <si>
    <t>Ochranná trubka PE do 50mm, UV stabilní, RAL7021(příp.černá)  na stožár, včetně připevnění na stožár a utěsnění konců smršťovací hadicí</t>
  </si>
  <si>
    <t>vývod na NB: 2ks*3m=6,000 [A]</t>
  </si>
  <si>
    <t>1. Položka obsahuje:  
 – obnovu a výměnu poškozených krytů  
 – pomocné mechanismy  
2. Položka neobsahuje:  
 X  
3. Způsob měření:  
Měří se metr délkový.</t>
  </si>
  <si>
    <t>702322</t>
  </si>
  <si>
    <t>ZAKRYTÍ KABELŮ BETONOVOU DESKOU ŠÍŘKY PŘES 20 DO 40 CM</t>
  </si>
  <si>
    <t>Betonové zákrytové desky nad kabely vč. oddělení jednotlivých kabelových vrstev</t>
  </si>
  <si>
    <t>kabelová rýha: 
2-2: 1*(22)=22,000 [AJ] 
Celkem: AJ=22,000 [AK]</t>
  </si>
  <si>
    <t>1. Položka obsahuje:  
 – kompletní montáž, návrh, rozměření, upevnění, začištění, sváření, vrtání, řezání, spojování a pod.   
 – veškerý spojovací a montážní materiál vč. upevňovacího materiálu  
 – sestavení a upevnění konstrukce na stanovišti  
 – pomocné mechanismy  
2. Položka neobsahuje:  
 X  
3. Způsob měření:  
Udává se počet sad, které se skládají z předepsaných dílů, jež tvoří požadovaný celek, za každý započatý měsíc pronájmu.</t>
  </si>
  <si>
    <t>702720</t>
  </si>
  <si>
    <t>ODDĚLENÍ KABELŮ VE VÝKOPU BETONOVOU DESKOU</t>
  </si>
  <si>
    <t>Oddělení kabelů v jedné vrstvě ve výkopu</t>
  </si>
  <si>
    <t>1. Položka obsahuje:  
 – kompletní montáž, rozměření, upevnění, řezání, spojování a pod.   
 – veškerý spojovací a montážní materiál vč. upevňovacího materiálu ( držáky apod.)  
 – pomocné mechanismy  
2. Položka neobsahuje:  
 X  
3. Způsob měření:  
Měří se metr délkový.</t>
  </si>
  <si>
    <t>709210</t>
  </si>
  <si>
    <t>KŘIŽOVATKA KABELOVÝCH VEDENÍ SE STÁVAJÍCÍ INŽENÝRSKOU SÍTÍ (KABELEM, POTRUBÍM APOD.)</t>
  </si>
  <si>
    <t>Ochrana kabelové trasy a stávající IS při křížení</t>
  </si>
  <si>
    <t>3=3,000 [A]</t>
  </si>
  <si>
    <t>709310</t>
  </si>
  <si>
    <t>VYPODLOŽENÍ, ODDĚLENÍ A KRYTÍ SPOJKY NEBO ODBOČNICE PRO KABEL DO 10 KV</t>
  </si>
  <si>
    <t>Lože spojek</t>
  </si>
  <si>
    <t>Dle tabulky kabelů 
2=2,000 [A]</t>
  </si>
  <si>
    <t>1. Položka obsahuje:  
 – úprava dna výkopu, provedení podkladové a zásypové vrstvy písku  
 – dodání a přemísťování cihel, uložení do rýhy  
 – pomocné mechanismy  
2. Položka neobsahuje:  
 X  
3. Způsob měření:  
Udává se počet kusů kompletní konstrukce nebo práce.</t>
  </si>
  <si>
    <t>742524R</t>
  </si>
  <si>
    <t>KABEL JEDNOŽÍLOVÝ PŘES 300 MM2</t>
  </si>
  <si>
    <t>Kabel 3-AHKCY 1x500/35Cu mm2, včedně manipulace a uložení (do země, chráničky, kanálu, na rošty, na TV a pod.)</t>
  </si>
  <si>
    <t>Dle tabulky kabelů: 60*1,05=63,000 [A]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</si>
  <si>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</si>
  <si>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742714</t>
  </si>
  <si>
    <t>KABELOVÁ SPOJKA VN JEDNOŽÍLOVÁ PRO KABELY DO 6 KV PŘES 300 MM2</t>
  </si>
  <si>
    <t>Ukončení kabelu AHKCY 1x500/35Cu mm2 zemní spojkou, napojení na stávající kabel</t>
  </si>
  <si>
    <t>742C14</t>
  </si>
  <si>
    <t>KABELOVÁ KONCOVKA VN VENKOVNÍ JEDNOŽÍLOVÁ PRO KABELY DO 6 KV PŘES 300 MM2</t>
  </si>
  <si>
    <t>Koncovky staniční pro ukončení kabelu AHKCY 1x500/35Cu mm2 na odpojovači napájecího bodu NB</t>
  </si>
  <si>
    <t>Ukončení na NB: 
2=2,000 [A]</t>
  </si>
  <si>
    <t>742K17</t>
  </si>
  <si>
    <t>UKONČENÍ JEDNOŽÍLOVÉHO KABELU V ROZVADĚČI NEBO NA PŘÍSTROJI PŘES 400 MM2</t>
  </si>
  <si>
    <t>Ukončení kabelu AHKCY 1x500/35Cu mm2 v rozvaděči případně na stožáru na NB, včetně koncovky a příslušného materiálu</t>
  </si>
  <si>
    <t>742K27</t>
  </si>
  <si>
    <t>UKONČENÍ JEDNOŽÍLOVÉHO KABELU KABELOVOU SPOJKOU PŘES 400 MM2</t>
  </si>
  <si>
    <t>742Z23R</t>
  </si>
  <si>
    <t>DEMONTÁŽ KABELOVÉHO VEDENÍ</t>
  </si>
  <si>
    <t>Demontáž a vytěžení stávajících kabelů a optotrubek v případě obnažení stávající trasy</t>
  </si>
  <si>
    <t>Demontáž kabelů ze stávajících NB34 
2*5=10,000 [F] 
Celkem: F=10,000 [G]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</si>
  <si>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Měří se metr délkový.</t>
  </si>
  <si>
    <t>743971</t>
  </si>
  <si>
    <t>ÚPRAVA NEBO ROZŠÍŘENÍ SW NA ELEKTRODISPEČINKU-ÚPRAVA NEBO ROZŠÍŘENÍ AKTIVNÍHO PRVKU V APLIKACI PRO VIZUALIZACI A OVLÁDÁNÍ ZAŘ.NA ELEKTRODISPEČINKU</t>
  </si>
  <si>
    <t>Začlenění změn do SW dispečinku</t>
  </si>
  <si>
    <t>ÚPRAVA NEBO ROZŠÍŘENÍ SW NA ELEKTRODISPEČINKU - ÚPRAVA NEBO ROZŠÍŘENÍ AKTIVNÍHO PRVKU V APLIKACI PRO VIZUALIZACI A OVLÁDÁNÍ ZAŘÍZENÍ NA ELEKTRODISPEČINKU VČETNĚ ZAVEDENÍ DO SYSTÉMU CELÉHO ŘÍZENÍ, OŽIVENÍ A ODZKOUŠENÍ                                                                                                                                                                                                                                                                       1. Položka obsahuje:  
 – úprava řídícího software rozvaděče i nadřazeného systému  
 – technický popis viz. projektová dokumentace  
2. Položka neobsahuje:  
 X  
3. Způsob měření:  
Udává se počet kusů kompletní konstrukce nebo práce.</t>
  </si>
  <si>
    <t>74F322</t>
  </si>
  <si>
    <t>REVIZNÍ ZPRÁVA</t>
  </si>
  <si>
    <t>Vyhotovení revize včetně revizní zprávy</t>
  </si>
  <si>
    <t>1. Položka obsahuje:  
 – revizi autorizovaným revizním technikem na zařízeních trakčního vedení podle požadavku ČSN, včetně hodnocení  
2. Položka neobsahuje:  
 X  
3. Způsob měření:  
Udává se počet kusů kompletní konstrukce nebo práce.</t>
  </si>
  <si>
    <t>74F323</t>
  </si>
  <si>
    <t>PROTOKOL UTZ</t>
  </si>
  <si>
    <t>Zápis do průkazu způsobilosti UTZ</t>
  </si>
  <si>
    <t>1. Položka obsahuje:  
 – protokol autorizovaným revizním technikem na zařízeních trakčního vedení podle požadavku ČSN, včetně hodnocení  
2. Položka neobsahuje:  
 X  
3. Způsob měření:  
Udává se počet kusů kompletní konstrukce nebo práce.</t>
  </si>
  <si>
    <t>Ostatní konstrukce a práce</t>
  </si>
  <si>
    <t>919114</t>
  </si>
  <si>
    <t>ŘEZÁNÍ ASFALTOVÉHO KRYTU VOZOVEK TL DO 200MM</t>
  </si>
  <si>
    <t>Řezání asfaltového krytu chodníků a vozovek</t>
  </si>
  <si>
    <t>Kabelová rýha 
2-2: 3=3,000 [T] 
Celkem: T=3,000 [U]</t>
  </si>
  <si>
    <t>položka zahrnuje řezání vozovkové vrstvy v předepsané tloušťce, včetně spotřeby vody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</si>
</sst>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 quotePrefix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1152525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8.8515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3.2" customHeight="1">
      <c r="A1" s="1"/>
      <c r="B1" s="1" t="s">
        <v>0</v>
      </c>
      <c r="C1" s="1"/>
      <c r="D1" s="1"/>
      <c r="E1" s="1"/>
    </row>
    <row r="2" spans="1:5" ht="13.2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3.2" customHeight="1">
      <c r="A5" s="1"/>
      <c r="B5" s="1" t="s">
        <v>3</v>
      </c>
      <c r="C5" s="1"/>
      <c r="D5" s="1"/>
      <c r="E5" s="1"/>
    </row>
    <row r="6" spans="1:5" ht="13.2" customHeight="1">
      <c r="A6" s="1"/>
      <c r="B6" s="4" t="s">
        <v>4</v>
      </c>
      <c r="C6" s="7">
        <f>SUM(C10:C14)</f>
      </c>
      <c r="D6" s="1"/>
      <c r="E6" s="1"/>
    </row>
    <row r="7" spans="1:5" ht="13.2" customHeight="1">
      <c r="A7" s="1"/>
      <c r="B7" s="4" t="s">
        <v>5</v>
      </c>
      <c r="C7" s="7">
        <f>SUM(E10:E14)</f>
      </c>
      <c r="D7" s="1"/>
      <c r="E7" s="1"/>
    </row>
    <row r="8" spans="1:5" ht="13.2" customHeight="1">
      <c r="A8" s="6"/>
      <c r="B8" s="6"/>
      <c r="C8" s="6"/>
      <c r="D8" s="6"/>
      <c r="E8" s="6"/>
    </row>
    <row r="9" spans="1:5" ht="13.2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3.2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3.2" customHeight="1">
      <c r="A11" s="20" t="s">
        <v>94</v>
      </c>
      <c r="B11" s="20" t="s">
        <v>95</v>
      </c>
      <c r="C11" s="21">
        <f>'SO 433'!I3</f>
      </c>
      <c r="D11" s="21">
        <f>'SO 433'!O2</f>
      </c>
      <c r="E11" s="21">
        <f>C11+D11</f>
      </c>
    </row>
    <row r="12" spans="1:5" ht="13.2" customHeight="1">
      <c r="A12" s="20" t="s">
        <v>230</v>
      </c>
      <c r="B12" s="20" t="s">
        <v>231</v>
      </c>
      <c r="C12" s="21">
        <f>'SO 653'!I3</f>
      </c>
      <c r="D12" s="21">
        <f>'SO 653'!O2</f>
      </c>
      <c r="E12" s="21">
        <f>C12+D12</f>
      </c>
    </row>
    <row r="13" spans="1:5" ht="13.2" customHeight="1">
      <c r="A13" s="20" t="s">
        <v>649</v>
      </c>
      <c r="B13" s="20" t="s">
        <v>650</v>
      </c>
      <c r="C13" s="21">
        <f>'SO 653.1'!I3</f>
      </c>
      <c r="D13" s="21">
        <f>'SO 653.1'!O2</f>
      </c>
      <c r="E13" s="21">
        <f>C13+D13</f>
      </c>
    </row>
    <row r="14" spans="1:5" ht="13.2" customHeight="1">
      <c r="A14" s="20" t="s">
        <v>669</v>
      </c>
      <c r="B14" s="20" t="s">
        <v>670</v>
      </c>
      <c r="C14" s="21">
        <f>'SO 663'!I3</f>
      </c>
      <c r="D14" s="21">
        <f>'SO 663'!O2</f>
      </c>
      <c r="E14" s="21">
        <f>C14+D14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0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3.2" customHeight="1">
      <c r="A8" s="19" t="s">
        <v>43</v>
      </c>
      <c r="B8" s="19"/>
      <c r="C8" s="26" t="s">
        <v>44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</f>
      </c>
      <c r="R8">
        <f>0+O9+O13+O17+O21+O25+O29+O33+O37+O41+O45+O49+O53+O57+O61+O65</f>
      </c>
    </row>
    <row r="9" spans="1:16" ht="12.6">
      <c r="A9" s="25" t="s">
        <v>46</v>
      </c>
      <c r="B9" s="29" t="s">
        <v>29</v>
      </c>
      <c r="C9" s="29" t="s">
        <v>47</v>
      </c>
      <c r="D9" s="25" t="s">
        <v>48</v>
      </c>
      <c r="E9" s="30" t="s">
        <v>49</v>
      </c>
      <c r="F9" s="31" t="s">
        <v>50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6">
      <c r="A10" s="35" t="s">
        <v>51</v>
      </c>
      <c r="E10" s="36" t="s">
        <v>48</v>
      </c>
    </row>
    <row r="11" spans="1:5" ht="20.4">
      <c r="A11" s="37" t="s">
        <v>52</v>
      </c>
      <c r="E11" s="38" t="s">
        <v>53</v>
      </c>
    </row>
    <row r="12" spans="1:5" ht="12.6">
      <c r="A12" t="s">
        <v>54</v>
      </c>
      <c r="E12" s="36" t="s">
        <v>48</v>
      </c>
    </row>
    <row r="13" spans="1:16" ht="12.6">
      <c r="A13" s="25" t="s">
        <v>46</v>
      </c>
      <c r="B13" s="29" t="s">
        <v>23</v>
      </c>
      <c r="C13" s="29" t="s">
        <v>55</v>
      </c>
      <c r="D13" s="25" t="s">
        <v>48</v>
      </c>
      <c r="E13" s="30" t="s">
        <v>56</v>
      </c>
      <c r="F13" s="31" t="s">
        <v>50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6">
      <c r="A14" s="35" t="s">
        <v>51</v>
      </c>
      <c r="E14" s="36" t="s">
        <v>48</v>
      </c>
    </row>
    <row r="15" spans="1:5" ht="30.6">
      <c r="A15" s="37" t="s">
        <v>52</v>
      </c>
      <c r="E15" s="38" t="s">
        <v>57</v>
      </c>
    </row>
    <row r="16" spans="1:5" ht="12.6">
      <c r="A16" t="s">
        <v>54</v>
      </c>
      <c r="E16" s="36" t="s">
        <v>48</v>
      </c>
    </row>
    <row r="17" spans="1:16" ht="12.6">
      <c r="A17" s="25" t="s">
        <v>46</v>
      </c>
      <c r="B17" s="29" t="s">
        <v>22</v>
      </c>
      <c r="C17" s="29" t="s">
        <v>58</v>
      </c>
      <c r="D17" s="25" t="s">
        <v>48</v>
      </c>
      <c r="E17" s="30" t="s">
        <v>59</v>
      </c>
      <c r="F17" s="31" t="s">
        <v>50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6">
      <c r="A18" s="35" t="s">
        <v>51</v>
      </c>
      <c r="E18" s="36" t="s">
        <v>48</v>
      </c>
    </row>
    <row r="19" spans="1:5" ht="30.6">
      <c r="A19" s="37" t="s">
        <v>52</v>
      </c>
      <c r="E19" s="39" t="s">
        <v>60</v>
      </c>
    </row>
    <row r="20" spans="1:5" ht="12.6">
      <c r="A20" t="s">
        <v>54</v>
      </c>
      <c r="E20" s="36" t="s">
        <v>48</v>
      </c>
    </row>
    <row r="21" spans="1:16" ht="12.6">
      <c r="A21" s="25" t="s">
        <v>46</v>
      </c>
      <c r="B21" s="29" t="s">
        <v>33</v>
      </c>
      <c r="C21" s="29" t="s">
        <v>61</v>
      </c>
      <c r="D21" s="25" t="s">
        <v>48</v>
      </c>
      <c r="E21" s="30" t="s">
        <v>62</v>
      </c>
      <c r="F21" s="31" t="s">
        <v>50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6">
      <c r="A22" s="35" t="s">
        <v>51</v>
      </c>
      <c r="E22" s="36" t="s">
        <v>48</v>
      </c>
    </row>
    <row r="23" spans="1:5" ht="51">
      <c r="A23" s="37" t="s">
        <v>52</v>
      </c>
      <c r="E23" s="38" t="s">
        <v>63</v>
      </c>
    </row>
    <row r="24" spans="1:5" ht="12.6">
      <c r="A24" t="s">
        <v>54</v>
      </c>
      <c r="E24" s="36" t="s">
        <v>48</v>
      </c>
    </row>
    <row r="25" spans="1:16" ht="12.6">
      <c r="A25" s="25" t="s">
        <v>46</v>
      </c>
      <c r="B25" s="29" t="s">
        <v>35</v>
      </c>
      <c r="C25" s="29" t="s">
        <v>64</v>
      </c>
      <c r="D25" s="25" t="s">
        <v>48</v>
      </c>
      <c r="E25" s="30" t="s">
        <v>65</v>
      </c>
      <c r="F25" s="31" t="s">
        <v>50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6">
      <c r="A26" s="35" t="s">
        <v>51</v>
      </c>
      <c r="E26" s="36" t="s">
        <v>48</v>
      </c>
    </row>
    <row r="27" spans="1:5" ht="12.6">
      <c r="A27" s="37" t="s">
        <v>52</v>
      </c>
      <c r="E27" s="38" t="s">
        <v>66</v>
      </c>
    </row>
    <row r="28" spans="1:5" ht="12.6">
      <c r="A28" t="s">
        <v>54</v>
      </c>
      <c r="E28" s="36" t="s">
        <v>48</v>
      </c>
    </row>
    <row r="29" spans="1:16" ht="12.6">
      <c r="A29" s="25" t="s">
        <v>46</v>
      </c>
      <c r="B29" s="29" t="s">
        <v>37</v>
      </c>
      <c r="C29" s="29" t="s">
        <v>67</v>
      </c>
      <c r="D29" s="25" t="s">
        <v>48</v>
      </c>
      <c r="E29" s="30" t="s">
        <v>68</v>
      </c>
      <c r="F29" s="31" t="s">
        <v>50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6">
      <c r="A30" s="35" t="s">
        <v>51</v>
      </c>
      <c r="E30" s="36" t="s">
        <v>48</v>
      </c>
    </row>
    <row r="31" spans="1:5" ht="40.8">
      <c r="A31" s="37" t="s">
        <v>52</v>
      </c>
      <c r="E31" s="39" t="s">
        <v>69</v>
      </c>
    </row>
    <row r="32" spans="1:5" ht="12.6">
      <c r="A32" t="s">
        <v>54</v>
      </c>
      <c r="E32" s="36" t="s">
        <v>48</v>
      </c>
    </row>
    <row r="33" spans="1:16" ht="12.6">
      <c r="A33" s="25" t="s">
        <v>46</v>
      </c>
      <c r="B33" s="29" t="s">
        <v>70</v>
      </c>
      <c r="C33" s="29" t="s">
        <v>71</v>
      </c>
      <c r="D33" s="25" t="s">
        <v>48</v>
      </c>
      <c r="E33" s="30" t="s">
        <v>72</v>
      </c>
      <c r="F33" s="31" t="s">
        <v>50</v>
      </c>
      <c r="G33" s="32">
        <v>2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6">
      <c r="A34" s="35" t="s">
        <v>51</v>
      </c>
      <c r="E34" s="36" t="s">
        <v>48</v>
      </c>
    </row>
    <row r="35" spans="1:5" ht="20.4">
      <c r="A35" s="37" t="s">
        <v>52</v>
      </c>
      <c r="E35" s="38" t="s">
        <v>73</v>
      </c>
    </row>
    <row r="36" spans="1:5" ht="12.6">
      <c r="A36" t="s">
        <v>54</v>
      </c>
      <c r="E36" s="36" t="s">
        <v>48</v>
      </c>
    </row>
    <row r="37" spans="1:16" ht="12.6">
      <c r="A37" s="25" t="s">
        <v>46</v>
      </c>
      <c r="B37" s="29" t="s">
        <v>74</v>
      </c>
      <c r="C37" s="29" t="s">
        <v>75</v>
      </c>
      <c r="D37" s="25" t="s">
        <v>48</v>
      </c>
      <c r="E37" s="30" t="s">
        <v>76</v>
      </c>
      <c r="F37" s="31" t="s">
        <v>50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6">
      <c r="A38" s="35" t="s">
        <v>51</v>
      </c>
      <c r="E38" s="36" t="s">
        <v>48</v>
      </c>
    </row>
    <row r="39" spans="1:5" ht="12.6">
      <c r="A39" s="37" t="s">
        <v>52</v>
      </c>
      <c r="E39" s="38" t="s">
        <v>48</v>
      </c>
    </row>
    <row r="40" spans="1:5" ht="12.6">
      <c r="A40" t="s">
        <v>54</v>
      </c>
      <c r="E40" s="36" t="s">
        <v>48</v>
      </c>
    </row>
    <row r="41" spans="1:16" ht="12.6">
      <c r="A41" s="25" t="s">
        <v>46</v>
      </c>
      <c r="B41" s="29" t="s">
        <v>40</v>
      </c>
      <c r="C41" s="29" t="s">
        <v>77</v>
      </c>
      <c r="D41" s="25" t="s">
        <v>48</v>
      </c>
      <c r="E41" s="30" t="s">
        <v>78</v>
      </c>
      <c r="F41" s="31" t="s">
        <v>50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6">
      <c r="A42" s="35" t="s">
        <v>51</v>
      </c>
      <c r="E42" s="36" t="s">
        <v>48</v>
      </c>
    </row>
    <row r="43" spans="1:5" ht="12.6">
      <c r="A43" s="37" t="s">
        <v>52</v>
      </c>
      <c r="E43" s="38" t="s">
        <v>48</v>
      </c>
    </row>
    <row r="44" spans="1:5" ht="12.6">
      <c r="A44" t="s">
        <v>54</v>
      </c>
      <c r="E44" s="36" t="s">
        <v>48</v>
      </c>
    </row>
    <row r="45" spans="1:16" ht="12.6">
      <c r="A45" s="25" t="s">
        <v>46</v>
      </c>
      <c r="B45" s="29" t="s">
        <v>42</v>
      </c>
      <c r="C45" s="29" t="s">
        <v>79</v>
      </c>
      <c r="D45" s="25" t="s">
        <v>48</v>
      </c>
      <c r="E45" s="30" t="s">
        <v>80</v>
      </c>
      <c r="F45" s="31" t="s">
        <v>50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6">
      <c r="A46" s="35" t="s">
        <v>51</v>
      </c>
      <c r="E46" s="36" t="s">
        <v>48</v>
      </c>
    </row>
    <row r="47" spans="1:5" ht="12.6">
      <c r="A47" s="37" t="s">
        <v>52</v>
      </c>
      <c r="E47" s="38" t="s">
        <v>48</v>
      </c>
    </row>
    <row r="48" spans="1:5" ht="12.6">
      <c r="A48" t="s">
        <v>54</v>
      </c>
      <c r="E48" s="36" t="s">
        <v>48</v>
      </c>
    </row>
    <row r="49" spans="1:16" ht="12.6">
      <c r="A49" s="25" t="s">
        <v>46</v>
      </c>
      <c r="B49" s="29" t="s">
        <v>81</v>
      </c>
      <c r="C49" s="29" t="s">
        <v>42</v>
      </c>
      <c r="D49" s="25" t="s">
        <v>48</v>
      </c>
      <c r="E49" s="30" t="s">
        <v>82</v>
      </c>
      <c r="F49" s="31" t="s">
        <v>50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6">
      <c r="A50" s="35" t="s">
        <v>51</v>
      </c>
      <c r="E50" s="36" t="s">
        <v>48</v>
      </c>
    </row>
    <row r="51" spans="1:5" ht="12.6">
      <c r="A51" s="37" t="s">
        <v>52</v>
      </c>
      <c r="E51" s="38" t="s">
        <v>48</v>
      </c>
    </row>
    <row r="52" spans="1:5" ht="12.6">
      <c r="A52" t="s">
        <v>54</v>
      </c>
      <c r="E52" s="36" t="s">
        <v>48</v>
      </c>
    </row>
    <row r="53" spans="1:16" ht="12.6">
      <c r="A53" s="25" t="s">
        <v>46</v>
      </c>
      <c r="B53" s="29" t="s">
        <v>83</v>
      </c>
      <c r="C53" s="29" t="s">
        <v>81</v>
      </c>
      <c r="D53" s="25" t="s">
        <v>48</v>
      </c>
      <c r="E53" s="30" t="s">
        <v>84</v>
      </c>
      <c r="F53" s="31" t="s">
        <v>50</v>
      </c>
      <c r="G53" s="32">
        <v>1</v>
      </c>
      <c r="H53" s="33">
        <v>0</v>
      </c>
      <c r="I53" s="34">
        <f>ROUND(ROUND(H53,2)*ROUND(G53,3),2)</f>
      </c>
      <c r="O53">
        <f>(I53*21)/100</f>
      </c>
      <c r="P53" t="s">
        <v>23</v>
      </c>
    </row>
    <row r="54" spans="1:5" ht="12.6">
      <c r="A54" s="35" t="s">
        <v>51</v>
      </c>
      <c r="E54" s="36" t="s">
        <v>48</v>
      </c>
    </row>
    <row r="55" spans="1:5" ht="12.6">
      <c r="A55" s="37" t="s">
        <v>52</v>
      </c>
      <c r="E55" s="38" t="s">
        <v>48</v>
      </c>
    </row>
    <row r="56" spans="1:5" ht="12.6">
      <c r="A56" t="s">
        <v>54</v>
      </c>
      <c r="E56" s="36" t="s">
        <v>48</v>
      </c>
    </row>
    <row r="57" spans="1:16" ht="12.6">
      <c r="A57" s="25" t="s">
        <v>46</v>
      </c>
      <c r="B57" s="29" t="s">
        <v>85</v>
      </c>
      <c r="C57" s="29" t="s">
        <v>83</v>
      </c>
      <c r="D57" s="25" t="s">
        <v>48</v>
      </c>
      <c r="E57" s="30" t="s">
        <v>86</v>
      </c>
      <c r="F57" s="31" t="s">
        <v>50</v>
      </c>
      <c r="G57" s="32">
        <v>1</v>
      </c>
      <c r="H57" s="33">
        <v>0</v>
      </c>
      <c r="I57" s="34">
        <f>ROUND(ROUND(H57,2)*ROUND(G57,3),2)</f>
      </c>
      <c r="O57">
        <f>(I57*21)/100</f>
      </c>
      <c r="P57" t="s">
        <v>23</v>
      </c>
    </row>
    <row r="58" spans="1:5" ht="12.6">
      <c r="A58" s="35" t="s">
        <v>51</v>
      </c>
      <c r="E58" s="36" t="s">
        <v>48</v>
      </c>
    </row>
    <row r="59" spans="1:5" ht="20.4">
      <c r="A59" s="37" t="s">
        <v>52</v>
      </c>
      <c r="E59" s="38" t="s">
        <v>87</v>
      </c>
    </row>
    <row r="60" spans="1:5" ht="12.6">
      <c r="A60" t="s">
        <v>54</v>
      </c>
      <c r="E60" s="36" t="s">
        <v>48</v>
      </c>
    </row>
    <row r="61" spans="1:16" ht="12.6">
      <c r="A61" s="25" t="s">
        <v>46</v>
      </c>
      <c r="B61" s="29" t="s">
        <v>88</v>
      </c>
      <c r="C61" s="29" t="s">
        <v>85</v>
      </c>
      <c r="D61" s="25" t="s">
        <v>48</v>
      </c>
      <c r="E61" s="30" t="s">
        <v>89</v>
      </c>
      <c r="F61" s="31" t="s">
        <v>50</v>
      </c>
      <c r="G61" s="32">
        <v>1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6">
      <c r="A62" s="35" t="s">
        <v>51</v>
      </c>
      <c r="E62" s="36" t="s">
        <v>48</v>
      </c>
    </row>
    <row r="63" spans="1:5" ht="51">
      <c r="A63" s="37" t="s">
        <v>52</v>
      </c>
      <c r="E63" s="39" t="s">
        <v>90</v>
      </c>
    </row>
    <row r="64" spans="1:5" ht="12.6">
      <c r="A64" t="s">
        <v>54</v>
      </c>
      <c r="E64" s="36" t="s">
        <v>48</v>
      </c>
    </row>
    <row r="65" spans="1:16" ht="12.6">
      <c r="A65" s="25" t="s">
        <v>46</v>
      </c>
      <c r="B65" s="29" t="s">
        <v>91</v>
      </c>
      <c r="C65" s="29" t="s">
        <v>88</v>
      </c>
      <c r="D65" s="25" t="s">
        <v>48</v>
      </c>
      <c r="E65" s="30" t="s">
        <v>92</v>
      </c>
      <c r="F65" s="31" t="s">
        <v>50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23</v>
      </c>
    </row>
    <row r="66" spans="1:5" ht="12.6">
      <c r="A66" s="35" t="s">
        <v>51</v>
      </c>
      <c r="E66" s="36" t="s">
        <v>48</v>
      </c>
    </row>
    <row r="67" spans="1:5" ht="61.2">
      <c r="A67" s="37" t="s">
        <v>52</v>
      </c>
      <c r="E67" s="38" t="s">
        <v>93</v>
      </c>
    </row>
    <row r="68" spans="1:5" ht="12.6">
      <c r="A68" t="s">
        <v>54</v>
      </c>
      <c r="E68" s="36" t="s">
        <v>48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0+O8+O29+O62+O67+O72+O77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</v>
      </c>
      <c r="I3" s="40">
        <f>0+I8+I29+I62+I67+I72+I77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94</v>
      </c>
      <c r="D4" s="6"/>
      <c r="E4" s="18" t="s">
        <v>95</v>
      </c>
      <c r="F4" s="6"/>
      <c r="G4" s="6"/>
      <c r="H4" s="19"/>
      <c r="I4" s="19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3.2" customHeight="1">
      <c r="A8" s="19" t="s">
        <v>43</v>
      </c>
      <c r="B8" s="19"/>
      <c r="C8" s="26" t="s">
        <v>27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6">
      <c r="A9" s="25" t="s">
        <v>46</v>
      </c>
      <c r="B9" s="29" t="s">
        <v>29</v>
      </c>
      <c r="C9" s="29" t="s">
        <v>97</v>
      </c>
      <c r="D9" s="25" t="s">
        <v>48</v>
      </c>
      <c r="E9" s="30" t="s">
        <v>98</v>
      </c>
      <c r="F9" s="31" t="s">
        <v>99</v>
      </c>
      <c r="G9" s="32">
        <v>86.102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6">
      <c r="A10" s="35" t="s">
        <v>51</v>
      </c>
      <c r="E10" s="36" t="s">
        <v>100</v>
      </c>
    </row>
    <row r="11" spans="1:5" ht="81.6">
      <c r="A11" s="37" t="s">
        <v>52</v>
      </c>
      <c r="E11" s="38" t="s">
        <v>101</v>
      </c>
    </row>
    <row r="12" spans="1:5" ht="12.6">
      <c r="A12" t="s">
        <v>54</v>
      </c>
      <c r="E12" s="36" t="s">
        <v>102</v>
      </c>
    </row>
    <row r="13" spans="1:16" ht="12.6">
      <c r="A13" s="25" t="s">
        <v>46</v>
      </c>
      <c r="B13" s="29" t="s">
        <v>23</v>
      </c>
      <c r="C13" s="29" t="s">
        <v>103</v>
      </c>
      <c r="D13" s="25" t="s">
        <v>48</v>
      </c>
      <c r="E13" s="30" t="s">
        <v>104</v>
      </c>
      <c r="F13" s="31" t="s">
        <v>99</v>
      </c>
      <c r="G13" s="32">
        <v>7.878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20.4">
      <c r="A14" s="35" t="s">
        <v>51</v>
      </c>
      <c r="E14" s="36" t="s">
        <v>105</v>
      </c>
    </row>
    <row r="15" spans="1:5" ht="20.4">
      <c r="A15" s="37" t="s">
        <v>52</v>
      </c>
      <c r="E15" s="38" t="s">
        <v>106</v>
      </c>
    </row>
    <row r="16" spans="1:5" ht="12.6">
      <c r="A16" t="s">
        <v>54</v>
      </c>
      <c r="E16" s="36" t="s">
        <v>102</v>
      </c>
    </row>
    <row r="17" spans="1:16" ht="12.6">
      <c r="A17" s="25" t="s">
        <v>46</v>
      </c>
      <c r="B17" s="29" t="s">
        <v>22</v>
      </c>
      <c r="C17" s="29" t="s">
        <v>107</v>
      </c>
      <c r="D17" s="25" t="s">
        <v>48</v>
      </c>
      <c r="E17" s="30" t="s">
        <v>108</v>
      </c>
      <c r="F17" s="31" t="s">
        <v>109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6">
      <c r="A18" s="35" t="s">
        <v>51</v>
      </c>
      <c r="E18" s="36" t="s">
        <v>110</v>
      </c>
    </row>
    <row r="19" spans="1:5" ht="12.6">
      <c r="A19" s="37" t="s">
        <v>52</v>
      </c>
      <c r="E19" s="38" t="s">
        <v>48</v>
      </c>
    </row>
    <row r="20" spans="1:5" ht="12.6">
      <c r="A20" t="s">
        <v>54</v>
      </c>
      <c r="E20" s="36" t="s">
        <v>111</v>
      </c>
    </row>
    <row r="21" spans="1:16" ht="12.6">
      <c r="A21" s="25" t="s">
        <v>46</v>
      </c>
      <c r="B21" s="29" t="s">
        <v>33</v>
      </c>
      <c r="C21" s="29" t="s">
        <v>112</v>
      </c>
      <c r="D21" s="25" t="s">
        <v>48</v>
      </c>
      <c r="E21" s="30" t="s">
        <v>108</v>
      </c>
      <c r="F21" s="31" t="s">
        <v>109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20.4">
      <c r="A22" s="35" t="s">
        <v>51</v>
      </c>
      <c r="E22" s="36" t="s">
        <v>113</v>
      </c>
    </row>
    <row r="23" spans="1:5" ht="12.6">
      <c r="A23" s="37" t="s">
        <v>52</v>
      </c>
      <c r="E23" s="38" t="s">
        <v>48</v>
      </c>
    </row>
    <row r="24" spans="1:5" ht="12.6">
      <c r="A24" t="s">
        <v>54</v>
      </c>
      <c r="E24" s="36" t="s">
        <v>111</v>
      </c>
    </row>
    <row r="25" spans="1:16" ht="12.6">
      <c r="A25" s="25" t="s">
        <v>46</v>
      </c>
      <c r="B25" s="29" t="s">
        <v>35</v>
      </c>
      <c r="C25" s="29" t="s">
        <v>114</v>
      </c>
      <c r="D25" s="25" t="s">
        <v>48</v>
      </c>
      <c r="E25" s="30" t="s">
        <v>115</v>
      </c>
      <c r="F25" s="31" t="s">
        <v>50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20.4">
      <c r="A26" s="35" t="s">
        <v>51</v>
      </c>
      <c r="E26" s="36" t="s">
        <v>116</v>
      </c>
    </row>
    <row r="27" spans="1:5" ht="12.6">
      <c r="A27" s="37" t="s">
        <v>52</v>
      </c>
      <c r="E27" s="38" t="s">
        <v>48</v>
      </c>
    </row>
    <row r="28" spans="1:5" ht="12.6">
      <c r="A28" t="s">
        <v>54</v>
      </c>
      <c r="E28" s="36" t="s">
        <v>117</v>
      </c>
    </row>
    <row r="29" spans="1:18" ht="13.2" customHeight="1">
      <c r="A29" s="6" t="s">
        <v>43</v>
      </c>
      <c r="B29" s="6"/>
      <c r="C29" s="42" t="s">
        <v>29</v>
      </c>
      <c r="D29" s="6"/>
      <c r="E29" s="27" t="s">
        <v>118</v>
      </c>
      <c r="F29" s="6"/>
      <c r="G29" s="6"/>
      <c r="H29" s="6"/>
      <c r="I29" s="43">
        <f>0+Q29</f>
      </c>
      <c r="O29">
        <f>0+R29</f>
      </c>
      <c r="Q29">
        <f>0+I30+I34+I38+I42+I46+I50+I54+I58</f>
      </c>
      <c r="R29">
        <f>0+O30+O34+O38+O42+O46+O50+O54+O58</f>
      </c>
    </row>
    <row r="30" spans="1:16" ht="12.6">
      <c r="A30" s="25" t="s">
        <v>46</v>
      </c>
      <c r="B30" s="29" t="s">
        <v>37</v>
      </c>
      <c r="C30" s="29" t="s">
        <v>119</v>
      </c>
      <c r="D30" s="25" t="s">
        <v>48</v>
      </c>
      <c r="E30" s="30" t="s">
        <v>120</v>
      </c>
      <c r="F30" s="31" t="s">
        <v>99</v>
      </c>
      <c r="G30" s="32">
        <v>47.268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20.4">
      <c r="A31" s="35" t="s">
        <v>51</v>
      </c>
      <c r="E31" s="36" t="s">
        <v>121</v>
      </c>
    </row>
    <row r="32" spans="1:5" ht="12.6">
      <c r="A32" s="37" t="s">
        <v>52</v>
      </c>
      <c r="E32" s="38" t="s">
        <v>122</v>
      </c>
    </row>
    <row r="33" spans="1:5" ht="40.8">
      <c r="A33" t="s">
        <v>54</v>
      </c>
      <c r="E33" s="36" t="s">
        <v>123</v>
      </c>
    </row>
    <row r="34" spans="1:16" ht="12.6">
      <c r="A34" s="25" t="s">
        <v>46</v>
      </c>
      <c r="B34" s="29" t="s">
        <v>70</v>
      </c>
      <c r="C34" s="29" t="s">
        <v>124</v>
      </c>
      <c r="D34" s="25" t="s">
        <v>48</v>
      </c>
      <c r="E34" s="30" t="s">
        <v>125</v>
      </c>
      <c r="F34" s="31" t="s">
        <v>99</v>
      </c>
      <c r="G34" s="32">
        <v>10.841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6">
      <c r="A35" s="35" t="s">
        <v>51</v>
      </c>
      <c r="E35" s="36" t="s">
        <v>126</v>
      </c>
    </row>
    <row r="36" spans="1:5" ht="20.4">
      <c r="A36" s="37" t="s">
        <v>52</v>
      </c>
      <c r="E36" s="38" t="s">
        <v>127</v>
      </c>
    </row>
    <row r="37" spans="1:5" ht="40.8">
      <c r="A37" t="s">
        <v>54</v>
      </c>
      <c r="E37" s="36" t="s">
        <v>123</v>
      </c>
    </row>
    <row r="38" spans="1:16" ht="12.6">
      <c r="A38" s="25" t="s">
        <v>46</v>
      </c>
      <c r="B38" s="29" t="s">
        <v>74</v>
      </c>
      <c r="C38" s="29" t="s">
        <v>128</v>
      </c>
      <c r="D38" s="25" t="s">
        <v>48</v>
      </c>
      <c r="E38" s="30" t="s">
        <v>129</v>
      </c>
      <c r="F38" s="31" t="s">
        <v>130</v>
      </c>
      <c r="G38" s="32">
        <v>24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6">
      <c r="A39" s="35" t="s">
        <v>51</v>
      </c>
      <c r="E39" s="36" t="s">
        <v>48</v>
      </c>
    </row>
    <row r="40" spans="1:5" ht="12.6">
      <c r="A40" s="37" t="s">
        <v>52</v>
      </c>
      <c r="E40" s="38" t="s">
        <v>131</v>
      </c>
    </row>
    <row r="41" spans="1:5" ht="40.8">
      <c r="A41" t="s">
        <v>54</v>
      </c>
      <c r="E41" s="36" t="s">
        <v>123</v>
      </c>
    </row>
    <row r="42" spans="1:16" ht="12.6">
      <c r="A42" s="25" t="s">
        <v>46</v>
      </c>
      <c r="B42" s="29" t="s">
        <v>40</v>
      </c>
      <c r="C42" s="29" t="s">
        <v>132</v>
      </c>
      <c r="D42" s="25" t="s">
        <v>48</v>
      </c>
      <c r="E42" s="30" t="s">
        <v>133</v>
      </c>
      <c r="F42" s="31" t="s">
        <v>99</v>
      </c>
      <c r="G42" s="32">
        <v>87.728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6">
      <c r="A43" s="35" t="s">
        <v>51</v>
      </c>
      <c r="E43" s="36" t="s">
        <v>48</v>
      </c>
    </row>
    <row r="44" spans="1:5" ht="61.2">
      <c r="A44" s="37" t="s">
        <v>52</v>
      </c>
      <c r="E44" s="38" t="s">
        <v>134</v>
      </c>
    </row>
    <row r="45" spans="1:5" ht="224.4">
      <c r="A45" t="s">
        <v>54</v>
      </c>
      <c r="E45" s="36" t="s">
        <v>135</v>
      </c>
    </row>
    <row r="46" spans="1:16" ht="12.6">
      <c r="A46" s="25" t="s">
        <v>46</v>
      </c>
      <c r="B46" s="29" t="s">
        <v>42</v>
      </c>
      <c r="C46" s="29" t="s">
        <v>136</v>
      </c>
      <c r="D46" s="25" t="s">
        <v>48</v>
      </c>
      <c r="E46" s="30" t="s">
        <v>137</v>
      </c>
      <c r="F46" s="31" t="s">
        <v>130</v>
      </c>
      <c r="G46" s="32">
        <v>18.4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20.4">
      <c r="A47" s="35" t="s">
        <v>51</v>
      </c>
      <c r="E47" s="36" t="s">
        <v>138</v>
      </c>
    </row>
    <row r="48" spans="1:5" ht="12.6">
      <c r="A48" s="37" t="s">
        <v>52</v>
      </c>
      <c r="E48" s="38" t="s">
        <v>139</v>
      </c>
    </row>
    <row r="49" spans="1:5" ht="20.4">
      <c r="A49" t="s">
        <v>54</v>
      </c>
      <c r="E49" s="36" t="s">
        <v>140</v>
      </c>
    </row>
    <row r="50" spans="1:16" ht="12.6">
      <c r="A50" s="25" t="s">
        <v>46</v>
      </c>
      <c r="B50" s="29" t="s">
        <v>81</v>
      </c>
      <c r="C50" s="29" t="s">
        <v>141</v>
      </c>
      <c r="D50" s="25" t="s">
        <v>48</v>
      </c>
      <c r="E50" s="30" t="s">
        <v>142</v>
      </c>
      <c r="F50" s="31" t="s">
        <v>99</v>
      </c>
      <c r="G50" s="32">
        <v>57.633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6">
      <c r="A51" s="35" t="s">
        <v>51</v>
      </c>
      <c r="E51" s="36" t="s">
        <v>48</v>
      </c>
    </row>
    <row r="52" spans="1:5" ht="71.4">
      <c r="A52" s="37" t="s">
        <v>52</v>
      </c>
      <c r="E52" s="38" t="s">
        <v>143</v>
      </c>
    </row>
    <row r="53" spans="1:5" ht="173.4">
      <c r="A53" t="s">
        <v>54</v>
      </c>
      <c r="E53" s="36" t="s">
        <v>144</v>
      </c>
    </row>
    <row r="54" spans="1:16" ht="12.6">
      <c r="A54" s="25" t="s">
        <v>46</v>
      </c>
      <c r="B54" s="29" t="s">
        <v>83</v>
      </c>
      <c r="C54" s="29" t="s">
        <v>145</v>
      </c>
      <c r="D54" s="25" t="s">
        <v>48</v>
      </c>
      <c r="E54" s="30" t="s">
        <v>146</v>
      </c>
      <c r="F54" s="31" t="s">
        <v>99</v>
      </c>
      <c r="G54" s="32">
        <v>6.022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6">
      <c r="A55" s="35" t="s">
        <v>51</v>
      </c>
      <c r="E55" s="36" t="s">
        <v>147</v>
      </c>
    </row>
    <row r="56" spans="1:5" ht="20.4">
      <c r="A56" s="37" t="s">
        <v>52</v>
      </c>
      <c r="E56" s="38" t="s">
        <v>148</v>
      </c>
    </row>
    <row r="57" spans="1:5" ht="163.2">
      <c r="A57" t="s">
        <v>54</v>
      </c>
      <c r="E57" s="36" t="s">
        <v>149</v>
      </c>
    </row>
    <row r="58" spans="1:16" ht="12.6">
      <c r="A58" s="25" t="s">
        <v>46</v>
      </c>
      <c r="B58" s="29" t="s">
        <v>85</v>
      </c>
      <c r="C58" s="29" t="s">
        <v>150</v>
      </c>
      <c r="D58" s="25" t="s">
        <v>48</v>
      </c>
      <c r="E58" s="30" t="s">
        <v>151</v>
      </c>
      <c r="F58" s="31" t="s">
        <v>99</v>
      </c>
      <c r="G58" s="32">
        <v>16.44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6">
      <c r="A59" s="35" t="s">
        <v>51</v>
      </c>
      <c r="E59" s="36" t="s">
        <v>152</v>
      </c>
    </row>
    <row r="60" spans="1:5" ht="71.4">
      <c r="A60" s="37" t="s">
        <v>52</v>
      </c>
      <c r="E60" s="38" t="s">
        <v>153</v>
      </c>
    </row>
    <row r="61" spans="1:5" ht="214.2">
      <c r="A61" t="s">
        <v>54</v>
      </c>
      <c r="E61" s="36" t="s">
        <v>154</v>
      </c>
    </row>
    <row r="62" spans="1:18" ht="13.2" customHeight="1">
      <c r="A62" s="6" t="s">
        <v>43</v>
      </c>
      <c r="B62" s="6"/>
      <c r="C62" s="42" t="s">
        <v>22</v>
      </c>
      <c r="D62" s="6"/>
      <c r="E62" s="27" t="s">
        <v>155</v>
      </c>
      <c r="F62" s="6"/>
      <c r="G62" s="6"/>
      <c r="H62" s="6"/>
      <c r="I62" s="43">
        <f>0+Q62</f>
      </c>
      <c r="O62">
        <f>0+R62</f>
      </c>
      <c r="Q62">
        <f>0+I63</f>
      </c>
      <c r="R62">
        <f>0+O63</f>
      </c>
    </row>
    <row r="63" spans="1:16" ht="12.6">
      <c r="A63" s="25" t="s">
        <v>46</v>
      </c>
      <c r="B63" s="29" t="s">
        <v>88</v>
      </c>
      <c r="C63" s="29" t="s">
        <v>156</v>
      </c>
      <c r="D63" s="25" t="s">
        <v>48</v>
      </c>
      <c r="E63" s="30" t="s">
        <v>157</v>
      </c>
      <c r="F63" s="31" t="s">
        <v>99</v>
      </c>
      <c r="G63" s="32">
        <v>41.294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6">
      <c r="A64" s="35" t="s">
        <v>51</v>
      </c>
      <c r="E64" s="36" t="s">
        <v>158</v>
      </c>
    </row>
    <row r="65" spans="1:5" ht="51">
      <c r="A65" s="37" t="s">
        <v>52</v>
      </c>
      <c r="E65" s="38" t="s">
        <v>159</v>
      </c>
    </row>
    <row r="66" spans="1:5" ht="244.8">
      <c r="A66" t="s">
        <v>54</v>
      </c>
      <c r="E66" s="36" t="s">
        <v>160</v>
      </c>
    </row>
    <row r="67" spans="1:18" ht="13.2" customHeight="1">
      <c r="A67" s="6" t="s">
        <v>43</v>
      </c>
      <c r="B67" s="6"/>
      <c r="C67" s="42" t="s">
        <v>33</v>
      </c>
      <c r="D67" s="6"/>
      <c r="E67" s="27" t="s">
        <v>161</v>
      </c>
      <c r="F67" s="6"/>
      <c r="G67" s="6"/>
      <c r="H67" s="6"/>
      <c r="I67" s="43">
        <f>0+Q67</f>
      </c>
      <c r="O67">
        <f>0+R67</f>
      </c>
      <c r="Q67">
        <f>0+I68</f>
      </c>
      <c r="R67">
        <f>0+O68</f>
      </c>
    </row>
    <row r="68" spans="1:16" ht="12.6">
      <c r="A68" s="25" t="s">
        <v>46</v>
      </c>
      <c r="B68" s="29" t="s">
        <v>91</v>
      </c>
      <c r="C68" s="29" t="s">
        <v>162</v>
      </c>
      <c r="D68" s="25" t="s">
        <v>48</v>
      </c>
      <c r="E68" s="30" t="s">
        <v>163</v>
      </c>
      <c r="F68" s="31" t="s">
        <v>164</v>
      </c>
      <c r="G68" s="32">
        <v>10.841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6">
      <c r="A69" s="35" t="s">
        <v>51</v>
      </c>
      <c r="E69" s="36" t="s">
        <v>126</v>
      </c>
    </row>
    <row r="70" spans="1:5" ht="20.4">
      <c r="A70" s="37" t="s">
        <v>52</v>
      </c>
      <c r="E70" s="38" t="s">
        <v>165</v>
      </c>
    </row>
    <row r="71" spans="1:5" ht="71.4">
      <c r="A71" t="s">
        <v>54</v>
      </c>
      <c r="E71" s="36" t="s">
        <v>166</v>
      </c>
    </row>
    <row r="72" spans="1:18" ht="13.2" customHeight="1">
      <c r="A72" s="6" t="s">
        <v>43</v>
      </c>
      <c r="B72" s="6"/>
      <c r="C72" s="42" t="s">
        <v>35</v>
      </c>
      <c r="D72" s="6"/>
      <c r="E72" s="27" t="s">
        <v>167</v>
      </c>
      <c r="F72" s="6"/>
      <c r="G72" s="6"/>
      <c r="H72" s="6"/>
      <c r="I72" s="43">
        <f>0+Q72</f>
      </c>
      <c r="O72">
        <f>0+R72</f>
      </c>
      <c r="Q72">
        <f>0+I73</f>
      </c>
      <c r="R72">
        <f>0+O73</f>
      </c>
    </row>
    <row r="73" spans="1:16" ht="12.6">
      <c r="A73" s="25" t="s">
        <v>46</v>
      </c>
      <c r="B73" s="29" t="s">
        <v>168</v>
      </c>
      <c r="C73" s="29" t="s">
        <v>169</v>
      </c>
      <c r="D73" s="25" t="s">
        <v>48</v>
      </c>
      <c r="E73" s="30" t="s">
        <v>170</v>
      </c>
      <c r="F73" s="31" t="s">
        <v>99</v>
      </c>
      <c r="G73" s="32">
        <v>7.878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6">
      <c r="A74" s="35" t="s">
        <v>51</v>
      </c>
      <c r="E74" s="36" t="s">
        <v>48</v>
      </c>
    </row>
    <row r="75" spans="1:5" ht="20.4">
      <c r="A75" s="37" t="s">
        <v>52</v>
      </c>
      <c r="E75" s="38" t="s">
        <v>106</v>
      </c>
    </row>
    <row r="76" spans="1:5" ht="91.8">
      <c r="A76" t="s">
        <v>54</v>
      </c>
      <c r="E76" s="36" t="s">
        <v>171</v>
      </c>
    </row>
    <row r="77" spans="1:18" ht="13.2" customHeight="1">
      <c r="A77" s="6" t="s">
        <v>43</v>
      </c>
      <c r="B77" s="6"/>
      <c r="C77" s="42" t="s">
        <v>70</v>
      </c>
      <c r="D77" s="6"/>
      <c r="E77" s="27" t="s">
        <v>172</v>
      </c>
      <c r="F77" s="6"/>
      <c r="G77" s="6"/>
      <c r="H77" s="6"/>
      <c r="I77" s="43">
        <f>0+Q77</f>
      </c>
      <c r="O77">
        <f>0+R77</f>
      </c>
      <c r="Q77">
        <f>0+I78+I82+I86+I90+I94+I98+I102+I106+I110+I114+I118+I122+I126</f>
      </c>
      <c r="R77">
        <f>0+O78+O82+O86+O90+O94+O98+O102+O106+O110+O114+O118+O122+O126</f>
      </c>
    </row>
    <row r="78" spans="1:16" ht="12.6">
      <c r="A78" s="25" t="s">
        <v>46</v>
      </c>
      <c r="B78" s="29" t="s">
        <v>173</v>
      </c>
      <c r="C78" s="29" t="s">
        <v>174</v>
      </c>
      <c r="D78" s="25" t="s">
        <v>48</v>
      </c>
      <c r="E78" s="30" t="s">
        <v>175</v>
      </c>
      <c r="F78" s="31" t="s">
        <v>130</v>
      </c>
      <c r="G78" s="32">
        <v>48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6">
      <c r="A79" s="35" t="s">
        <v>51</v>
      </c>
      <c r="E79" s="36" t="s">
        <v>176</v>
      </c>
    </row>
    <row r="80" spans="1:5" ht="20.4">
      <c r="A80" s="37" t="s">
        <v>52</v>
      </c>
      <c r="E80" s="38" t="s">
        <v>177</v>
      </c>
    </row>
    <row r="81" spans="1:5" ht="61.2">
      <c r="A81" t="s">
        <v>54</v>
      </c>
      <c r="E81" s="36" t="s">
        <v>178</v>
      </c>
    </row>
    <row r="82" spans="1:16" ht="12.6">
      <c r="A82" s="25" t="s">
        <v>46</v>
      </c>
      <c r="B82" s="29" t="s">
        <v>179</v>
      </c>
      <c r="C82" s="29" t="s">
        <v>174</v>
      </c>
      <c r="D82" s="25" t="s">
        <v>29</v>
      </c>
      <c r="E82" s="30" t="s">
        <v>175</v>
      </c>
      <c r="F82" s="31" t="s">
        <v>130</v>
      </c>
      <c r="G82" s="32">
        <v>295.712</v>
      </c>
      <c r="H82" s="33">
        <v>0</v>
      </c>
      <c r="I82" s="34">
        <f>ROUND(ROUND(H82,2)*ROUND(G82,3),2)</f>
      </c>
      <c r="O82">
        <f>(I82*0)/100</f>
      </c>
      <c r="P82" t="s">
        <v>27</v>
      </c>
    </row>
    <row r="83" spans="1:5" ht="12.6">
      <c r="A83" s="35" t="s">
        <v>51</v>
      </c>
      <c r="E83" s="36" t="s">
        <v>180</v>
      </c>
    </row>
    <row r="84" spans="1:5" ht="51">
      <c r="A84" s="37" t="s">
        <v>52</v>
      </c>
      <c r="E84" s="38" t="s">
        <v>181</v>
      </c>
    </row>
    <row r="85" spans="1:5" ht="81.6">
      <c r="A85" t="s">
        <v>54</v>
      </c>
      <c r="E85" s="36" t="s">
        <v>182</v>
      </c>
    </row>
    <row r="86" spans="1:16" ht="12.6">
      <c r="A86" s="25" t="s">
        <v>46</v>
      </c>
      <c r="B86" s="29" t="s">
        <v>183</v>
      </c>
      <c r="C86" s="29" t="s">
        <v>184</v>
      </c>
      <c r="D86" s="25" t="s">
        <v>48</v>
      </c>
      <c r="E86" s="30" t="s">
        <v>185</v>
      </c>
      <c r="F86" s="31" t="s">
        <v>130</v>
      </c>
      <c r="G86" s="32">
        <v>231.348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6">
      <c r="A87" s="35" t="s">
        <v>51</v>
      </c>
      <c r="E87" s="36" t="s">
        <v>186</v>
      </c>
    </row>
    <row r="88" spans="1:5" ht="61.2">
      <c r="A88" s="37" t="s">
        <v>52</v>
      </c>
      <c r="E88" s="38" t="s">
        <v>187</v>
      </c>
    </row>
    <row r="89" spans="1:5" ht="61.2">
      <c r="A89" t="s">
        <v>54</v>
      </c>
      <c r="E89" s="36" t="s">
        <v>178</v>
      </c>
    </row>
    <row r="90" spans="1:16" ht="12.6">
      <c r="A90" s="25" t="s">
        <v>46</v>
      </c>
      <c r="B90" s="29" t="s">
        <v>188</v>
      </c>
      <c r="C90" s="29" t="s">
        <v>189</v>
      </c>
      <c r="D90" s="25" t="s">
        <v>48</v>
      </c>
      <c r="E90" s="30" t="s">
        <v>190</v>
      </c>
      <c r="F90" s="31" t="s">
        <v>130</v>
      </c>
      <c r="G90" s="32">
        <v>224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6">
      <c r="A91" s="35" t="s">
        <v>51</v>
      </c>
      <c r="E91" s="36" t="s">
        <v>191</v>
      </c>
    </row>
    <row r="92" spans="1:5" ht="71.4">
      <c r="A92" s="37" t="s">
        <v>52</v>
      </c>
      <c r="E92" s="38" t="s">
        <v>192</v>
      </c>
    </row>
    <row r="93" spans="1:5" ht="61.2">
      <c r="A93" t="s">
        <v>54</v>
      </c>
      <c r="E93" s="36" t="s">
        <v>178</v>
      </c>
    </row>
    <row r="94" spans="1:16" ht="20.4">
      <c r="A94" s="25" t="s">
        <v>46</v>
      </c>
      <c r="B94" s="29" t="s">
        <v>193</v>
      </c>
      <c r="C94" s="29" t="s">
        <v>194</v>
      </c>
      <c r="D94" s="25" t="s">
        <v>48</v>
      </c>
      <c r="E94" s="30" t="s">
        <v>195</v>
      </c>
      <c r="F94" s="31" t="s">
        <v>130</v>
      </c>
      <c r="G94" s="32">
        <v>2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6">
      <c r="A95" s="35" t="s">
        <v>51</v>
      </c>
      <c r="E95" s="36" t="s">
        <v>48</v>
      </c>
    </row>
    <row r="96" spans="1:5" ht="12.6">
      <c r="A96" s="37" t="s">
        <v>52</v>
      </c>
      <c r="E96" s="38" t="s">
        <v>48</v>
      </c>
    </row>
    <row r="97" spans="1:5" ht="61.2">
      <c r="A97" t="s">
        <v>54</v>
      </c>
      <c r="E97" s="36" t="s">
        <v>178</v>
      </c>
    </row>
    <row r="98" spans="1:16" ht="12.6">
      <c r="A98" s="25" t="s">
        <v>46</v>
      </c>
      <c r="B98" s="29" t="s">
        <v>196</v>
      </c>
      <c r="C98" s="29" t="s">
        <v>197</v>
      </c>
      <c r="D98" s="25" t="s">
        <v>48</v>
      </c>
      <c r="E98" s="30" t="s">
        <v>198</v>
      </c>
      <c r="F98" s="31" t="s">
        <v>130</v>
      </c>
      <c r="G98" s="32">
        <v>283.841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6">
      <c r="A99" s="35" t="s">
        <v>51</v>
      </c>
      <c r="E99" s="36" t="s">
        <v>199</v>
      </c>
    </row>
    <row r="100" spans="1:5" ht="81.6">
      <c r="A100" s="37" t="s">
        <v>52</v>
      </c>
      <c r="E100" s="38" t="s">
        <v>200</v>
      </c>
    </row>
    <row r="101" spans="1:5" ht="71.4">
      <c r="A101" t="s">
        <v>54</v>
      </c>
      <c r="E101" s="36" t="s">
        <v>201</v>
      </c>
    </row>
    <row r="102" spans="1:16" ht="12.6">
      <c r="A102" s="25" t="s">
        <v>46</v>
      </c>
      <c r="B102" s="29" t="s">
        <v>202</v>
      </c>
      <c r="C102" s="29" t="s">
        <v>203</v>
      </c>
      <c r="D102" s="25" t="s">
        <v>48</v>
      </c>
      <c r="E102" s="30" t="s">
        <v>204</v>
      </c>
      <c r="F102" s="31" t="s">
        <v>130</v>
      </c>
      <c r="G102" s="32">
        <v>343.712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6">
      <c r="A103" s="35" t="s">
        <v>51</v>
      </c>
      <c r="E103" s="36" t="s">
        <v>48</v>
      </c>
    </row>
    <row r="104" spans="1:5" ht="71.4">
      <c r="A104" s="37" t="s">
        <v>52</v>
      </c>
      <c r="E104" s="38" t="s">
        <v>205</v>
      </c>
    </row>
    <row r="105" spans="1:5" ht="71.4">
      <c r="A105" t="s">
        <v>54</v>
      </c>
      <c r="E105" s="36" t="s">
        <v>201</v>
      </c>
    </row>
    <row r="106" spans="1:16" ht="12.6">
      <c r="A106" s="25" t="s">
        <v>46</v>
      </c>
      <c r="B106" s="29" t="s">
        <v>206</v>
      </c>
      <c r="C106" s="29" t="s">
        <v>207</v>
      </c>
      <c r="D106" s="25" t="s">
        <v>48</v>
      </c>
      <c r="E106" s="30" t="s">
        <v>208</v>
      </c>
      <c r="F106" s="31" t="s">
        <v>109</v>
      </c>
      <c r="G106" s="32">
        <v>16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6">
      <c r="A107" s="35" t="s">
        <v>51</v>
      </c>
      <c r="E107" s="36" t="s">
        <v>209</v>
      </c>
    </row>
    <row r="108" spans="1:5" ht="12.6">
      <c r="A108" s="37" t="s">
        <v>52</v>
      </c>
      <c r="E108" s="38" t="s">
        <v>210</v>
      </c>
    </row>
    <row r="109" spans="1:5" ht="71.4">
      <c r="A109" t="s">
        <v>54</v>
      </c>
      <c r="E109" s="36" t="s">
        <v>201</v>
      </c>
    </row>
    <row r="110" spans="1:16" ht="12.6">
      <c r="A110" s="25" t="s">
        <v>46</v>
      </c>
      <c r="B110" s="29" t="s">
        <v>211</v>
      </c>
      <c r="C110" s="29" t="s">
        <v>212</v>
      </c>
      <c r="D110" s="25" t="s">
        <v>48</v>
      </c>
      <c r="E110" s="30" t="s">
        <v>213</v>
      </c>
      <c r="F110" s="31" t="s">
        <v>109</v>
      </c>
      <c r="G110" s="32">
        <v>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6">
      <c r="A111" s="35" t="s">
        <v>51</v>
      </c>
      <c r="E111" s="36" t="s">
        <v>48</v>
      </c>
    </row>
    <row r="112" spans="1:5" ht="12.6">
      <c r="A112" s="37" t="s">
        <v>52</v>
      </c>
      <c r="E112" s="38" t="s">
        <v>48</v>
      </c>
    </row>
    <row r="113" spans="1:5" ht="71.4">
      <c r="A113" t="s">
        <v>54</v>
      </c>
      <c r="E113" s="36" t="s">
        <v>214</v>
      </c>
    </row>
    <row r="114" spans="1:16" ht="12.6">
      <c r="A114" s="25" t="s">
        <v>46</v>
      </c>
      <c r="B114" s="29" t="s">
        <v>215</v>
      </c>
      <c r="C114" s="29" t="s">
        <v>216</v>
      </c>
      <c r="D114" s="25" t="s">
        <v>48</v>
      </c>
      <c r="E114" s="30" t="s">
        <v>217</v>
      </c>
      <c r="F114" s="31" t="s">
        <v>109</v>
      </c>
      <c r="G114" s="32">
        <v>5</v>
      </c>
      <c r="H114" s="33">
        <v>0</v>
      </c>
      <c r="I114" s="34">
        <f>ROUND(ROUND(H114,2)*ROUND(G114,3),2)</f>
      </c>
      <c r="O114">
        <f>(I114*21)/100</f>
      </c>
      <c r="P114" t="s">
        <v>23</v>
      </c>
    </row>
    <row r="115" spans="1:5" ht="12.6">
      <c r="A115" s="35" t="s">
        <v>51</v>
      </c>
      <c r="E115" s="36" t="s">
        <v>48</v>
      </c>
    </row>
    <row r="116" spans="1:5" ht="12.6">
      <c r="A116" s="37" t="s">
        <v>52</v>
      </c>
      <c r="E116" s="38" t="s">
        <v>48</v>
      </c>
    </row>
    <row r="117" spans="1:5" ht="71.4">
      <c r="A117" t="s">
        <v>54</v>
      </c>
      <c r="E117" s="36" t="s">
        <v>201</v>
      </c>
    </row>
    <row r="118" spans="1:16" ht="12.6">
      <c r="A118" s="25" t="s">
        <v>46</v>
      </c>
      <c r="B118" s="29" t="s">
        <v>218</v>
      </c>
      <c r="C118" s="29" t="s">
        <v>219</v>
      </c>
      <c r="D118" s="25" t="s">
        <v>48</v>
      </c>
      <c r="E118" s="30" t="s">
        <v>220</v>
      </c>
      <c r="F118" s="31" t="s">
        <v>109</v>
      </c>
      <c r="G118" s="32">
        <v>5</v>
      </c>
      <c r="H118" s="33">
        <v>0</v>
      </c>
      <c r="I118" s="34">
        <f>ROUND(ROUND(H118,2)*ROUND(G118,3),2)</f>
      </c>
      <c r="O118">
        <f>(I118*21)/100</f>
      </c>
      <c r="P118" t="s">
        <v>23</v>
      </c>
    </row>
    <row r="119" spans="1:5" ht="12.6">
      <c r="A119" s="35" t="s">
        <v>51</v>
      </c>
      <c r="E119" s="36" t="s">
        <v>221</v>
      </c>
    </row>
    <row r="120" spans="1:5" ht="12.6">
      <c r="A120" s="37" t="s">
        <v>52</v>
      </c>
      <c r="E120" s="38" t="s">
        <v>48</v>
      </c>
    </row>
    <row r="121" spans="1:5" ht="71.4">
      <c r="A121" t="s">
        <v>54</v>
      </c>
      <c r="E121" s="36" t="s">
        <v>201</v>
      </c>
    </row>
    <row r="122" spans="1:16" ht="12.6">
      <c r="A122" s="25" t="s">
        <v>46</v>
      </c>
      <c r="B122" s="29" t="s">
        <v>222</v>
      </c>
      <c r="C122" s="29" t="s">
        <v>223</v>
      </c>
      <c r="D122" s="25" t="s">
        <v>48</v>
      </c>
      <c r="E122" s="30" t="s">
        <v>224</v>
      </c>
      <c r="F122" s="31" t="s">
        <v>109</v>
      </c>
      <c r="G122" s="32">
        <v>5</v>
      </c>
      <c r="H122" s="33">
        <v>0</v>
      </c>
      <c r="I122" s="34">
        <f>ROUND(ROUND(H122,2)*ROUND(G122,3),2)</f>
      </c>
      <c r="O122">
        <f>(I122*21)/100</f>
      </c>
      <c r="P122" t="s">
        <v>23</v>
      </c>
    </row>
    <row r="123" spans="1:5" ht="12.6">
      <c r="A123" s="35" t="s">
        <v>51</v>
      </c>
      <c r="E123" s="36" t="s">
        <v>225</v>
      </c>
    </row>
    <row r="124" spans="1:5" ht="12.6">
      <c r="A124" s="37" t="s">
        <v>52</v>
      </c>
      <c r="E124" s="38" t="s">
        <v>48</v>
      </c>
    </row>
    <row r="125" spans="1:5" ht="71.4">
      <c r="A125" t="s">
        <v>54</v>
      </c>
      <c r="E125" s="36" t="s">
        <v>201</v>
      </c>
    </row>
    <row r="126" spans="1:16" ht="12.6">
      <c r="A126" s="25" t="s">
        <v>46</v>
      </c>
      <c r="B126" s="29" t="s">
        <v>226</v>
      </c>
      <c r="C126" s="29" t="s">
        <v>227</v>
      </c>
      <c r="D126" s="25" t="s">
        <v>48</v>
      </c>
      <c r="E126" s="30" t="s">
        <v>228</v>
      </c>
      <c r="F126" s="31" t="s">
        <v>109</v>
      </c>
      <c r="G126" s="32">
        <v>2</v>
      </c>
      <c r="H126" s="33">
        <v>0</v>
      </c>
      <c r="I126" s="34">
        <f>ROUND(ROUND(H126,2)*ROUND(G126,3),2)</f>
      </c>
      <c r="O126">
        <f>(I126*0)/100</f>
      </c>
      <c r="P126" t="s">
        <v>27</v>
      </c>
    </row>
    <row r="127" spans="1:5" ht="12.6">
      <c r="A127" s="35" t="s">
        <v>51</v>
      </c>
      <c r="E127" s="36" t="s">
        <v>48</v>
      </c>
    </row>
    <row r="128" spans="1:5" ht="12.6">
      <c r="A128" s="37" t="s">
        <v>52</v>
      </c>
      <c r="E128" s="38" t="s">
        <v>48</v>
      </c>
    </row>
    <row r="129" spans="1:5" ht="91.8">
      <c r="A129" t="s">
        <v>54</v>
      </c>
      <c r="E129" s="36" t="s">
        <v>229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0+O8+O181+O434+O499+O536+O641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230</v>
      </c>
      <c r="I3" s="40">
        <f>0+I8+I181+I434+I499+I536+I641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230</v>
      </c>
      <c r="D4" s="6"/>
      <c r="E4" s="18" t="s">
        <v>231</v>
      </c>
      <c r="F4" s="6"/>
      <c r="G4" s="6"/>
      <c r="H4" s="19"/>
      <c r="I4" s="19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3.2" customHeight="1">
      <c r="A8" s="19" t="s">
        <v>43</v>
      </c>
      <c r="B8" s="19"/>
      <c r="C8" s="26" t="s">
        <v>232</v>
      </c>
      <c r="D8" s="19"/>
      <c r="E8" s="27" t="s">
        <v>233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0+I9+I13+I17+I21+I25+I29+I33+I37+I41+I45+I49+I53+I57+I61+I65+I69+I73+I77+I81+I85+I89+I93+I97+I101+I105+I109+I113+I117+I121+I125+I129+I133+I137+I141+I145+I149+I153+I157+I161+I165+I169+I173+I177</f>
      </c>
      <c r="R8">
        <f>0+O9+O13+O17+O21+O25+O29+O33+O37+O41+O45+O49+O53+O57+O61+O65+O69+O73+O77+O81+O85+O89+O93+O97+O101+O105+O109+O113+O117+O121+O125+O129+O133+O137+O141+O145+O149+O153+O157+O161+O165+O169+O173+O177</f>
      </c>
    </row>
    <row r="9" spans="1:16" ht="12.6">
      <c r="A9" s="25" t="s">
        <v>46</v>
      </c>
      <c r="B9" s="29" t="s">
        <v>29</v>
      </c>
      <c r="C9" s="29" t="s">
        <v>234</v>
      </c>
      <c r="D9" s="25" t="s">
        <v>48</v>
      </c>
      <c r="E9" s="30" t="s">
        <v>235</v>
      </c>
      <c r="F9" s="31" t="s">
        <v>236</v>
      </c>
      <c r="G9" s="32">
        <v>62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6">
      <c r="A10" s="35" t="s">
        <v>51</v>
      </c>
      <c r="E10" s="36" t="s">
        <v>235</v>
      </c>
    </row>
    <row r="11" spans="1:5" ht="12.6">
      <c r="A11" s="37" t="s">
        <v>52</v>
      </c>
      <c r="E11" s="38" t="s">
        <v>48</v>
      </c>
    </row>
    <row r="12" spans="1:5" ht="12.6">
      <c r="A12" t="s">
        <v>54</v>
      </c>
      <c r="E12" s="36" t="s">
        <v>48</v>
      </c>
    </row>
    <row r="13" spans="1:16" ht="12.6">
      <c r="A13" s="25" t="s">
        <v>46</v>
      </c>
      <c r="B13" s="29" t="s">
        <v>23</v>
      </c>
      <c r="C13" s="29" t="s">
        <v>237</v>
      </c>
      <c r="D13" s="25" t="s">
        <v>48</v>
      </c>
      <c r="E13" s="30" t="s">
        <v>238</v>
      </c>
      <c r="F13" s="31" t="s">
        <v>236</v>
      </c>
      <c r="G13" s="32">
        <v>21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6">
      <c r="A14" s="35" t="s">
        <v>51</v>
      </c>
      <c r="E14" s="36" t="s">
        <v>238</v>
      </c>
    </row>
    <row r="15" spans="1:5" ht="12.6">
      <c r="A15" s="37" t="s">
        <v>52</v>
      </c>
      <c r="E15" s="38" t="s">
        <v>48</v>
      </c>
    </row>
    <row r="16" spans="1:5" ht="12.6">
      <c r="A16" t="s">
        <v>54</v>
      </c>
      <c r="E16" s="36" t="s">
        <v>48</v>
      </c>
    </row>
    <row r="17" spans="1:16" ht="12.6">
      <c r="A17" s="25" t="s">
        <v>46</v>
      </c>
      <c r="B17" s="29" t="s">
        <v>22</v>
      </c>
      <c r="C17" s="29" t="s">
        <v>239</v>
      </c>
      <c r="D17" s="25" t="s">
        <v>48</v>
      </c>
      <c r="E17" s="30" t="s">
        <v>240</v>
      </c>
      <c r="F17" s="31" t="s">
        <v>236</v>
      </c>
      <c r="G17" s="32">
        <v>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6">
      <c r="A18" s="35" t="s">
        <v>51</v>
      </c>
      <c r="E18" s="36" t="s">
        <v>240</v>
      </c>
    </row>
    <row r="19" spans="1:5" ht="12.6">
      <c r="A19" s="37" t="s">
        <v>52</v>
      </c>
      <c r="E19" s="38" t="s">
        <v>48</v>
      </c>
    </row>
    <row r="20" spans="1:5" ht="12.6">
      <c r="A20" t="s">
        <v>54</v>
      </c>
      <c r="E20" s="36" t="s">
        <v>48</v>
      </c>
    </row>
    <row r="21" spans="1:16" ht="12.6">
      <c r="A21" s="25" t="s">
        <v>46</v>
      </c>
      <c r="B21" s="29" t="s">
        <v>33</v>
      </c>
      <c r="C21" s="29" t="s">
        <v>241</v>
      </c>
      <c r="D21" s="25" t="s">
        <v>48</v>
      </c>
      <c r="E21" s="30" t="s">
        <v>242</v>
      </c>
      <c r="F21" s="31" t="s">
        <v>236</v>
      </c>
      <c r="G21" s="32">
        <v>3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6">
      <c r="A22" s="35" t="s">
        <v>51</v>
      </c>
      <c r="E22" s="36" t="s">
        <v>242</v>
      </c>
    </row>
    <row r="23" spans="1:5" ht="12.6">
      <c r="A23" s="37" t="s">
        <v>52</v>
      </c>
      <c r="E23" s="38" t="s">
        <v>48</v>
      </c>
    </row>
    <row r="24" spans="1:5" ht="12.6">
      <c r="A24" t="s">
        <v>54</v>
      </c>
      <c r="E24" s="36" t="s">
        <v>48</v>
      </c>
    </row>
    <row r="25" spans="1:16" ht="12.6">
      <c r="A25" s="25" t="s">
        <v>46</v>
      </c>
      <c r="B25" s="29" t="s">
        <v>35</v>
      </c>
      <c r="C25" s="29" t="s">
        <v>243</v>
      </c>
      <c r="D25" s="25" t="s">
        <v>48</v>
      </c>
      <c r="E25" s="30" t="s">
        <v>244</v>
      </c>
      <c r="F25" s="31" t="s">
        <v>236</v>
      </c>
      <c r="G25" s="32">
        <v>12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6">
      <c r="A26" s="35" t="s">
        <v>51</v>
      </c>
      <c r="E26" s="36" t="s">
        <v>244</v>
      </c>
    </row>
    <row r="27" spans="1:5" ht="12.6">
      <c r="A27" s="37" t="s">
        <v>52</v>
      </c>
      <c r="E27" s="38" t="s">
        <v>48</v>
      </c>
    </row>
    <row r="28" spans="1:5" ht="12.6">
      <c r="A28" t="s">
        <v>54</v>
      </c>
      <c r="E28" s="36" t="s">
        <v>48</v>
      </c>
    </row>
    <row r="29" spans="1:16" ht="12.6">
      <c r="A29" s="25" t="s">
        <v>46</v>
      </c>
      <c r="B29" s="29" t="s">
        <v>37</v>
      </c>
      <c r="C29" s="29" t="s">
        <v>245</v>
      </c>
      <c r="D29" s="25" t="s">
        <v>48</v>
      </c>
      <c r="E29" s="30" t="s">
        <v>246</v>
      </c>
      <c r="F29" s="31" t="s">
        <v>236</v>
      </c>
      <c r="G29" s="32">
        <v>4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6">
      <c r="A30" s="35" t="s">
        <v>51</v>
      </c>
      <c r="E30" s="36" t="s">
        <v>246</v>
      </c>
    </row>
    <row r="31" spans="1:5" ht="12.6">
      <c r="A31" s="37" t="s">
        <v>52</v>
      </c>
      <c r="E31" s="38" t="s">
        <v>48</v>
      </c>
    </row>
    <row r="32" spans="1:5" ht="12.6">
      <c r="A32" t="s">
        <v>54</v>
      </c>
      <c r="E32" s="36" t="s">
        <v>48</v>
      </c>
    </row>
    <row r="33" spans="1:16" ht="12.6">
      <c r="A33" s="25" t="s">
        <v>46</v>
      </c>
      <c r="B33" s="29" t="s">
        <v>70</v>
      </c>
      <c r="C33" s="29" t="s">
        <v>247</v>
      </c>
      <c r="D33" s="25" t="s">
        <v>48</v>
      </c>
      <c r="E33" s="30" t="s">
        <v>248</v>
      </c>
      <c r="F33" s="31" t="s">
        <v>236</v>
      </c>
      <c r="G33" s="32">
        <v>19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6">
      <c r="A34" s="35" t="s">
        <v>51</v>
      </c>
      <c r="E34" s="36" t="s">
        <v>248</v>
      </c>
    </row>
    <row r="35" spans="1:5" ht="12.6">
      <c r="A35" s="37" t="s">
        <v>52</v>
      </c>
      <c r="E35" s="38" t="s">
        <v>48</v>
      </c>
    </row>
    <row r="36" spans="1:5" ht="12.6">
      <c r="A36" t="s">
        <v>54</v>
      </c>
      <c r="E36" s="36" t="s">
        <v>48</v>
      </c>
    </row>
    <row r="37" spans="1:16" ht="12.6">
      <c r="A37" s="25" t="s">
        <v>46</v>
      </c>
      <c r="B37" s="29" t="s">
        <v>74</v>
      </c>
      <c r="C37" s="29" t="s">
        <v>249</v>
      </c>
      <c r="D37" s="25" t="s">
        <v>48</v>
      </c>
      <c r="E37" s="30" t="s">
        <v>250</v>
      </c>
      <c r="F37" s="31" t="s">
        <v>236</v>
      </c>
      <c r="G37" s="32">
        <v>4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6">
      <c r="A38" s="35" t="s">
        <v>51</v>
      </c>
      <c r="E38" s="36" t="s">
        <v>250</v>
      </c>
    </row>
    <row r="39" spans="1:5" ht="12.6">
      <c r="A39" s="37" t="s">
        <v>52</v>
      </c>
      <c r="E39" s="38" t="s">
        <v>48</v>
      </c>
    </row>
    <row r="40" spans="1:5" ht="12.6">
      <c r="A40" t="s">
        <v>54</v>
      </c>
      <c r="E40" s="36" t="s">
        <v>48</v>
      </c>
    </row>
    <row r="41" spans="1:16" ht="12.6">
      <c r="A41" s="25" t="s">
        <v>46</v>
      </c>
      <c r="B41" s="29" t="s">
        <v>40</v>
      </c>
      <c r="C41" s="29" t="s">
        <v>251</v>
      </c>
      <c r="D41" s="25" t="s">
        <v>48</v>
      </c>
      <c r="E41" s="30" t="s">
        <v>252</v>
      </c>
      <c r="F41" s="31" t="s">
        <v>236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6">
      <c r="A42" s="35" t="s">
        <v>51</v>
      </c>
      <c r="E42" s="36" t="s">
        <v>252</v>
      </c>
    </row>
    <row r="43" spans="1:5" ht="12.6">
      <c r="A43" s="37" t="s">
        <v>52</v>
      </c>
      <c r="E43" s="38" t="s">
        <v>48</v>
      </c>
    </row>
    <row r="44" spans="1:5" ht="12.6">
      <c r="A44" t="s">
        <v>54</v>
      </c>
      <c r="E44" s="36" t="s">
        <v>48</v>
      </c>
    </row>
    <row r="45" spans="1:16" ht="12.6">
      <c r="A45" s="25" t="s">
        <v>46</v>
      </c>
      <c r="B45" s="29" t="s">
        <v>42</v>
      </c>
      <c r="C45" s="29" t="s">
        <v>253</v>
      </c>
      <c r="D45" s="25" t="s">
        <v>48</v>
      </c>
      <c r="E45" s="30" t="s">
        <v>254</v>
      </c>
      <c r="F45" s="31" t="s">
        <v>236</v>
      </c>
      <c r="G45" s="32">
        <v>2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6">
      <c r="A46" s="35" t="s">
        <v>51</v>
      </c>
      <c r="E46" s="36" t="s">
        <v>254</v>
      </c>
    </row>
    <row r="47" spans="1:5" ht="12.6">
      <c r="A47" s="37" t="s">
        <v>52</v>
      </c>
      <c r="E47" s="38" t="s">
        <v>48</v>
      </c>
    </row>
    <row r="48" spans="1:5" ht="12.6">
      <c r="A48" t="s">
        <v>54</v>
      </c>
      <c r="E48" s="36" t="s">
        <v>48</v>
      </c>
    </row>
    <row r="49" spans="1:16" ht="12.6">
      <c r="A49" s="25" t="s">
        <v>46</v>
      </c>
      <c r="B49" s="29" t="s">
        <v>81</v>
      </c>
      <c r="C49" s="29" t="s">
        <v>255</v>
      </c>
      <c r="D49" s="25" t="s">
        <v>48</v>
      </c>
      <c r="E49" s="30" t="s">
        <v>256</v>
      </c>
      <c r="F49" s="31" t="s">
        <v>236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6">
      <c r="A50" s="35" t="s">
        <v>51</v>
      </c>
      <c r="E50" s="36" t="s">
        <v>256</v>
      </c>
    </row>
    <row r="51" spans="1:5" ht="12.6">
      <c r="A51" s="37" t="s">
        <v>52</v>
      </c>
      <c r="E51" s="38" t="s">
        <v>48</v>
      </c>
    </row>
    <row r="52" spans="1:5" ht="12.6">
      <c r="A52" t="s">
        <v>54</v>
      </c>
      <c r="E52" s="36" t="s">
        <v>48</v>
      </c>
    </row>
    <row r="53" spans="1:16" ht="12.6">
      <c r="A53" s="25" t="s">
        <v>46</v>
      </c>
      <c r="B53" s="29" t="s">
        <v>83</v>
      </c>
      <c r="C53" s="29" t="s">
        <v>257</v>
      </c>
      <c r="D53" s="25" t="s">
        <v>48</v>
      </c>
      <c r="E53" s="30" t="s">
        <v>258</v>
      </c>
      <c r="F53" s="31" t="s">
        <v>236</v>
      </c>
      <c r="G53" s="32">
        <v>13</v>
      </c>
      <c r="H53" s="33">
        <v>0</v>
      </c>
      <c r="I53" s="34">
        <f>ROUND(ROUND(H53,2)*ROUND(G53,3),2)</f>
      </c>
      <c r="O53">
        <f>(I53*21)/100</f>
      </c>
      <c r="P53" t="s">
        <v>23</v>
      </c>
    </row>
    <row r="54" spans="1:5" ht="12.6">
      <c r="A54" s="35" t="s">
        <v>51</v>
      </c>
      <c r="E54" s="36" t="s">
        <v>258</v>
      </c>
    </row>
    <row r="55" spans="1:5" ht="12.6">
      <c r="A55" s="37" t="s">
        <v>52</v>
      </c>
      <c r="E55" s="38" t="s">
        <v>48</v>
      </c>
    </row>
    <row r="56" spans="1:5" ht="12.6">
      <c r="A56" t="s">
        <v>54</v>
      </c>
      <c r="E56" s="36" t="s">
        <v>48</v>
      </c>
    </row>
    <row r="57" spans="1:16" ht="12.6">
      <c r="A57" s="25" t="s">
        <v>46</v>
      </c>
      <c r="B57" s="29" t="s">
        <v>85</v>
      </c>
      <c r="C57" s="29" t="s">
        <v>259</v>
      </c>
      <c r="D57" s="25" t="s">
        <v>48</v>
      </c>
      <c r="E57" s="30" t="s">
        <v>260</v>
      </c>
      <c r="F57" s="31" t="s">
        <v>236</v>
      </c>
      <c r="G57" s="32">
        <v>2</v>
      </c>
      <c r="H57" s="33">
        <v>0</v>
      </c>
      <c r="I57" s="34">
        <f>ROUND(ROUND(H57,2)*ROUND(G57,3),2)</f>
      </c>
      <c r="O57">
        <f>(I57*21)/100</f>
      </c>
      <c r="P57" t="s">
        <v>23</v>
      </c>
    </row>
    <row r="58" spans="1:5" ht="12.6">
      <c r="A58" s="35" t="s">
        <v>51</v>
      </c>
      <c r="E58" s="36" t="s">
        <v>260</v>
      </c>
    </row>
    <row r="59" spans="1:5" ht="12.6">
      <c r="A59" s="37" t="s">
        <v>52</v>
      </c>
      <c r="E59" s="38" t="s">
        <v>48</v>
      </c>
    </row>
    <row r="60" spans="1:5" ht="12.6">
      <c r="A60" t="s">
        <v>54</v>
      </c>
      <c r="E60" s="36" t="s">
        <v>48</v>
      </c>
    </row>
    <row r="61" spans="1:16" ht="12.6">
      <c r="A61" s="25" t="s">
        <v>46</v>
      </c>
      <c r="B61" s="29" t="s">
        <v>88</v>
      </c>
      <c r="C61" s="29" t="s">
        <v>261</v>
      </c>
      <c r="D61" s="25" t="s">
        <v>48</v>
      </c>
      <c r="E61" s="30" t="s">
        <v>262</v>
      </c>
      <c r="F61" s="31" t="s">
        <v>236</v>
      </c>
      <c r="G61" s="32">
        <v>2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6">
      <c r="A62" s="35" t="s">
        <v>51</v>
      </c>
      <c r="E62" s="36" t="s">
        <v>262</v>
      </c>
    </row>
    <row r="63" spans="1:5" ht="12.6">
      <c r="A63" s="37" t="s">
        <v>52</v>
      </c>
      <c r="E63" s="38" t="s">
        <v>48</v>
      </c>
    </row>
    <row r="64" spans="1:5" ht="12.6">
      <c r="A64" t="s">
        <v>54</v>
      </c>
      <c r="E64" s="36" t="s">
        <v>48</v>
      </c>
    </row>
    <row r="65" spans="1:16" ht="12.6">
      <c r="A65" s="25" t="s">
        <v>46</v>
      </c>
      <c r="B65" s="29" t="s">
        <v>91</v>
      </c>
      <c r="C65" s="29" t="s">
        <v>263</v>
      </c>
      <c r="D65" s="25" t="s">
        <v>48</v>
      </c>
      <c r="E65" s="30" t="s">
        <v>264</v>
      </c>
      <c r="F65" s="31" t="s">
        <v>236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23</v>
      </c>
    </row>
    <row r="66" spans="1:5" ht="12.6">
      <c r="A66" s="35" t="s">
        <v>51</v>
      </c>
      <c r="E66" s="36" t="s">
        <v>264</v>
      </c>
    </row>
    <row r="67" spans="1:5" ht="12.6">
      <c r="A67" s="37" t="s">
        <v>52</v>
      </c>
      <c r="E67" s="38" t="s">
        <v>48</v>
      </c>
    </row>
    <row r="68" spans="1:5" ht="12.6">
      <c r="A68" t="s">
        <v>54</v>
      </c>
      <c r="E68" s="36" t="s">
        <v>48</v>
      </c>
    </row>
    <row r="69" spans="1:16" ht="12.6">
      <c r="A69" s="25" t="s">
        <v>46</v>
      </c>
      <c r="B69" s="29" t="s">
        <v>168</v>
      </c>
      <c r="C69" s="29" t="s">
        <v>265</v>
      </c>
      <c r="D69" s="25" t="s">
        <v>48</v>
      </c>
      <c r="E69" s="30" t="s">
        <v>266</v>
      </c>
      <c r="F69" s="31" t="s">
        <v>236</v>
      </c>
      <c r="G69" s="32">
        <v>2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6">
      <c r="A70" s="35" t="s">
        <v>51</v>
      </c>
      <c r="E70" s="36" t="s">
        <v>266</v>
      </c>
    </row>
    <row r="71" spans="1:5" ht="12.6">
      <c r="A71" s="37" t="s">
        <v>52</v>
      </c>
      <c r="E71" s="38" t="s">
        <v>48</v>
      </c>
    </row>
    <row r="72" spans="1:5" ht="12.6">
      <c r="A72" t="s">
        <v>54</v>
      </c>
      <c r="E72" s="36" t="s">
        <v>48</v>
      </c>
    </row>
    <row r="73" spans="1:16" ht="12.6">
      <c r="A73" s="25" t="s">
        <v>46</v>
      </c>
      <c r="B73" s="29" t="s">
        <v>173</v>
      </c>
      <c r="C73" s="29" t="s">
        <v>267</v>
      </c>
      <c r="D73" s="25" t="s">
        <v>48</v>
      </c>
      <c r="E73" s="30" t="s">
        <v>268</v>
      </c>
      <c r="F73" s="31" t="s">
        <v>236</v>
      </c>
      <c r="G73" s="32">
        <v>1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6">
      <c r="A74" s="35" t="s">
        <v>51</v>
      </c>
      <c r="E74" s="36" t="s">
        <v>268</v>
      </c>
    </row>
    <row r="75" spans="1:5" ht="12.6">
      <c r="A75" s="37" t="s">
        <v>52</v>
      </c>
      <c r="E75" s="38" t="s">
        <v>48</v>
      </c>
    </row>
    <row r="76" spans="1:5" ht="12.6">
      <c r="A76" t="s">
        <v>54</v>
      </c>
      <c r="E76" s="36" t="s">
        <v>48</v>
      </c>
    </row>
    <row r="77" spans="1:16" ht="12.6">
      <c r="A77" s="25" t="s">
        <v>46</v>
      </c>
      <c r="B77" s="29" t="s">
        <v>183</v>
      </c>
      <c r="C77" s="29" t="s">
        <v>269</v>
      </c>
      <c r="D77" s="25" t="s">
        <v>48</v>
      </c>
      <c r="E77" s="30" t="s">
        <v>270</v>
      </c>
      <c r="F77" s="31" t="s">
        <v>236</v>
      </c>
      <c r="G77" s="32">
        <v>2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6">
      <c r="A78" s="35" t="s">
        <v>51</v>
      </c>
      <c r="E78" s="36" t="s">
        <v>270</v>
      </c>
    </row>
    <row r="79" spans="1:5" ht="12.6">
      <c r="A79" s="37" t="s">
        <v>52</v>
      </c>
      <c r="E79" s="38" t="s">
        <v>48</v>
      </c>
    </row>
    <row r="80" spans="1:5" ht="12.6">
      <c r="A80" t="s">
        <v>54</v>
      </c>
      <c r="E80" s="36" t="s">
        <v>48</v>
      </c>
    </row>
    <row r="81" spans="1:16" ht="12.6">
      <c r="A81" s="25" t="s">
        <v>46</v>
      </c>
      <c r="B81" s="29" t="s">
        <v>188</v>
      </c>
      <c r="C81" s="29" t="s">
        <v>271</v>
      </c>
      <c r="D81" s="25" t="s">
        <v>48</v>
      </c>
      <c r="E81" s="30" t="s">
        <v>272</v>
      </c>
      <c r="F81" s="31" t="s">
        <v>236</v>
      </c>
      <c r="G81" s="32">
        <v>8</v>
      </c>
      <c r="H81" s="33">
        <v>0</v>
      </c>
      <c r="I81" s="34">
        <f>ROUND(ROUND(H81,2)*ROUND(G81,3),2)</f>
      </c>
      <c r="O81">
        <f>(I81*21)/100</f>
      </c>
      <c r="P81" t="s">
        <v>23</v>
      </c>
    </row>
    <row r="82" spans="1:5" ht="12.6">
      <c r="A82" s="35" t="s">
        <v>51</v>
      </c>
      <c r="E82" s="36" t="s">
        <v>272</v>
      </c>
    </row>
    <row r="83" spans="1:5" ht="12.6">
      <c r="A83" s="37" t="s">
        <v>52</v>
      </c>
      <c r="E83" s="38" t="s">
        <v>48</v>
      </c>
    </row>
    <row r="84" spans="1:5" ht="12.6">
      <c r="A84" t="s">
        <v>54</v>
      </c>
      <c r="E84" s="36" t="s">
        <v>48</v>
      </c>
    </row>
    <row r="85" spans="1:16" ht="12.6">
      <c r="A85" s="25" t="s">
        <v>46</v>
      </c>
      <c r="B85" s="29" t="s">
        <v>193</v>
      </c>
      <c r="C85" s="29" t="s">
        <v>273</v>
      </c>
      <c r="D85" s="25" t="s">
        <v>48</v>
      </c>
      <c r="E85" s="30" t="s">
        <v>274</v>
      </c>
      <c r="F85" s="31" t="s">
        <v>236</v>
      </c>
      <c r="G85" s="32">
        <v>5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6">
      <c r="A86" s="35" t="s">
        <v>51</v>
      </c>
      <c r="E86" s="36" t="s">
        <v>274</v>
      </c>
    </row>
    <row r="87" spans="1:5" ht="12.6">
      <c r="A87" s="37" t="s">
        <v>52</v>
      </c>
      <c r="E87" s="38" t="s">
        <v>48</v>
      </c>
    </row>
    <row r="88" spans="1:5" ht="12.6">
      <c r="A88" t="s">
        <v>54</v>
      </c>
      <c r="E88" s="36" t="s">
        <v>48</v>
      </c>
    </row>
    <row r="89" spans="1:16" ht="12.6">
      <c r="A89" s="25" t="s">
        <v>46</v>
      </c>
      <c r="B89" s="29" t="s">
        <v>196</v>
      </c>
      <c r="C89" s="29" t="s">
        <v>275</v>
      </c>
      <c r="D89" s="25" t="s">
        <v>48</v>
      </c>
      <c r="E89" s="30" t="s">
        <v>276</v>
      </c>
      <c r="F89" s="31" t="s">
        <v>236</v>
      </c>
      <c r="G89" s="32">
        <v>5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6">
      <c r="A90" s="35" t="s">
        <v>51</v>
      </c>
      <c r="E90" s="36" t="s">
        <v>276</v>
      </c>
    </row>
    <row r="91" spans="1:5" ht="12.6">
      <c r="A91" s="37" t="s">
        <v>52</v>
      </c>
      <c r="E91" s="38" t="s">
        <v>48</v>
      </c>
    </row>
    <row r="92" spans="1:5" ht="12.6">
      <c r="A92" t="s">
        <v>54</v>
      </c>
      <c r="E92" s="36" t="s">
        <v>48</v>
      </c>
    </row>
    <row r="93" spans="1:16" ht="12.6">
      <c r="A93" s="25" t="s">
        <v>46</v>
      </c>
      <c r="B93" s="29" t="s">
        <v>202</v>
      </c>
      <c r="C93" s="29" t="s">
        <v>277</v>
      </c>
      <c r="D93" s="25" t="s">
        <v>48</v>
      </c>
      <c r="E93" s="30" t="s">
        <v>278</v>
      </c>
      <c r="F93" s="31" t="s">
        <v>236</v>
      </c>
      <c r="G93" s="32">
        <v>3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6">
      <c r="A94" s="35" t="s">
        <v>51</v>
      </c>
      <c r="E94" s="36" t="s">
        <v>278</v>
      </c>
    </row>
    <row r="95" spans="1:5" ht="12.6">
      <c r="A95" s="37" t="s">
        <v>52</v>
      </c>
      <c r="E95" s="38" t="s">
        <v>48</v>
      </c>
    </row>
    <row r="96" spans="1:5" ht="12.6">
      <c r="A96" t="s">
        <v>54</v>
      </c>
      <c r="E96" s="36" t="s">
        <v>48</v>
      </c>
    </row>
    <row r="97" spans="1:16" ht="12.6">
      <c r="A97" s="25" t="s">
        <v>46</v>
      </c>
      <c r="B97" s="29" t="s">
        <v>206</v>
      </c>
      <c r="C97" s="29" t="s">
        <v>279</v>
      </c>
      <c r="D97" s="25" t="s">
        <v>48</v>
      </c>
      <c r="E97" s="30" t="s">
        <v>280</v>
      </c>
      <c r="F97" s="31" t="s">
        <v>236</v>
      </c>
      <c r="G97" s="32">
        <v>6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6">
      <c r="A98" s="35" t="s">
        <v>51</v>
      </c>
      <c r="E98" s="36" t="s">
        <v>280</v>
      </c>
    </row>
    <row r="99" spans="1:5" ht="12.6">
      <c r="A99" s="37" t="s">
        <v>52</v>
      </c>
      <c r="E99" s="38" t="s">
        <v>48</v>
      </c>
    </row>
    <row r="100" spans="1:5" ht="12.6">
      <c r="A100" t="s">
        <v>54</v>
      </c>
      <c r="E100" s="36" t="s">
        <v>48</v>
      </c>
    </row>
    <row r="101" spans="1:16" ht="12.6">
      <c r="A101" s="25" t="s">
        <v>46</v>
      </c>
      <c r="B101" s="29" t="s">
        <v>211</v>
      </c>
      <c r="C101" s="29" t="s">
        <v>281</v>
      </c>
      <c r="D101" s="25" t="s">
        <v>48</v>
      </c>
      <c r="E101" s="30" t="s">
        <v>282</v>
      </c>
      <c r="F101" s="31" t="s">
        <v>236</v>
      </c>
      <c r="G101" s="32">
        <v>17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6">
      <c r="A102" s="35" t="s">
        <v>51</v>
      </c>
      <c r="E102" s="36" t="s">
        <v>282</v>
      </c>
    </row>
    <row r="103" spans="1:5" ht="12.6">
      <c r="A103" s="37" t="s">
        <v>52</v>
      </c>
      <c r="E103" s="38" t="s">
        <v>48</v>
      </c>
    </row>
    <row r="104" spans="1:5" ht="12.6">
      <c r="A104" t="s">
        <v>54</v>
      </c>
      <c r="E104" s="36" t="s">
        <v>48</v>
      </c>
    </row>
    <row r="105" spans="1:16" ht="12.6">
      <c r="A105" s="25" t="s">
        <v>46</v>
      </c>
      <c r="B105" s="29" t="s">
        <v>215</v>
      </c>
      <c r="C105" s="29" t="s">
        <v>283</v>
      </c>
      <c r="D105" s="25" t="s">
        <v>48</v>
      </c>
      <c r="E105" s="30" t="s">
        <v>284</v>
      </c>
      <c r="F105" s="31" t="s">
        <v>130</v>
      </c>
      <c r="G105" s="32">
        <v>510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6">
      <c r="A106" s="35" t="s">
        <v>51</v>
      </c>
      <c r="E106" s="36" t="s">
        <v>284</v>
      </c>
    </row>
    <row r="107" spans="1:5" ht="12.6">
      <c r="A107" s="37" t="s">
        <v>52</v>
      </c>
      <c r="E107" s="38" t="s">
        <v>48</v>
      </c>
    </row>
    <row r="108" spans="1:5" ht="12.6">
      <c r="A108" t="s">
        <v>54</v>
      </c>
      <c r="E108" s="36" t="s">
        <v>48</v>
      </c>
    </row>
    <row r="109" spans="1:16" ht="12.6">
      <c r="A109" s="25" t="s">
        <v>46</v>
      </c>
      <c r="B109" s="29" t="s">
        <v>218</v>
      </c>
      <c r="C109" s="29" t="s">
        <v>285</v>
      </c>
      <c r="D109" s="25" t="s">
        <v>48</v>
      </c>
      <c r="E109" s="30" t="s">
        <v>286</v>
      </c>
      <c r="F109" s="31" t="s">
        <v>130</v>
      </c>
      <c r="G109" s="32">
        <v>372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6">
      <c r="A110" s="35" t="s">
        <v>51</v>
      </c>
      <c r="E110" s="36" t="s">
        <v>286</v>
      </c>
    </row>
    <row r="111" spans="1:5" ht="12.6">
      <c r="A111" s="37" t="s">
        <v>52</v>
      </c>
      <c r="E111" s="38" t="s">
        <v>48</v>
      </c>
    </row>
    <row r="112" spans="1:5" ht="12.6">
      <c r="A112" t="s">
        <v>54</v>
      </c>
      <c r="E112" s="36" t="s">
        <v>48</v>
      </c>
    </row>
    <row r="113" spans="1:16" ht="12.6">
      <c r="A113" s="25" t="s">
        <v>46</v>
      </c>
      <c r="B113" s="29" t="s">
        <v>222</v>
      </c>
      <c r="C113" s="29" t="s">
        <v>287</v>
      </c>
      <c r="D113" s="25" t="s">
        <v>48</v>
      </c>
      <c r="E113" s="30" t="s">
        <v>288</v>
      </c>
      <c r="F113" s="31" t="s">
        <v>130</v>
      </c>
      <c r="G113" s="32">
        <v>244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6">
      <c r="A114" s="35" t="s">
        <v>51</v>
      </c>
      <c r="E114" s="36" t="s">
        <v>288</v>
      </c>
    </row>
    <row r="115" spans="1:5" ht="12.6">
      <c r="A115" s="37" t="s">
        <v>52</v>
      </c>
      <c r="E115" s="38" t="s">
        <v>48</v>
      </c>
    </row>
    <row r="116" spans="1:5" ht="12.6">
      <c r="A116" t="s">
        <v>54</v>
      </c>
      <c r="E116" s="36" t="s">
        <v>48</v>
      </c>
    </row>
    <row r="117" spans="1:16" ht="12.6">
      <c r="A117" s="25" t="s">
        <v>46</v>
      </c>
      <c r="B117" s="29" t="s">
        <v>179</v>
      </c>
      <c r="C117" s="29" t="s">
        <v>289</v>
      </c>
      <c r="D117" s="25" t="s">
        <v>48</v>
      </c>
      <c r="E117" s="30" t="s">
        <v>290</v>
      </c>
      <c r="F117" s="31" t="s">
        <v>130</v>
      </c>
      <c r="G117" s="32">
        <v>250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6">
      <c r="A118" s="35" t="s">
        <v>51</v>
      </c>
      <c r="E118" s="36" t="s">
        <v>290</v>
      </c>
    </row>
    <row r="119" spans="1:5" ht="12.6">
      <c r="A119" s="37" t="s">
        <v>52</v>
      </c>
      <c r="E119" s="38" t="s">
        <v>48</v>
      </c>
    </row>
    <row r="120" spans="1:5" ht="12.6">
      <c r="A120" t="s">
        <v>54</v>
      </c>
      <c r="E120" s="36" t="s">
        <v>48</v>
      </c>
    </row>
    <row r="121" spans="1:16" ht="12.6">
      <c r="A121" s="25" t="s">
        <v>46</v>
      </c>
      <c r="B121" s="29" t="s">
        <v>226</v>
      </c>
      <c r="C121" s="29" t="s">
        <v>291</v>
      </c>
      <c r="D121" s="25" t="s">
        <v>48</v>
      </c>
      <c r="E121" s="30" t="s">
        <v>292</v>
      </c>
      <c r="F121" s="31" t="s">
        <v>130</v>
      </c>
      <c r="G121" s="32">
        <v>440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6">
      <c r="A122" s="35" t="s">
        <v>51</v>
      </c>
      <c r="E122" s="36" t="s">
        <v>292</v>
      </c>
    </row>
    <row r="123" spans="1:5" ht="12.6">
      <c r="A123" s="37" t="s">
        <v>52</v>
      </c>
      <c r="E123" s="38" t="s">
        <v>48</v>
      </c>
    </row>
    <row r="124" spans="1:5" ht="12.6">
      <c r="A124" t="s">
        <v>54</v>
      </c>
      <c r="E124" s="36" t="s">
        <v>48</v>
      </c>
    </row>
    <row r="125" spans="1:16" ht="12.6">
      <c r="A125" s="25" t="s">
        <v>46</v>
      </c>
      <c r="B125" s="29" t="s">
        <v>293</v>
      </c>
      <c r="C125" s="29" t="s">
        <v>294</v>
      </c>
      <c r="D125" s="25" t="s">
        <v>48</v>
      </c>
      <c r="E125" s="30" t="s">
        <v>295</v>
      </c>
      <c r="F125" s="31" t="s">
        <v>236</v>
      </c>
      <c r="G125" s="32">
        <v>10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6">
      <c r="A126" s="35" t="s">
        <v>51</v>
      </c>
      <c r="E126" s="36" t="s">
        <v>295</v>
      </c>
    </row>
    <row r="127" spans="1:5" ht="12.6">
      <c r="A127" s="37" t="s">
        <v>52</v>
      </c>
      <c r="E127" s="38" t="s">
        <v>48</v>
      </c>
    </row>
    <row r="128" spans="1:5" ht="12.6">
      <c r="A128" t="s">
        <v>54</v>
      </c>
      <c r="E128" s="36" t="s">
        <v>48</v>
      </c>
    </row>
    <row r="129" spans="1:16" ht="12.6">
      <c r="A129" s="25" t="s">
        <v>46</v>
      </c>
      <c r="B129" s="29" t="s">
        <v>296</v>
      </c>
      <c r="C129" s="29" t="s">
        <v>297</v>
      </c>
      <c r="D129" s="25" t="s">
        <v>48</v>
      </c>
      <c r="E129" s="30" t="s">
        <v>298</v>
      </c>
      <c r="F129" s="31" t="s">
        <v>236</v>
      </c>
      <c r="G129" s="32">
        <v>3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6">
      <c r="A130" s="35" t="s">
        <v>51</v>
      </c>
      <c r="E130" s="36" t="s">
        <v>298</v>
      </c>
    </row>
    <row r="131" spans="1:5" ht="12.6">
      <c r="A131" s="37" t="s">
        <v>52</v>
      </c>
      <c r="E131" s="38" t="s">
        <v>48</v>
      </c>
    </row>
    <row r="132" spans="1:5" ht="12.6">
      <c r="A132" t="s">
        <v>54</v>
      </c>
      <c r="E132" s="36" t="s">
        <v>48</v>
      </c>
    </row>
    <row r="133" spans="1:16" ht="12.6">
      <c r="A133" s="25" t="s">
        <v>46</v>
      </c>
      <c r="B133" s="29" t="s">
        <v>299</v>
      </c>
      <c r="C133" s="29" t="s">
        <v>300</v>
      </c>
      <c r="D133" s="25" t="s">
        <v>48</v>
      </c>
      <c r="E133" s="30" t="s">
        <v>301</v>
      </c>
      <c r="F133" s="31" t="s">
        <v>236</v>
      </c>
      <c r="G133" s="32">
        <v>3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6">
      <c r="A134" s="35" t="s">
        <v>51</v>
      </c>
      <c r="E134" s="36" t="s">
        <v>301</v>
      </c>
    </row>
    <row r="135" spans="1:5" ht="12.6">
      <c r="A135" s="37" t="s">
        <v>52</v>
      </c>
      <c r="E135" s="38" t="s">
        <v>48</v>
      </c>
    </row>
    <row r="136" spans="1:5" ht="12.6">
      <c r="A136" t="s">
        <v>54</v>
      </c>
      <c r="E136" s="36" t="s">
        <v>48</v>
      </c>
    </row>
    <row r="137" spans="1:16" ht="12.6">
      <c r="A137" s="25" t="s">
        <v>46</v>
      </c>
      <c r="B137" s="29" t="s">
        <v>302</v>
      </c>
      <c r="C137" s="29" t="s">
        <v>303</v>
      </c>
      <c r="D137" s="25" t="s">
        <v>48</v>
      </c>
      <c r="E137" s="30" t="s">
        <v>304</v>
      </c>
      <c r="F137" s="31" t="s">
        <v>236</v>
      </c>
      <c r="G137" s="32">
        <v>5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6">
      <c r="A138" s="35" t="s">
        <v>51</v>
      </c>
      <c r="E138" s="36" t="s">
        <v>304</v>
      </c>
    </row>
    <row r="139" spans="1:5" ht="12.6">
      <c r="A139" s="37" t="s">
        <v>52</v>
      </c>
      <c r="E139" s="38" t="s">
        <v>48</v>
      </c>
    </row>
    <row r="140" spans="1:5" ht="12.6">
      <c r="A140" t="s">
        <v>54</v>
      </c>
      <c r="E140" s="36" t="s">
        <v>48</v>
      </c>
    </row>
    <row r="141" spans="1:16" ht="12.6">
      <c r="A141" s="25" t="s">
        <v>46</v>
      </c>
      <c r="B141" s="29" t="s">
        <v>305</v>
      </c>
      <c r="C141" s="29" t="s">
        <v>306</v>
      </c>
      <c r="D141" s="25" t="s">
        <v>48</v>
      </c>
      <c r="E141" s="30" t="s">
        <v>307</v>
      </c>
      <c r="F141" s="31" t="s">
        <v>236</v>
      </c>
      <c r="G141" s="32">
        <v>68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6">
      <c r="A142" s="35" t="s">
        <v>51</v>
      </c>
      <c r="E142" s="36" t="s">
        <v>307</v>
      </c>
    </row>
    <row r="143" spans="1:5" ht="12.6">
      <c r="A143" s="37" t="s">
        <v>52</v>
      </c>
      <c r="E143" s="38" t="s">
        <v>48</v>
      </c>
    </row>
    <row r="144" spans="1:5" ht="12.6">
      <c r="A144" t="s">
        <v>54</v>
      </c>
      <c r="E144" s="36" t="s">
        <v>48</v>
      </c>
    </row>
    <row r="145" spans="1:16" ht="12.6">
      <c r="A145" s="25" t="s">
        <v>46</v>
      </c>
      <c r="B145" s="29" t="s">
        <v>308</v>
      </c>
      <c r="C145" s="29" t="s">
        <v>309</v>
      </c>
      <c r="D145" s="25" t="s">
        <v>48</v>
      </c>
      <c r="E145" s="30" t="s">
        <v>310</v>
      </c>
      <c r="F145" s="31" t="s">
        <v>236</v>
      </c>
      <c r="G145" s="32">
        <v>2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6">
      <c r="A146" s="35" t="s">
        <v>51</v>
      </c>
      <c r="E146" s="36" t="s">
        <v>310</v>
      </c>
    </row>
    <row r="147" spans="1:5" ht="12.6">
      <c r="A147" s="37" t="s">
        <v>52</v>
      </c>
      <c r="E147" s="38" t="s">
        <v>48</v>
      </c>
    </row>
    <row r="148" spans="1:5" ht="12.6">
      <c r="A148" t="s">
        <v>54</v>
      </c>
      <c r="E148" s="36" t="s">
        <v>48</v>
      </c>
    </row>
    <row r="149" spans="1:16" ht="12.6">
      <c r="A149" s="25" t="s">
        <v>46</v>
      </c>
      <c r="B149" s="29" t="s">
        <v>311</v>
      </c>
      <c r="C149" s="29" t="s">
        <v>312</v>
      </c>
      <c r="D149" s="25" t="s">
        <v>48</v>
      </c>
      <c r="E149" s="30" t="s">
        <v>313</v>
      </c>
      <c r="F149" s="31" t="s">
        <v>236</v>
      </c>
      <c r="G149" s="32">
        <v>2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6">
      <c r="A150" s="35" t="s">
        <v>51</v>
      </c>
      <c r="E150" s="36" t="s">
        <v>313</v>
      </c>
    </row>
    <row r="151" spans="1:5" ht="12.6">
      <c r="A151" s="37" t="s">
        <v>52</v>
      </c>
      <c r="E151" s="38" t="s">
        <v>48</v>
      </c>
    </row>
    <row r="152" spans="1:5" ht="12.6">
      <c r="A152" t="s">
        <v>54</v>
      </c>
      <c r="E152" s="36" t="s">
        <v>48</v>
      </c>
    </row>
    <row r="153" spans="1:16" ht="12.6">
      <c r="A153" s="25" t="s">
        <v>46</v>
      </c>
      <c r="B153" s="29" t="s">
        <v>314</v>
      </c>
      <c r="C153" s="29" t="s">
        <v>315</v>
      </c>
      <c r="D153" s="25" t="s">
        <v>48</v>
      </c>
      <c r="E153" s="30" t="s">
        <v>316</v>
      </c>
      <c r="F153" s="31" t="s">
        <v>130</v>
      </c>
      <c r="G153" s="32">
        <v>200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6">
      <c r="A154" s="35" t="s">
        <v>51</v>
      </c>
      <c r="E154" s="36" t="s">
        <v>316</v>
      </c>
    </row>
    <row r="155" spans="1:5" ht="12.6">
      <c r="A155" s="37" t="s">
        <v>52</v>
      </c>
      <c r="E155" s="38" t="s">
        <v>48</v>
      </c>
    </row>
    <row r="156" spans="1:5" ht="12.6">
      <c r="A156" t="s">
        <v>54</v>
      </c>
      <c r="E156" s="36" t="s">
        <v>48</v>
      </c>
    </row>
    <row r="157" spans="1:16" ht="12.6">
      <c r="A157" s="25" t="s">
        <v>46</v>
      </c>
      <c r="B157" s="29" t="s">
        <v>317</v>
      </c>
      <c r="C157" s="29" t="s">
        <v>318</v>
      </c>
      <c r="D157" s="25" t="s">
        <v>48</v>
      </c>
      <c r="E157" s="30" t="s">
        <v>319</v>
      </c>
      <c r="F157" s="31" t="s">
        <v>236</v>
      </c>
      <c r="G157" s="32">
        <v>6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6">
      <c r="A158" s="35" t="s">
        <v>51</v>
      </c>
      <c r="E158" s="36" t="s">
        <v>319</v>
      </c>
    </row>
    <row r="159" spans="1:5" ht="12.6">
      <c r="A159" s="37" t="s">
        <v>52</v>
      </c>
      <c r="E159" s="38" t="s">
        <v>48</v>
      </c>
    </row>
    <row r="160" spans="1:5" ht="12.6">
      <c r="A160" t="s">
        <v>54</v>
      </c>
      <c r="E160" s="36" t="s">
        <v>48</v>
      </c>
    </row>
    <row r="161" spans="1:16" ht="12.6">
      <c r="A161" s="25" t="s">
        <v>46</v>
      </c>
      <c r="B161" s="29" t="s">
        <v>320</v>
      </c>
      <c r="C161" s="29" t="s">
        <v>321</v>
      </c>
      <c r="D161" s="25" t="s">
        <v>48</v>
      </c>
      <c r="E161" s="30" t="s">
        <v>322</v>
      </c>
      <c r="F161" s="31" t="s">
        <v>236</v>
      </c>
      <c r="G161" s="32">
        <v>62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6">
      <c r="A162" s="35" t="s">
        <v>51</v>
      </c>
      <c r="E162" s="36" t="s">
        <v>322</v>
      </c>
    </row>
    <row r="163" spans="1:5" ht="12.6">
      <c r="A163" s="37" t="s">
        <v>52</v>
      </c>
      <c r="E163" s="38" t="s">
        <v>48</v>
      </c>
    </row>
    <row r="164" spans="1:5" ht="12.6">
      <c r="A164" t="s">
        <v>54</v>
      </c>
      <c r="E164" s="36" t="s">
        <v>48</v>
      </c>
    </row>
    <row r="165" spans="1:16" ht="12.6">
      <c r="A165" s="25" t="s">
        <v>46</v>
      </c>
      <c r="B165" s="29" t="s">
        <v>323</v>
      </c>
      <c r="C165" s="29" t="s">
        <v>324</v>
      </c>
      <c r="D165" s="25" t="s">
        <v>48</v>
      </c>
      <c r="E165" s="30" t="s">
        <v>325</v>
      </c>
      <c r="F165" s="31" t="s">
        <v>236</v>
      </c>
      <c r="G165" s="32">
        <v>4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6">
      <c r="A166" s="35" t="s">
        <v>51</v>
      </c>
      <c r="E166" s="36" t="s">
        <v>325</v>
      </c>
    </row>
    <row r="167" spans="1:5" ht="12.6">
      <c r="A167" s="37" t="s">
        <v>52</v>
      </c>
      <c r="E167" s="38" t="s">
        <v>48</v>
      </c>
    </row>
    <row r="168" spans="1:5" ht="12.6">
      <c r="A168" t="s">
        <v>54</v>
      </c>
      <c r="E168" s="36" t="s">
        <v>48</v>
      </c>
    </row>
    <row r="169" spans="1:16" ht="12.6">
      <c r="A169" s="25" t="s">
        <v>46</v>
      </c>
      <c r="B169" s="29" t="s">
        <v>326</v>
      </c>
      <c r="C169" s="29" t="s">
        <v>327</v>
      </c>
      <c r="D169" s="25" t="s">
        <v>48</v>
      </c>
      <c r="E169" s="30" t="s">
        <v>328</v>
      </c>
      <c r="F169" s="31" t="s">
        <v>236</v>
      </c>
      <c r="G169" s="32">
        <v>5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6">
      <c r="A170" s="35" t="s">
        <v>51</v>
      </c>
      <c r="E170" s="36" t="s">
        <v>328</v>
      </c>
    </row>
    <row r="171" spans="1:5" ht="12.6">
      <c r="A171" s="37" t="s">
        <v>52</v>
      </c>
      <c r="E171" s="38" t="s">
        <v>48</v>
      </c>
    </row>
    <row r="172" spans="1:5" ht="12.6">
      <c r="A172" t="s">
        <v>54</v>
      </c>
      <c r="E172" s="36" t="s">
        <v>48</v>
      </c>
    </row>
    <row r="173" spans="1:16" ht="12.6">
      <c r="A173" s="25" t="s">
        <v>46</v>
      </c>
      <c r="B173" s="29" t="s">
        <v>329</v>
      </c>
      <c r="C173" s="29" t="s">
        <v>330</v>
      </c>
      <c r="D173" s="25" t="s">
        <v>48</v>
      </c>
      <c r="E173" s="30" t="s">
        <v>331</v>
      </c>
      <c r="F173" s="31" t="s">
        <v>236</v>
      </c>
      <c r="G173" s="32">
        <v>5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6">
      <c r="A174" s="35" t="s">
        <v>51</v>
      </c>
      <c r="E174" s="36" t="s">
        <v>331</v>
      </c>
    </row>
    <row r="175" spans="1:5" ht="12.6">
      <c r="A175" s="37" t="s">
        <v>52</v>
      </c>
      <c r="E175" s="38" t="s">
        <v>48</v>
      </c>
    </row>
    <row r="176" spans="1:5" ht="12.6">
      <c r="A176" t="s">
        <v>54</v>
      </c>
      <c r="E176" s="36" t="s">
        <v>48</v>
      </c>
    </row>
    <row r="177" spans="1:16" ht="12.6">
      <c r="A177" s="25" t="s">
        <v>46</v>
      </c>
      <c r="B177" s="29" t="s">
        <v>332</v>
      </c>
      <c r="C177" s="29" t="s">
        <v>333</v>
      </c>
      <c r="D177" s="25" t="s">
        <v>48</v>
      </c>
      <c r="E177" s="30" t="s">
        <v>334</v>
      </c>
      <c r="F177" s="31" t="s">
        <v>236</v>
      </c>
      <c r="G177" s="32">
        <v>17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6">
      <c r="A178" s="35" t="s">
        <v>51</v>
      </c>
      <c r="E178" s="36" t="s">
        <v>334</v>
      </c>
    </row>
    <row r="179" spans="1:5" ht="12.6">
      <c r="A179" s="37" t="s">
        <v>52</v>
      </c>
      <c r="E179" s="38" t="s">
        <v>48</v>
      </c>
    </row>
    <row r="180" spans="1:5" ht="12.6">
      <c r="A180" t="s">
        <v>54</v>
      </c>
      <c r="E180" s="36" t="s">
        <v>48</v>
      </c>
    </row>
    <row r="181" spans="1:18" ht="13.2" customHeight="1">
      <c r="A181" s="6" t="s">
        <v>43</v>
      </c>
      <c r="B181" s="6"/>
      <c r="C181" s="42" t="s">
        <v>335</v>
      </c>
      <c r="D181" s="6"/>
      <c r="E181" s="27" t="s">
        <v>336</v>
      </c>
      <c r="F181" s="6"/>
      <c r="G181" s="6"/>
      <c r="H181" s="6"/>
      <c r="I181" s="43">
        <f>0+Q181</f>
      </c>
      <c r="O181">
        <f>0+R181</f>
      </c>
      <c r="Q181">
        <f>0+I182+I186+I190+I194+I198+I202+I206+I210+I214+I218+I222+I226+I230+I234+I238+I242+I246+I250+I254+I258+I262+I266+I270+I274+I278+I282+I286+I290+I294+I298+I302+I306+I310+I314+I318+I322+I326+I330+I334+I338+I342+I346+I350+I354+I358+I362+I366+I370+I374+I378+I382+I386+I390+I394+I398+I402+I406+I410+I414+I418+I422+I426+I430</f>
      </c>
      <c r="R181">
        <f>0+O182+O186+O190+O194+O198+O202+O206+O210+O214+O218+O222+O226+O230+O234+O238+O242+O246+O250+O254+O258+O262+O266+O270+O274+O278+O282+O286+O290+O294+O298+O302+O306+O310+O314+O318+O322+O326+O330+O334+O338+O342+O346+O350+O354+O358+O362+O366+O370+O374+O378+O382+O386+O390+O394+O398+O402+O406+O410+O414+O418+O422+O426+O430</f>
      </c>
    </row>
    <row r="182" spans="1:16" ht="12.6">
      <c r="A182" s="25" t="s">
        <v>46</v>
      </c>
      <c r="B182" s="29" t="s">
        <v>337</v>
      </c>
      <c r="C182" s="29" t="s">
        <v>338</v>
      </c>
      <c r="D182" s="25" t="s">
        <v>48</v>
      </c>
      <c r="E182" s="30" t="s">
        <v>339</v>
      </c>
      <c r="F182" s="31" t="s">
        <v>236</v>
      </c>
      <c r="G182" s="32">
        <v>1</v>
      </c>
      <c r="H182" s="33">
        <v>0</v>
      </c>
      <c r="I182" s="34">
        <f>ROUND(ROUND(H182,2)*ROUND(G182,3),2)</f>
      </c>
      <c r="O182">
        <f>(I182*21)/100</f>
      </c>
      <c r="P182" t="s">
        <v>23</v>
      </c>
    </row>
    <row r="183" spans="1:5" ht="12.6">
      <c r="A183" s="35" t="s">
        <v>51</v>
      </c>
      <c r="E183" s="36" t="s">
        <v>339</v>
      </c>
    </row>
    <row r="184" spans="1:5" ht="12.6">
      <c r="A184" s="37" t="s">
        <v>52</v>
      </c>
      <c r="E184" s="38" t="s">
        <v>48</v>
      </c>
    </row>
    <row r="185" spans="1:5" ht="12.6">
      <c r="A185" t="s">
        <v>54</v>
      </c>
      <c r="E185" s="36" t="s">
        <v>48</v>
      </c>
    </row>
    <row r="186" spans="1:16" ht="12.6">
      <c r="A186" s="25" t="s">
        <v>46</v>
      </c>
      <c r="B186" s="29" t="s">
        <v>340</v>
      </c>
      <c r="C186" s="29" t="s">
        <v>341</v>
      </c>
      <c r="D186" s="25" t="s">
        <v>48</v>
      </c>
      <c r="E186" s="30" t="s">
        <v>342</v>
      </c>
      <c r="F186" s="31" t="s">
        <v>236</v>
      </c>
      <c r="G186" s="32">
        <v>1</v>
      </c>
      <c r="H186" s="33">
        <v>0</v>
      </c>
      <c r="I186" s="34">
        <f>ROUND(ROUND(H186,2)*ROUND(G186,3),2)</f>
      </c>
      <c r="O186">
        <f>(I186*21)/100</f>
      </c>
      <c r="P186" t="s">
        <v>23</v>
      </c>
    </row>
    <row r="187" spans="1:5" ht="12.6">
      <c r="A187" s="35" t="s">
        <v>51</v>
      </c>
      <c r="E187" s="36" t="s">
        <v>342</v>
      </c>
    </row>
    <row r="188" spans="1:5" ht="12.6">
      <c r="A188" s="37" t="s">
        <v>52</v>
      </c>
      <c r="E188" s="38" t="s">
        <v>48</v>
      </c>
    </row>
    <row r="189" spans="1:5" ht="12.6">
      <c r="A189" t="s">
        <v>54</v>
      </c>
      <c r="E189" s="36" t="s">
        <v>48</v>
      </c>
    </row>
    <row r="190" spans="1:16" ht="12.6">
      <c r="A190" s="25" t="s">
        <v>46</v>
      </c>
      <c r="B190" s="29" t="s">
        <v>343</v>
      </c>
      <c r="C190" s="29" t="s">
        <v>344</v>
      </c>
      <c r="D190" s="25" t="s">
        <v>48</v>
      </c>
      <c r="E190" s="30" t="s">
        <v>345</v>
      </c>
      <c r="F190" s="31" t="s">
        <v>236</v>
      </c>
      <c r="G190" s="32">
        <v>2</v>
      </c>
      <c r="H190" s="33">
        <v>0</v>
      </c>
      <c r="I190" s="34">
        <f>ROUND(ROUND(H190,2)*ROUND(G190,3),2)</f>
      </c>
      <c r="O190">
        <f>(I190*21)/100</f>
      </c>
      <c r="P190" t="s">
        <v>23</v>
      </c>
    </row>
    <row r="191" spans="1:5" ht="12.6">
      <c r="A191" s="35" t="s">
        <v>51</v>
      </c>
      <c r="E191" s="36" t="s">
        <v>345</v>
      </c>
    </row>
    <row r="192" spans="1:5" ht="12.6">
      <c r="A192" s="37" t="s">
        <v>52</v>
      </c>
      <c r="E192" s="38" t="s">
        <v>48</v>
      </c>
    </row>
    <row r="193" spans="1:5" ht="12.6">
      <c r="A193" t="s">
        <v>54</v>
      </c>
      <c r="E193" s="36" t="s">
        <v>48</v>
      </c>
    </row>
    <row r="194" spans="1:16" ht="12.6">
      <c r="A194" s="25" t="s">
        <v>46</v>
      </c>
      <c r="B194" s="29" t="s">
        <v>346</v>
      </c>
      <c r="C194" s="29" t="s">
        <v>347</v>
      </c>
      <c r="D194" s="25" t="s">
        <v>48</v>
      </c>
      <c r="E194" s="30" t="s">
        <v>348</v>
      </c>
      <c r="F194" s="31" t="s">
        <v>236</v>
      </c>
      <c r="G194" s="32">
        <v>1</v>
      </c>
      <c r="H194" s="33">
        <v>0</v>
      </c>
      <c r="I194" s="34">
        <f>ROUND(ROUND(H194,2)*ROUND(G194,3),2)</f>
      </c>
      <c r="O194">
        <f>(I194*21)/100</f>
      </c>
      <c r="P194" t="s">
        <v>23</v>
      </c>
    </row>
    <row r="195" spans="1:5" ht="12.6">
      <c r="A195" s="35" t="s">
        <v>51</v>
      </c>
      <c r="E195" s="36" t="s">
        <v>348</v>
      </c>
    </row>
    <row r="196" spans="1:5" ht="12.6">
      <c r="A196" s="37" t="s">
        <v>52</v>
      </c>
      <c r="E196" s="38" t="s">
        <v>48</v>
      </c>
    </row>
    <row r="197" spans="1:5" ht="12.6">
      <c r="A197" t="s">
        <v>54</v>
      </c>
      <c r="E197" s="36" t="s">
        <v>48</v>
      </c>
    </row>
    <row r="198" spans="1:16" ht="12.6">
      <c r="A198" s="25" t="s">
        <v>46</v>
      </c>
      <c r="B198" s="29" t="s">
        <v>349</v>
      </c>
      <c r="C198" s="29" t="s">
        <v>350</v>
      </c>
      <c r="D198" s="25" t="s">
        <v>48</v>
      </c>
      <c r="E198" s="30" t="s">
        <v>351</v>
      </c>
      <c r="F198" s="31" t="s">
        <v>236</v>
      </c>
      <c r="G198" s="32">
        <v>1</v>
      </c>
      <c r="H198" s="33">
        <v>0</v>
      </c>
      <c r="I198" s="34">
        <f>ROUND(ROUND(H198,2)*ROUND(G198,3),2)</f>
      </c>
      <c r="O198">
        <f>(I198*21)/100</f>
      </c>
      <c r="P198" t="s">
        <v>23</v>
      </c>
    </row>
    <row r="199" spans="1:5" ht="12.6">
      <c r="A199" s="35" t="s">
        <v>51</v>
      </c>
      <c r="E199" s="36" t="s">
        <v>351</v>
      </c>
    </row>
    <row r="200" spans="1:5" ht="12.6">
      <c r="A200" s="37" t="s">
        <v>52</v>
      </c>
      <c r="E200" s="38" t="s">
        <v>48</v>
      </c>
    </row>
    <row r="201" spans="1:5" ht="12.6">
      <c r="A201" t="s">
        <v>54</v>
      </c>
      <c r="E201" s="36" t="s">
        <v>48</v>
      </c>
    </row>
    <row r="202" spans="1:16" ht="12.6">
      <c r="A202" s="25" t="s">
        <v>46</v>
      </c>
      <c r="B202" s="29" t="s">
        <v>352</v>
      </c>
      <c r="C202" s="29" t="s">
        <v>353</v>
      </c>
      <c r="D202" s="25" t="s">
        <v>48</v>
      </c>
      <c r="E202" s="30" t="s">
        <v>354</v>
      </c>
      <c r="F202" s="31" t="s">
        <v>236</v>
      </c>
      <c r="G202" s="32">
        <v>1</v>
      </c>
      <c r="H202" s="33">
        <v>0</v>
      </c>
      <c r="I202" s="34">
        <f>ROUND(ROUND(H202,2)*ROUND(G202,3),2)</f>
      </c>
      <c r="O202">
        <f>(I202*21)/100</f>
      </c>
      <c r="P202" t="s">
        <v>23</v>
      </c>
    </row>
    <row r="203" spans="1:5" ht="12.6">
      <c r="A203" s="35" t="s">
        <v>51</v>
      </c>
      <c r="E203" s="36" t="s">
        <v>354</v>
      </c>
    </row>
    <row r="204" spans="1:5" ht="12.6">
      <c r="A204" s="37" t="s">
        <v>52</v>
      </c>
      <c r="E204" s="38" t="s">
        <v>48</v>
      </c>
    </row>
    <row r="205" spans="1:5" ht="12.6">
      <c r="A205" t="s">
        <v>54</v>
      </c>
      <c r="E205" s="36" t="s">
        <v>48</v>
      </c>
    </row>
    <row r="206" spans="1:16" ht="12.6">
      <c r="A206" s="25" t="s">
        <v>46</v>
      </c>
      <c r="B206" s="29" t="s">
        <v>355</v>
      </c>
      <c r="C206" s="29" t="s">
        <v>356</v>
      </c>
      <c r="D206" s="25" t="s">
        <v>48</v>
      </c>
      <c r="E206" s="30" t="s">
        <v>357</v>
      </c>
      <c r="F206" s="31" t="s">
        <v>236</v>
      </c>
      <c r="G206" s="32">
        <v>1</v>
      </c>
      <c r="H206" s="33">
        <v>0</v>
      </c>
      <c r="I206" s="34">
        <f>ROUND(ROUND(H206,2)*ROUND(G206,3),2)</f>
      </c>
      <c r="O206">
        <f>(I206*21)/100</f>
      </c>
      <c r="P206" t="s">
        <v>23</v>
      </c>
    </row>
    <row r="207" spans="1:5" ht="12.6">
      <c r="A207" s="35" t="s">
        <v>51</v>
      </c>
      <c r="E207" s="36" t="s">
        <v>357</v>
      </c>
    </row>
    <row r="208" spans="1:5" ht="12.6">
      <c r="A208" s="37" t="s">
        <v>52</v>
      </c>
      <c r="E208" s="38" t="s">
        <v>48</v>
      </c>
    </row>
    <row r="209" spans="1:5" ht="12.6">
      <c r="A209" t="s">
        <v>54</v>
      </c>
      <c r="E209" s="36" t="s">
        <v>48</v>
      </c>
    </row>
    <row r="210" spans="1:16" ht="12.6">
      <c r="A210" s="25" t="s">
        <v>46</v>
      </c>
      <c r="B210" s="29" t="s">
        <v>358</v>
      </c>
      <c r="C210" s="29" t="s">
        <v>359</v>
      </c>
      <c r="D210" s="25" t="s">
        <v>48</v>
      </c>
      <c r="E210" s="30" t="s">
        <v>360</v>
      </c>
      <c r="F210" s="31" t="s">
        <v>236</v>
      </c>
      <c r="G210" s="32">
        <v>1</v>
      </c>
      <c r="H210" s="33">
        <v>0</v>
      </c>
      <c r="I210" s="34">
        <f>ROUND(ROUND(H210,2)*ROUND(G210,3),2)</f>
      </c>
      <c r="O210">
        <f>(I210*21)/100</f>
      </c>
      <c r="P210" t="s">
        <v>23</v>
      </c>
    </row>
    <row r="211" spans="1:5" ht="12.6">
      <c r="A211" s="35" t="s">
        <v>51</v>
      </c>
      <c r="E211" s="36" t="s">
        <v>360</v>
      </c>
    </row>
    <row r="212" spans="1:5" ht="12.6">
      <c r="A212" s="37" t="s">
        <v>52</v>
      </c>
      <c r="E212" s="38" t="s">
        <v>48</v>
      </c>
    </row>
    <row r="213" spans="1:5" ht="12.6">
      <c r="A213" t="s">
        <v>54</v>
      </c>
      <c r="E213" s="36" t="s">
        <v>48</v>
      </c>
    </row>
    <row r="214" spans="1:16" ht="12.6">
      <c r="A214" s="25" t="s">
        <v>46</v>
      </c>
      <c r="B214" s="29" t="s">
        <v>361</v>
      </c>
      <c r="C214" s="29" t="s">
        <v>362</v>
      </c>
      <c r="D214" s="25" t="s">
        <v>48</v>
      </c>
      <c r="E214" s="30" t="s">
        <v>363</v>
      </c>
      <c r="F214" s="31" t="s">
        <v>236</v>
      </c>
      <c r="G214" s="32">
        <v>1</v>
      </c>
      <c r="H214" s="33">
        <v>0</v>
      </c>
      <c r="I214" s="34">
        <f>ROUND(ROUND(H214,2)*ROUND(G214,3),2)</f>
      </c>
      <c r="O214">
        <f>(I214*21)/100</f>
      </c>
      <c r="P214" t="s">
        <v>23</v>
      </c>
    </row>
    <row r="215" spans="1:5" ht="12.6">
      <c r="A215" s="35" t="s">
        <v>51</v>
      </c>
      <c r="E215" s="36" t="s">
        <v>363</v>
      </c>
    </row>
    <row r="216" spans="1:5" ht="12.6">
      <c r="A216" s="37" t="s">
        <v>52</v>
      </c>
      <c r="E216" s="38" t="s">
        <v>48</v>
      </c>
    </row>
    <row r="217" spans="1:5" ht="12.6">
      <c r="A217" t="s">
        <v>54</v>
      </c>
      <c r="E217" s="36" t="s">
        <v>48</v>
      </c>
    </row>
    <row r="218" spans="1:16" ht="12.6">
      <c r="A218" s="25" t="s">
        <v>46</v>
      </c>
      <c r="B218" s="29" t="s">
        <v>364</v>
      </c>
      <c r="C218" s="29" t="s">
        <v>365</v>
      </c>
      <c r="D218" s="25" t="s">
        <v>48</v>
      </c>
      <c r="E218" s="30" t="s">
        <v>366</v>
      </c>
      <c r="F218" s="31" t="s">
        <v>236</v>
      </c>
      <c r="G218" s="32">
        <v>3</v>
      </c>
      <c r="H218" s="33">
        <v>0</v>
      </c>
      <c r="I218" s="34">
        <f>ROUND(ROUND(H218,2)*ROUND(G218,3),2)</f>
      </c>
      <c r="O218">
        <f>(I218*21)/100</f>
      </c>
      <c r="P218" t="s">
        <v>23</v>
      </c>
    </row>
    <row r="219" spans="1:5" ht="12.6">
      <c r="A219" s="35" t="s">
        <v>51</v>
      </c>
      <c r="E219" s="36" t="s">
        <v>366</v>
      </c>
    </row>
    <row r="220" spans="1:5" ht="12.6">
      <c r="A220" s="37" t="s">
        <v>52</v>
      </c>
      <c r="E220" s="38" t="s">
        <v>48</v>
      </c>
    </row>
    <row r="221" spans="1:5" ht="12.6">
      <c r="A221" t="s">
        <v>54</v>
      </c>
      <c r="E221" s="36" t="s">
        <v>48</v>
      </c>
    </row>
    <row r="222" spans="1:16" ht="12.6">
      <c r="A222" s="25" t="s">
        <v>46</v>
      </c>
      <c r="B222" s="29" t="s">
        <v>367</v>
      </c>
      <c r="C222" s="29" t="s">
        <v>368</v>
      </c>
      <c r="D222" s="25" t="s">
        <v>48</v>
      </c>
      <c r="E222" s="30" t="s">
        <v>369</v>
      </c>
      <c r="F222" s="31" t="s">
        <v>236</v>
      </c>
      <c r="G222" s="32">
        <v>1</v>
      </c>
      <c r="H222" s="33">
        <v>0</v>
      </c>
      <c r="I222" s="34">
        <f>ROUND(ROUND(H222,2)*ROUND(G222,3),2)</f>
      </c>
      <c r="O222">
        <f>(I222*21)/100</f>
      </c>
      <c r="P222" t="s">
        <v>23</v>
      </c>
    </row>
    <row r="223" spans="1:5" ht="12.6">
      <c r="A223" s="35" t="s">
        <v>51</v>
      </c>
      <c r="E223" s="36" t="s">
        <v>369</v>
      </c>
    </row>
    <row r="224" spans="1:5" ht="12.6">
      <c r="A224" s="37" t="s">
        <v>52</v>
      </c>
      <c r="E224" s="38" t="s">
        <v>48</v>
      </c>
    </row>
    <row r="225" spans="1:5" ht="12.6">
      <c r="A225" t="s">
        <v>54</v>
      </c>
      <c r="E225" s="36" t="s">
        <v>48</v>
      </c>
    </row>
    <row r="226" spans="1:16" ht="12.6">
      <c r="A226" s="25" t="s">
        <v>46</v>
      </c>
      <c r="B226" s="29" t="s">
        <v>370</v>
      </c>
      <c r="C226" s="29" t="s">
        <v>371</v>
      </c>
      <c r="D226" s="25" t="s">
        <v>48</v>
      </c>
      <c r="E226" s="30" t="s">
        <v>372</v>
      </c>
      <c r="F226" s="31" t="s">
        <v>236</v>
      </c>
      <c r="G226" s="32">
        <v>1</v>
      </c>
      <c r="H226" s="33">
        <v>0</v>
      </c>
      <c r="I226" s="34">
        <f>ROUND(ROUND(H226,2)*ROUND(G226,3),2)</f>
      </c>
      <c r="O226">
        <f>(I226*21)/100</f>
      </c>
      <c r="P226" t="s">
        <v>23</v>
      </c>
    </row>
    <row r="227" spans="1:5" ht="12.6">
      <c r="A227" s="35" t="s">
        <v>51</v>
      </c>
      <c r="E227" s="36" t="s">
        <v>372</v>
      </c>
    </row>
    <row r="228" spans="1:5" ht="12.6">
      <c r="A228" s="37" t="s">
        <v>52</v>
      </c>
      <c r="E228" s="38" t="s">
        <v>48</v>
      </c>
    </row>
    <row r="229" spans="1:5" ht="12.6">
      <c r="A229" t="s">
        <v>54</v>
      </c>
      <c r="E229" s="36" t="s">
        <v>48</v>
      </c>
    </row>
    <row r="230" spans="1:16" ht="12.6">
      <c r="A230" s="25" t="s">
        <v>46</v>
      </c>
      <c r="B230" s="29" t="s">
        <v>373</v>
      </c>
      <c r="C230" s="29" t="s">
        <v>374</v>
      </c>
      <c r="D230" s="25" t="s">
        <v>48</v>
      </c>
      <c r="E230" s="30" t="s">
        <v>375</v>
      </c>
      <c r="F230" s="31" t="s">
        <v>236</v>
      </c>
      <c r="G230" s="32">
        <v>1</v>
      </c>
      <c r="H230" s="33">
        <v>0</v>
      </c>
      <c r="I230" s="34">
        <f>ROUND(ROUND(H230,2)*ROUND(G230,3),2)</f>
      </c>
      <c r="O230">
        <f>(I230*21)/100</f>
      </c>
      <c r="P230" t="s">
        <v>23</v>
      </c>
    </row>
    <row r="231" spans="1:5" ht="12.6">
      <c r="A231" s="35" t="s">
        <v>51</v>
      </c>
      <c r="E231" s="36" t="s">
        <v>375</v>
      </c>
    </row>
    <row r="232" spans="1:5" ht="12.6">
      <c r="A232" s="37" t="s">
        <v>52</v>
      </c>
      <c r="E232" s="38" t="s">
        <v>48</v>
      </c>
    </row>
    <row r="233" spans="1:5" ht="12.6">
      <c r="A233" t="s">
        <v>54</v>
      </c>
      <c r="E233" s="36" t="s">
        <v>48</v>
      </c>
    </row>
    <row r="234" spans="1:16" ht="12.6">
      <c r="A234" s="25" t="s">
        <v>46</v>
      </c>
      <c r="B234" s="29" t="s">
        <v>376</v>
      </c>
      <c r="C234" s="29" t="s">
        <v>377</v>
      </c>
      <c r="D234" s="25" t="s">
        <v>48</v>
      </c>
      <c r="E234" s="30" t="s">
        <v>378</v>
      </c>
      <c r="F234" s="31" t="s">
        <v>236</v>
      </c>
      <c r="G234" s="32">
        <v>25</v>
      </c>
      <c r="H234" s="33">
        <v>0</v>
      </c>
      <c r="I234" s="34">
        <f>ROUND(ROUND(H234,2)*ROUND(G234,3),2)</f>
      </c>
      <c r="O234">
        <f>(I234*21)/100</f>
      </c>
      <c r="P234" t="s">
        <v>23</v>
      </c>
    </row>
    <row r="235" spans="1:5" ht="12.6">
      <c r="A235" s="35" t="s">
        <v>51</v>
      </c>
      <c r="E235" s="36" t="s">
        <v>378</v>
      </c>
    </row>
    <row r="236" spans="1:5" ht="12.6">
      <c r="A236" s="37" t="s">
        <v>52</v>
      </c>
      <c r="E236" s="38" t="s">
        <v>48</v>
      </c>
    </row>
    <row r="237" spans="1:5" ht="12.6">
      <c r="A237" t="s">
        <v>54</v>
      </c>
      <c r="E237" s="36" t="s">
        <v>48</v>
      </c>
    </row>
    <row r="238" spans="1:16" ht="12.6">
      <c r="A238" s="25" t="s">
        <v>46</v>
      </c>
      <c r="B238" s="29" t="s">
        <v>379</v>
      </c>
      <c r="C238" s="29" t="s">
        <v>380</v>
      </c>
      <c r="D238" s="25" t="s">
        <v>48</v>
      </c>
      <c r="E238" s="30" t="s">
        <v>381</v>
      </c>
      <c r="F238" s="31" t="s">
        <v>236</v>
      </c>
      <c r="G238" s="32">
        <v>21</v>
      </c>
      <c r="H238" s="33">
        <v>0</v>
      </c>
      <c r="I238" s="34">
        <f>ROUND(ROUND(H238,2)*ROUND(G238,3),2)</f>
      </c>
      <c r="O238">
        <f>(I238*21)/100</f>
      </c>
      <c r="P238" t="s">
        <v>23</v>
      </c>
    </row>
    <row r="239" spans="1:5" ht="12.6">
      <c r="A239" s="35" t="s">
        <v>51</v>
      </c>
      <c r="E239" s="36" t="s">
        <v>381</v>
      </c>
    </row>
    <row r="240" spans="1:5" ht="12.6">
      <c r="A240" s="37" t="s">
        <v>52</v>
      </c>
      <c r="E240" s="38" t="s">
        <v>48</v>
      </c>
    </row>
    <row r="241" spans="1:5" ht="12.6">
      <c r="A241" t="s">
        <v>54</v>
      </c>
      <c r="E241" s="36" t="s">
        <v>48</v>
      </c>
    </row>
    <row r="242" spans="1:16" ht="12.6">
      <c r="A242" s="25" t="s">
        <v>46</v>
      </c>
      <c r="B242" s="29" t="s">
        <v>382</v>
      </c>
      <c r="C242" s="29" t="s">
        <v>383</v>
      </c>
      <c r="D242" s="25" t="s">
        <v>48</v>
      </c>
      <c r="E242" s="30" t="s">
        <v>384</v>
      </c>
      <c r="F242" s="31" t="s">
        <v>236</v>
      </c>
      <c r="G242" s="32">
        <v>16</v>
      </c>
      <c r="H242" s="33">
        <v>0</v>
      </c>
      <c r="I242" s="34">
        <f>ROUND(ROUND(H242,2)*ROUND(G242,3),2)</f>
      </c>
      <c r="O242">
        <f>(I242*21)/100</f>
      </c>
      <c r="P242" t="s">
        <v>23</v>
      </c>
    </row>
    <row r="243" spans="1:5" ht="12.6">
      <c r="A243" s="35" t="s">
        <v>51</v>
      </c>
      <c r="E243" s="36" t="s">
        <v>384</v>
      </c>
    </row>
    <row r="244" spans="1:5" ht="12.6">
      <c r="A244" s="37" t="s">
        <v>52</v>
      </c>
      <c r="E244" s="38" t="s">
        <v>48</v>
      </c>
    </row>
    <row r="245" spans="1:5" ht="12.6">
      <c r="A245" t="s">
        <v>54</v>
      </c>
      <c r="E245" s="36" t="s">
        <v>48</v>
      </c>
    </row>
    <row r="246" spans="1:16" ht="12.6">
      <c r="A246" s="25" t="s">
        <v>46</v>
      </c>
      <c r="B246" s="29" t="s">
        <v>385</v>
      </c>
      <c r="C246" s="29" t="s">
        <v>386</v>
      </c>
      <c r="D246" s="25" t="s">
        <v>48</v>
      </c>
      <c r="E246" s="30" t="s">
        <v>387</v>
      </c>
      <c r="F246" s="31" t="s">
        <v>236</v>
      </c>
      <c r="G246" s="32">
        <v>3</v>
      </c>
      <c r="H246" s="33">
        <v>0</v>
      </c>
      <c r="I246" s="34">
        <f>ROUND(ROUND(H246,2)*ROUND(G246,3),2)</f>
      </c>
      <c r="O246">
        <f>(I246*21)/100</f>
      </c>
      <c r="P246" t="s">
        <v>23</v>
      </c>
    </row>
    <row r="247" spans="1:5" ht="12.6">
      <c r="A247" s="35" t="s">
        <v>51</v>
      </c>
      <c r="E247" s="36" t="s">
        <v>387</v>
      </c>
    </row>
    <row r="248" spans="1:5" ht="12.6">
      <c r="A248" s="37" t="s">
        <v>52</v>
      </c>
      <c r="E248" s="38" t="s">
        <v>48</v>
      </c>
    </row>
    <row r="249" spans="1:5" ht="12.6">
      <c r="A249" t="s">
        <v>54</v>
      </c>
      <c r="E249" s="36" t="s">
        <v>48</v>
      </c>
    </row>
    <row r="250" spans="1:16" ht="12.6">
      <c r="A250" s="25" t="s">
        <v>46</v>
      </c>
      <c r="B250" s="29" t="s">
        <v>388</v>
      </c>
      <c r="C250" s="29" t="s">
        <v>389</v>
      </c>
      <c r="D250" s="25" t="s">
        <v>48</v>
      </c>
      <c r="E250" s="30" t="s">
        <v>390</v>
      </c>
      <c r="F250" s="31" t="s">
        <v>236</v>
      </c>
      <c r="G250" s="32">
        <v>5</v>
      </c>
      <c r="H250" s="33">
        <v>0</v>
      </c>
      <c r="I250" s="34">
        <f>ROUND(ROUND(H250,2)*ROUND(G250,3),2)</f>
      </c>
      <c r="O250">
        <f>(I250*21)/100</f>
      </c>
      <c r="P250" t="s">
        <v>23</v>
      </c>
    </row>
    <row r="251" spans="1:5" ht="12.6">
      <c r="A251" s="35" t="s">
        <v>51</v>
      </c>
      <c r="E251" s="36" t="s">
        <v>390</v>
      </c>
    </row>
    <row r="252" spans="1:5" ht="12.6">
      <c r="A252" s="37" t="s">
        <v>52</v>
      </c>
      <c r="E252" s="38" t="s">
        <v>48</v>
      </c>
    </row>
    <row r="253" spans="1:5" ht="12.6">
      <c r="A253" t="s">
        <v>54</v>
      </c>
      <c r="E253" s="36" t="s">
        <v>48</v>
      </c>
    </row>
    <row r="254" spans="1:16" ht="12.6">
      <c r="A254" s="25" t="s">
        <v>46</v>
      </c>
      <c r="B254" s="29" t="s">
        <v>391</v>
      </c>
      <c r="C254" s="29" t="s">
        <v>392</v>
      </c>
      <c r="D254" s="25" t="s">
        <v>48</v>
      </c>
      <c r="E254" s="30" t="s">
        <v>276</v>
      </c>
      <c r="F254" s="31" t="s">
        <v>236</v>
      </c>
      <c r="G254" s="32">
        <v>5</v>
      </c>
      <c r="H254" s="33">
        <v>0</v>
      </c>
      <c r="I254" s="34">
        <f>ROUND(ROUND(H254,2)*ROUND(G254,3),2)</f>
      </c>
      <c r="O254">
        <f>(I254*21)/100</f>
      </c>
      <c r="P254" t="s">
        <v>23</v>
      </c>
    </row>
    <row r="255" spans="1:5" ht="12.6">
      <c r="A255" s="35" t="s">
        <v>51</v>
      </c>
      <c r="E255" s="36" t="s">
        <v>276</v>
      </c>
    </row>
    <row r="256" spans="1:5" ht="12.6">
      <c r="A256" s="37" t="s">
        <v>52</v>
      </c>
      <c r="E256" s="38" t="s">
        <v>48</v>
      </c>
    </row>
    <row r="257" spans="1:5" ht="12.6">
      <c r="A257" t="s">
        <v>54</v>
      </c>
      <c r="E257" s="36" t="s">
        <v>48</v>
      </c>
    </row>
    <row r="258" spans="1:16" ht="12.6">
      <c r="A258" s="25" t="s">
        <v>46</v>
      </c>
      <c r="B258" s="29" t="s">
        <v>393</v>
      </c>
      <c r="C258" s="29" t="s">
        <v>394</v>
      </c>
      <c r="D258" s="25" t="s">
        <v>48</v>
      </c>
      <c r="E258" s="30" t="s">
        <v>395</v>
      </c>
      <c r="F258" s="31" t="s">
        <v>236</v>
      </c>
      <c r="G258" s="32">
        <v>11</v>
      </c>
      <c r="H258" s="33">
        <v>0</v>
      </c>
      <c r="I258" s="34">
        <f>ROUND(ROUND(H258,2)*ROUND(G258,3),2)</f>
      </c>
      <c r="O258">
        <f>(I258*21)/100</f>
      </c>
      <c r="P258" t="s">
        <v>23</v>
      </c>
    </row>
    <row r="259" spans="1:5" ht="12.6">
      <c r="A259" s="35" t="s">
        <v>51</v>
      </c>
      <c r="E259" s="36" t="s">
        <v>395</v>
      </c>
    </row>
    <row r="260" spans="1:5" ht="12.6">
      <c r="A260" s="37" t="s">
        <v>52</v>
      </c>
      <c r="E260" s="38" t="s">
        <v>48</v>
      </c>
    </row>
    <row r="261" spans="1:5" ht="12.6">
      <c r="A261" t="s">
        <v>54</v>
      </c>
      <c r="E261" s="36" t="s">
        <v>48</v>
      </c>
    </row>
    <row r="262" spans="1:16" ht="12.6">
      <c r="A262" s="25" t="s">
        <v>46</v>
      </c>
      <c r="B262" s="29" t="s">
        <v>396</v>
      </c>
      <c r="C262" s="29" t="s">
        <v>397</v>
      </c>
      <c r="D262" s="25" t="s">
        <v>48</v>
      </c>
      <c r="E262" s="30" t="s">
        <v>398</v>
      </c>
      <c r="F262" s="31" t="s">
        <v>236</v>
      </c>
      <c r="G262" s="32">
        <v>10</v>
      </c>
      <c r="H262" s="33">
        <v>0</v>
      </c>
      <c r="I262" s="34">
        <f>ROUND(ROUND(H262,2)*ROUND(G262,3),2)</f>
      </c>
      <c r="O262">
        <f>(I262*21)/100</f>
      </c>
      <c r="P262" t="s">
        <v>23</v>
      </c>
    </row>
    <row r="263" spans="1:5" ht="12.6">
      <c r="A263" s="35" t="s">
        <v>51</v>
      </c>
      <c r="E263" s="36" t="s">
        <v>398</v>
      </c>
    </row>
    <row r="264" spans="1:5" ht="12.6">
      <c r="A264" s="37" t="s">
        <v>52</v>
      </c>
      <c r="E264" s="38" t="s">
        <v>48</v>
      </c>
    </row>
    <row r="265" spans="1:5" ht="12.6">
      <c r="A265" t="s">
        <v>54</v>
      </c>
      <c r="E265" s="36" t="s">
        <v>48</v>
      </c>
    </row>
    <row r="266" spans="1:16" ht="12.6">
      <c r="A266" s="25" t="s">
        <v>46</v>
      </c>
      <c r="B266" s="29" t="s">
        <v>399</v>
      </c>
      <c r="C266" s="29" t="s">
        <v>400</v>
      </c>
      <c r="D266" s="25" t="s">
        <v>48</v>
      </c>
      <c r="E266" s="30" t="s">
        <v>401</v>
      </c>
      <c r="F266" s="31" t="s">
        <v>236</v>
      </c>
      <c r="G266" s="32">
        <v>7</v>
      </c>
      <c r="H266" s="33">
        <v>0</v>
      </c>
      <c r="I266" s="34">
        <f>ROUND(ROUND(H266,2)*ROUND(G266,3),2)</f>
      </c>
      <c r="O266">
        <f>(I266*21)/100</f>
      </c>
      <c r="P266" t="s">
        <v>23</v>
      </c>
    </row>
    <row r="267" spans="1:5" ht="12.6">
      <c r="A267" s="35" t="s">
        <v>51</v>
      </c>
      <c r="E267" s="36" t="s">
        <v>401</v>
      </c>
    </row>
    <row r="268" spans="1:5" ht="12.6">
      <c r="A268" s="37" t="s">
        <v>52</v>
      </c>
      <c r="E268" s="38" t="s">
        <v>48</v>
      </c>
    </row>
    <row r="269" spans="1:5" ht="12.6">
      <c r="A269" t="s">
        <v>54</v>
      </c>
      <c r="E269" s="36" t="s">
        <v>48</v>
      </c>
    </row>
    <row r="270" spans="1:16" ht="12.6">
      <c r="A270" s="25" t="s">
        <v>46</v>
      </c>
      <c r="B270" s="29" t="s">
        <v>402</v>
      </c>
      <c r="C270" s="29" t="s">
        <v>403</v>
      </c>
      <c r="D270" s="25" t="s">
        <v>48</v>
      </c>
      <c r="E270" s="30" t="s">
        <v>404</v>
      </c>
      <c r="F270" s="31" t="s">
        <v>236</v>
      </c>
      <c r="G270" s="32">
        <v>3</v>
      </c>
      <c r="H270" s="33">
        <v>0</v>
      </c>
      <c r="I270" s="34">
        <f>ROUND(ROUND(H270,2)*ROUND(G270,3),2)</f>
      </c>
      <c r="O270">
        <f>(I270*21)/100</f>
      </c>
      <c r="P270" t="s">
        <v>23</v>
      </c>
    </row>
    <row r="271" spans="1:5" ht="12.6">
      <c r="A271" s="35" t="s">
        <v>51</v>
      </c>
      <c r="E271" s="36" t="s">
        <v>404</v>
      </c>
    </row>
    <row r="272" spans="1:5" ht="12.6">
      <c r="A272" s="37" t="s">
        <v>52</v>
      </c>
      <c r="E272" s="38" t="s">
        <v>48</v>
      </c>
    </row>
    <row r="273" spans="1:5" ht="12.6">
      <c r="A273" t="s">
        <v>54</v>
      </c>
      <c r="E273" s="36" t="s">
        <v>48</v>
      </c>
    </row>
    <row r="274" spans="1:16" ht="12.6">
      <c r="A274" s="25" t="s">
        <v>46</v>
      </c>
      <c r="B274" s="29" t="s">
        <v>405</v>
      </c>
      <c r="C274" s="29" t="s">
        <v>406</v>
      </c>
      <c r="D274" s="25" t="s">
        <v>48</v>
      </c>
      <c r="E274" s="30" t="s">
        <v>407</v>
      </c>
      <c r="F274" s="31" t="s">
        <v>236</v>
      </c>
      <c r="G274" s="32">
        <v>9</v>
      </c>
      <c r="H274" s="33">
        <v>0</v>
      </c>
      <c r="I274" s="34">
        <f>ROUND(ROUND(H274,2)*ROUND(G274,3),2)</f>
      </c>
      <c r="O274">
        <f>(I274*21)/100</f>
      </c>
      <c r="P274" t="s">
        <v>23</v>
      </c>
    </row>
    <row r="275" spans="1:5" ht="12.6">
      <c r="A275" s="35" t="s">
        <v>51</v>
      </c>
      <c r="E275" s="36" t="s">
        <v>407</v>
      </c>
    </row>
    <row r="276" spans="1:5" ht="12.6">
      <c r="A276" s="37" t="s">
        <v>52</v>
      </c>
      <c r="E276" s="38" t="s">
        <v>48</v>
      </c>
    </row>
    <row r="277" spans="1:5" ht="12.6">
      <c r="A277" t="s">
        <v>54</v>
      </c>
      <c r="E277" s="36" t="s">
        <v>48</v>
      </c>
    </row>
    <row r="278" spans="1:16" ht="12.6">
      <c r="A278" s="25" t="s">
        <v>46</v>
      </c>
      <c r="B278" s="29" t="s">
        <v>408</v>
      </c>
      <c r="C278" s="29" t="s">
        <v>409</v>
      </c>
      <c r="D278" s="25" t="s">
        <v>48</v>
      </c>
      <c r="E278" s="30" t="s">
        <v>410</v>
      </c>
      <c r="F278" s="31" t="s">
        <v>236</v>
      </c>
      <c r="G278" s="32">
        <v>4</v>
      </c>
      <c r="H278" s="33">
        <v>0</v>
      </c>
      <c r="I278" s="34">
        <f>ROUND(ROUND(H278,2)*ROUND(G278,3),2)</f>
      </c>
      <c r="O278">
        <f>(I278*21)/100</f>
      </c>
      <c r="P278" t="s">
        <v>23</v>
      </c>
    </row>
    <row r="279" spans="1:5" ht="12.6">
      <c r="A279" s="35" t="s">
        <v>51</v>
      </c>
      <c r="E279" s="36" t="s">
        <v>410</v>
      </c>
    </row>
    <row r="280" spans="1:5" ht="12.6">
      <c r="A280" s="37" t="s">
        <v>52</v>
      </c>
      <c r="E280" s="38" t="s">
        <v>48</v>
      </c>
    </row>
    <row r="281" spans="1:5" ht="12.6">
      <c r="A281" t="s">
        <v>54</v>
      </c>
      <c r="E281" s="36" t="s">
        <v>48</v>
      </c>
    </row>
    <row r="282" spans="1:16" ht="12.6">
      <c r="A282" s="25" t="s">
        <v>46</v>
      </c>
      <c r="B282" s="29" t="s">
        <v>411</v>
      </c>
      <c r="C282" s="29" t="s">
        <v>412</v>
      </c>
      <c r="D282" s="25" t="s">
        <v>48</v>
      </c>
      <c r="E282" s="30" t="s">
        <v>413</v>
      </c>
      <c r="F282" s="31" t="s">
        <v>236</v>
      </c>
      <c r="G282" s="32">
        <v>1</v>
      </c>
      <c r="H282" s="33">
        <v>0</v>
      </c>
      <c r="I282" s="34">
        <f>ROUND(ROUND(H282,2)*ROUND(G282,3),2)</f>
      </c>
      <c r="O282">
        <f>(I282*21)/100</f>
      </c>
      <c r="P282" t="s">
        <v>23</v>
      </c>
    </row>
    <row r="283" spans="1:5" ht="12.6">
      <c r="A283" s="35" t="s">
        <v>51</v>
      </c>
      <c r="E283" s="36" t="s">
        <v>413</v>
      </c>
    </row>
    <row r="284" spans="1:5" ht="12.6">
      <c r="A284" s="37" t="s">
        <v>52</v>
      </c>
      <c r="E284" s="38" t="s">
        <v>48</v>
      </c>
    </row>
    <row r="285" spans="1:5" ht="12.6">
      <c r="A285" t="s">
        <v>54</v>
      </c>
      <c r="E285" s="36" t="s">
        <v>48</v>
      </c>
    </row>
    <row r="286" spans="1:16" ht="12.6">
      <c r="A286" s="25" t="s">
        <v>46</v>
      </c>
      <c r="B286" s="29" t="s">
        <v>414</v>
      </c>
      <c r="C286" s="29" t="s">
        <v>415</v>
      </c>
      <c r="D286" s="25" t="s">
        <v>48</v>
      </c>
      <c r="E286" s="30" t="s">
        <v>416</v>
      </c>
      <c r="F286" s="31" t="s">
        <v>236</v>
      </c>
      <c r="G286" s="32">
        <v>1</v>
      </c>
      <c r="H286" s="33">
        <v>0</v>
      </c>
      <c r="I286" s="34">
        <f>ROUND(ROUND(H286,2)*ROUND(G286,3),2)</f>
      </c>
      <c r="O286">
        <f>(I286*21)/100</f>
      </c>
      <c r="P286" t="s">
        <v>23</v>
      </c>
    </row>
    <row r="287" spans="1:5" ht="12.6">
      <c r="A287" s="35" t="s">
        <v>51</v>
      </c>
      <c r="E287" s="36" t="s">
        <v>416</v>
      </c>
    </row>
    <row r="288" spans="1:5" ht="12.6">
      <c r="A288" s="37" t="s">
        <v>52</v>
      </c>
      <c r="E288" s="38" t="s">
        <v>48</v>
      </c>
    </row>
    <row r="289" spans="1:5" ht="12.6">
      <c r="A289" t="s">
        <v>54</v>
      </c>
      <c r="E289" s="36" t="s">
        <v>48</v>
      </c>
    </row>
    <row r="290" spans="1:16" ht="12.6">
      <c r="A290" s="25" t="s">
        <v>46</v>
      </c>
      <c r="B290" s="29" t="s">
        <v>417</v>
      </c>
      <c r="C290" s="29" t="s">
        <v>418</v>
      </c>
      <c r="D290" s="25" t="s">
        <v>48</v>
      </c>
      <c r="E290" s="30" t="s">
        <v>419</v>
      </c>
      <c r="F290" s="31" t="s">
        <v>236</v>
      </c>
      <c r="G290" s="32">
        <v>1</v>
      </c>
      <c r="H290" s="33">
        <v>0</v>
      </c>
      <c r="I290" s="34">
        <f>ROUND(ROUND(H290,2)*ROUND(G290,3),2)</f>
      </c>
      <c r="O290">
        <f>(I290*21)/100</f>
      </c>
      <c r="P290" t="s">
        <v>23</v>
      </c>
    </row>
    <row r="291" spans="1:5" ht="12.6">
      <c r="A291" s="35" t="s">
        <v>51</v>
      </c>
      <c r="E291" s="36" t="s">
        <v>419</v>
      </c>
    </row>
    <row r="292" spans="1:5" ht="12.6">
      <c r="A292" s="37" t="s">
        <v>52</v>
      </c>
      <c r="E292" s="38" t="s">
        <v>48</v>
      </c>
    </row>
    <row r="293" spans="1:5" ht="12.6">
      <c r="A293" t="s">
        <v>54</v>
      </c>
      <c r="E293" s="36" t="s">
        <v>48</v>
      </c>
    </row>
    <row r="294" spans="1:16" ht="12.6">
      <c r="A294" s="25" t="s">
        <v>46</v>
      </c>
      <c r="B294" s="29" t="s">
        <v>420</v>
      </c>
      <c r="C294" s="29" t="s">
        <v>421</v>
      </c>
      <c r="D294" s="25" t="s">
        <v>48</v>
      </c>
      <c r="E294" s="30" t="s">
        <v>422</v>
      </c>
      <c r="F294" s="31" t="s">
        <v>236</v>
      </c>
      <c r="G294" s="32">
        <v>1</v>
      </c>
      <c r="H294" s="33">
        <v>0</v>
      </c>
      <c r="I294" s="34">
        <f>ROUND(ROUND(H294,2)*ROUND(G294,3),2)</f>
      </c>
      <c r="O294">
        <f>(I294*21)/100</f>
      </c>
      <c r="P294" t="s">
        <v>23</v>
      </c>
    </row>
    <row r="295" spans="1:5" ht="12.6">
      <c r="A295" s="35" t="s">
        <v>51</v>
      </c>
      <c r="E295" s="36" t="s">
        <v>422</v>
      </c>
    </row>
    <row r="296" spans="1:5" ht="12.6">
      <c r="A296" s="37" t="s">
        <v>52</v>
      </c>
      <c r="E296" s="38" t="s">
        <v>48</v>
      </c>
    </row>
    <row r="297" spans="1:5" ht="12.6">
      <c r="A297" t="s">
        <v>54</v>
      </c>
      <c r="E297" s="36" t="s">
        <v>48</v>
      </c>
    </row>
    <row r="298" spans="1:16" ht="12.6">
      <c r="A298" s="25" t="s">
        <v>46</v>
      </c>
      <c r="B298" s="29" t="s">
        <v>423</v>
      </c>
      <c r="C298" s="29" t="s">
        <v>424</v>
      </c>
      <c r="D298" s="25" t="s">
        <v>48</v>
      </c>
      <c r="E298" s="30" t="s">
        <v>425</v>
      </c>
      <c r="F298" s="31" t="s">
        <v>236</v>
      </c>
      <c r="G298" s="32">
        <v>12</v>
      </c>
      <c r="H298" s="33">
        <v>0</v>
      </c>
      <c r="I298" s="34">
        <f>ROUND(ROUND(H298,2)*ROUND(G298,3),2)</f>
      </c>
      <c r="O298">
        <f>(I298*21)/100</f>
      </c>
      <c r="P298" t="s">
        <v>23</v>
      </c>
    </row>
    <row r="299" spans="1:5" ht="12.6">
      <c r="A299" s="35" t="s">
        <v>51</v>
      </c>
      <c r="E299" s="36" t="s">
        <v>425</v>
      </c>
    </row>
    <row r="300" spans="1:5" ht="12.6">
      <c r="A300" s="37" t="s">
        <v>52</v>
      </c>
      <c r="E300" s="38" t="s">
        <v>48</v>
      </c>
    </row>
    <row r="301" spans="1:5" ht="12.6">
      <c r="A301" t="s">
        <v>54</v>
      </c>
      <c r="E301" s="36" t="s">
        <v>48</v>
      </c>
    </row>
    <row r="302" spans="1:16" ht="12.6">
      <c r="A302" s="25" t="s">
        <v>46</v>
      </c>
      <c r="B302" s="29" t="s">
        <v>426</v>
      </c>
      <c r="C302" s="29" t="s">
        <v>427</v>
      </c>
      <c r="D302" s="25" t="s">
        <v>48</v>
      </c>
      <c r="E302" s="30" t="s">
        <v>428</v>
      </c>
      <c r="F302" s="31" t="s">
        <v>236</v>
      </c>
      <c r="G302" s="32">
        <v>1</v>
      </c>
      <c r="H302" s="33">
        <v>0</v>
      </c>
      <c r="I302" s="34">
        <f>ROUND(ROUND(H302,2)*ROUND(G302,3),2)</f>
      </c>
      <c r="O302">
        <f>(I302*21)/100</f>
      </c>
      <c r="P302" t="s">
        <v>23</v>
      </c>
    </row>
    <row r="303" spans="1:5" ht="12.6">
      <c r="A303" s="35" t="s">
        <v>51</v>
      </c>
      <c r="E303" s="36" t="s">
        <v>428</v>
      </c>
    </row>
    <row r="304" spans="1:5" ht="12.6">
      <c r="A304" s="37" t="s">
        <v>52</v>
      </c>
      <c r="E304" s="38" t="s">
        <v>48</v>
      </c>
    </row>
    <row r="305" spans="1:5" ht="12.6">
      <c r="A305" t="s">
        <v>54</v>
      </c>
      <c r="E305" s="36" t="s">
        <v>48</v>
      </c>
    </row>
    <row r="306" spans="1:16" ht="12.6">
      <c r="A306" s="25" t="s">
        <v>46</v>
      </c>
      <c r="B306" s="29" t="s">
        <v>429</v>
      </c>
      <c r="C306" s="29" t="s">
        <v>430</v>
      </c>
      <c r="D306" s="25" t="s">
        <v>48</v>
      </c>
      <c r="E306" s="30" t="s">
        <v>260</v>
      </c>
      <c r="F306" s="31" t="s">
        <v>236</v>
      </c>
      <c r="G306" s="32">
        <v>2</v>
      </c>
      <c r="H306" s="33">
        <v>0</v>
      </c>
      <c r="I306" s="34">
        <f>ROUND(ROUND(H306,2)*ROUND(G306,3),2)</f>
      </c>
      <c r="O306">
        <f>(I306*21)/100</f>
      </c>
      <c r="P306" t="s">
        <v>23</v>
      </c>
    </row>
    <row r="307" spans="1:5" ht="12.6">
      <c r="A307" s="35" t="s">
        <v>51</v>
      </c>
      <c r="E307" s="36" t="s">
        <v>260</v>
      </c>
    </row>
    <row r="308" spans="1:5" ht="12.6">
      <c r="A308" s="37" t="s">
        <v>52</v>
      </c>
      <c r="E308" s="38" t="s">
        <v>48</v>
      </c>
    </row>
    <row r="309" spans="1:5" ht="12.6">
      <c r="A309" t="s">
        <v>54</v>
      </c>
      <c r="E309" s="36" t="s">
        <v>48</v>
      </c>
    </row>
    <row r="310" spans="1:16" ht="12.6">
      <c r="A310" s="25" t="s">
        <v>46</v>
      </c>
      <c r="B310" s="29" t="s">
        <v>431</v>
      </c>
      <c r="C310" s="29" t="s">
        <v>432</v>
      </c>
      <c r="D310" s="25" t="s">
        <v>48</v>
      </c>
      <c r="E310" s="30" t="s">
        <v>433</v>
      </c>
      <c r="F310" s="31" t="s">
        <v>236</v>
      </c>
      <c r="G310" s="32">
        <v>2</v>
      </c>
      <c r="H310" s="33">
        <v>0</v>
      </c>
      <c r="I310" s="34">
        <f>ROUND(ROUND(H310,2)*ROUND(G310,3),2)</f>
      </c>
      <c r="O310">
        <f>(I310*21)/100</f>
      </c>
      <c r="P310" t="s">
        <v>23</v>
      </c>
    </row>
    <row r="311" spans="1:5" ht="12.6">
      <c r="A311" s="35" t="s">
        <v>51</v>
      </c>
      <c r="E311" s="36" t="s">
        <v>433</v>
      </c>
    </row>
    <row r="312" spans="1:5" ht="12.6">
      <c r="A312" s="37" t="s">
        <v>52</v>
      </c>
      <c r="E312" s="38" t="s">
        <v>48</v>
      </c>
    </row>
    <row r="313" spans="1:5" ht="12.6">
      <c r="A313" t="s">
        <v>54</v>
      </c>
      <c r="E313" s="36" t="s">
        <v>48</v>
      </c>
    </row>
    <row r="314" spans="1:16" ht="12.6">
      <c r="A314" s="25" t="s">
        <v>46</v>
      </c>
      <c r="B314" s="29" t="s">
        <v>434</v>
      </c>
      <c r="C314" s="29" t="s">
        <v>435</v>
      </c>
      <c r="D314" s="25" t="s">
        <v>48</v>
      </c>
      <c r="E314" s="30" t="s">
        <v>436</v>
      </c>
      <c r="F314" s="31" t="s">
        <v>236</v>
      </c>
      <c r="G314" s="32">
        <v>1</v>
      </c>
      <c r="H314" s="33">
        <v>0</v>
      </c>
      <c r="I314" s="34">
        <f>ROUND(ROUND(H314,2)*ROUND(G314,3),2)</f>
      </c>
      <c r="O314">
        <f>(I314*21)/100</f>
      </c>
      <c r="P314" t="s">
        <v>23</v>
      </c>
    </row>
    <row r="315" spans="1:5" ht="12.6">
      <c r="A315" s="35" t="s">
        <v>51</v>
      </c>
      <c r="E315" s="36" t="s">
        <v>436</v>
      </c>
    </row>
    <row r="316" spans="1:5" ht="12.6">
      <c r="A316" s="37" t="s">
        <v>52</v>
      </c>
      <c r="E316" s="38" t="s">
        <v>48</v>
      </c>
    </row>
    <row r="317" spans="1:5" ht="12.6">
      <c r="A317" t="s">
        <v>54</v>
      </c>
      <c r="E317" s="36" t="s">
        <v>48</v>
      </c>
    </row>
    <row r="318" spans="1:16" ht="12.6">
      <c r="A318" s="25" t="s">
        <v>46</v>
      </c>
      <c r="B318" s="29" t="s">
        <v>437</v>
      </c>
      <c r="C318" s="29" t="s">
        <v>438</v>
      </c>
      <c r="D318" s="25" t="s">
        <v>48</v>
      </c>
      <c r="E318" s="30" t="s">
        <v>439</v>
      </c>
      <c r="F318" s="31" t="s">
        <v>236</v>
      </c>
      <c r="G318" s="32">
        <v>2</v>
      </c>
      <c r="H318" s="33">
        <v>0</v>
      </c>
      <c r="I318" s="34">
        <f>ROUND(ROUND(H318,2)*ROUND(G318,3),2)</f>
      </c>
      <c r="O318">
        <f>(I318*21)/100</f>
      </c>
      <c r="P318" t="s">
        <v>23</v>
      </c>
    </row>
    <row r="319" spans="1:5" ht="12.6">
      <c r="A319" s="35" t="s">
        <v>51</v>
      </c>
      <c r="E319" s="36" t="s">
        <v>439</v>
      </c>
    </row>
    <row r="320" spans="1:5" ht="12.6">
      <c r="A320" s="37" t="s">
        <v>52</v>
      </c>
      <c r="E320" s="38" t="s">
        <v>48</v>
      </c>
    </row>
    <row r="321" spans="1:5" ht="12.6">
      <c r="A321" t="s">
        <v>54</v>
      </c>
      <c r="E321" s="36" t="s">
        <v>48</v>
      </c>
    </row>
    <row r="322" spans="1:16" ht="12.6">
      <c r="A322" s="25" t="s">
        <v>46</v>
      </c>
      <c r="B322" s="29" t="s">
        <v>440</v>
      </c>
      <c r="C322" s="29" t="s">
        <v>441</v>
      </c>
      <c r="D322" s="25" t="s">
        <v>48</v>
      </c>
      <c r="E322" s="30" t="s">
        <v>442</v>
      </c>
      <c r="F322" s="31" t="s">
        <v>236</v>
      </c>
      <c r="G322" s="32">
        <v>1</v>
      </c>
      <c r="H322" s="33">
        <v>0</v>
      </c>
      <c r="I322" s="34">
        <f>ROUND(ROUND(H322,2)*ROUND(G322,3),2)</f>
      </c>
      <c r="O322">
        <f>(I322*21)/100</f>
      </c>
      <c r="P322" t="s">
        <v>23</v>
      </c>
    </row>
    <row r="323" spans="1:5" ht="12.6">
      <c r="A323" s="35" t="s">
        <v>51</v>
      </c>
      <c r="E323" s="36" t="s">
        <v>442</v>
      </c>
    </row>
    <row r="324" spans="1:5" ht="12.6">
      <c r="A324" s="37" t="s">
        <v>52</v>
      </c>
      <c r="E324" s="38" t="s">
        <v>48</v>
      </c>
    </row>
    <row r="325" spans="1:5" ht="12.6">
      <c r="A325" t="s">
        <v>54</v>
      </c>
      <c r="E325" s="36" t="s">
        <v>48</v>
      </c>
    </row>
    <row r="326" spans="1:16" ht="12.6">
      <c r="A326" s="25" t="s">
        <v>46</v>
      </c>
      <c r="B326" s="29" t="s">
        <v>443</v>
      </c>
      <c r="C326" s="29" t="s">
        <v>444</v>
      </c>
      <c r="D326" s="25" t="s">
        <v>48</v>
      </c>
      <c r="E326" s="30" t="s">
        <v>445</v>
      </c>
      <c r="F326" s="31" t="s">
        <v>236</v>
      </c>
      <c r="G326" s="32">
        <v>2</v>
      </c>
      <c r="H326" s="33">
        <v>0</v>
      </c>
      <c r="I326" s="34">
        <f>ROUND(ROUND(H326,2)*ROUND(G326,3),2)</f>
      </c>
      <c r="O326">
        <f>(I326*21)/100</f>
      </c>
      <c r="P326" t="s">
        <v>23</v>
      </c>
    </row>
    <row r="327" spans="1:5" ht="12.6">
      <c r="A327" s="35" t="s">
        <v>51</v>
      </c>
      <c r="E327" s="36" t="s">
        <v>445</v>
      </c>
    </row>
    <row r="328" spans="1:5" ht="12.6">
      <c r="A328" s="37" t="s">
        <v>52</v>
      </c>
      <c r="E328" s="38" t="s">
        <v>48</v>
      </c>
    </row>
    <row r="329" spans="1:5" ht="12.6">
      <c r="A329" t="s">
        <v>54</v>
      </c>
      <c r="E329" s="36" t="s">
        <v>48</v>
      </c>
    </row>
    <row r="330" spans="1:16" ht="12.6">
      <c r="A330" s="25" t="s">
        <v>46</v>
      </c>
      <c r="B330" s="29" t="s">
        <v>446</v>
      </c>
      <c r="C330" s="29" t="s">
        <v>447</v>
      </c>
      <c r="D330" s="25" t="s">
        <v>48</v>
      </c>
      <c r="E330" s="30" t="s">
        <v>448</v>
      </c>
      <c r="F330" s="31" t="s">
        <v>236</v>
      </c>
      <c r="G330" s="32">
        <v>8</v>
      </c>
      <c r="H330" s="33">
        <v>0</v>
      </c>
      <c r="I330" s="34">
        <f>ROUND(ROUND(H330,2)*ROUND(G330,3),2)</f>
      </c>
      <c r="O330">
        <f>(I330*21)/100</f>
      </c>
      <c r="P330" t="s">
        <v>23</v>
      </c>
    </row>
    <row r="331" spans="1:5" ht="12.6">
      <c r="A331" s="35" t="s">
        <v>51</v>
      </c>
      <c r="E331" s="36" t="s">
        <v>448</v>
      </c>
    </row>
    <row r="332" spans="1:5" ht="12.6">
      <c r="A332" s="37" t="s">
        <v>52</v>
      </c>
      <c r="E332" s="38" t="s">
        <v>48</v>
      </c>
    </row>
    <row r="333" spans="1:5" ht="12.6">
      <c r="A333" t="s">
        <v>54</v>
      </c>
      <c r="E333" s="36" t="s">
        <v>48</v>
      </c>
    </row>
    <row r="334" spans="1:16" ht="12.6">
      <c r="A334" s="25" t="s">
        <v>46</v>
      </c>
      <c r="B334" s="29" t="s">
        <v>449</v>
      </c>
      <c r="C334" s="29" t="s">
        <v>450</v>
      </c>
      <c r="D334" s="25" t="s">
        <v>48</v>
      </c>
      <c r="E334" s="30" t="s">
        <v>451</v>
      </c>
      <c r="F334" s="31" t="s">
        <v>236</v>
      </c>
      <c r="G334" s="32">
        <v>3</v>
      </c>
      <c r="H334" s="33">
        <v>0</v>
      </c>
      <c r="I334" s="34">
        <f>ROUND(ROUND(H334,2)*ROUND(G334,3),2)</f>
      </c>
      <c r="O334">
        <f>(I334*21)/100</f>
      </c>
      <c r="P334" t="s">
        <v>23</v>
      </c>
    </row>
    <row r="335" spans="1:5" ht="12.6">
      <c r="A335" s="35" t="s">
        <v>51</v>
      </c>
      <c r="E335" s="36" t="s">
        <v>451</v>
      </c>
    </row>
    <row r="336" spans="1:5" ht="12.6">
      <c r="A336" s="37" t="s">
        <v>52</v>
      </c>
      <c r="E336" s="38" t="s">
        <v>48</v>
      </c>
    </row>
    <row r="337" spans="1:5" ht="12.6">
      <c r="A337" t="s">
        <v>54</v>
      </c>
      <c r="E337" s="36" t="s">
        <v>48</v>
      </c>
    </row>
    <row r="338" spans="1:16" ht="12.6">
      <c r="A338" s="25" t="s">
        <v>46</v>
      </c>
      <c r="B338" s="29" t="s">
        <v>452</v>
      </c>
      <c r="C338" s="29" t="s">
        <v>453</v>
      </c>
      <c r="D338" s="25" t="s">
        <v>48</v>
      </c>
      <c r="E338" s="30" t="s">
        <v>454</v>
      </c>
      <c r="F338" s="31" t="s">
        <v>236</v>
      </c>
      <c r="G338" s="32">
        <v>3</v>
      </c>
      <c r="H338" s="33">
        <v>0</v>
      </c>
      <c r="I338" s="34">
        <f>ROUND(ROUND(H338,2)*ROUND(G338,3),2)</f>
      </c>
      <c r="O338">
        <f>(I338*21)/100</f>
      </c>
      <c r="P338" t="s">
        <v>23</v>
      </c>
    </row>
    <row r="339" spans="1:5" ht="12.6">
      <c r="A339" s="35" t="s">
        <v>51</v>
      </c>
      <c r="E339" s="36" t="s">
        <v>454</v>
      </c>
    </row>
    <row r="340" spans="1:5" ht="12.6">
      <c r="A340" s="37" t="s">
        <v>52</v>
      </c>
      <c r="E340" s="38" t="s">
        <v>48</v>
      </c>
    </row>
    <row r="341" spans="1:5" ht="12.6">
      <c r="A341" t="s">
        <v>54</v>
      </c>
      <c r="E341" s="36" t="s">
        <v>48</v>
      </c>
    </row>
    <row r="342" spans="1:16" ht="12.6">
      <c r="A342" s="25" t="s">
        <v>46</v>
      </c>
      <c r="B342" s="29" t="s">
        <v>455</v>
      </c>
      <c r="C342" s="29" t="s">
        <v>456</v>
      </c>
      <c r="D342" s="25" t="s">
        <v>48</v>
      </c>
      <c r="E342" s="30" t="s">
        <v>457</v>
      </c>
      <c r="F342" s="31" t="s">
        <v>236</v>
      </c>
      <c r="G342" s="32">
        <v>6</v>
      </c>
      <c r="H342" s="33">
        <v>0</v>
      </c>
      <c r="I342" s="34">
        <f>ROUND(ROUND(H342,2)*ROUND(G342,3),2)</f>
      </c>
      <c r="O342">
        <f>(I342*21)/100</f>
      </c>
      <c r="P342" t="s">
        <v>23</v>
      </c>
    </row>
    <row r="343" spans="1:5" ht="12.6">
      <c r="A343" s="35" t="s">
        <v>51</v>
      </c>
      <c r="E343" s="36" t="s">
        <v>457</v>
      </c>
    </row>
    <row r="344" spans="1:5" ht="12.6">
      <c r="A344" s="37" t="s">
        <v>52</v>
      </c>
      <c r="E344" s="38" t="s">
        <v>48</v>
      </c>
    </row>
    <row r="345" spans="1:5" ht="12.6">
      <c r="A345" t="s">
        <v>54</v>
      </c>
      <c r="E345" s="36" t="s">
        <v>48</v>
      </c>
    </row>
    <row r="346" spans="1:16" ht="12.6">
      <c r="A346" s="25" t="s">
        <v>46</v>
      </c>
      <c r="B346" s="29" t="s">
        <v>458</v>
      </c>
      <c r="C346" s="29" t="s">
        <v>459</v>
      </c>
      <c r="D346" s="25" t="s">
        <v>48</v>
      </c>
      <c r="E346" s="30" t="s">
        <v>460</v>
      </c>
      <c r="F346" s="31" t="s">
        <v>236</v>
      </c>
      <c r="G346" s="32">
        <v>62</v>
      </c>
      <c r="H346" s="33">
        <v>0</v>
      </c>
      <c r="I346" s="34">
        <f>ROUND(ROUND(H346,2)*ROUND(G346,3),2)</f>
      </c>
      <c r="O346">
        <f>(I346*21)/100</f>
      </c>
      <c r="P346" t="s">
        <v>23</v>
      </c>
    </row>
    <row r="347" spans="1:5" ht="12.6">
      <c r="A347" s="35" t="s">
        <v>51</v>
      </c>
      <c r="E347" s="36" t="s">
        <v>460</v>
      </c>
    </row>
    <row r="348" spans="1:5" ht="12.6">
      <c r="A348" s="37" t="s">
        <v>52</v>
      </c>
      <c r="E348" s="38" t="s">
        <v>48</v>
      </c>
    </row>
    <row r="349" spans="1:5" ht="12.6">
      <c r="A349" t="s">
        <v>54</v>
      </c>
      <c r="E349" s="36" t="s">
        <v>48</v>
      </c>
    </row>
    <row r="350" spans="1:16" ht="12.6">
      <c r="A350" s="25" t="s">
        <v>46</v>
      </c>
      <c r="B350" s="29" t="s">
        <v>461</v>
      </c>
      <c r="C350" s="29" t="s">
        <v>462</v>
      </c>
      <c r="D350" s="25" t="s">
        <v>48</v>
      </c>
      <c r="E350" s="30" t="s">
        <v>463</v>
      </c>
      <c r="F350" s="31" t="s">
        <v>236</v>
      </c>
      <c r="G350" s="32">
        <v>16</v>
      </c>
      <c r="H350" s="33">
        <v>0</v>
      </c>
      <c r="I350" s="34">
        <f>ROUND(ROUND(H350,2)*ROUND(G350,3),2)</f>
      </c>
      <c r="O350">
        <f>(I350*21)/100</f>
      </c>
      <c r="P350" t="s">
        <v>23</v>
      </c>
    </row>
    <row r="351" spans="1:5" ht="12.6">
      <c r="A351" s="35" t="s">
        <v>51</v>
      </c>
      <c r="E351" s="36" t="s">
        <v>463</v>
      </c>
    </row>
    <row r="352" spans="1:5" ht="12.6">
      <c r="A352" s="37" t="s">
        <v>52</v>
      </c>
      <c r="E352" s="38" t="s">
        <v>48</v>
      </c>
    </row>
    <row r="353" spans="1:5" ht="12.6">
      <c r="A353" t="s">
        <v>54</v>
      </c>
      <c r="E353" s="36" t="s">
        <v>48</v>
      </c>
    </row>
    <row r="354" spans="1:16" ht="12.6">
      <c r="A354" s="25" t="s">
        <v>46</v>
      </c>
      <c r="B354" s="29" t="s">
        <v>464</v>
      </c>
      <c r="C354" s="29" t="s">
        <v>465</v>
      </c>
      <c r="D354" s="25" t="s">
        <v>48</v>
      </c>
      <c r="E354" s="30" t="s">
        <v>466</v>
      </c>
      <c r="F354" s="31" t="s">
        <v>236</v>
      </c>
      <c r="G354" s="32">
        <v>156</v>
      </c>
      <c r="H354" s="33">
        <v>0</v>
      </c>
      <c r="I354" s="34">
        <f>ROUND(ROUND(H354,2)*ROUND(G354,3),2)</f>
      </c>
      <c r="O354">
        <f>(I354*21)/100</f>
      </c>
      <c r="P354" t="s">
        <v>23</v>
      </c>
    </row>
    <row r="355" spans="1:5" ht="12.6">
      <c r="A355" s="35" t="s">
        <v>51</v>
      </c>
      <c r="E355" s="36" t="s">
        <v>466</v>
      </c>
    </row>
    <row r="356" spans="1:5" ht="12.6">
      <c r="A356" s="37" t="s">
        <v>52</v>
      </c>
      <c r="E356" s="38" t="s">
        <v>48</v>
      </c>
    </row>
    <row r="357" spans="1:5" ht="12.6">
      <c r="A357" t="s">
        <v>54</v>
      </c>
      <c r="E357" s="36" t="s">
        <v>48</v>
      </c>
    </row>
    <row r="358" spans="1:16" ht="12.6">
      <c r="A358" s="25" t="s">
        <v>46</v>
      </c>
      <c r="B358" s="29" t="s">
        <v>467</v>
      </c>
      <c r="C358" s="29" t="s">
        <v>468</v>
      </c>
      <c r="D358" s="25" t="s">
        <v>48</v>
      </c>
      <c r="E358" s="30" t="s">
        <v>469</v>
      </c>
      <c r="F358" s="31" t="s">
        <v>130</v>
      </c>
      <c r="G358" s="32">
        <v>312</v>
      </c>
      <c r="H358" s="33">
        <v>0</v>
      </c>
      <c r="I358" s="34">
        <f>ROUND(ROUND(H358,2)*ROUND(G358,3),2)</f>
      </c>
      <c r="O358">
        <f>(I358*21)/100</f>
      </c>
      <c r="P358" t="s">
        <v>23</v>
      </c>
    </row>
    <row r="359" spans="1:5" ht="12.6">
      <c r="A359" s="35" t="s">
        <v>51</v>
      </c>
      <c r="E359" s="36" t="s">
        <v>469</v>
      </c>
    </row>
    <row r="360" spans="1:5" ht="12.6">
      <c r="A360" s="37" t="s">
        <v>52</v>
      </c>
      <c r="E360" s="38" t="s">
        <v>48</v>
      </c>
    </row>
    <row r="361" spans="1:5" ht="12.6">
      <c r="A361" t="s">
        <v>54</v>
      </c>
      <c r="E361" s="36" t="s">
        <v>48</v>
      </c>
    </row>
    <row r="362" spans="1:16" ht="12.6">
      <c r="A362" s="25" t="s">
        <v>46</v>
      </c>
      <c r="B362" s="29" t="s">
        <v>470</v>
      </c>
      <c r="C362" s="29" t="s">
        <v>471</v>
      </c>
      <c r="D362" s="25" t="s">
        <v>48</v>
      </c>
      <c r="E362" s="30" t="s">
        <v>282</v>
      </c>
      <c r="F362" s="31" t="s">
        <v>236</v>
      </c>
      <c r="G362" s="32">
        <v>17</v>
      </c>
      <c r="H362" s="33">
        <v>0</v>
      </c>
      <c r="I362" s="34">
        <f>ROUND(ROUND(H362,2)*ROUND(G362,3),2)</f>
      </c>
      <c r="O362">
        <f>(I362*21)/100</f>
      </c>
      <c r="P362" t="s">
        <v>23</v>
      </c>
    </row>
    <row r="363" spans="1:5" ht="12.6">
      <c r="A363" s="35" t="s">
        <v>51</v>
      </c>
      <c r="E363" s="36" t="s">
        <v>282</v>
      </c>
    </row>
    <row r="364" spans="1:5" ht="12.6">
      <c r="A364" s="37" t="s">
        <v>52</v>
      </c>
      <c r="E364" s="38" t="s">
        <v>48</v>
      </c>
    </row>
    <row r="365" spans="1:5" ht="12.6">
      <c r="A365" t="s">
        <v>54</v>
      </c>
      <c r="E365" s="36" t="s">
        <v>48</v>
      </c>
    </row>
    <row r="366" spans="1:16" ht="12.6">
      <c r="A366" s="25" t="s">
        <v>46</v>
      </c>
      <c r="B366" s="29" t="s">
        <v>472</v>
      </c>
      <c r="C366" s="29" t="s">
        <v>473</v>
      </c>
      <c r="D366" s="25" t="s">
        <v>48</v>
      </c>
      <c r="E366" s="30" t="s">
        <v>474</v>
      </c>
      <c r="F366" s="31" t="s">
        <v>130</v>
      </c>
      <c r="G366" s="32">
        <v>536</v>
      </c>
      <c r="H366" s="33">
        <v>0</v>
      </c>
      <c r="I366" s="34">
        <f>ROUND(ROUND(H366,2)*ROUND(G366,3),2)</f>
      </c>
      <c r="O366">
        <f>(I366*21)/100</f>
      </c>
      <c r="P366" t="s">
        <v>23</v>
      </c>
    </row>
    <row r="367" spans="1:5" ht="12.6">
      <c r="A367" s="35" t="s">
        <v>51</v>
      </c>
      <c r="E367" s="36" t="s">
        <v>474</v>
      </c>
    </row>
    <row r="368" spans="1:5" ht="12.6">
      <c r="A368" s="37" t="s">
        <v>52</v>
      </c>
      <c r="E368" s="38" t="s">
        <v>48</v>
      </c>
    </row>
    <row r="369" spans="1:5" ht="12.6">
      <c r="A369" t="s">
        <v>54</v>
      </c>
      <c r="E369" s="36" t="s">
        <v>48</v>
      </c>
    </row>
    <row r="370" spans="1:16" ht="12.6">
      <c r="A370" s="25" t="s">
        <v>46</v>
      </c>
      <c r="B370" s="29" t="s">
        <v>475</v>
      </c>
      <c r="C370" s="29" t="s">
        <v>476</v>
      </c>
      <c r="D370" s="25" t="s">
        <v>48</v>
      </c>
      <c r="E370" s="30" t="s">
        <v>477</v>
      </c>
      <c r="F370" s="31" t="s">
        <v>130</v>
      </c>
      <c r="G370" s="32">
        <v>391</v>
      </c>
      <c r="H370" s="33">
        <v>0</v>
      </c>
      <c r="I370" s="34">
        <f>ROUND(ROUND(H370,2)*ROUND(G370,3),2)</f>
      </c>
      <c r="O370">
        <f>(I370*21)/100</f>
      </c>
      <c r="P370" t="s">
        <v>23</v>
      </c>
    </row>
    <row r="371" spans="1:5" ht="12.6">
      <c r="A371" s="35" t="s">
        <v>51</v>
      </c>
      <c r="E371" s="36" t="s">
        <v>477</v>
      </c>
    </row>
    <row r="372" spans="1:5" ht="12.6">
      <c r="A372" s="37" t="s">
        <v>52</v>
      </c>
      <c r="E372" s="38" t="s">
        <v>48</v>
      </c>
    </row>
    <row r="373" spans="1:5" ht="12.6">
      <c r="A373" t="s">
        <v>54</v>
      </c>
      <c r="E373" s="36" t="s">
        <v>48</v>
      </c>
    </row>
    <row r="374" spans="1:16" ht="12.6">
      <c r="A374" s="25" t="s">
        <v>46</v>
      </c>
      <c r="B374" s="29" t="s">
        <v>478</v>
      </c>
      <c r="C374" s="29" t="s">
        <v>479</v>
      </c>
      <c r="D374" s="25" t="s">
        <v>48</v>
      </c>
      <c r="E374" s="30" t="s">
        <v>480</v>
      </c>
      <c r="F374" s="31" t="s">
        <v>130</v>
      </c>
      <c r="G374" s="32">
        <v>256</v>
      </c>
      <c r="H374" s="33">
        <v>0</v>
      </c>
      <c r="I374" s="34">
        <f>ROUND(ROUND(H374,2)*ROUND(G374,3),2)</f>
      </c>
      <c r="O374">
        <f>(I374*21)/100</f>
      </c>
      <c r="P374" t="s">
        <v>23</v>
      </c>
    </row>
    <row r="375" spans="1:5" ht="12.6">
      <c r="A375" s="35" t="s">
        <v>51</v>
      </c>
      <c r="E375" s="36" t="s">
        <v>480</v>
      </c>
    </row>
    <row r="376" spans="1:5" ht="12.6">
      <c r="A376" s="37" t="s">
        <v>52</v>
      </c>
      <c r="E376" s="38" t="s">
        <v>48</v>
      </c>
    </row>
    <row r="377" spans="1:5" ht="12.6">
      <c r="A377" t="s">
        <v>54</v>
      </c>
      <c r="E377" s="36" t="s">
        <v>48</v>
      </c>
    </row>
    <row r="378" spans="1:16" ht="12.6">
      <c r="A378" s="25" t="s">
        <v>46</v>
      </c>
      <c r="B378" s="29" t="s">
        <v>481</v>
      </c>
      <c r="C378" s="29" t="s">
        <v>482</v>
      </c>
      <c r="D378" s="25" t="s">
        <v>48</v>
      </c>
      <c r="E378" s="30" t="s">
        <v>483</v>
      </c>
      <c r="F378" s="31" t="s">
        <v>130</v>
      </c>
      <c r="G378" s="32">
        <v>263</v>
      </c>
      <c r="H378" s="33">
        <v>0</v>
      </c>
      <c r="I378" s="34">
        <f>ROUND(ROUND(H378,2)*ROUND(G378,3),2)</f>
      </c>
      <c r="O378">
        <f>(I378*21)/100</f>
      </c>
      <c r="P378" t="s">
        <v>23</v>
      </c>
    </row>
    <row r="379" spans="1:5" ht="12.6">
      <c r="A379" s="35" t="s">
        <v>51</v>
      </c>
      <c r="E379" s="36" t="s">
        <v>483</v>
      </c>
    </row>
    <row r="380" spans="1:5" ht="12.6">
      <c r="A380" s="37" t="s">
        <v>52</v>
      </c>
      <c r="E380" s="38" t="s">
        <v>48</v>
      </c>
    </row>
    <row r="381" spans="1:5" ht="12.6">
      <c r="A381" t="s">
        <v>54</v>
      </c>
      <c r="E381" s="36" t="s">
        <v>48</v>
      </c>
    </row>
    <row r="382" spans="1:16" ht="12.6">
      <c r="A382" s="25" t="s">
        <v>46</v>
      </c>
      <c r="B382" s="29" t="s">
        <v>484</v>
      </c>
      <c r="C382" s="29" t="s">
        <v>485</v>
      </c>
      <c r="D382" s="25" t="s">
        <v>48</v>
      </c>
      <c r="E382" s="30" t="s">
        <v>486</v>
      </c>
      <c r="F382" s="31" t="s">
        <v>130</v>
      </c>
      <c r="G382" s="32">
        <v>462</v>
      </c>
      <c r="H382" s="33">
        <v>0</v>
      </c>
      <c r="I382" s="34">
        <f>ROUND(ROUND(H382,2)*ROUND(G382,3),2)</f>
      </c>
      <c r="O382">
        <f>(I382*21)/100</f>
      </c>
      <c r="P382" t="s">
        <v>23</v>
      </c>
    </row>
    <row r="383" spans="1:5" ht="12.6">
      <c r="A383" s="35" t="s">
        <v>51</v>
      </c>
      <c r="E383" s="36" t="s">
        <v>486</v>
      </c>
    </row>
    <row r="384" spans="1:5" ht="12.6">
      <c r="A384" s="37" t="s">
        <v>52</v>
      </c>
      <c r="E384" s="38" t="s">
        <v>48</v>
      </c>
    </row>
    <row r="385" spans="1:5" ht="12.6">
      <c r="A385" t="s">
        <v>54</v>
      </c>
      <c r="E385" s="36" t="s">
        <v>48</v>
      </c>
    </row>
    <row r="386" spans="1:16" ht="12.6">
      <c r="A386" s="25" t="s">
        <v>46</v>
      </c>
      <c r="B386" s="29" t="s">
        <v>487</v>
      </c>
      <c r="C386" s="29" t="s">
        <v>487</v>
      </c>
      <c r="D386" s="25" t="s">
        <v>48</v>
      </c>
      <c r="E386" s="30" t="s">
        <v>488</v>
      </c>
      <c r="F386" s="31" t="s">
        <v>236</v>
      </c>
      <c r="G386" s="32">
        <v>10</v>
      </c>
      <c r="H386" s="33">
        <v>0</v>
      </c>
      <c r="I386" s="34">
        <f>ROUND(ROUND(H386,2)*ROUND(G386,3),2)</f>
      </c>
      <c r="O386">
        <f>(I386*21)/100</f>
      </c>
      <c r="P386" t="s">
        <v>23</v>
      </c>
    </row>
    <row r="387" spans="1:5" ht="12.6">
      <c r="A387" s="35" t="s">
        <v>51</v>
      </c>
      <c r="E387" s="36" t="s">
        <v>488</v>
      </c>
    </row>
    <row r="388" spans="1:5" ht="12.6">
      <c r="A388" s="37" t="s">
        <v>52</v>
      </c>
      <c r="E388" s="38" t="s">
        <v>48</v>
      </c>
    </row>
    <row r="389" spans="1:5" ht="12.6">
      <c r="A389" t="s">
        <v>54</v>
      </c>
      <c r="E389" s="36" t="s">
        <v>48</v>
      </c>
    </row>
    <row r="390" spans="1:16" ht="12.6">
      <c r="A390" s="25" t="s">
        <v>46</v>
      </c>
      <c r="B390" s="29" t="s">
        <v>489</v>
      </c>
      <c r="C390" s="29" t="s">
        <v>489</v>
      </c>
      <c r="D390" s="25" t="s">
        <v>48</v>
      </c>
      <c r="E390" s="30" t="s">
        <v>490</v>
      </c>
      <c r="F390" s="31" t="s">
        <v>236</v>
      </c>
      <c r="G390" s="32">
        <v>2</v>
      </c>
      <c r="H390" s="33">
        <v>0</v>
      </c>
      <c r="I390" s="34">
        <f>ROUND(ROUND(H390,2)*ROUND(G390,3),2)</f>
      </c>
      <c r="O390">
        <f>(I390*21)/100</f>
      </c>
      <c r="P390" t="s">
        <v>23</v>
      </c>
    </row>
    <row r="391" spans="1:5" ht="12.6">
      <c r="A391" s="35" t="s">
        <v>51</v>
      </c>
      <c r="E391" s="36" t="s">
        <v>490</v>
      </c>
    </row>
    <row r="392" spans="1:5" ht="12.6">
      <c r="A392" s="37" t="s">
        <v>52</v>
      </c>
      <c r="E392" s="38" t="s">
        <v>48</v>
      </c>
    </row>
    <row r="393" spans="1:5" ht="12.6">
      <c r="A393" t="s">
        <v>54</v>
      </c>
      <c r="E393" s="36" t="s">
        <v>48</v>
      </c>
    </row>
    <row r="394" spans="1:16" ht="12.6">
      <c r="A394" s="25" t="s">
        <v>46</v>
      </c>
      <c r="B394" s="29" t="s">
        <v>491</v>
      </c>
      <c r="C394" s="29" t="s">
        <v>491</v>
      </c>
      <c r="D394" s="25" t="s">
        <v>48</v>
      </c>
      <c r="E394" s="30" t="s">
        <v>492</v>
      </c>
      <c r="F394" s="31" t="s">
        <v>236</v>
      </c>
      <c r="G394" s="32">
        <v>12</v>
      </c>
      <c r="H394" s="33">
        <v>0</v>
      </c>
      <c r="I394" s="34">
        <f>ROUND(ROUND(H394,2)*ROUND(G394,3),2)</f>
      </c>
      <c r="O394">
        <f>(I394*21)/100</f>
      </c>
      <c r="P394" t="s">
        <v>23</v>
      </c>
    </row>
    <row r="395" spans="1:5" ht="12.6">
      <c r="A395" s="35" t="s">
        <v>51</v>
      </c>
      <c r="E395" s="36" t="s">
        <v>492</v>
      </c>
    </row>
    <row r="396" spans="1:5" ht="12.6">
      <c r="A396" s="37" t="s">
        <v>52</v>
      </c>
      <c r="E396" s="38" t="s">
        <v>48</v>
      </c>
    </row>
    <row r="397" spans="1:5" ht="12.6">
      <c r="A397" t="s">
        <v>54</v>
      </c>
      <c r="E397" s="36" t="s">
        <v>48</v>
      </c>
    </row>
    <row r="398" spans="1:16" ht="12.6">
      <c r="A398" s="25" t="s">
        <v>46</v>
      </c>
      <c r="B398" s="29" t="s">
        <v>493</v>
      </c>
      <c r="C398" s="29" t="s">
        <v>493</v>
      </c>
      <c r="D398" s="25" t="s">
        <v>48</v>
      </c>
      <c r="E398" s="30" t="s">
        <v>494</v>
      </c>
      <c r="F398" s="31" t="s">
        <v>236</v>
      </c>
      <c r="G398" s="32">
        <v>3</v>
      </c>
      <c r="H398" s="33">
        <v>0</v>
      </c>
      <c r="I398" s="34">
        <f>ROUND(ROUND(H398,2)*ROUND(G398,3),2)</f>
      </c>
      <c r="O398">
        <f>(I398*21)/100</f>
      </c>
      <c r="P398" t="s">
        <v>23</v>
      </c>
    </row>
    <row r="399" spans="1:5" ht="12.6">
      <c r="A399" s="35" t="s">
        <v>51</v>
      </c>
      <c r="E399" s="36" t="s">
        <v>494</v>
      </c>
    </row>
    <row r="400" spans="1:5" ht="12.6">
      <c r="A400" s="37" t="s">
        <v>52</v>
      </c>
      <c r="E400" s="38" t="s">
        <v>48</v>
      </c>
    </row>
    <row r="401" spans="1:5" ht="12.6">
      <c r="A401" t="s">
        <v>54</v>
      </c>
      <c r="E401" s="36" t="s">
        <v>48</v>
      </c>
    </row>
    <row r="402" spans="1:16" ht="12.6">
      <c r="A402" s="25" t="s">
        <v>46</v>
      </c>
      <c r="B402" s="29" t="s">
        <v>495</v>
      </c>
      <c r="C402" s="29" t="s">
        <v>495</v>
      </c>
      <c r="D402" s="25" t="s">
        <v>48</v>
      </c>
      <c r="E402" s="30" t="s">
        <v>496</v>
      </c>
      <c r="F402" s="31" t="s">
        <v>236</v>
      </c>
      <c r="G402" s="32">
        <v>3</v>
      </c>
      <c r="H402" s="33">
        <v>0</v>
      </c>
      <c r="I402" s="34">
        <f>ROUND(ROUND(H402,2)*ROUND(G402,3),2)</f>
      </c>
      <c r="O402">
        <f>(I402*21)/100</f>
      </c>
      <c r="P402" t="s">
        <v>23</v>
      </c>
    </row>
    <row r="403" spans="1:5" ht="12.6">
      <c r="A403" s="35" t="s">
        <v>51</v>
      </c>
      <c r="E403" s="36" t="s">
        <v>496</v>
      </c>
    </row>
    <row r="404" spans="1:5" ht="12.6">
      <c r="A404" s="37" t="s">
        <v>52</v>
      </c>
      <c r="E404" s="38" t="s">
        <v>48</v>
      </c>
    </row>
    <row r="405" spans="1:5" ht="12.6">
      <c r="A405" t="s">
        <v>54</v>
      </c>
      <c r="E405" s="36" t="s">
        <v>48</v>
      </c>
    </row>
    <row r="406" spans="1:16" ht="12.6">
      <c r="A406" s="25" t="s">
        <v>46</v>
      </c>
      <c r="B406" s="29" t="s">
        <v>497</v>
      </c>
      <c r="C406" s="29" t="s">
        <v>497</v>
      </c>
      <c r="D406" s="25" t="s">
        <v>48</v>
      </c>
      <c r="E406" s="30" t="s">
        <v>498</v>
      </c>
      <c r="F406" s="31" t="s">
        <v>236</v>
      </c>
      <c r="G406" s="32">
        <v>5</v>
      </c>
      <c r="H406" s="33">
        <v>0</v>
      </c>
      <c r="I406" s="34">
        <f>ROUND(ROUND(H406,2)*ROUND(G406,3),2)</f>
      </c>
      <c r="O406">
        <f>(I406*21)/100</f>
      </c>
      <c r="P406" t="s">
        <v>23</v>
      </c>
    </row>
    <row r="407" spans="1:5" ht="12.6">
      <c r="A407" s="35" t="s">
        <v>51</v>
      </c>
      <c r="E407" s="36" t="s">
        <v>498</v>
      </c>
    </row>
    <row r="408" spans="1:5" ht="12.6">
      <c r="A408" s="37" t="s">
        <v>52</v>
      </c>
      <c r="E408" s="38" t="s">
        <v>48</v>
      </c>
    </row>
    <row r="409" spans="1:5" ht="12.6">
      <c r="A409" t="s">
        <v>54</v>
      </c>
      <c r="E409" s="36" t="s">
        <v>48</v>
      </c>
    </row>
    <row r="410" spans="1:16" ht="12.6">
      <c r="A410" s="25" t="s">
        <v>46</v>
      </c>
      <c r="B410" s="29" t="s">
        <v>499</v>
      </c>
      <c r="C410" s="29" t="s">
        <v>499</v>
      </c>
      <c r="D410" s="25" t="s">
        <v>48</v>
      </c>
      <c r="E410" s="30" t="s">
        <v>310</v>
      </c>
      <c r="F410" s="31" t="s">
        <v>236</v>
      </c>
      <c r="G410" s="32">
        <v>5</v>
      </c>
      <c r="H410" s="33">
        <v>0</v>
      </c>
      <c r="I410" s="34">
        <f>ROUND(ROUND(H410,2)*ROUND(G410,3),2)</f>
      </c>
      <c r="O410">
        <f>(I410*21)/100</f>
      </c>
      <c r="P410" t="s">
        <v>23</v>
      </c>
    </row>
    <row r="411" spans="1:5" ht="12.6">
      <c r="A411" s="35" t="s">
        <v>51</v>
      </c>
      <c r="E411" s="36" t="s">
        <v>310</v>
      </c>
    </row>
    <row r="412" spans="1:5" ht="12.6">
      <c r="A412" s="37" t="s">
        <v>52</v>
      </c>
      <c r="E412" s="38" t="s">
        <v>48</v>
      </c>
    </row>
    <row r="413" spans="1:5" ht="12.6">
      <c r="A413" t="s">
        <v>54</v>
      </c>
      <c r="E413" s="36" t="s">
        <v>48</v>
      </c>
    </row>
    <row r="414" spans="1:16" ht="12.6">
      <c r="A414" s="25" t="s">
        <v>46</v>
      </c>
      <c r="B414" s="29" t="s">
        <v>500</v>
      </c>
      <c r="C414" s="29" t="s">
        <v>500</v>
      </c>
      <c r="D414" s="25" t="s">
        <v>48</v>
      </c>
      <c r="E414" s="30" t="s">
        <v>313</v>
      </c>
      <c r="F414" s="31" t="s">
        <v>236</v>
      </c>
      <c r="G414" s="32">
        <v>2</v>
      </c>
      <c r="H414" s="33">
        <v>0</v>
      </c>
      <c r="I414" s="34">
        <f>ROUND(ROUND(H414,2)*ROUND(G414,3),2)</f>
      </c>
      <c r="O414">
        <f>(I414*21)/100</f>
      </c>
      <c r="P414" t="s">
        <v>23</v>
      </c>
    </row>
    <row r="415" spans="1:5" ht="12.6">
      <c r="A415" s="35" t="s">
        <v>51</v>
      </c>
      <c r="E415" s="36" t="s">
        <v>313</v>
      </c>
    </row>
    <row r="416" spans="1:5" ht="12.6">
      <c r="A416" s="37" t="s">
        <v>52</v>
      </c>
      <c r="E416" s="38" t="s">
        <v>48</v>
      </c>
    </row>
    <row r="417" spans="1:5" ht="12.6">
      <c r="A417" t="s">
        <v>54</v>
      </c>
      <c r="E417" s="36" t="s">
        <v>48</v>
      </c>
    </row>
    <row r="418" spans="1:16" ht="12.6">
      <c r="A418" s="25" t="s">
        <v>46</v>
      </c>
      <c r="B418" s="29" t="s">
        <v>501</v>
      </c>
      <c r="C418" s="29" t="s">
        <v>501</v>
      </c>
      <c r="D418" s="25" t="s">
        <v>48</v>
      </c>
      <c r="E418" s="30" t="s">
        <v>328</v>
      </c>
      <c r="F418" s="31" t="s">
        <v>236</v>
      </c>
      <c r="G418" s="32">
        <v>5</v>
      </c>
      <c r="H418" s="33">
        <v>0</v>
      </c>
      <c r="I418" s="34">
        <f>ROUND(ROUND(H418,2)*ROUND(G418,3),2)</f>
      </c>
      <c r="O418">
        <f>(I418*21)/100</f>
      </c>
      <c r="P418" t="s">
        <v>23</v>
      </c>
    </row>
    <row r="419" spans="1:5" ht="12.6">
      <c r="A419" s="35" t="s">
        <v>51</v>
      </c>
      <c r="E419" s="36" t="s">
        <v>328</v>
      </c>
    </row>
    <row r="420" spans="1:5" ht="12.6">
      <c r="A420" s="37" t="s">
        <v>52</v>
      </c>
      <c r="E420" s="38" t="s">
        <v>48</v>
      </c>
    </row>
    <row r="421" spans="1:5" ht="12.6">
      <c r="A421" t="s">
        <v>54</v>
      </c>
      <c r="E421" s="36" t="s">
        <v>48</v>
      </c>
    </row>
    <row r="422" spans="1:16" ht="12.6">
      <c r="A422" s="25" t="s">
        <v>46</v>
      </c>
      <c r="B422" s="29" t="s">
        <v>502</v>
      </c>
      <c r="C422" s="29" t="s">
        <v>502</v>
      </c>
      <c r="D422" s="25" t="s">
        <v>48</v>
      </c>
      <c r="E422" s="30" t="s">
        <v>282</v>
      </c>
      <c r="F422" s="31" t="s">
        <v>236</v>
      </c>
      <c r="G422" s="32">
        <v>17</v>
      </c>
      <c r="H422" s="33">
        <v>0</v>
      </c>
      <c r="I422" s="34">
        <f>ROUND(ROUND(H422,2)*ROUND(G422,3),2)</f>
      </c>
      <c r="O422">
        <f>(I422*21)/100</f>
      </c>
      <c r="P422" t="s">
        <v>23</v>
      </c>
    </row>
    <row r="423" spans="1:5" ht="12.6">
      <c r="A423" s="35" t="s">
        <v>51</v>
      </c>
      <c r="E423" s="36" t="s">
        <v>282</v>
      </c>
    </row>
    <row r="424" spans="1:5" ht="12.6">
      <c r="A424" s="37" t="s">
        <v>52</v>
      </c>
      <c r="E424" s="38" t="s">
        <v>48</v>
      </c>
    </row>
    <row r="425" spans="1:5" ht="12.6">
      <c r="A425" t="s">
        <v>54</v>
      </c>
      <c r="E425" s="36" t="s">
        <v>48</v>
      </c>
    </row>
    <row r="426" spans="1:16" ht="12.6">
      <c r="A426" s="25" t="s">
        <v>46</v>
      </c>
      <c r="B426" s="29" t="s">
        <v>503</v>
      </c>
      <c r="C426" s="29" t="s">
        <v>503</v>
      </c>
      <c r="D426" s="25" t="s">
        <v>48</v>
      </c>
      <c r="E426" s="30" t="s">
        <v>331</v>
      </c>
      <c r="F426" s="31" t="s">
        <v>236</v>
      </c>
      <c r="G426" s="32">
        <v>5</v>
      </c>
      <c r="H426" s="33">
        <v>0</v>
      </c>
      <c r="I426" s="34">
        <f>ROUND(ROUND(H426,2)*ROUND(G426,3),2)</f>
      </c>
      <c r="O426">
        <f>(I426*21)/100</f>
      </c>
      <c r="P426" t="s">
        <v>23</v>
      </c>
    </row>
    <row r="427" spans="1:5" ht="12.6">
      <c r="A427" s="35" t="s">
        <v>51</v>
      </c>
      <c r="E427" s="36" t="s">
        <v>331</v>
      </c>
    </row>
    <row r="428" spans="1:5" ht="12.6">
      <c r="A428" s="37" t="s">
        <v>52</v>
      </c>
      <c r="E428" s="38" t="s">
        <v>48</v>
      </c>
    </row>
    <row r="429" spans="1:5" ht="12.6">
      <c r="A429" t="s">
        <v>54</v>
      </c>
      <c r="E429" s="36" t="s">
        <v>48</v>
      </c>
    </row>
    <row r="430" spans="1:16" ht="12.6">
      <c r="A430" s="25" t="s">
        <v>46</v>
      </c>
      <c r="B430" s="29" t="s">
        <v>504</v>
      </c>
      <c r="C430" s="29" t="s">
        <v>504</v>
      </c>
      <c r="D430" s="25" t="s">
        <v>48</v>
      </c>
      <c r="E430" s="30" t="s">
        <v>505</v>
      </c>
      <c r="F430" s="31" t="s">
        <v>50</v>
      </c>
      <c r="G430" s="32">
        <v>1</v>
      </c>
      <c r="H430" s="33">
        <v>0</v>
      </c>
      <c r="I430" s="34">
        <f>ROUND(ROUND(H430,2)*ROUND(G430,3),2)</f>
      </c>
      <c r="O430">
        <f>(I430*21)/100</f>
      </c>
      <c r="P430" t="s">
        <v>23</v>
      </c>
    </row>
    <row r="431" spans="1:5" ht="12.6">
      <c r="A431" s="35" t="s">
        <v>51</v>
      </c>
      <c r="E431" s="36" t="s">
        <v>505</v>
      </c>
    </row>
    <row r="432" spans="1:5" ht="12.6">
      <c r="A432" s="37" t="s">
        <v>52</v>
      </c>
      <c r="E432" s="38" t="s">
        <v>48</v>
      </c>
    </row>
    <row r="433" spans="1:5" ht="12.6">
      <c r="A433" t="s">
        <v>54</v>
      </c>
      <c r="E433" s="36" t="s">
        <v>48</v>
      </c>
    </row>
    <row r="434" spans="1:18" ht="13.2" customHeight="1">
      <c r="A434" s="6" t="s">
        <v>43</v>
      </c>
      <c r="B434" s="6"/>
      <c r="C434" s="42" t="s">
        <v>506</v>
      </c>
      <c r="D434" s="6"/>
      <c r="E434" s="27" t="s">
        <v>507</v>
      </c>
      <c r="F434" s="6"/>
      <c r="G434" s="6"/>
      <c r="H434" s="6"/>
      <c r="I434" s="43">
        <f>0+Q434</f>
      </c>
      <c r="O434">
        <f>0+R434</f>
      </c>
      <c r="Q434">
        <f>0+I435+I439+I443+I447+I451+I455+I459+I463+I467+I471+I475+I479+I483+I487+I491+I495</f>
      </c>
      <c r="R434">
        <f>0+O435+O439+O443+O447+O451+O455+O459+O463+O467+O471+O475+O479+O483+O487+O491+O495</f>
      </c>
    </row>
    <row r="435" spans="1:16" ht="12.6">
      <c r="A435" s="25" t="s">
        <v>46</v>
      </c>
      <c r="B435" s="29" t="s">
        <v>508</v>
      </c>
      <c r="C435" s="29" t="s">
        <v>508</v>
      </c>
      <c r="D435" s="25" t="s">
        <v>48</v>
      </c>
      <c r="E435" s="30" t="s">
        <v>509</v>
      </c>
      <c r="F435" s="31" t="s">
        <v>236</v>
      </c>
      <c r="G435" s="32">
        <v>13</v>
      </c>
      <c r="H435" s="33">
        <v>0</v>
      </c>
      <c r="I435" s="34">
        <f>ROUND(ROUND(H435,2)*ROUND(G435,3),2)</f>
      </c>
      <c r="O435">
        <f>(I435*21)/100</f>
      </c>
      <c r="P435" t="s">
        <v>23</v>
      </c>
    </row>
    <row r="436" spans="1:5" ht="12.6">
      <c r="A436" s="35" t="s">
        <v>51</v>
      </c>
      <c r="E436" s="36" t="s">
        <v>509</v>
      </c>
    </row>
    <row r="437" spans="1:5" ht="12.6">
      <c r="A437" s="37" t="s">
        <v>52</v>
      </c>
      <c r="E437" s="38" t="s">
        <v>48</v>
      </c>
    </row>
    <row r="438" spans="1:5" ht="12.6">
      <c r="A438" t="s">
        <v>54</v>
      </c>
      <c r="E438" s="36" t="s">
        <v>48</v>
      </c>
    </row>
    <row r="439" spans="1:16" ht="12.6">
      <c r="A439" s="25" t="s">
        <v>46</v>
      </c>
      <c r="B439" s="29" t="s">
        <v>510</v>
      </c>
      <c r="C439" s="29" t="s">
        <v>510</v>
      </c>
      <c r="D439" s="25" t="s">
        <v>48</v>
      </c>
      <c r="E439" s="30" t="s">
        <v>511</v>
      </c>
      <c r="F439" s="31" t="s">
        <v>130</v>
      </c>
      <c r="G439" s="32">
        <v>761</v>
      </c>
      <c r="H439" s="33">
        <v>0</v>
      </c>
      <c r="I439" s="34">
        <f>ROUND(ROUND(H439,2)*ROUND(G439,3),2)</f>
      </c>
      <c r="O439">
        <f>(I439*21)/100</f>
      </c>
      <c r="P439" t="s">
        <v>23</v>
      </c>
    </row>
    <row r="440" spans="1:5" ht="12.6">
      <c r="A440" s="35" t="s">
        <v>51</v>
      </c>
      <c r="E440" s="36" t="s">
        <v>511</v>
      </c>
    </row>
    <row r="441" spans="1:5" ht="12.6">
      <c r="A441" s="37" t="s">
        <v>52</v>
      </c>
      <c r="E441" s="38" t="s">
        <v>48</v>
      </c>
    </row>
    <row r="442" spans="1:5" ht="12.6">
      <c r="A442" t="s">
        <v>54</v>
      </c>
      <c r="E442" s="36" t="s">
        <v>48</v>
      </c>
    </row>
    <row r="443" spans="1:16" ht="12.6">
      <c r="A443" s="25" t="s">
        <v>46</v>
      </c>
      <c r="B443" s="29" t="s">
        <v>512</v>
      </c>
      <c r="C443" s="29" t="s">
        <v>512</v>
      </c>
      <c r="D443" s="25" t="s">
        <v>48</v>
      </c>
      <c r="E443" s="30" t="s">
        <v>513</v>
      </c>
      <c r="F443" s="31" t="s">
        <v>236</v>
      </c>
      <c r="G443" s="32">
        <v>33</v>
      </c>
      <c r="H443" s="33">
        <v>0</v>
      </c>
      <c r="I443" s="34">
        <f>ROUND(ROUND(H443,2)*ROUND(G443,3),2)</f>
      </c>
      <c r="O443">
        <f>(I443*21)/100</f>
      </c>
      <c r="P443" t="s">
        <v>23</v>
      </c>
    </row>
    <row r="444" spans="1:5" ht="12.6">
      <c r="A444" s="35" t="s">
        <v>51</v>
      </c>
      <c r="E444" s="36" t="s">
        <v>513</v>
      </c>
    </row>
    <row r="445" spans="1:5" ht="12.6">
      <c r="A445" s="37" t="s">
        <v>52</v>
      </c>
      <c r="E445" s="38" t="s">
        <v>48</v>
      </c>
    </row>
    <row r="446" spans="1:5" ht="12.6">
      <c r="A446" t="s">
        <v>54</v>
      </c>
      <c r="E446" s="36" t="s">
        <v>48</v>
      </c>
    </row>
    <row r="447" spans="1:16" ht="12.6">
      <c r="A447" s="25" t="s">
        <v>46</v>
      </c>
      <c r="B447" s="29" t="s">
        <v>514</v>
      </c>
      <c r="C447" s="29" t="s">
        <v>514</v>
      </c>
      <c r="D447" s="25" t="s">
        <v>48</v>
      </c>
      <c r="E447" s="30" t="s">
        <v>515</v>
      </c>
      <c r="F447" s="31" t="s">
        <v>236</v>
      </c>
      <c r="G447" s="32">
        <v>11</v>
      </c>
      <c r="H447" s="33">
        <v>0</v>
      </c>
      <c r="I447" s="34">
        <f>ROUND(ROUND(H447,2)*ROUND(G447,3),2)</f>
      </c>
      <c r="O447">
        <f>(I447*21)/100</f>
      </c>
      <c r="P447" t="s">
        <v>23</v>
      </c>
    </row>
    <row r="448" spans="1:5" ht="12.6">
      <c r="A448" s="35" t="s">
        <v>51</v>
      </c>
      <c r="E448" s="36" t="s">
        <v>515</v>
      </c>
    </row>
    <row r="449" spans="1:5" ht="12.6">
      <c r="A449" s="37" t="s">
        <v>52</v>
      </c>
      <c r="E449" s="38" t="s">
        <v>48</v>
      </c>
    </row>
    <row r="450" spans="1:5" ht="12.6">
      <c r="A450" t="s">
        <v>54</v>
      </c>
      <c r="E450" s="36" t="s">
        <v>48</v>
      </c>
    </row>
    <row r="451" spans="1:16" ht="12.6">
      <c r="A451" s="25" t="s">
        <v>46</v>
      </c>
      <c r="B451" s="29" t="s">
        <v>516</v>
      </c>
      <c r="C451" s="29" t="s">
        <v>516</v>
      </c>
      <c r="D451" s="25" t="s">
        <v>48</v>
      </c>
      <c r="E451" s="30" t="s">
        <v>517</v>
      </c>
      <c r="F451" s="31" t="s">
        <v>236</v>
      </c>
      <c r="G451" s="32">
        <v>8</v>
      </c>
      <c r="H451" s="33">
        <v>0</v>
      </c>
      <c r="I451" s="34">
        <f>ROUND(ROUND(H451,2)*ROUND(G451,3),2)</f>
      </c>
      <c r="O451">
        <f>(I451*21)/100</f>
      </c>
      <c r="P451" t="s">
        <v>23</v>
      </c>
    </row>
    <row r="452" spans="1:5" ht="12.6">
      <c r="A452" s="35" t="s">
        <v>51</v>
      </c>
      <c r="E452" s="36" t="s">
        <v>517</v>
      </c>
    </row>
    <row r="453" spans="1:5" ht="12.6">
      <c r="A453" s="37" t="s">
        <v>52</v>
      </c>
      <c r="E453" s="38" t="s">
        <v>48</v>
      </c>
    </row>
    <row r="454" spans="1:5" ht="12.6">
      <c r="A454" t="s">
        <v>54</v>
      </c>
      <c r="E454" s="36" t="s">
        <v>48</v>
      </c>
    </row>
    <row r="455" spans="1:16" ht="12.6">
      <c r="A455" s="25" t="s">
        <v>46</v>
      </c>
      <c r="B455" s="29" t="s">
        <v>518</v>
      </c>
      <c r="C455" s="29" t="s">
        <v>518</v>
      </c>
      <c r="D455" s="25" t="s">
        <v>48</v>
      </c>
      <c r="E455" s="30" t="s">
        <v>519</v>
      </c>
      <c r="F455" s="31" t="s">
        <v>236</v>
      </c>
      <c r="G455" s="32">
        <v>13</v>
      </c>
      <c r="H455" s="33">
        <v>0</v>
      </c>
      <c r="I455" s="34">
        <f>ROUND(ROUND(H455,2)*ROUND(G455,3),2)</f>
      </c>
      <c r="O455">
        <f>(I455*21)/100</f>
      </c>
      <c r="P455" t="s">
        <v>23</v>
      </c>
    </row>
    <row r="456" spans="1:5" ht="12.6">
      <c r="A456" s="35" t="s">
        <v>51</v>
      </c>
      <c r="E456" s="36" t="s">
        <v>519</v>
      </c>
    </row>
    <row r="457" spans="1:5" ht="12.6">
      <c r="A457" s="37" t="s">
        <v>52</v>
      </c>
      <c r="E457" s="38" t="s">
        <v>48</v>
      </c>
    </row>
    <row r="458" spans="1:5" ht="12.6">
      <c r="A458" t="s">
        <v>54</v>
      </c>
      <c r="E458" s="36" t="s">
        <v>48</v>
      </c>
    </row>
    <row r="459" spans="1:16" ht="12.6">
      <c r="A459" s="25" t="s">
        <v>46</v>
      </c>
      <c r="B459" s="29" t="s">
        <v>520</v>
      </c>
      <c r="C459" s="29" t="s">
        <v>520</v>
      </c>
      <c r="D459" s="25" t="s">
        <v>48</v>
      </c>
      <c r="E459" s="30" t="s">
        <v>521</v>
      </c>
      <c r="F459" s="31" t="s">
        <v>236</v>
      </c>
      <c r="G459" s="32">
        <v>6</v>
      </c>
      <c r="H459" s="33">
        <v>0</v>
      </c>
      <c r="I459" s="34">
        <f>ROUND(ROUND(H459,2)*ROUND(G459,3),2)</f>
      </c>
      <c r="O459">
        <f>(I459*21)/100</f>
      </c>
      <c r="P459" t="s">
        <v>23</v>
      </c>
    </row>
    <row r="460" spans="1:5" ht="12.6">
      <c r="A460" s="35" t="s">
        <v>51</v>
      </c>
      <c r="E460" s="36" t="s">
        <v>521</v>
      </c>
    </row>
    <row r="461" spans="1:5" ht="12.6">
      <c r="A461" s="37" t="s">
        <v>52</v>
      </c>
      <c r="E461" s="38" t="s">
        <v>48</v>
      </c>
    </row>
    <row r="462" spans="1:5" ht="12.6">
      <c r="A462" t="s">
        <v>54</v>
      </c>
      <c r="E462" s="36" t="s">
        <v>48</v>
      </c>
    </row>
    <row r="463" spans="1:16" ht="12.6">
      <c r="A463" s="25" t="s">
        <v>46</v>
      </c>
      <c r="B463" s="29" t="s">
        <v>522</v>
      </c>
      <c r="C463" s="29" t="s">
        <v>522</v>
      </c>
      <c r="D463" s="25" t="s">
        <v>48</v>
      </c>
      <c r="E463" s="30" t="s">
        <v>523</v>
      </c>
      <c r="F463" s="31" t="s">
        <v>236</v>
      </c>
      <c r="G463" s="32">
        <v>1</v>
      </c>
      <c r="H463" s="33">
        <v>0</v>
      </c>
      <c r="I463" s="34">
        <f>ROUND(ROUND(H463,2)*ROUND(G463,3),2)</f>
      </c>
      <c r="O463">
        <f>(I463*21)/100</f>
      </c>
      <c r="P463" t="s">
        <v>23</v>
      </c>
    </row>
    <row r="464" spans="1:5" ht="12.6">
      <c r="A464" s="35" t="s">
        <v>51</v>
      </c>
      <c r="E464" s="36" t="s">
        <v>523</v>
      </c>
    </row>
    <row r="465" spans="1:5" ht="12.6">
      <c r="A465" s="37" t="s">
        <v>52</v>
      </c>
      <c r="E465" s="38" t="s">
        <v>48</v>
      </c>
    </row>
    <row r="466" spans="1:5" ht="12.6">
      <c r="A466" t="s">
        <v>54</v>
      </c>
      <c r="E466" s="36" t="s">
        <v>48</v>
      </c>
    </row>
    <row r="467" spans="1:16" ht="12.6">
      <c r="A467" s="25" t="s">
        <v>46</v>
      </c>
      <c r="B467" s="29" t="s">
        <v>524</v>
      </c>
      <c r="C467" s="29" t="s">
        <v>524</v>
      </c>
      <c r="D467" s="25" t="s">
        <v>48</v>
      </c>
      <c r="E467" s="30" t="s">
        <v>525</v>
      </c>
      <c r="F467" s="31" t="s">
        <v>236</v>
      </c>
      <c r="G467" s="32">
        <v>1</v>
      </c>
      <c r="H467" s="33">
        <v>0</v>
      </c>
      <c r="I467" s="34">
        <f>ROUND(ROUND(H467,2)*ROUND(G467,3),2)</f>
      </c>
      <c r="O467">
        <f>(I467*21)/100</f>
      </c>
      <c r="P467" t="s">
        <v>23</v>
      </c>
    </row>
    <row r="468" spans="1:5" ht="12.6">
      <c r="A468" s="35" t="s">
        <v>51</v>
      </c>
      <c r="E468" s="36" t="s">
        <v>525</v>
      </c>
    </row>
    <row r="469" spans="1:5" ht="12.6">
      <c r="A469" s="37" t="s">
        <v>52</v>
      </c>
      <c r="E469" s="38" t="s">
        <v>48</v>
      </c>
    </row>
    <row r="470" spans="1:5" ht="12.6">
      <c r="A470" t="s">
        <v>54</v>
      </c>
      <c r="E470" s="36" t="s">
        <v>48</v>
      </c>
    </row>
    <row r="471" spans="1:16" ht="12.6">
      <c r="A471" s="25" t="s">
        <v>46</v>
      </c>
      <c r="B471" s="29" t="s">
        <v>526</v>
      </c>
      <c r="C471" s="29" t="s">
        <v>526</v>
      </c>
      <c r="D471" s="25" t="s">
        <v>48</v>
      </c>
      <c r="E471" s="30" t="s">
        <v>527</v>
      </c>
      <c r="F471" s="31" t="s">
        <v>236</v>
      </c>
      <c r="G471" s="32">
        <v>2</v>
      </c>
      <c r="H471" s="33">
        <v>0</v>
      </c>
      <c r="I471" s="34">
        <f>ROUND(ROUND(H471,2)*ROUND(G471,3),2)</f>
      </c>
      <c r="O471">
        <f>(I471*21)/100</f>
      </c>
      <c r="P471" t="s">
        <v>23</v>
      </c>
    </row>
    <row r="472" spans="1:5" ht="12.6">
      <c r="A472" s="35" t="s">
        <v>51</v>
      </c>
      <c r="E472" s="36" t="s">
        <v>527</v>
      </c>
    </row>
    <row r="473" spans="1:5" ht="12.6">
      <c r="A473" s="37" t="s">
        <v>52</v>
      </c>
      <c r="E473" s="38" t="s">
        <v>48</v>
      </c>
    </row>
    <row r="474" spans="1:5" ht="12.6">
      <c r="A474" t="s">
        <v>54</v>
      </c>
      <c r="E474" s="36" t="s">
        <v>48</v>
      </c>
    </row>
    <row r="475" spans="1:16" ht="12.6">
      <c r="A475" s="25" t="s">
        <v>46</v>
      </c>
      <c r="B475" s="29" t="s">
        <v>528</v>
      </c>
      <c r="C475" s="29" t="s">
        <v>528</v>
      </c>
      <c r="D475" s="25" t="s">
        <v>48</v>
      </c>
      <c r="E475" s="30" t="s">
        <v>529</v>
      </c>
      <c r="F475" s="31" t="s">
        <v>236</v>
      </c>
      <c r="G475" s="32">
        <v>7</v>
      </c>
      <c r="H475" s="33">
        <v>0</v>
      </c>
      <c r="I475" s="34">
        <f>ROUND(ROUND(H475,2)*ROUND(G475,3),2)</f>
      </c>
      <c r="O475">
        <f>(I475*21)/100</f>
      </c>
      <c r="P475" t="s">
        <v>23</v>
      </c>
    </row>
    <row r="476" spans="1:5" ht="12.6">
      <c r="A476" s="35" t="s">
        <v>51</v>
      </c>
      <c r="E476" s="36" t="s">
        <v>529</v>
      </c>
    </row>
    <row r="477" spans="1:5" ht="12.6">
      <c r="A477" s="37" t="s">
        <v>52</v>
      </c>
      <c r="E477" s="38" t="s">
        <v>48</v>
      </c>
    </row>
    <row r="478" spans="1:5" ht="12.6">
      <c r="A478" t="s">
        <v>54</v>
      </c>
      <c r="E478" s="36" t="s">
        <v>48</v>
      </c>
    </row>
    <row r="479" spans="1:16" ht="12.6">
      <c r="A479" s="25" t="s">
        <v>46</v>
      </c>
      <c r="B479" s="29" t="s">
        <v>530</v>
      </c>
      <c r="C479" s="29" t="s">
        <v>530</v>
      </c>
      <c r="D479" s="25" t="s">
        <v>48</v>
      </c>
      <c r="E479" s="30" t="s">
        <v>531</v>
      </c>
      <c r="F479" s="31" t="s">
        <v>236</v>
      </c>
      <c r="G479" s="32">
        <v>1</v>
      </c>
      <c r="H479" s="33">
        <v>0</v>
      </c>
      <c r="I479" s="34">
        <f>ROUND(ROUND(H479,2)*ROUND(G479,3),2)</f>
      </c>
      <c r="O479">
        <f>(I479*21)/100</f>
      </c>
      <c r="P479" t="s">
        <v>23</v>
      </c>
    </row>
    <row r="480" spans="1:5" ht="12.6">
      <c r="A480" s="35" t="s">
        <v>51</v>
      </c>
      <c r="E480" s="36" t="s">
        <v>531</v>
      </c>
    </row>
    <row r="481" spans="1:5" ht="12.6">
      <c r="A481" s="37" t="s">
        <v>52</v>
      </c>
      <c r="E481" s="38" t="s">
        <v>48</v>
      </c>
    </row>
    <row r="482" spans="1:5" ht="12.6">
      <c r="A482" t="s">
        <v>54</v>
      </c>
      <c r="E482" s="36" t="s">
        <v>48</v>
      </c>
    </row>
    <row r="483" spans="1:16" ht="12.6">
      <c r="A483" s="25" t="s">
        <v>46</v>
      </c>
      <c r="B483" s="29" t="s">
        <v>532</v>
      </c>
      <c r="C483" s="29" t="s">
        <v>532</v>
      </c>
      <c r="D483" s="25" t="s">
        <v>48</v>
      </c>
      <c r="E483" s="30" t="s">
        <v>533</v>
      </c>
      <c r="F483" s="31" t="s">
        <v>236</v>
      </c>
      <c r="G483" s="32">
        <v>1</v>
      </c>
      <c r="H483" s="33">
        <v>0</v>
      </c>
      <c r="I483" s="34">
        <f>ROUND(ROUND(H483,2)*ROUND(G483,3),2)</f>
      </c>
      <c r="O483">
        <f>(I483*21)/100</f>
      </c>
      <c r="P483" t="s">
        <v>23</v>
      </c>
    </row>
    <row r="484" spans="1:5" ht="12.6">
      <c r="A484" s="35" t="s">
        <v>51</v>
      </c>
      <c r="E484" s="36" t="s">
        <v>533</v>
      </c>
    </row>
    <row r="485" spans="1:5" ht="12.6">
      <c r="A485" s="37" t="s">
        <v>52</v>
      </c>
      <c r="E485" s="38" t="s">
        <v>48</v>
      </c>
    </row>
    <row r="486" spans="1:5" ht="12.6">
      <c r="A486" t="s">
        <v>54</v>
      </c>
      <c r="E486" s="36" t="s">
        <v>48</v>
      </c>
    </row>
    <row r="487" spans="1:16" ht="12.6">
      <c r="A487" s="25" t="s">
        <v>46</v>
      </c>
      <c r="B487" s="29" t="s">
        <v>534</v>
      </c>
      <c r="C487" s="29" t="s">
        <v>534</v>
      </c>
      <c r="D487" s="25" t="s">
        <v>48</v>
      </c>
      <c r="E487" s="30" t="s">
        <v>535</v>
      </c>
      <c r="F487" s="31" t="s">
        <v>236</v>
      </c>
      <c r="G487" s="32">
        <v>1</v>
      </c>
      <c r="H487" s="33">
        <v>0</v>
      </c>
      <c r="I487" s="34">
        <f>ROUND(ROUND(H487,2)*ROUND(G487,3),2)</f>
      </c>
      <c r="O487">
        <f>(I487*21)/100</f>
      </c>
      <c r="P487" t="s">
        <v>23</v>
      </c>
    </row>
    <row r="488" spans="1:5" ht="12.6">
      <c r="A488" s="35" t="s">
        <v>51</v>
      </c>
      <c r="E488" s="36" t="s">
        <v>535</v>
      </c>
    </row>
    <row r="489" spans="1:5" ht="12.6">
      <c r="A489" s="37" t="s">
        <v>52</v>
      </c>
      <c r="E489" s="38" t="s">
        <v>48</v>
      </c>
    </row>
    <row r="490" spans="1:5" ht="12.6">
      <c r="A490" t="s">
        <v>54</v>
      </c>
      <c r="E490" s="36" t="s">
        <v>48</v>
      </c>
    </row>
    <row r="491" spans="1:16" ht="12.6">
      <c r="A491" s="25" t="s">
        <v>46</v>
      </c>
      <c r="B491" s="29" t="s">
        <v>536</v>
      </c>
      <c r="C491" s="29" t="s">
        <v>536</v>
      </c>
      <c r="D491" s="25" t="s">
        <v>48</v>
      </c>
      <c r="E491" s="30" t="s">
        <v>537</v>
      </c>
      <c r="F491" s="31" t="s">
        <v>236</v>
      </c>
      <c r="G491" s="32">
        <v>2</v>
      </c>
      <c r="H491" s="33">
        <v>0</v>
      </c>
      <c r="I491" s="34">
        <f>ROUND(ROUND(H491,2)*ROUND(G491,3),2)</f>
      </c>
      <c r="O491">
        <f>(I491*21)/100</f>
      </c>
      <c r="P491" t="s">
        <v>23</v>
      </c>
    </row>
    <row r="492" spans="1:5" ht="12.6">
      <c r="A492" s="35" t="s">
        <v>51</v>
      </c>
      <c r="E492" s="36" t="s">
        <v>537</v>
      </c>
    </row>
    <row r="493" spans="1:5" ht="12.6">
      <c r="A493" s="37" t="s">
        <v>52</v>
      </c>
      <c r="E493" s="38" t="s">
        <v>48</v>
      </c>
    </row>
    <row r="494" spans="1:5" ht="12.6">
      <c r="A494" t="s">
        <v>54</v>
      </c>
      <c r="E494" s="36" t="s">
        <v>48</v>
      </c>
    </row>
    <row r="495" spans="1:16" ht="12.6">
      <c r="A495" s="25" t="s">
        <v>46</v>
      </c>
      <c r="B495" s="29" t="s">
        <v>538</v>
      </c>
      <c r="C495" s="29" t="s">
        <v>538</v>
      </c>
      <c r="D495" s="25" t="s">
        <v>48</v>
      </c>
      <c r="E495" s="30" t="s">
        <v>539</v>
      </c>
      <c r="F495" s="31" t="s">
        <v>130</v>
      </c>
      <c r="G495" s="32">
        <v>100</v>
      </c>
      <c r="H495" s="33">
        <v>0</v>
      </c>
      <c r="I495" s="34">
        <f>ROUND(ROUND(H495,2)*ROUND(G495,3),2)</f>
      </c>
      <c r="O495">
        <f>(I495*21)/100</f>
      </c>
      <c r="P495" t="s">
        <v>23</v>
      </c>
    </row>
    <row r="496" spans="1:5" ht="12.6">
      <c r="A496" s="35" t="s">
        <v>51</v>
      </c>
      <c r="E496" s="36" t="s">
        <v>539</v>
      </c>
    </row>
    <row r="497" spans="1:5" ht="12.6">
      <c r="A497" s="37" t="s">
        <v>52</v>
      </c>
      <c r="E497" s="38" t="s">
        <v>48</v>
      </c>
    </row>
    <row r="498" spans="1:5" ht="12.6">
      <c r="A498" t="s">
        <v>54</v>
      </c>
      <c r="E498" s="36" t="s">
        <v>48</v>
      </c>
    </row>
    <row r="499" spans="1:18" ht="13.2" customHeight="1">
      <c r="A499" s="6" t="s">
        <v>43</v>
      </c>
      <c r="B499" s="6"/>
      <c r="C499" s="42" t="s">
        <v>540</v>
      </c>
      <c r="D499" s="6"/>
      <c r="E499" s="27" t="s">
        <v>541</v>
      </c>
      <c r="F499" s="6"/>
      <c r="G499" s="6"/>
      <c r="H499" s="6"/>
      <c r="I499" s="43">
        <f>0+Q499</f>
      </c>
      <c r="O499">
        <f>0+R499</f>
      </c>
      <c r="Q499">
        <f>0+I500+I504+I508+I512+I516+I520+I524+I528+I532</f>
      </c>
      <c r="R499">
        <f>0+O500+O504+O508+O512+O516+O520+O524+O528+O532</f>
      </c>
    </row>
    <row r="500" spans="1:16" ht="12.6">
      <c r="A500" s="25" t="s">
        <v>46</v>
      </c>
      <c r="B500" s="29" t="s">
        <v>542</v>
      </c>
      <c r="C500" s="29" t="s">
        <v>542</v>
      </c>
      <c r="D500" s="25" t="s">
        <v>48</v>
      </c>
      <c r="E500" s="30" t="s">
        <v>543</v>
      </c>
      <c r="F500" s="31" t="s">
        <v>236</v>
      </c>
      <c r="G500" s="32">
        <v>2</v>
      </c>
      <c r="H500" s="33">
        <v>0</v>
      </c>
      <c r="I500" s="34">
        <f>ROUND(ROUND(H500,2)*ROUND(G500,3),2)</f>
      </c>
      <c r="O500">
        <f>(I500*21)/100</f>
      </c>
      <c r="P500" t="s">
        <v>23</v>
      </c>
    </row>
    <row r="501" spans="1:5" ht="12.6">
      <c r="A501" s="35" t="s">
        <v>51</v>
      </c>
      <c r="E501" s="36" t="s">
        <v>543</v>
      </c>
    </row>
    <row r="502" spans="1:5" ht="12.6">
      <c r="A502" s="37" t="s">
        <v>52</v>
      </c>
      <c r="E502" s="38" t="s">
        <v>48</v>
      </c>
    </row>
    <row r="503" spans="1:5" ht="12.6">
      <c r="A503" t="s">
        <v>54</v>
      </c>
      <c r="E503" s="36" t="s">
        <v>48</v>
      </c>
    </row>
    <row r="504" spans="1:16" ht="12.6">
      <c r="A504" s="25" t="s">
        <v>46</v>
      </c>
      <c r="B504" s="29" t="s">
        <v>544</v>
      </c>
      <c r="C504" s="29" t="s">
        <v>544</v>
      </c>
      <c r="D504" s="25" t="s">
        <v>48</v>
      </c>
      <c r="E504" s="30" t="s">
        <v>545</v>
      </c>
      <c r="F504" s="31" t="s">
        <v>236</v>
      </c>
      <c r="G504" s="32">
        <v>1</v>
      </c>
      <c r="H504" s="33">
        <v>0</v>
      </c>
      <c r="I504" s="34">
        <f>ROUND(ROUND(H504,2)*ROUND(G504,3),2)</f>
      </c>
      <c r="O504">
        <f>(I504*21)/100</f>
      </c>
      <c r="P504" t="s">
        <v>23</v>
      </c>
    </row>
    <row r="505" spans="1:5" ht="12.6">
      <c r="A505" s="35" t="s">
        <v>51</v>
      </c>
      <c r="E505" s="36" t="s">
        <v>545</v>
      </c>
    </row>
    <row r="506" spans="1:5" ht="12.6">
      <c r="A506" s="37" t="s">
        <v>52</v>
      </c>
      <c r="E506" s="38" t="s">
        <v>48</v>
      </c>
    </row>
    <row r="507" spans="1:5" ht="12.6">
      <c r="A507" t="s">
        <v>54</v>
      </c>
      <c r="E507" s="36" t="s">
        <v>48</v>
      </c>
    </row>
    <row r="508" spans="1:16" ht="12.6">
      <c r="A508" s="25" t="s">
        <v>46</v>
      </c>
      <c r="B508" s="29" t="s">
        <v>546</v>
      </c>
      <c r="C508" s="29" t="s">
        <v>546</v>
      </c>
      <c r="D508" s="25" t="s">
        <v>48</v>
      </c>
      <c r="E508" s="30" t="s">
        <v>547</v>
      </c>
      <c r="F508" s="31" t="s">
        <v>236</v>
      </c>
      <c r="G508" s="32">
        <v>5</v>
      </c>
      <c r="H508" s="33">
        <v>0</v>
      </c>
      <c r="I508" s="34">
        <f>ROUND(ROUND(H508,2)*ROUND(G508,3),2)</f>
      </c>
      <c r="O508">
        <f>(I508*21)/100</f>
      </c>
      <c r="P508" t="s">
        <v>23</v>
      </c>
    </row>
    <row r="509" spans="1:5" ht="12.6">
      <c r="A509" s="35" t="s">
        <v>51</v>
      </c>
      <c r="E509" s="36" t="s">
        <v>547</v>
      </c>
    </row>
    <row r="510" spans="1:5" ht="12.6">
      <c r="A510" s="37" t="s">
        <v>52</v>
      </c>
      <c r="E510" s="38" t="s">
        <v>48</v>
      </c>
    </row>
    <row r="511" spans="1:5" ht="12.6">
      <c r="A511" t="s">
        <v>54</v>
      </c>
      <c r="E511" s="36" t="s">
        <v>48</v>
      </c>
    </row>
    <row r="512" spans="1:16" ht="12.6">
      <c r="A512" s="25" t="s">
        <v>46</v>
      </c>
      <c r="B512" s="29" t="s">
        <v>548</v>
      </c>
      <c r="C512" s="29" t="s">
        <v>548</v>
      </c>
      <c r="D512" s="25" t="s">
        <v>48</v>
      </c>
      <c r="E512" s="30" t="s">
        <v>549</v>
      </c>
      <c r="F512" s="31" t="s">
        <v>236</v>
      </c>
      <c r="G512" s="32">
        <v>1</v>
      </c>
      <c r="H512" s="33">
        <v>0</v>
      </c>
      <c r="I512" s="34">
        <f>ROUND(ROUND(H512,2)*ROUND(G512,3),2)</f>
      </c>
      <c r="O512">
        <f>(I512*21)/100</f>
      </c>
      <c r="P512" t="s">
        <v>23</v>
      </c>
    </row>
    <row r="513" spans="1:5" ht="12.6">
      <c r="A513" s="35" t="s">
        <v>51</v>
      </c>
      <c r="E513" s="36" t="s">
        <v>549</v>
      </c>
    </row>
    <row r="514" spans="1:5" ht="12.6">
      <c r="A514" s="37" t="s">
        <v>52</v>
      </c>
      <c r="E514" s="38" t="s">
        <v>48</v>
      </c>
    </row>
    <row r="515" spans="1:5" ht="12.6">
      <c r="A515" t="s">
        <v>54</v>
      </c>
      <c r="E515" s="36" t="s">
        <v>48</v>
      </c>
    </row>
    <row r="516" spans="1:16" ht="12.6">
      <c r="A516" s="25" t="s">
        <v>46</v>
      </c>
      <c r="B516" s="29" t="s">
        <v>550</v>
      </c>
      <c r="C516" s="29" t="s">
        <v>550</v>
      </c>
      <c r="D516" s="25" t="s">
        <v>48</v>
      </c>
      <c r="E516" s="30" t="s">
        <v>551</v>
      </c>
      <c r="F516" s="31" t="s">
        <v>236</v>
      </c>
      <c r="G516" s="32">
        <v>6</v>
      </c>
      <c r="H516" s="33">
        <v>0</v>
      </c>
      <c r="I516" s="34">
        <f>ROUND(ROUND(H516,2)*ROUND(G516,3),2)</f>
      </c>
      <c r="O516">
        <f>(I516*21)/100</f>
      </c>
      <c r="P516" t="s">
        <v>23</v>
      </c>
    </row>
    <row r="517" spans="1:5" ht="12.6">
      <c r="A517" s="35" t="s">
        <v>51</v>
      </c>
      <c r="E517" s="36" t="s">
        <v>551</v>
      </c>
    </row>
    <row r="518" spans="1:5" ht="12.6">
      <c r="A518" s="37" t="s">
        <v>52</v>
      </c>
      <c r="E518" s="38" t="s">
        <v>48</v>
      </c>
    </row>
    <row r="519" spans="1:5" ht="12.6">
      <c r="A519" t="s">
        <v>54</v>
      </c>
      <c r="E519" s="36" t="s">
        <v>48</v>
      </c>
    </row>
    <row r="520" spans="1:16" ht="12.6">
      <c r="A520" s="25" t="s">
        <v>46</v>
      </c>
      <c r="B520" s="29" t="s">
        <v>552</v>
      </c>
      <c r="C520" s="29" t="s">
        <v>552</v>
      </c>
      <c r="D520" s="25" t="s">
        <v>48</v>
      </c>
      <c r="E520" s="30" t="s">
        <v>553</v>
      </c>
      <c r="F520" s="31" t="s">
        <v>236</v>
      </c>
      <c r="G520" s="32">
        <v>1</v>
      </c>
      <c r="H520" s="33">
        <v>0</v>
      </c>
      <c r="I520" s="34">
        <f>ROUND(ROUND(H520,2)*ROUND(G520,3),2)</f>
      </c>
      <c r="O520">
        <f>(I520*21)/100</f>
      </c>
      <c r="P520" t="s">
        <v>23</v>
      </c>
    </row>
    <row r="521" spans="1:5" ht="12.6">
      <c r="A521" s="35" t="s">
        <v>51</v>
      </c>
      <c r="E521" s="36" t="s">
        <v>553</v>
      </c>
    </row>
    <row r="522" spans="1:5" ht="12.6">
      <c r="A522" s="37" t="s">
        <v>52</v>
      </c>
      <c r="E522" s="38" t="s">
        <v>48</v>
      </c>
    </row>
    <row r="523" spans="1:5" ht="12.6">
      <c r="A523" t="s">
        <v>54</v>
      </c>
      <c r="E523" s="36" t="s">
        <v>48</v>
      </c>
    </row>
    <row r="524" spans="1:16" ht="12.6">
      <c r="A524" s="25" t="s">
        <v>46</v>
      </c>
      <c r="B524" s="29" t="s">
        <v>554</v>
      </c>
      <c r="C524" s="29" t="s">
        <v>554</v>
      </c>
      <c r="D524" s="25" t="s">
        <v>48</v>
      </c>
      <c r="E524" s="30" t="s">
        <v>555</v>
      </c>
      <c r="F524" s="31" t="s">
        <v>236</v>
      </c>
      <c r="G524" s="32">
        <v>1</v>
      </c>
      <c r="H524" s="33">
        <v>0</v>
      </c>
      <c r="I524" s="34">
        <f>ROUND(ROUND(H524,2)*ROUND(G524,3),2)</f>
      </c>
      <c r="O524">
        <f>(I524*21)/100</f>
      </c>
      <c r="P524" t="s">
        <v>23</v>
      </c>
    </row>
    <row r="525" spans="1:5" ht="12.6">
      <c r="A525" s="35" t="s">
        <v>51</v>
      </c>
      <c r="E525" s="36" t="s">
        <v>555</v>
      </c>
    </row>
    <row r="526" spans="1:5" ht="12.6">
      <c r="A526" s="37" t="s">
        <v>52</v>
      </c>
      <c r="E526" s="38" t="s">
        <v>48</v>
      </c>
    </row>
    <row r="527" spans="1:5" ht="12.6">
      <c r="A527" t="s">
        <v>54</v>
      </c>
      <c r="E527" s="36" t="s">
        <v>48</v>
      </c>
    </row>
    <row r="528" spans="1:16" ht="12.6">
      <c r="A528" s="25" t="s">
        <v>46</v>
      </c>
      <c r="B528" s="29" t="s">
        <v>556</v>
      </c>
      <c r="C528" s="29" t="s">
        <v>556</v>
      </c>
      <c r="D528" s="25" t="s">
        <v>48</v>
      </c>
      <c r="E528" s="30" t="s">
        <v>557</v>
      </c>
      <c r="F528" s="31" t="s">
        <v>236</v>
      </c>
      <c r="G528" s="32">
        <v>2</v>
      </c>
      <c r="H528" s="33">
        <v>0</v>
      </c>
      <c r="I528" s="34">
        <f>ROUND(ROUND(H528,2)*ROUND(G528,3),2)</f>
      </c>
      <c r="O528">
        <f>(I528*21)/100</f>
      </c>
      <c r="P528" t="s">
        <v>23</v>
      </c>
    </row>
    <row r="529" spans="1:5" ht="12.6">
      <c r="A529" s="35" t="s">
        <v>51</v>
      </c>
      <c r="E529" s="36" t="s">
        <v>557</v>
      </c>
    </row>
    <row r="530" spans="1:5" ht="12.6">
      <c r="A530" s="37" t="s">
        <v>52</v>
      </c>
      <c r="E530" s="38" t="s">
        <v>48</v>
      </c>
    </row>
    <row r="531" spans="1:5" ht="12.6">
      <c r="A531" t="s">
        <v>54</v>
      </c>
      <c r="E531" s="36" t="s">
        <v>48</v>
      </c>
    </row>
    <row r="532" spans="1:16" ht="12.6">
      <c r="A532" s="25" t="s">
        <v>46</v>
      </c>
      <c r="B532" s="29" t="s">
        <v>558</v>
      </c>
      <c r="C532" s="29" t="s">
        <v>558</v>
      </c>
      <c r="D532" s="25" t="s">
        <v>48</v>
      </c>
      <c r="E532" s="30" t="s">
        <v>559</v>
      </c>
      <c r="F532" s="31" t="s">
        <v>236</v>
      </c>
      <c r="G532" s="32">
        <v>17</v>
      </c>
      <c r="H532" s="33">
        <v>0</v>
      </c>
      <c r="I532" s="34">
        <f>ROUND(ROUND(H532,2)*ROUND(G532,3),2)</f>
      </c>
      <c r="O532">
        <f>(I532*21)/100</f>
      </c>
      <c r="P532" t="s">
        <v>23</v>
      </c>
    </row>
    <row r="533" spans="1:5" ht="12.6">
      <c r="A533" s="35" t="s">
        <v>51</v>
      </c>
      <c r="E533" s="36" t="s">
        <v>559</v>
      </c>
    </row>
    <row r="534" spans="1:5" ht="12.6">
      <c r="A534" s="37" t="s">
        <v>52</v>
      </c>
      <c r="E534" s="38" t="s">
        <v>48</v>
      </c>
    </row>
    <row r="535" spans="1:5" ht="12.6">
      <c r="A535" t="s">
        <v>54</v>
      </c>
      <c r="E535" s="36" t="s">
        <v>48</v>
      </c>
    </row>
    <row r="536" spans="1:18" ht="13.2" customHeight="1">
      <c r="A536" s="6" t="s">
        <v>43</v>
      </c>
      <c r="B536" s="6"/>
      <c r="C536" s="42" t="s">
        <v>560</v>
      </c>
      <c r="D536" s="6"/>
      <c r="E536" s="27" t="s">
        <v>561</v>
      </c>
      <c r="F536" s="6"/>
      <c r="G536" s="6"/>
      <c r="H536" s="6"/>
      <c r="I536" s="43">
        <f>0+Q536</f>
      </c>
      <c r="O536">
        <f>0+R536</f>
      </c>
      <c r="Q536">
        <f>0+I537+I541+I545+I549+I553+I557+I561+I565+I569+I573+I577+I581+I585+I589+I593+I597+I601+I605+I609+I613+I617+I621+I625+I629+I633+I637</f>
      </c>
      <c r="R536">
        <f>0+O537+O541+O545+O549+O553+O557+O561+O565+O569+O573+O577+O581+O585+O589+O593+O597+O601+O605+O609+O613+O617+O621+O625+O629+O633+O637</f>
      </c>
    </row>
    <row r="537" spans="1:16" ht="12.6">
      <c r="A537" s="25" t="s">
        <v>46</v>
      </c>
      <c r="B537" s="29" t="s">
        <v>562</v>
      </c>
      <c r="C537" s="29" t="s">
        <v>563</v>
      </c>
      <c r="D537" s="25" t="s">
        <v>564</v>
      </c>
      <c r="E537" s="30" t="s">
        <v>565</v>
      </c>
      <c r="F537" s="31" t="s">
        <v>99</v>
      </c>
      <c r="G537" s="32">
        <v>39.152</v>
      </c>
      <c r="H537" s="33">
        <v>0</v>
      </c>
      <c r="I537" s="34">
        <f>ROUND(ROUND(H537,2)*ROUND(G537,3),2)</f>
      </c>
      <c r="O537">
        <f>(I537*21)/100</f>
      </c>
      <c r="P537" t="s">
        <v>23</v>
      </c>
    </row>
    <row r="538" spans="1:5" ht="12.6">
      <c r="A538" s="35" t="s">
        <v>51</v>
      </c>
      <c r="E538" s="36" t="s">
        <v>48</v>
      </c>
    </row>
    <row r="539" spans="1:5" ht="12.6">
      <c r="A539" s="37" t="s">
        <v>52</v>
      </c>
      <c r="E539" s="38" t="s">
        <v>566</v>
      </c>
    </row>
    <row r="540" spans="1:5" ht="20.4">
      <c r="A540" t="s">
        <v>54</v>
      </c>
      <c r="E540" s="36" t="s">
        <v>567</v>
      </c>
    </row>
    <row r="541" spans="1:16" ht="12.6">
      <c r="A541" s="25" t="s">
        <v>46</v>
      </c>
      <c r="B541" s="29" t="s">
        <v>568</v>
      </c>
      <c r="C541" s="29" t="s">
        <v>569</v>
      </c>
      <c r="D541" s="25" t="s">
        <v>48</v>
      </c>
      <c r="E541" s="30" t="s">
        <v>570</v>
      </c>
      <c r="F541" s="31" t="s">
        <v>99</v>
      </c>
      <c r="G541" s="32">
        <v>92.4</v>
      </c>
      <c r="H541" s="33">
        <v>0</v>
      </c>
      <c r="I541" s="34">
        <f>ROUND(ROUND(H541,2)*ROUND(G541,3),2)</f>
      </c>
      <c r="O541">
        <f>(I541*21)/100</f>
      </c>
      <c r="P541" t="s">
        <v>23</v>
      </c>
    </row>
    <row r="542" spans="1:5" ht="12.6">
      <c r="A542" s="35" t="s">
        <v>51</v>
      </c>
      <c r="E542" s="36" t="s">
        <v>571</v>
      </c>
    </row>
    <row r="543" spans="1:5" ht="12.6">
      <c r="A543" s="37" t="s">
        <v>52</v>
      </c>
      <c r="E543" s="38" t="s">
        <v>572</v>
      </c>
    </row>
    <row r="544" spans="1:5" ht="224.4">
      <c r="A544" t="s">
        <v>54</v>
      </c>
      <c r="E544" s="36" t="s">
        <v>573</v>
      </c>
    </row>
    <row r="545" spans="1:16" ht="12.6">
      <c r="A545" s="25" t="s">
        <v>46</v>
      </c>
      <c r="B545" s="29" t="s">
        <v>574</v>
      </c>
      <c r="C545" s="29" t="s">
        <v>574</v>
      </c>
      <c r="D545" s="25" t="s">
        <v>48</v>
      </c>
      <c r="E545" s="30" t="s">
        <v>575</v>
      </c>
      <c r="F545" s="31" t="s">
        <v>99</v>
      </c>
      <c r="G545" s="32">
        <v>88</v>
      </c>
      <c r="H545" s="33">
        <v>0</v>
      </c>
      <c r="I545" s="34">
        <f>ROUND(ROUND(H545,2)*ROUND(G545,3),2)</f>
      </c>
      <c r="O545">
        <f>(I545*21)/100</f>
      </c>
      <c r="P545" t="s">
        <v>23</v>
      </c>
    </row>
    <row r="546" spans="1:5" ht="12.6">
      <c r="A546" s="35" t="s">
        <v>51</v>
      </c>
      <c r="E546" s="36" t="s">
        <v>575</v>
      </c>
    </row>
    <row r="547" spans="1:5" ht="12.6">
      <c r="A547" s="37" t="s">
        <v>52</v>
      </c>
      <c r="E547" s="38" t="s">
        <v>572</v>
      </c>
    </row>
    <row r="548" spans="1:5" ht="12.6">
      <c r="A548" t="s">
        <v>54</v>
      </c>
      <c r="E548" s="36" t="s">
        <v>48</v>
      </c>
    </row>
    <row r="549" spans="1:16" ht="12.6">
      <c r="A549" s="25" t="s">
        <v>46</v>
      </c>
      <c r="B549" s="29" t="s">
        <v>576</v>
      </c>
      <c r="C549" s="29" t="s">
        <v>576</v>
      </c>
      <c r="D549" s="25" t="s">
        <v>48</v>
      </c>
      <c r="E549" s="30" t="s">
        <v>577</v>
      </c>
      <c r="F549" s="31" t="s">
        <v>99</v>
      </c>
      <c r="G549" s="32">
        <v>2.6</v>
      </c>
      <c r="H549" s="33">
        <v>0</v>
      </c>
      <c r="I549" s="34">
        <f>ROUND(ROUND(H549,2)*ROUND(G549,3),2)</f>
      </c>
      <c r="O549">
        <f>(I549*21)/100</f>
      </c>
      <c r="P549" t="s">
        <v>23</v>
      </c>
    </row>
    <row r="550" spans="1:5" ht="12.6">
      <c r="A550" s="35" t="s">
        <v>51</v>
      </c>
      <c r="E550" s="36" t="s">
        <v>577</v>
      </c>
    </row>
    <row r="551" spans="1:5" ht="12.6">
      <c r="A551" s="37" t="s">
        <v>52</v>
      </c>
      <c r="E551" s="38" t="s">
        <v>572</v>
      </c>
    </row>
    <row r="552" spans="1:5" ht="12.6">
      <c r="A552" t="s">
        <v>54</v>
      </c>
      <c r="E552" s="36" t="s">
        <v>48</v>
      </c>
    </row>
    <row r="553" spans="1:16" ht="12.6">
      <c r="A553" s="25" t="s">
        <v>46</v>
      </c>
      <c r="B553" s="29" t="s">
        <v>578</v>
      </c>
      <c r="C553" s="29" t="s">
        <v>578</v>
      </c>
      <c r="D553" s="25" t="s">
        <v>48</v>
      </c>
      <c r="E553" s="30" t="s">
        <v>579</v>
      </c>
      <c r="F553" s="31" t="s">
        <v>130</v>
      </c>
      <c r="G553" s="32">
        <v>109</v>
      </c>
      <c r="H553" s="33">
        <v>0</v>
      </c>
      <c r="I553" s="34">
        <f>ROUND(ROUND(H553,2)*ROUND(G553,3),2)</f>
      </c>
      <c r="O553">
        <f>(I553*21)/100</f>
      </c>
      <c r="P553" t="s">
        <v>23</v>
      </c>
    </row>
    <row r="554" spans="1:5" ht="12.6">
      <c r="A554" s="35" t="s">
        <v>51</v>
      </c>
      <c r="E554" s="36" t="s">
        <v>579</v>
      </c>
    </row>
    <row r="555" spans="1:5" ht="12.6">
      <c r="A555" s="37" t="s">
        <v>52</v>
      </c>
      <c r="E555" s="38" t="s">
        <v>48</v>
      </c>
    </row>
    <row r="556" spans="1:5" ht="12.6">
      <c r="A556" t="s">
        <v>54</v>
      </c>
      <c r="E556" s="36" t="s">
        <v>48</v>
      </c>
    </row>
    <row r="557" spans="1:16" ht="12.6">
      <c r="A557" s="25" t="s">
        <v>46</v>
      </c>
      <c r="B557" s="29" t="s">
        <v>580</v>
      </c>
      <c r="C557" s="29" t="s">
        <v>580</v>
      </c>
      <c r="D557" s="25" t="s">
        <v>48</v>
      </c>
      <c r="E557" s="30" t="s">
        <v>581</v>
      </c>
      <c r="F557" s="31" t="s">
        <v>236</v>
      </c>
      <c r="G557" s="32">
        <v>15</v>
      </c>
      <c r="H557" s="33">
        <v>0</v>
      </c>
      <c r="I557" s="34">
        <f>ROUND(ROUND(H557,2)*ROUND(G557,3),2)</f>
      </c>
      <c r="O557">
        <f>(I557*21)/100</f>
      </c>
      <c r="P557" t="s">
        <v>23</v>
      </c>
    </row>
    <row r="558" spans="1:5" ht="12.6">
      <c r="A558" s="35" t="s">
        <v>51</v>
      </c>
      <c r="E558" s="36" t="s">
        <v>581</v>
      </c>
    </row>
    <row r="559" spans="1:5" ht="12.6">
      <c r="A559" s="37" t="s">
        <v>52</v>
      </c>
      <c r="E559" s="38" t="s">
        <v>48</v>
      </c>
    </row>
    <row r="560" spans="1:5" ht="12.6">
      <c r="A560" t="s">
        <v>54</v>
      </c>
      <c r="E560" s="36" t="s">
        <v>48</v>
      </c>
    </row>
    <row r="561" spans="1:16" ht="12.6">
      <c r="A561" s="25" t="s">
        <v>46</v>
      </c>
      <c r="B561" s="29" t="s">
        <v>582</v>
      </c>
      <c r="C561" s="29" t="s">
        <v>583</v>
      </c>
      <c r="D561" s="25" t="s">
        <v>48</v>
      </c>
      <c r="E561" s="30" t="s">
        <v>584</v>
      </c>
      <c r="F561" s="31" t="s">
        <v>164</v>
      </c>
      <c r="G561" s="32">
        <v>58.9</v>
      </c>
      <c r="H561" s="33">
        <v>0</v>
      </c>
      <c r="I561" s="34">
        <f>ROUND(ROUND(H561,2)*ROUND(G561,3),2)</f>
      </c>
      <c r="O561">
        <f>(I561*21)/100</f>
      </c>
      <c r="P561" t="s">
        <v>23</v>
      </c>
    </row>
    <row r="562" spans="1:5" ht="12.6">
      <c r="A562" s="35" t="s">
        <v>51</v>
      </c>
      <c r="E562" s="36" t="s">
        <v>584</v>
      </c>
    </row>
    <row r="563" spans="1:5" ht="12.6">
      <c r="A563" s="37" t="s">
        <v>52</v>
      </c>
      <c r="E563" s="38" t="s">
        <v>48</v>
      </c>
    </row>
    <row r="564" spans="1:5" ht="12.6">
      <c r="A564" t="s">
        <v>54</v>
      </c>
      <c r="E564" s="36" t="s">
        <v>48</v>
      </c>
    </row>
    <row r="565" spans="1:16" ht="12.6">
      <c r="A565" s="25" t="s">
        <v>46</v>
      </c>
      <c r="B565" s="29" t="s">
        <v>583</v>
      </c>
      <c r="C565" s="29" t="s">
        <v>585</v>
      </c>
      <c r="D565" s="25" t="s">
        <v>48</v>
      </c>
      <c r="E565" s="30" t="s">
        <v>586</v>
      </c>
      <c r="F565" s="31" t="s">
        <v>164</v>
      </c>
      <c r="G565" s="32">
        <v>58.9</v>
      </c>
      <c r="H565" s="33">
        <v>0</v>
      </c>
      <c r="I565" s="34">
        <f>ROUND(ROUND(H565,2)*ROUND(G565,3),2)</f>
      </c>
      <c r="O565">
        <f>(I565*21)/100</f>
      </c>
      <c r="P565" t="s">
        <v>23</v>
      </c>
    </row>
    <row r="566" spans="1:5" ht="12.6">
      <c r="A566" s="35" t="s">
        <v>51</v>
      </c>
      <c r="E566" s="36" t="s">
        <v>586</v>
      </c>
    </row>
    <row r="567" spans="1:5" ht="12.6">
      <c r="A567" s="37" t="s">
        <v>52</v>
      </c>
      <c r="E567" s="38" t="s">
        <v>48</v>
      </c>
    </row>
    <row r="568" spans="1:5" ht="12.6">
      <c r="A568" t="s">
        <v>54</v>
      </c>
      <c r="E568" s="36" t="s">
        <v>48</v>
      </c>
    </row>
    <row r="569" spans="1:16" ht="12.6">
      <c r="A569" s="25" t="s">
        <v>46</v>
      </c>
      <c r="B569" s="29" t="s">
        <v>585</v>
      </c>
      <c r="C569" s="29" t="s">
        <v>587</v>
      </c>
      <c r="D569" s="25" t="s">
        <v>48</v>
      </c>
      <c r="E569" s="30" t="s">
        <v>588</v>
      </c>
      <c r="F569" s="31" t="s">
        <v>130</v>
      </c>
      <c r="G569" s="32">
        <v>22</v>
      </c>
      <c r="H569" s="33">
        <v>0</v>
      </c>
      <c r="I569" s="34">
        <f>ROUND(ROUND(H569,2)*ROUND(G569,3),2)</f>
      </c>
      <c r="O569">
        <f>(I569*21)/100</f>
      </c>
      <c r="P569" t="s">
        <v>23</v>
      </c>
    </row>
    <row r="570" spans="1:5" ht="12.6">
      <c r="A570" s="35" t="s">
        <v>51</v>
      </c>
      <c r="E570" s="36" t="s">
        <v>588</v>
      </c>
    </row>
    <row r="571" spans="1:5" ht="12.6">
      <c r="A571" s="37" t="s">
        <v>52</v>
      </c>
      <c r="E571" s="38" t="s">
        <v>48</v>
      </c>
    </row>
    <row r="572" spans="1:5" ht="12.6">
      <c r="A572" t="s">
        <v>54</v>
      </c>
      <c r="E572" s="36" t="s">
        <v>48</v>
      </c>
    </row>
    <row r="573" spans="1:16" ht="12.6">
      <c r="A573" s="25" t="s">
        <v>46</v>
      </c>
      <c r="B573" s="29" t="s">
        <v>587</v>
      </c>
      <c r="C573" s="29" t="s">
        <v>589</v>
      </c>
      <c r="D573" s="25" t="s">
        <v>48</v>
      </c>
      <c r="E573" s="30" t="s">
        <v>590</v>
      </c>
      <c r="F573" s="31" t="s">
        <v>164</v>
      </c>
      <c r="G573" s="32">
        <v>58.9</v>
      </c>
      <c r="H573" s="33">
        <v>0</v>
      </c>
      <c r="I573" s="34">
        <f>ROUND(ROUND(H573,2)*ROUND(G573,3),2)</f>
      </c>
      <c r="O573">
        <f>(I573*21)/100</f>
      </c>
      <c r="P573" t="s">
        <v>23</v>
      </c>
    </row>
    <row r="574" spans="1:5" ht="12.6">
      <c r="A574" s="35" t="s">
        <v>51</v>
      </c>
      <c r="E574" s="36" t="s">
        <v>590</v>
      </c>
    </row>
    <row r="575" spans="1:5" ht="12.6">
      <c r="A575" s="37" t="s">
        <v>52</v>
      </c>
      <c r="E575" s="38" t="s">
        <v>48</v>
      </c>
    </row>
    <row r="576" spans="1:5" ht="12.6">
      <c r="A576" t="s">
        <v>54</v>
      </c>
      <c r="E576" s="36" t="s">
        <v>48</v>
      </c>
    </row>
    <row r="577" spans="1:16" ht="12.6">
      <c r="A577" s="25" t="s">
        <v>46</v>
      </c>
      <c r="B577" s="29" t="s">
        <v>589</v>
      </c>
      <c r="C577" s="29" t="s">
        <v>591</v>
      </c>
      <c r="D577" s="25" t="s">
        <v>48</v>
      </c>
      <c r="E577" s="30" t="s">
        <v>592</v>
      </c>
      <c r="F577" s="31" t="s">
        <v>236</v>
      </c>
      <c r="G577" s="32">
        <v>3</v>
      </c>
      <c r="H577" s="33">
        <v>0</v>
      </c>
      <c r="I577" s="34">
        <f>ROUND(ROUND(H577,2)*ROUND(G577,3),2)</f>
      </c>
      <c r="O577">
        <f>(I577*21)/100</f>
      </c>
      <c r="P577" t="s">
        <v>23</v>
      </c>
    </row>
    <row r="578" spans="1:5" ht="12.6">
      <c r="A578" s="35" t="s">
        <v>51</v>
      </c>
      <c r="E578" s="36" t="s">
        <v>592</v>
      </c>
    </row>
    <row r="579" spans="1:5" ht="12.6">
      <c r="A579" s="37" t="s">
        <v>52</v>
      </c>
      <c r="E579" s="38" t="s">
        <v>48</v>
      </c>
    </row>
    <row r="580" spans="1:5" ht="12.6">
      <c r="A580" t="s">
        <v>54</v>
      </c>
      <c r="E580" s="36" t="s">
        <v>48</v>
      </c>
    </row>
    <row r="581" spans="1:16" ht="12.6">
      <c r="A581" s="25" t="s">
        <v>46</v>
      </c>
      <c r="B581" s="29" t="s">
        <v>591</v>
      </c>
      <c r="C581" s="29" t="s">
        <v>593</v>
      </c>
      <c r="D581" s="25" t="s">
        <v>48</v>
      </c>
      <c r="E581" s="30" t="s">
        <v>594</v>
      </c>
      <c r="F581" s="31" t="s">
        <v>164</v>
      </c>
      <c r="G581" s="32">
        <v>13.7</v>
      </c>
      <c r="H581" s="33">
        <v>0</v>
      </c>
      <c r="I581" s="34">
        <f>ROUND(ROUND(H581,2)*ROUND(G581,3),2)</f>
      </c>
      <c r="O581">
        <f>(I581*21)/100</f>
      </c>
      <c r="P581" t="s">
        <v>23</v>
      </c>
    </row>
    <row r="582" spans="1:5" ht="12.6">
      <c r="A582" s="35" t="s">
        <v>51</v>
      </c>
      <c r="E582" s="36" t="s">
        <v>594</v>
      </c>
    </row>
    <row r="583" spans="1:5" ht="12.6">
      <c r="A583" s="37" t="s">
        <v>52</v>
      </c>
      <c r="E583" s="38" t="s">
        <v>48</v>
      </c>
    </row>
    <row r="584" spans="1:5" ht="12.6">
      <c r="A584" t="s">
        <v>54</v>
      </c>
      <c r="E584" s="36" t="s">
        <v>48</v>
      </c>
    </row>
    <row r="585" spans="1:16" ht="12.6">
      <c r="A585" s="25" t="s">
        <v>46</v>
      </c>
      <c r="B585" s="29" t="s">
        <v>593</v>
      </c>
      <c r="C585" s="29" t="s">
        <v>595</v>
      </c>
      <c r="D585" s="25" t="s">
        <v>48</v>
      </c>
      <c r="E585" s="30" t="s">
        <v>596</v>
      </c>
      <c r="F585" s="31" t="s">
        <v>236</v>
      </c>
      <c r="G585" s="32">
        <v>15</v>
      </c>
      <c r="H585" s="33">
        <v>0</v>
      </c>
      <c r="I585" s="34">
        <f>ROUND(ROUND(H585,2)*ROUND(G585,3),2)</f>
      </c>
      <c r="O585">
        <f>(I585*21)/100</f>
      </c>
      <c r="P585" t="s">
        <v>23</v>
      </c>
    </row>
    <row r="586" spans="1:5" ht="12.6">
      <c r="A586" s="35" t="s">
        <v>51</v>
      </c>
      <c r="E586" s="36" t="s">
        <v>596</v>
      </c>
    </row>
    <row r="587" spans="1:5" ht="12.6">
      <c r="A587" s="37" t="s">
        <v>52</v>
      </c>
      <c r="E587" s="38" t="s">
        <v>48</v>
      </c>
    </row>
    <row r="588" spans="1:5" ht="12.6">
      <c r="A588" t="s">
        <v>54</v>
      </c>
      <c r="E588" s="36" t="s">
        <v>48</v>
      </c>
    </row>
    <row r="589" spans="1:16" ht="12.6">
      <c r="A589" s="25" t="s">
        <v>46</v>
      </c>
      <c r="B589" s="29" t="s">
        <v>595</v>
      </c>
      <c r="C589" s="29" t="s">
        <v>597</v>
      </c>
      <c r="D589" s="25" t="s">
        <v>48</v>
      </c>
      <c r="E589" s="30" t="s">
        <v>598</v>
      </c>
      <c r="F589" s="31" t="s">
        <v>599</v>
      </c>
      <c r="G589" s="32">
        <v>20</v>
      </c>
      <c r="H589" s="33">
        <v>0</v>
      </c>
      <c r="I589" s="34">
        <f>ROUND(ROUND(H589,2)*ROUND(G589,3),2)</f>
      </c>
      <c r="O589">
        <f>(I589*21)/100</f>
      </c>
      <c r="P589" t="s">
        <v>23</v>
      </c>
    </row>
    <row r="590" spans="1:5" ht="12.6">
      <c r="A590" s="35" t="s">
        <v>51</v>
      </c>
      <c r="E590" s="36" t="s">
        <v>598</v>
      </c>
    </row>
    <row r="591" spans="1:5" ht="12.6">
      <c r="A591" s="37" t="s">
        <v>52</v>
      </c>
      <c r="E591" s="38" t="s">
        <v>48</v>
      </c>
    </row>
    <row r="592" spans="1:5" ht="12.6">
      <c r="A592" t="s">
        <v>54</v>
      </c>
      <c r="E592" s="36" t="s">
        <v>48</v>
      </c>
    </row>
    <row r="593" spans="1:16" ht="12.6">
      <c r="A593" s="25" t="s">
        <v>46</v>
      </c>
      <c r="B593" s="29" t="s">
        <v>597</v>
      </c>
      <c r="C593" s="29" t="s">
        <v>600</v>
      </c>
      <c r="D593" s="25" t="s">
        <v>48</v>
      </c>
      <c r="E593" s="30" t="s">
        <v>601</v>
      </c>
      <c r="F593" s="31" t="s">
        <v>599</v>
      </c>
      <c r="G593" s="32">
        <v>10</v>
      </c>
      <c r="H593" s="33">
        <v>0</v>
      </c>
      <c r="I593" s="34">
        <f>ROUND(ROUND(H593,2)*ROUND(G593,3),2)</f>
      </c>
      <c r="O593">
        <f>(I593*21)/100</f>
      </c>
      <c r="P593" t="s">
        <v>23</v>
      </c>
    </row>
    <row r="594" spans="1:5" ht="12.6">
      <c r="A594" s="35" t="s">
        <v>51</v>
      </c>
      <c r="E594" s="36" t="s">
        <v>601</v>
      </c>
    </row>
    <row r="595" spans="1:5" ht="12.6">
      <c r="A595" s="37" t="s">
        <v>52</v>
      </c>
      <c r="E595" s="38" t="s">
        <v>48</v>
      </c>
    </row>
    <row r="596" spans="1:5" ht="12.6">
      <c r="A596" t="s">
        <v>54</v>
      </c>
      <c r="E596" s="36" t="s">
        <v>48</v>
      </c>
    </row>
    <row r="597" spans="1:16" ht="12.6">
      <c r="A597" s="25" t="s">
        <v>46</v>
      </c>
      <c r="B597" s="29" t="s">
        <v>600</v>
      </c>
      <c r="C597" s="29" t="s">
        <v>602</v>
      </c>
      <c r="D597" s="25" t="s">
        <v>48</v>
      </c>
      <c r="E597" s="30" t="s">
        <v>603</v>
      </c>
      <c r="F597" s="31" t="s">
        <v>236</v>
      </c>
      <c r="G597" s="32">
        <v>5</v>
      </c>
      <c r="H597" s="33">
        <v>0</v>
      </c>
      <c r="I597" s="34">
        <f>ROUND(ROUND(H597,2)*ROUND(G597,3),2)</f>
      </c>
      <c r="O597">
        <f>(I597*21)/100</f>
      </c>
      <c r="P597" t="s">
        <v>23</v>
      </c>
    </row>
    <row r="598" spans="1:5" ht="12.6">
      <c r="A598" s="35" t="s">
        <v>51</v>
      </c>
      <c r="E598" s="36" t="s">
        <v>603</v>
      </c>
    </row>
    <row r="599" spans="1:5" ht="12.6">
      <c r="A599" s="37" t="s">
        <v>52</v>
      </c>
      <c r="E599" s="38" t="s">
        <v>48</v>
      </c>
    </row>
    <row r="600" spans="1:5" ht="12.6">
      <c r="A600" t="s">
        <v>54</v>
      </c>
      <c r="E600" s="36" t="s">
        <v>48</v>
      </c>
    </row>
    <row r="601" spans="1:16" ht="12.6">
      <c r="A601" s="25" t="s">
        <v>46</v>
      </c>
      <c r="B601" s="29" t="s">
        <v>602</v>
      </c>
      <c r="C601" s="29" t="s">
        <v>604</v>
      </c>
      <c r="D601" s="25" t="s">
        <v>48</v>
      </c>
      <c r="E601" s="30" t="s">
        <v>605</v>
      </c>
      <c r="F601" s="31" t="s">
        <v>236</v>
      </c>
      <c r="G601" s="32">
        <v>20</v>
      </c>
      <c r="H601" s="33">
        <v>0</v>
      </c>
      <c r="I601" s="34">
        <f>ROUND(ROUND(H601,2)*ROUND(G601,3),2)</f>
      </c>
      <c r="O601">
        <f>(I601*21)/100</f>
      </c>
      <c r="P601" t="s">
        <v>23</v>
      </c>
    </row>
    <row r="602" spans="1:5" ht="12.6">
      <c r="A602" s="35" t="s">
        <v>51</v>
      </c>
      <c r="E602" s="36" t="s">
        <v>605</v>
      </c>
    </row>
    <row r="603" spans="1:5" ht="12.6">
      <c r="A603" s="37" t="s">
        <v>52</v>
      </c>
      <c r="E603" s="38" t="s">
        <v>48</v>
      </c>
    </row>
    <row r="604" spans="1:5" ht="12.6">
      <c r="A604" t="s">
        <v>54</v>
      </c>
      <c r="E604" s="36" t="s">
        <v>48</v>
      </c>
    </row>
    <row r="605" spans="1:16" ht="12.6">
      <c r="A605" s="25" t="s">
        <v>46</v>
      </c>
      <c r="B605" s="29" t="s">
        <v>604</v>
      </c>
      <c r="C605" s="29" t="s">
        <v>606</v>
      </c>
      <c r="D605" s="25" t="s">
        <v>48</v>
      </c>
      <c r="E605" s="30" t="s">
        <v>607</v>
      </c>
      <c r="F605" s="31" t="s">
        <v>130</v>
      </c>
      <c r="G605" s="32">
        <v>50</v>
      </c>
      <c r="H605" s="33">
        <v>0</v>
      </c>
      <c r="I605" s="34">
        <f>ROUND(ROUND(H605,2)*ROUND(G605,3),2)</f>
      </c>
      <c r="O605">
        <f>(I605*21)/100</f>
      </c>
      <c r="P605" t="s">
        <v>23</v>
      </c>
    </row>
    <row r="606" spans="1:5" ht="12.6">
      <c r="A606" s="35" t="s">
        <v>51</v>
      </c>
      <c r="E606" s="36" t="s">
        <v>607</v>
      </c>
    </row>
    <row r="607" spans="1:5" ht="12.6">
      <c r="A607" s="37" t="s">
        <v>52</v>
      </c>
      <c r="E607" s="38" t="s">
        <v>48</v>
      </c>
    </row>
    <row r="608" spans="1:5" ht="12.6">
      <c r="A608" t="s">
        <v>54</v>
      </c>
      <c r="E608" s="36" t="s">
        <v>48</v>
      </c>
    </row>
    <row r="609" spans="1:16" ht="12.6">
      <c r="A609" s="25" t="s">
        <v>46</v>
      </c>
      <c r="B609" s="29" t="s">
        <v>606</v>
      </c>
      <c r="C609" s="29" t="s">
        <v>608</v>
      </c>
      <c r="D609" s="25" t="s">
        <v>48</v>
      </c>
      <c r="E609" s="30" t="s">
        <v>609</v>
      </c>
      <c r="F609" s="31" t="s">
        <v>164</v>
      </c>
      <c r="G609" s="32">
        <v>142</v>
      </c>
      <c r="H609" s="33">
        <v>0</v>
      </c>
      <c r="I609" s="34">
        <f>ROUND(ROUND(H609,2)*ROUND(G609,3),2)</f>
      </c>
      <c r="O609">
        <f>(I609*21)/100</f>
      </c>
      <c r="P609" t="s">
        <v>23</v>
      </c>
    </row>
    <row r="610" spans="1:5" ht="12.6">
      <c r="A610" s="35" t="s">
        <v>51</v>
      </c>
      <c r="E610" s="36" t="s">
        <v>609</v>
      </c>
    </row>
    <row r="611" spans="1:5" ht="12.6">
      <c r="A611" s="37" t="s">
        <v>52</v>
      </c>
      <c r="E611" s="38" t="s">
        <v>48</v>
      </c>
    </row>
    <row r="612" spans="1:5" ht="12.6">
      <c r="A612" t="s">
        <v>54</v>
      </c>
      <c r="E612" s="36" t="s">
        <v>48</v>
      </c>
    </row>
    <row r="613" spans="1:16" ht="12.6">
      <c r="A613" s="25" t="s">
        <v>46</v>
      </c>
      <c r="B613" s="29" t="s">
        <v>608</v>
      </c>
      <c r="C613" s="29" t="s">
        <v>610</v>
      </c>
      <c r="D613" s="25" t="s">
        <v>48</v>
      </c>
      <c r="E613" s="30" t="s">
        <v>611</v>
      </c>
      <c r="F613" s="31" t="s">
        <v>164</v>
      </c>
      <c r="G613" s="32">
        <v>142</v>
      </c>
      <c r="H613" s="33">
        <v>0</v>
      </c>
      <c r="I613" s="34">
        <f>ROUND(ROUND(H613,2)*ROUND(G613,3),2)</f>
      </c>
      <c r="O613">
        <f>(I613*21)/100</f>
      </c>
      <c r="P613" t="s">
        <v>23</v>
      </c>
    </row>
    <row r="614" spans="1:5" ht="12.6">
      <c r="A614" s="35" t="s">
        <v>51</v>
      </c>
      <c r="E614" s="36" t="s">
        <v>611</v>
      </c>
    </row>
    <row r="615" spans="1:5" ht="12.6">
      <c r="A615" s="37" t="s">
        <v>52</v>
      </c>
      <c r="E615" s="38" t="s">
        <v>48</v>
      </c>
    </row>
    <row r="616" spans="1:5" ht="12.6">
      <c r="A616" t="s">
        <v>54</v>
      </c>
      <c r="E616" s="36" t="s">
        <v>48</v>
      </c>
    </row>
    <row r="617" spans="1:16" ht="12.6">
      <c r="A617" s="25" t="s">
        <v>46</v>
      </c>
      <c r="B617" s="29" t="s">
        <v>610</v>
      </c>
      <c r="C617" s="29" t="s">
        <v>612</v>
      </c>
      <c r="D617" s="25" t="s">
        <v>48</v>
      </c>
      <c r="E617" s="30" t="s">
        <v>613</v>
      </c>
      <c r="F617" s="31" t="s">
        <v>164</v>
      </c>
      <c r="G617" s="32">
        <v>25.48</v>
      </c>
      <c r="H617" s="33">
        <v>0</v>
      </c>
      <c r="I617" s="34">
        <f>ROUND(ROUND(H617,2)*ROUND(G617,3),2)</f>
      </c>
      <c r="O617">
        <f>(I617*21)/100</f>
      </c>
      <c r="P617" t="s">
        <v>23</v>
      </c>
    </row>
    <row r="618" spans="1:5" ht="12.6">
      <c r="A618" s="35" t="s">
        <v>51</v>
      </c>
      <c r="E618" s="36" t="s">
        <v>613</v>
      </c>
    </row>
    <row r="619" spans="1:5" ht="12.6">
      <c r="A619" s="37" t="s">
        <v>52</v>
      </c>
      <c r="E619" s="38" t="s">
        <v>614</v>
      </c>
    </row>
    <row r="620" spans="1:5" ht="12.6">
      <c r="A620" t="s">
        <v>54</v>
      </c>
      <c r="E620" s="36" t="s">
        <v>48</v>
      </c>
    </row>
    <row r="621" spans="1:16" ht="12.6">
      <c r="A621" s="25" t="s">
        <v>46</v>
      </c>
      <c r="B621" s="29" t="s">
        <v>612</v>
      </c>
      <c r="C621" s="29" t="s">
        <v>615</v>
      </c>
      <c r="D621" s="25" t="s">
        <v>48</v>
      </c>
      <c r="E621" s="30" t="s">
        <v>616</v>
      </c>
      <c r="F621" s="31" t="s">
        <v>236</v>
      </c>
      <c r="G621" s="32">
        <v>3</v>
      </c>
      <c r="H621" s="33">
        <v>0</v>
      </c>
      <c r="I621" s="34">
        <f>ROUND(ROUND(H621,2)*ROUND(G621,3),2)</f>
      </c>
      <c r="O621">
        <f>(I621*21)/100</f>
      </c>
      <c r="P621" t="s">
        <v>23</v>
      </c>
    </row>
    <row r="622" spans="1:5" ht="12.6">
      <c r="A622" s="35" t="s">
        <v>51</v>
      </c>
      <c r="E622" s="36" t="s">
        <v>616</v>
      </c>
    </row>
    <row r="623" spans="1:5" ht="12.6">
      <c r="A623" s="37" t="s">
        <v>52</v>
      </c>
      <c r="E623" s="38" t="s">
        <v>48</v>
      </c>
    </row>
    <row r="624" spans="1:5" ht="12.6">
      <c r="A624" t="s">
        <v>54</v>
      </c>
      <c r="E624" s="36" t="s">
        <v>48</v>
      </c>
    </row>
    <row r="625" spans="1:16" ht="12.6">
      <c r="A625" s="25" t="s">
        <v>46</v>
      </c>
      <c r="B625" s="29" t="s">
        <v>615</v>
      </c>
      <c r="C625" s="29" t="s">
        <v>617</v>
      </c>
      <c r="D625" s="25" t="s">
        <v>48</v>
      </c>
      <c r="E625" s="30" t="s">
        <v>618</v>
      </c>
      <c r="F625" s="31" t="s">
        <v>99</v>
      </c>
      <c r="G625" s="32">
        <v>53.248</v>
      </c>
      <c r="H625" s="33">
        <v>0</v>
      </c>
      <c r="I625" s="34">
        <f>ROUND(ROUND(H625,2)*ROUND(G625,3),2)</f>
      </c>
      <c r="O625">
        <f>(I625*21)/100</f>
      </c>
      <c r="P625" t="s">
        <v>23</v>
      </c>
    </row>
    <row r="626" spans="1:5" ht="12.6">
      <c r="A626" s="35" t="s">
        <v>51</v>
      </c>
      <c r="E626" s="36" t="s">
        <v>619</v>
      </c>
    </row>
    <row r="627" spans="1:5" ht="12.6">
      <c r="A627" s="37" t="s">
        <v>52</v>
      </c>
      <c r="E627" s="38" t="s">
        <v>620</v>
      </c>
    </row>
    <row r="628" spans="1:5" ht="12.6">
      <c r="A628" t="s">
        <v>54</v>
      </c>
      <c r="E628" s="36" t="s">
        <v>48</v>
      </c>
    </row>
    <row r="629" spans="1:16" ht="12.6">
      <c r="A629" s="25" t="s">
        <v>46</v>
      </c>
      <c r="B629" s="29" t="s">
        <v>617</v>
      </c>
      <c r="C629" s="29" t="s">
        <v>621</v>
      </c>
      <c r="D629" s="25" t="s">
        <v>48</v>
      </c>
      <c r="E629" s="30" t="s">
        <v>622</v>
      </c>
      <c r="F629" s="31" t="s">
        <v>164</v>
      </c>
      <c r="G629" s="32">
        <v>52</v>
      </c>
      <c r="H629" s="33">
        <v>0</v>
      </c>
      <c r="I629" s="34">
        <f>ROUND(ROUND(H629,2)*ROUND(G629,3),2)</f>
      </c>
      <c r="O629">
        <f>(I629*21)/100</f>
      </c>
      <c r="P629" t="s">
        <v>23</v>
      </c>
    </row>
    <row r="630" spans="1:5" ht="12.6">
      <c r="A630" s="35" t="s">
        <v>51</v>
      </c>
      <c r="E630" s="36" t="s">
        <v>622</v>
      </c>
    </row>
    <row r="631" spans="1:5" ht="12.6">
      <c r="A631" s="37" t="s">
        <v>52</v>
      </c>
      <c r="E631" s="38" t="s">
        <v>623</v>
      </c>
    </row>
    <row r="632" spans="1:5" ht="12.6">
      <c r="A632" t="s">
        <v>54</v>
      </c>
      <c r="E632" s="36" t="s">
        <v>48</v>
      </c>
    </row>
    <row r="633" spans="1:16" ht="12.6">
      <c r="A633" s="25" t="s">
        <v>46</v>
      </c>
      <c r="B633" s="29" t="s">
        <v>621</v>
      </c>
      <c r="C633" s="29" t="s">
        <v>624</v>
      </c>
      <c r="D633" s="25" t="s">
        <v>48</v>
      </c>
      <c r="E633" s="30" t="s">
        <v>625</v>
      </c>
      <c r="F633" s="31" t="s">
        <v>99</v>
      </c>
      <c r="G633" s="32">
        <v>39.152</v>
      </c>
      <c r="H633" s="33">
        <v>0</v>
      </c>
      <c r="I633" s="34">
        <f>ROUND(ROUND(H633,2)*ROUND(G633,3),2)</f>
      </c>
      <c r="O633">
        <f>(I633*21)/100</f>
      </c>
      <c r="P633" t="s">
        <v>23</v>
      </c>
    </row>
    <row r="634" spans="1:5" ht="12.6">
      <c r="A634" s="35" t="s">
        <v>51</v>
      </c>
      <c r="E634" s="36" t="s">
        <v>626</v>
      </c>
    </row>
    <row r="635" spans="1:5" ht="12.6">
      <c r="A635" s="37" t="s">
        <v>52</v>
      </c>
      <c r="E635" s="38" t="s">
        <v>627</v>
      </c>
    </row>
    <row r="636" spans="1:5" ht="142.8">
      <c r="A636" t="s">
        <v>54</v>
      </c>
      <c r="E636" s="36" t="s">
        <v>628</v>
      </c>
    </row>
    <row r="637" spans="1:16" ht="12.6">
      <c r="A637" s="25" t="s">
        <v>46</v>
      </c>
      <c r="B637" s="29" t="s">
        <v>74</v>
      </c>
      <c r="C637" s="29" t="s">
        <v>141</v>
      </c>
      <c r="D637" s="25" t="s">
        <v>48</v>
      </c>
      <c r="E637" s="30" t="s">
        <v>142</v>
      </c>
      <c r="F637" s="31" t="s">
        <v>99</v>
      </c>
      <c r="G637" s="32">
        <v>53.248</v>
      </c>
      <c r="H637" s="33">
        <v>0</v>
      </c>
      <c r="I637" s="34">
        <f>ROUND(ROUND(H637,2)*ROUND(G637,3),2)</f>
      </c>
      <c r="O637">
        <f>(I637*21)/100</f>
      </c>
      <c r="P637" t="s">
        <v>23</v>
      </c>
    </row>
    <row r="638" spans="1:5" ht="12.6">
      <c r="A638" s="35" t="s">
        <v>51</v>
      </c>
      <c r="E638" s="36" t="s">
        <v>48</v>
      </c>
    </row>
    <row r="639" spans="1:5" ht="12.6">
      <c r="A639" s="37" t="s">
        <v>52</v>
      </c>
      <c r="E639" s="38" t="s">
        <v>620</v>
      </c>
    </row>
    <row r="640" spans="1:5" ht="173.4">
      <c r="A640" t="s">
        <v>54</v>
      </c>
      <c r="E640" s="36" t="s">
        <v>144</v>
      </c>
    </row>
    <row r="641" spans="1:18" ht="13.2" customHeight="1">
      <c r="A641" s="6" t="s">
        <v>43</v>
      </c>
      <c r="B641" s="6"/>
      <c r="C641" s="42" t="s">
        <v>629</v>
      </c>
      <c r="D641" s="6"/>
      <c r="E641" s="27" t="s">
        <v>630</v>
      </c>
      <c r="F641" s="6"/>
      <c r="G641" s="6"/>
      <c r="H641" s="6"/>
      <c r="I641" s="43">
        <f>0+Q641</f>
      </c>
      <c r="O641">
        <f>0+R641</f>
      </c>
      <c r="Q641">
        <f>0+I642+I646+I650+I654+I658+I662+I666+I670</f>
      </c>
      <c r="R641">
        <f>0+O642+O646+O650+O654+O658+O662+O666+O670</f>
      </c>
    </row>
    <row r="642" spans="1:16" ht="12.6">
      <c r="A642" s="25" t="s">
        <v>46</v>
      </c>
      <c r="B642" s="29" t="s">
        <v>631</v>
      </c>
      <c r="C642" s="29" t="s">
        <v>631</v>
      </c>
      <c r="D642" s="25" t="s">
        <v>48</v>
      </c>
      <c r="E642" s="30" t="s">
        <v>632</v>
      </c>
      <c r="F642" s="31" t="s">
        <v>599</v>
      </c>
      <c r="G642" s="32">
        <v>20</v>
      </c>
      <c r="H642" s="33">
        <v>0</v>
      </c>
      <c r="I642" s="34">
        <f>ROUND(ROUND(H642,2)*ROUND(G642,3),2)</f>
      </c>
      <c r="O642">
        <f>(I642*21)/100</f>
      </c>
      <c r="P642" t="s">
        <v>23</v>
      </c>
    </row>
    <row r="643" spans="1:5" ht="12.6">
      <c r="A643" s="35" t="s">
        <v>51</v>
      </c>
      <c r="E643" s="36" t="s">
        <v>632</v>
      </c>
    </row>
    <row r="644" spans="1:5" ht="12.6">
      <c r="A644" s="37" t="s">
        <v>52</v>
      </c>
      <c r="E644" s="38" t="s">
        <v>48</v>
      </c>
    </row>
    <row r="645" spans="1:5" ht="12.6">
      <c r="A645" t="s">
        <v>54</v>
      </c>
      <c r="E645" s="36" t="s">
        <v>48</v>
      </c>
    </row>
    <row r="646" spans="1:16" ht="12.6">
      <c r="A646" s="25" t="s">
        <v>46</v>
      </c>
      <c r="B646" s="29" t="s">
        <v>633</v>
      </c>
      <c r="C646" s="29" t="s">
        <v>633</v>
      </c>
      <c r="D646" s="25" t="s">
        <v>48</v>
      </c>
      <c r="E646" s="30" t="s">
        <v>634</v>
      </c>
      <c r="F646" s="31" t="s">
        <v>236</v>
      </c>
      <c r="G646" s="32">
        <v>3</v>
      </c>
      <c r="H646" s="33">
        <v>0</v>
      </c>
      <c r="I646" s="34">
        <f>ROUND(ROUND(H646,2)*ROUND(G646,3),2)</f>
      </c>
      <c r="O646">
        <f>(I646*21)/100</f>
      </c>
      <c r="P646" t="s">
        <v>23</v>
      </c>
    </row>
    <row r="647" spans="1:5" ht="12.6">
      <c r="A647" s="35" t="s">
        <v>51</v>
      </c>
      <c r="E647" s="36" t="s">
        <v>634</v>
      </c>
    </row>
    <row r="648" spans="1:5" ht="12.6">
      <c r="A648" s="37" t="s">
        <v>52</v>
      </c>
      <c r="E648" s="38" t="s">
        <v>48</v>
      </c>
    </row>
    <row r="649" spans="1:5" ht="12.6">
      <c r="A649" t="s">
        <v>54</v>
      </c>
      <c r="E649" s="36" t="s">
        <v>48</v>
      </c>
    </row>
    <row r="650" spans="1:16" ht="12.6">
      <c r="A650" s="25" t="s">
        <v>46</v>
      </c>
      <c r="B650" s="29" t="s">
        <v>635</v>
      </c>
      <c r="C650" s="29" t="s">
        <v>635</v>
      </c>
      <c r="D650" s="25" t="s">
        <v>48</v>
      </c>
      <c r="E650" s="30" t="s">
        <v>636</v>
      </c>
      <c r="F650" s="31" t="s">
        <v>236</v>
      </c>
      <c r="G650" s="32">
        <v>4</v>
      </c>
      <c r="H650" s="33">
        <v>0</v>
      </c>
      <c r="I650" s="34">
        <f>ROUND(ROUND(H650,2)*ROUND(G650,3),2)</f>
      </c>
      <c r="O650">
        <f>(I650*21)/100</f>
      </c>
      <c r="P650" t="s">
        <v>23</v>
      </c>
    </row>
    <row r="651" spans="1:5" ht="12.6">
      <c r="A651" s="35" t="s">
        <v>51</v>
      </c>
      <c r="E651" s="36" t="s">
        <v>636</v>
      </c>
    </row>
    <row r="652" spans="1:5" ht="12.6">
      <c r="A652" s="37" t="s">
        <v>52</v>
      </c>
      <c r="E652" s="38" t="s">
        <v>48</v>
      </c>
    </row>
    <row r="653" spans="1:5" ht="12.6">
      <c r="A653" t="s">
        <v>54</v>
      </c>
      <c r="E653" s="36" t="s">
        <v>48</v>
      </c>
    </row>
    <row r="654" spans="1:16" ht="12.6">
      <c r="A654" s="25" t="s">
        <v>46</v>
      </c>
      <c r="B654" s="29" t="s">
        <v>637</v>
      </c>
      <c r="C654" s="29" t="s">
        <v>637</v>
      </c>
      <c r="D654" s="25" t="s">
        <v>48</v>
      </c>
      <c r="E654" s="30" t="s">
        <v>638</v>
      </c>
      <c r="F654" s="31" t="s">
        <v>599</v>
      </c>
      <c r="G654" s="32">
        <v>20</v>
      </c>
      <c r="H654" s="33">
        <v>0</v>
      </c>
      <c r="I654" s="34">
        <f>ROUND(ROUND(H654,2)*ROUND(G654,3),2)</f>
      </c>
      <c r="O654">
        <f>(I654*21)/100</f>
      </c>
      <c r="P654" t="s">
        <v>23</v>
      </c>
    </row>
    <row r="655" spans="1:5" ht="12.6">
      <c r="A655" s="35" t="s">
        <v>51</v>
      </c>
      <c r="E655" s="36" t="s">
        <v>638</v>
      </c>
    </row>
    <row r="656" spans="1:5" ht="12.6">
      <c r="A656" s="37" t="s">
        <v>52</v>
      </c>
      <c r="E656" s="38" t="s">
        <v>48</v>
      </c>
    </row>
    <row r="657" spans="1:5" ht="12.6">
      <c r="A657" t="s">
        <v>54</v>
      </c>
      <c r="E657" s="36" t="s">
        <v>48</v>
      </c>
    </row>
    <row r="658" spans="1:16" ht="12.6">
      <c r="A658" s="25" t="s">
        <v>46</v>
      </c>
      <c r="B658" s="29" t="s">
        <v>639</v>
      </c>
      <c r="C658" s="29" t="s">
        <v>639</v>
      </c>
      <c r="D658" s="25" t="s">
        <v>48</v>
      </c>
      <c r="E658" s="30" t="s">
        <v>640</v>
      </c>
      <c r="F658" s="31" t="s">
        <v>236</v>
      </c>
      <c r="G658" s="32">
        <v>1</v>
      </c>
      <c r="H658" s="33">
        <v>0</v>
      </c>
      <c r="I658" s="34">
        <f>ROUND(ROUND(H658,2)*ROUND(G658,3),2)</f>
      </c>
      <c r="O658">
        <f>(I658*21)/100</f>
      </c>
      <c r="P658" t="s">
        <v>23</v>
      </c>
    </row>
    <row r="659" spans="1:5" ht="12.6">
      <c r="A659" s="35" t="s">
        <v>51</v>
      </c>
      <c r="E659" s="36" t="s">
        <v>640</v>
      </c>
    </row>
    <row r="660" spans="1:5" ht="12.6">
      <c r="A660" s="37" t="s">
        <v>52</v>
      </c>
      <c r="E660" s="38" t="s">
        <v>48</v>
      </c>
    </row>
    <row r="661" spans="1:5" ht="12.6">
      <c r="A661" t="s">
        <v>54</v>
      </c>
      <c r="E661" s="36" t="s">
        <v>48</v>
      </c>
    </row>
    <row r="662" spans="1:16" ht="12.6">
      <c r="A662" s="25" t="s">
        <v>46</v>
      </c>
      <c r="B662" s="29" t="s">
        <v>641</v>
      </c>
      <c r="C662" s="29" t="s">
        <v>642</v>
      </c>
      <c r="D662" s="25" t="s">
        <v>48</v>
      </c>
      <c r="E662" s="30" t="s">
        <v>643</v>
      </c>
      <c r="F662" s="31" t="s">
        <v>599</v>
      </c>
      <c r="G662" s="32">
        <v>20</v>
      </c>
      <c r="H662" s="33">
        <v>0</v>
      </c>
      <c r="I662" s="34">
        <f>ROUND(ROUND(H662,2)*ROUND(G662,3),2)</f>
      </c>
      <c r="O662">
        <f>(I662*21)/100</f>
      </c>
      <c r="P662" t="s">
        <v>23</v>
      </c>
    </row>
    <row r="663" spans="1:5" ht="12.6">
      <c r="A663" s="35" t="s">
        <v>51</v>
      </c>
      <c r="E663" s="36" t="s">
        <v>643</v>
      </c>
    </row>
    <row r="664" spans="1:5" ht="12.6">
      <c r="A664" s="37" t="s">
        <v>52</v>
      </c>
      <c r="E664" s="38" t="s">
        <v>48</v>
      </c>
    </row>
    <row r="665" spans="1:5" ht="12.6">
      <c r="A665" t="s">
        <v>54</v>
      </c>
      <c r="E665" s="36" t="s">
        <v>48</v>
      </c>
    </row>
    <row r="666" spans="1:16" ht="12.6">
      <c r="A666" s="25" t="s">
        <v>46</v>
      </c>
      <c r="B666" s="29" t="s">
        <v>644</v>
      </c>
      <c r="C666" s="29" t="s">
        <v>645</v>
      </c>
      <c r="D666" s="25" t="s">
        <v>48</v>
      </c>
      <c r="E666" s="30" t="s">
        <v>646</v>
      </c>
      <c r="F666" s="31" t="s">
        <v>236</v>
      </c>
      <c r="G666" s="32">
        <v>1</v>
      </c>
      <c r="H666" s="33">
        <v>0</v>
      </c>
      <c r="I666" s="34">
        <f>ROUND(ROUND(H666,2)*ROUND(G666,3),2)</f>
      </c>
      <c r="O666">
        <f>(I666*21)/100</f>
      </c>
      <c r="P666" t="s">
        <v>23</v>
      </c>
    </row>
    <row r="667" spans="1:5" ht="12.6">
      <c r="A667" s="35" t="s">
        <v>51</v>
      </c>
      <c r="E667" s="36" t="s">
        <v>646</v>
      </c>
    </row>
    <row r="668" spans="1:5" ht="12.6">
      <c r="A668" s="37" t="s">
        <v>52</v>
      </c>
      <c r="E668" s="38" t="s">
        <v>48</v>
      </c>
    </row>
    <row r="669" spans="1:5" ht="12.6">
      <c r="A669" t="s">
        <v>54</v>
      </c>
      <c r="E669" s="36" t="s">
        <v>48</v>
      </c>
    </row>
    <row r="670" spans="1:16" ht="12.6">
      <c r="A670" s="25" t="s">
        <v>46</v>
      </c>
      <c r="B670" s="29" t="s">
        <v>642</v>
      </c>
      <c r="C670" s="29" t="s">
        <v>647</v>
      </c>
      <c r="D670" s="25" t="s">
        <v>48</v>
      </c>
      <c r="E670" s="30" t="s">
        <v>648</v>
      </c>
      <c r="F670" s="31" t="s">
        <v>236</v>
      </c>
      <c r="G670" s="32">
        <v>3</v>
      </c>
      <c r="H670" s="33">
        <v>0</v>
      </c>
      <c r="I670" s="34">
        <f>ROUND(ROUND(H670,2)*ROUND(G670,3),2)</f>
      </c>
      <c r="O670">
        <f>(I670*21)/100</f>
      </c>
      <c r="P670" t="s">
        <v>23</v>
      </c>
    </row>
    <row r="671" spans="1:5" ht="12.6">
      <c r="A671" s="35" t="s">
        <v>51</v>
      </c>
      <c r="E671" s="36" t="s">
        <v>648</v>
      </c>
    </row>
    <row r="672" spans="1:5" ht="12.6">
      <c r="A672" s="37" t="s">
        <v>52</v>
      </c>
      <c r="E672" s="38" t="s">
        <v>48</v>
      </c>
    </row>
    <row r="673" spans="1:5" ht="12.6">
      <c r="A673" t="s">
        <v>54</v>
      </c>
      <c r="E673" s="36" t="s">
        <v>48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649</v>
      </c>
      <c r="I3" s="40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649</v>
      </c>
      <c r="D4" s="6"/>
      <c r="E4" s="18" t="s">
        <v>650</v>
      </c>
      <c r="F4" s="6"/>
      <c r="G4" s="6"/>
      <c r="H4" s="19"/>
      <c r="I4" s="19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3.2" customHeight="1">
      <c r="A8" s="19" t="s">
        <v>43</v>
      </c>
      <c r="B8" s="19"/>
      <c r="C8" s="26" t="s">
        <v>27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6">
      <c r="A9" s="25" t="s">
        <v>46</v>
      </c>
      <c r="B9" s="29" t="s">
        <v>29</v>
      </c>
      <c r="C9" s="29" t="s">
        <v>47</v>
      </c>
      <c r="D9" s="25" t="s">
        <v>48</v>
      </c>
      <c r="E9" s="30" t="s">
        <v>651</v>
      </c>
      <c r="F9" s="31" t="s">
        <v>652</v>
      </c>
      <c r="G9" s="32">
        <v>240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6">
      <c r="A10" s="35" t="s">
        <v>51</v>
      </c>
      <c r="E10" s="36" t="s">
        <v>48</v>
      </c>
    </row>
    <row r="11" spans="1:5" ht="12.6">
      <c r="A11" s="37" t="s">
        <v>52</v>
      </c>
      <c r="E11" s="38" t="s">
        <v>653</v>
      </c>
    </row>
    <row r="12" spans="1:5" ht="12.6">
      <c r="A12" t="s">
        <v>54</v>
      </c>
      <c r="E12" s="36" t="s">
        <v>48</v>
      </c>
    </row>
    <row r="13" spans="1:16" ht="12.6">
      <c r="A13" s="25" t="s">
        <v>46</v>
      </c>
      <c r="B13" s="29" t="s">
        <v>23</v>
      </c>
      <c r="C13" s="29" t="s">
        <v>55</v>
      </c>
      <c r="D13" s="25" t="s">
        <v>48</v>
      </c>
      <c r="E13" s="30" t="s">
        <v>654</v>
      </c>
      <c r="F13" s="31" t="s">
        <v>652</v>
      </c>
      <c r="G13" s="32">
        <v>120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6">
      <c r="A14" s="35" t="s">
        <v>51</v>
      </c>
      <c r="E14" s="36" t="s">
        <v>48</v>
      </c>
    </row>
    <row r="15" spans="1:5" ht="12.6">
      <c r="A15" s="37" t="s">
        <v>52</v>
      </c>
      <c r="E15" s="38" t="s">
        <v>655</v>
      </c>
    </row>
    <row r="16" spans="1:5" ht="12.6">
      <c r="A16" t="s">
        <v>54</v>
      </c>
      <c r="E16" s="36" t="s">
        <v>48</v>
      </c>
    </row>
    <row r="17" spans="1:16" ht="12.6">
      <c r="A17" s="25" t="s">
        <v>46</v>
      </c>
      <c r="B17" s="29" t="s">
        <v>22</v>
      </c>
      <c r="C17" s="29" t="s">
        <v>64</v>
      </c>
      <c r="D17" s="25" t="s">
        <v>48</v>
      </c>
      <c r="E17" s="30" t="s">
        <v>656</v>
      </c>
      <c r="F17" s="31" t="s">
        <v>657</v>
      </c>
      <c r="G17" s="32">
        <v>120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6">
      <c r="A18" s="35" t="s">
        <v>51</v>
      </c>
      <c r="E18" s="36" t="s">
        <v>48</v>
      </c>
    </row>
    <row r="19" spans="1:5" ht="12.6">
      <c r="A19" s="37" t="s">
        <v>52</v>
      </c>
      <c r="E19" s="38" t="s">
        <v>658</v>
      </c>
    </row>
    <row r="20" spans="1:5" ht="12.6">
      <c r="A20" t="s">
        <v>54</v>
      </c>
      <c r="E20" s="36" t="s">
        <v>48</v>
      </c>
    </row>
    <row r="21" spans="1:16" ht="12.6">
      <c r="A21" s="25" t="s">
        <v>46</v>
      </c>
      <c r="B21" s="29" t="s">
        <v>33</v>
      </c>
      <c r="C21" s="29" t="s">
        <v>67</v>
      </c>
      <c r="D21" s="25" t="s">
        <v>48</v>
      </c>
      <c r="E21" s="30" t="s">
        <v>659</v>
      </c>
      <c r="F21" s="31" t="s">
        <v>50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6">
      <c r="A22" s="35" t="s">
        <v>51</v>
      </c>
      <c r="E22" s="36" t="s">
        <v>48</v>
      </c>
    </row>
    <row r="23" spans="1:5" ht="12.6">
      <c r="A23" s="37" t="s">
        <v>52</v>
      </c>
      <c r="E23" s="38" t="s">
        <v>660</v>
      </c>
    </row>
    <row r="24" spans="1:5" ht="12.6">
      <c r="A24" t="s">
        <v>54</v>
      </c>
      <c r="E24" s="36" t="s">
        <v>48</v>
      </c>
    </row>
    <row r="25" spans="1:16" ht="12.6">
      <c r="A25" s="25" t="s">
        <v>46</v>
      </c>
      <c r="B25" s="29" t="s">
        <v>35</v>
      </c>
      <c r="C25" s="29" t="s">
        <v>661</v>
      </c>
      <c r="D25" s="25" t="s">
        <v>48</v>
      </c>
      <c r="E25" s="30" t="s">
        <v>634</v>
      </c>
      <c r="F25" s="31" t="s">
        <v>662</v>
      </c>
      <c r="G25" s="32">
        <v>20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6">
      <c r="A26" s="35" t="s">
        <v>51</v>
      </c>
      <c r="E26" s="36" t="s">
        <v>48</v>
      </c>
    </row>
    <row r="27" spans="1:5" ht="12.6">
      <c r="A27" s="37" t="s">
        <v>52</v>
      </c>
      <c r="E27" s="38" t="s">
        <v>663</v>
      </c>
    </row>
    <row r="28" spans="1:5" ht="12.6">
      <c r="A28" t="s">
        <v>54</v>
      </c>
      <c r="E28" s="36" t="s">
        <v>48</v>
      </c>
    </row>
    <row r="29" spans="1:16" ht="12.6">
      <c r="A29" s="25" t="s">
        <v>46</v>
      </c>
      <c r="B29" s="29" t="s">
        <v>37</v>
      </c>
      <c r="C29" s="29" t="s">
        <v>664</v>
      </c>
      <c r="D29" s="25" t="s">
        <v>48</v>
      </c>
      <c r="E29" s="30" t="s">
        <v>665</v>
      </c>
      <c r="F29" s="31" t="s">
        <v>236</v>
      </c>
      <c r="G29" s="32">
        <v>8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6">
      <c r="A30" s="35" t="s">
        <v>51</v>
      </c>
      <c r="E30" s="36" t="s">
        <v>48</v>
      </c>
    </row>
    <row r="31" spans="1:5" ht="12.6">
      <c r="A31" s="37" t="s">
        <v>52</v>
      </c>
      <c r="E31" s="38" t="s">
        <v>666</v>
      </c>
    </row>
    <row r="32" spans="1:5" ht="12.6">
      <c r="A32" t="s">
        <v>54</v>
      </c>
      <c r="E32" s="36" t="s">
        <v>48</v>
      </c>
    </row>
    <row r="33" spans="1:16" ht="12.6">
      <c r="A33" s="25" t="s">
        <v>46</v>
      </c>
      <c r="B33" s="29" t="s">
        <v>70</v>
      </c>
      <c r="C33" s="29" t="s">
        <v>75</v>
      </c>
      <c r="D33" s="25" t="s">
        <v>48</v>
      </c>
      <c r="E33" s="30" t="s">
        <v>667</v>
      </c>
      <c r="F33" s="31" t="s">
        <v>599</v>
      </c>
      <c r="G33" s="32">
        <v>6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6">
      <c r="A34" s="35" t="s">
        <v>51</v>
      </c>
      <c r="E34" s="36" t="s">
        <v>48</v>
      </c>
    </row>
    <row r="35" spans="1:5" ht="12.6">
      <c r="A35" s="37" t="s">
        <v>52</v>
      </c>
      <c r="E35" s="38" t="s">
        <v>668</v>
      </c>
    </row>
    <row r="36" spans="1:5" ht="12.6">
      <c r="A36" t="s">
        <v>54</v>
      </c>
      <c r="E36" s="36" t="s">
        <v>48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0+O8+O21+O50+O59+O120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669</v>
      </c>
      <c r="I3" s="40">
        <f>0+I8+I21+I50+I59+I120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669</v>
      </c>
      <c r="D4" s="6"/>
      <c r="E4" s="18" t="s">
        <v>670</v>
      </c>
      <c r="F4" s="6"/>
      <c r="G4" s="6"/>
      <c r="H4" s="19"/>
      <c r="I4" s="19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3.2" customHeight="1">
      <c r="A8" s="19" t="s">
        <v>43</v>
      </c>
      <c r="B8" s="19"/>
      <c r="C8" s="26" t="s">
        <v>27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6">
      <c r="A9" s="25" t="s">
        <v>46</v>
      </c>
      <c r="B9" s="29" t="s">
        <v>29</v>
      </c>
      <c r="C9" s="29" t="s">
        <v>563</v>
      </c>
      <c r="D9" s="25" t="s">
        <v>564</v>
      </c>
      <c r="E9" s="30" t="s">
        <v>565</v>
      </c>
      <c r="F9" s="31" t="s">
        <v>99</v>
      </c>
      <c r="G9" s="32">
        <v>2.957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6">
      <c r="A10" s="35" t="s">
        <v>51</v>
      </c>
      <c r="E10" s="36" t="s">
        <v>671</v>
      </c>
    </row>
    <row r="11" spans="1:5" ht="40.8">
      <c r="A11" s="37" t="s">
        <v>52</v>
      </c>
      <c r="E11" s="38" t="s">
        <v>672</v>
      </c>
    </row>
    <row r="12" spans="1:5" ht="20.4">
      <c r="A12" t="s">
        <v>54</v>
      </c>
      <c r="E12" s="36" t="s">
        <v>567</v>
      </c>
    </row>
    <row r="13" spans="1:16" ht="12.6">
      <c r="A13" s="25" t="s">
        <v>46</v>
      </c>
      <c r="B13" s="29" t="s">
        <v>23</v>
      </c>
      <c r="C13" s="29" t="s">
        <v>563</v>
      </c>
      <c r="D13" s="25" t="s">
        <v>673</v>
      </c>
      <c r="E13" s="30" t="s">
        <v>674</v>
      </c>
      <c r="F13" s="31" t="s">
        <v>99</v>
      </c>
      <c r="G13" s="32">
        <v>90.9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6">
      <c r="A14" s="35" t="s">
        <v>51</v>
      </c>
      <c r="E14" s="36" t="s">
        <v>675</v>
      </c>
    </row>
    <row r="15" spans="1:5" ht="20.4">
      <c r="A15" s="37" t="s">
        <v>52</v>
      </c>
      <c r="E15" s="38" t="s">
        <v>676</v>
      </c>
    </row>
    <row r="16" spans="1:5" ht="20.4">
      <c r="A16" t="s">
        <v>54</v>
      </c>
      <c r="E16" s="36" t="s">
        <v>567</v>
      </c>
    </row>
    <row r="17" spans="1:16" ht="12.6">
      <c r="A17" s="25" t="s">
        <v>46</v>
      </c>
      <c r="B17" s="29" t="s">
        <v>22</v>
      </c>
      <c r="C17" s="29" t="s">
        <v>677</v>
      </c>
      <c r="D17" s="25" t="s">
        <v>48</v>
      </c>
      <c r="E17" s="30" t="s">
        <v>678</v>
      </c>
      <c r="F17" s="31" t="s">
        <v>50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6">
      <c r="A18" s="35" t="s">
        <v>51</v>
      </c>
      <c r="E18" s="36" t="s">
        <v>679</v>
      </c>
    </row>
    <row r="19" spans="1:5" ht="12.6">
      <c r="A19" s="37" t="s">
        <v>52</v>
      </c>
      <c r="E19" s="38" t="s">
        <v>48</v>
      </c>
    </row>
    <row r="20" spans="1:5" ht="12.6">
      <c r="A20" t="s">
        <v>54</v>
      </c>
      <c r="E20" s="36" t="s">
        <v>111</v>
      </c>
    </row>
    <row r="21" spans="1:18" ht="13.2" customHeight="1">
      <c r="A21" s="6" t="s">
        <v>43</v>
      </c>
      <c r="B21" s="6"/>
      <c r="C21" s="42" t="s">
        <v>29</v>
      </c>
      <c r="D21" s="6"/>
      <c r="E21" s="27" t="s">
        <v>118</v>
      </c>
      <c r="F21" s="6"/>
      <c r="G21" s="6"/>
      <c r="H21" s="6"/>
      <c r="I21" s="43">
        <f>0+Q21</f>
      </c>
      <c r="O21">
        <f>0+R21</f>
      </c>
      <c r="Q21">
        <f>0+I22+I26+I30+I34+I38+I42+I46</f>
      </c>
      <c r="R21">
        <f>0+O22+O26+O30+O34+O38+O42+O46</f>
      </c>
    </row>
    <row r="22" spans="1:16" ht="12.6">
      <c r="A22" s="25" t="s">
        <v>46</v>
      </c>
      <c r="B22" s="29" t="s">
        <v>33</v>
      </c>
      <c r="C22" s="29" t="s">
        <v>119</v>
      </c>
      <c r="D22" s="25" t="s">
        <v>48</v>
      </c>
      <c r="E22" s="30" t="s">
        <v>120</v>
      </c>
      <c r="F22" s="31" t="s">
        <v>99</v>
      </c>
      <c r="G22" s="32">
        <v>9.9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6">
      <c r="A23" s="35" t="s">
        <v>51</v>
      </c>
      <c r="E23" s="36" t="s">
        <v>680</v>
      </c>
    </row>
    <row r="24" spans="1:5" ht="30.6">
      <c r="A24" s="37" t="s">
        <v>52</v>
      </c>
      <c r="E24" s="38" t="s">
        <v>681</v>
      </c>
    </row>
    <row r="25" spans="1:5" ht="40.8">
      <c r="A25" t="s">
        <v>54</v>
      </c>
      <c r="E25" s="36" t="s">
        <v>123</v>
      </c>
    </row>
    <row r="26" spans="1:16" ht="12.6">
      <c r="A26" s="25" t="s">
        <v>46</v>
      </c>
      <c r="B26" s="29" t="s">
        <v>35</v>
      </c>
      <c r="C26" s="29" t="s">
        <v>682</v>
      </c>
      <c r="D26" s="25" t="s">
        <v>48</v>
      </c>
      <c r="E26" s="30" t="s">
        <v>683</v>
      </c>
      <c r="F26" s="31" t="s">
        <v>684</v>
      </c>
      <c r="G26" s="32">
        <v>2545.2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6">
      <c r="A27" s="35" t="s">
        <v>51</v>
      </c>
      <c r="E27" s="36" t="s">
        <v>685</v>
      </c>
    </row>
    <row r="28" spans="1:5" ht="40.8">
      <c r="A28" s="37" t="s">
        <v>52</v>
      </c>
      <c r="E28" s="38" t="s">
        <v>686</v>
      </c>
    </row>
    <row r="29" spans="1:5" ht="20.4">
      <c r="A29" t="s">
        <v>54</v>
      </c>
      <c r="E29" s="36" t="s">
        <v>687</v>
      </c>
    </row>
    <row r="30" spans="1:16" ht="12.6">
      <c r="A30" s="25" t="s">
        <v>46</v>
      </c>
      <c r="B30" s="29" t="s">
        <v>37</v>
      </c>
      <c r="C30" s="29" t="s">
        <v>688</v>
      </c>
      <c r="D30" s="25" t="s">
        <v>48</v>
      </c>
      <c r="E30" s="30" t="s">
        <v>689</v>
      </c>
      <c r="F30" s="31" t="s">
        <v>690</v>
      </c>
      <c r="G30" s="32">
        <v>29.57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6">
      <c r="A31" s="35" t="s">
        <v>51</v>
      </c>
      <c r="E31" s="36" t="s">
        <v>48</v>
      </c>
    </row>
    <row r="32" spans="1:5" ht="40.8">
      <c r="A32" s="37" t="s">
        <v>52</v>
      </c>
      <c r="E32" s="38" t="s">
        <v>691</v>
      </c>
    </row>
    <row r="33" spans="1:5" ht="20.4">
      <c r="A33" t="s">
        <v>54</v>
      </c>
      <c r="E33" s="36" t="s">
        <v>692</v>
      </c>
    </row>
    <row r="34" spans="1:16" ht="12.6">
      <c r="A34" s="25" t="s">
        <v>46</v>
      </c>
      <c r="B34" s="29" t="s">
        <v>70</v>
      </c>
      <c r="C34" s="29" t="s">
        <v>693</v>
      </c>
      <c r="D34" s="25" t="s">
        <v>48</v>
      </c>
      <c r="E34" s="30" t="s">
        <v>694</v>
      </c>
      <c r="F34" s="31" t="s">
        <v>99</v>
      </c>
      <c r="G34" s="32">
        <v>3.604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6">
      <c r="A35" s="35" t="s">
        <v>51</v>
      </c>
      <c r="E35" s="36" t="s">
        <v>695</v>
      </c>
    </row>
    <row r="36" spans="1:5" ht="30.6">
      <c r="A36" s="37" t="s">
        <v>52</v>
      </c>
      <c r="E36" s="38" t="s">
        <v>696</v>
      </c>
    </row>
    <row r="37" spans="1:5" ht="224.4">
      <c r="A37" t="s">
        <v>54</v>
      </c>
      <c r="E37" s="36" t="s">
        <v>135</v>
      </c>
    </row>
    <row r="38" spans="1:16" ht="12.6">
      <c r="A38" s="25" t="s">
        <v>46</v>
      </c>
      <c r="B38" s="29" t="s">
        <v>74</v>
      </c>
      <c r="C38" s="29" t="s">
        <v>141</v>
      </c>
      <c r="D38" s="25" t="s">
        <v>48</v>
      </c>
      <c r="E38" s="30" t="s">
        <v>142</v>
      </c>
      <c r="F38" s="31" t="s">
        <v>99</v>
      </c>
      <c r="G38" s="32">
        <v>0.647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6">
      <c r="A39" s="35" t="s">
        <v>51</v>
      </c>
      <c r="E39" s="36" t="s">
        <v>48</v>
      </c>
    </row>
    <row r="40" spans="1:5" ht="30.6">
      <c r="A40" s="37" t="s">
        <v>52</v>
      </c>
      <c r="E40" s="38" t="s">
        <v>697</v>
      </c>
    </row>
    <row r="41" spans="1:5" ht="173.4">
      <c r="A41" t="s">
        <v>54</v>
      </c>
      <c r="E41" s="36" t="s">
        <v>144</v>
      </c>
    </row>
    <row r="42" spans="1:16" ht="12.6">
      <c r="A42" s="25" t="s">
        <v>46</v>
      </c>
      <c r="B42" s="29" t="s">
        <v>40</v>
      </c>
      <c r="C42" s="29" t="s">
        <v>145</v>
      </c>
      <c r="D42" s="25" t="s">
        <v>47</v>
      </c>
      <c r="E42" s="30" t="s">
        <v>146</v>
      </c>
      <c r="F42" s="31" t="s">
        <v>99</v>
      </c>
      <c r="G42" s="32">
        <v>1.848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6">
      <c r="A43" s="35" t="s">
        <v>51</v>
      </c>
      <c r="E43" s="36" t="s">
        <v>698</v>
      </c>
    </row>
    <row r="44" spans="1:5" ht="30.6">
      <c r="A44" s="37" t="s">
        <v>52</v>
      </c>
      <c r="E44" s="38" t="s">
        <v>699</v>
      </c>
    </row>
    <row r="45" spans="1:5" ht="163.2">
      <c r="A45" t="s">
        <v>54</v>
      </c>
      <c r="E45" s="36" t="s">
        <v>149</v>
      </c>
    </row>
    <row r="46" spans="1:16" ht="12.6">
      <c r="A46" s="25" t="s">
        <v>46</v>
      </c>
      <c r="B46" s="29" t="s">
        <v>42</v>
      </c>
      <c r="C46" s="29" t="s">
        <v>145</v>
      </c>
      <c r="D46" s="25" t="s">
        <v>64</v>
      </c>
      <c r="E46" s="30" t="s">
        <v>146</v>
      </c>
      <c r="F46" s="31" t="s">
        <v>99</v>
      </c>
      <c r="G46" s="32">
        <v>1.109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6">
      <c r="A47" s="35" t="s">
        <v>51</v>
      </c>
      <c r="E47" s="36" t="s">
        <v>700</v>
      </c>
    </row>
    <row r="48" spans="1:5" ht="51">
      <c r="A48" s="37" t="s">
        <v>52</v>
      </c>
      <c r="E48" s="38" t="s">
        <v>701</v>
      </c>
    </row>
    <row r="49" spans="1:5" ht="163.2">
      <c r="A49" t="s">
        <v>54</v>
      </c>
      <c r="E49" s="36" t="s">
        <v>149</v>
      </c>
    </row>
    <row r="50" spans="1:18" ht="13.2" customHeight="1">
      <c r="A50" s="6" t="s">
        <v>43</v>
      </c>
      <c r="B50" s="6"/>
      <c r="C50" s="42" t="s">
        <v>35</v>
      </c>
      <c r="D50" s="6"/>
      <c r="E50" s="27" t="s">
        <v>167</v>
      </c>
      <c r="F50" s="6"/>
      <c r="G50" s="6"/>
      <c r="H50" s="6"/>
      <c r="I50" s="43">
        <f>0+Q50</f>
      </c>
      <c r="O50">
        <f>0+R50</f>
      </c>
      <c r="Q50">
        <f>0+I51+I55</f>
      </c>
      <c r="R50">
        <f>0+O51+O55</f>
      </c>
    </row>
    <row r="51" spans="1:16" ht="12.6">
      <c r="A51" s="25" t="s">
        <v>46</v>
      </c>
      <c r="B51" s="29" t="s">
        <v>81</v>
      </c>
      <c r="C51" s="29" t="s">
        <v>702</v>
      </c>
      <c r="D51" s="25" t="s">
        <v>48</v>
      </c>
      <c r="E51" s="30" t="s">
        <v>703</v>
      </c>
      <c r="F51" s="31" t="s">
        <v>99</v>
      </c>
      <c r="G51" s="32">
        <v>2.7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6">
      <c r="A52" s="35" t="s">
        <v>51</v>
      </c>
      <c r="E52" s="36" t="s">
        <v>704</v>
      </c>
    </row>
    <row r="53" spans="1:5" ht="30.6">
      <c r="A53" s="37" t="s">
        <v>52</v>
      </c>
      <c r="E53" s="38" t="s">
        <v>705</v>
      </c>
    </row>
    <row r="54" spans="1:5" ht="132.6">
      <c r="A54" t="s">
        <v>54</v>
      </c>
      <c r="E54" s="36" t="s">
        <v>706</v>
      </c>
    </row>
    <row r="55" spans="1:16" ht="12.6">
      <c r="A55" s="25" t="s">
        <v>46</v>
      </c>
      <c r="B55" s="29" t="s">
        <v>83</v>
      </c>
      <c r="C55" s="29" t="s">
        <v>707</v>
      </c>
      <c r="D55" s="25" t="s">
        <v>48</v>
      </c>
      <c r="E55" s="30" t="s">
        <v>708</v>
      </c>
      <c r="F55" s="31" t="s">
        <v>99</v>
      </c>
      <c r="G55" s="32">
        <v>7.2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6">
      <c r="A56" s="35" t="s">
        <v>51</v>
      </c>
      <c r="E56" s="36" t="s">
        <v>709</v>
      </c>
    </row>
    <row r="57" spans="1:5" ht="30.6">
      <c r="A57" s="37" t="s">
        <v>52</v>
      </c>
      <c r="E57" s="38" t="s">
        <v>710</v>
      </c>
    </row>
    <row r="58" spans="1:5" ht="132.6">
      <c r="A58" t="s">
        <v>54</v>
      </c>
      <c r="E58" s="36" t="s">
        <v>706</v>
      </c>
    </row>
    <row r="59" spans="1:18" ht="13.2" customHeight="1">
      <c r="A59" s="6" t="s">
        <v>43</v>
      </c>
      <c r="B59" s="6"/>
      <c r="C59" s="42" t="s">
        <v>70</v>
      </c>
      <c r="D59" s="6"/>
      <c r="E59" s="27" t="s">
        <v>172</v>
      </c>
      <c r="F59" s="6"/>
      <c r="G59" s="6"/>
      <c r="H59" s="6"/>
      <c r="I59" s="43">
        <f>0+Q59</f>
      </c>
      <c r="O59">
        <f>0+R59</f>
      </c>
      <c r="Q59">
        <f>0+I60+I64+I68+I72+I76+I80+I84+I88+I92+I96+I100+I104+I108+I112+I116</f>
      </c>
      <c r="R59">
        <f>0+O60+O64+O68+O72+O76+O80+O84+O88+O92+O96+O100+O104+O108+O112+O116</f>
      </c>
    </row>
    <row r="60" spans="1:16" ht="12.6">
      <c r="A60" s="25" t="s">
        <v>46</v>
      </c>
      <c r="B60" s="29" t="s">
        <v>85</v>
      </c>
      <c r="C60" s="29" t="s">
        <v>711</v>
      </c>
      <c r="D60" s="25" t="s">
        <v>48</v>
      </c>
      <c r="E60" s="30" t="s">
        <v>712</v>
      </c>
      <c r="F60" s="31" t="s">
        <v>109</v>
      </c>
      <c r="G60" s="32">
        <v>4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6">
      <c r="A61" s="35" t="s">
        <v>51</v>
      </c>
      <c r="E61" s="36" t="s">
        <v>713</v>
      </c>
    </row>
    <row r="62" spans="1:5" ht="40.8">
      <c r="A62" s="37" t="s">
        <v>52</v>
      </c>
      <c r="E62" s="38" t="s">
        <v>714</v>
      </c>
    </row>
    <row r="63" spans="1:5" ht="61.2">
      <c r="A63" t="s">
        <v>54</v>
      </c>
      <c r="E63" s="36" t="s">
        <v>715</v>
      </c>
    </row>
    <row r="64" spans="1:16" ht="12.6">
      <c r="A64" s="25" t="s">
        <v>46</v>
      </c>
      <c r="B64" s="29" t="s">
        <v>88</v>
      </c>
      <c r="C64" s="29" t="s">
        <v>716</v>
      </c>
      <c r="D64" s="25" t="s">
        <v>47</v>
      </c>
      <c r="E64" s="30" t="s">
        <v>717</v>
      </c>
      <c r="F64" s="31" t="s">
        <v>130</v>
      </c>
      <c r="G64" s="32">
        <v>6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20.4">
      <c r="A65" s="35" t="s">
        <v>51</v>
      </c>
      <c r="E65" s="36" t="s">
        <v>718</v>
      </c>
    </row>
    <row r="66" spans="1:5" ht="12.6">
      <c r="A66" s="37" t="s">
        <v>52</v>
      </c>
      <c r="E66" s="38" t="s">
        <v>719</v>
      </c>
    </row>
    <row r="67" spans="1:5" ht="71.4">
      <c r="A67" t="s">
        <v>54</v>
      </c>
      <c r="E67" s="36" t="s">
        <v>720</v>
      </c>
    </row>
    <row r="68" spans="1:16" ht="12.6">
      <c r="A68" s="25" t="s">
        <v>46</v>
      </c>
      <c r="B68" s="29" t="s">
        <v>91</v>
      </c>
      <c r="C68" s="29" t="s">
        <v>721</v>
      </c>
      <c r="D68" s="25" t="s">
        <v>48</v>
      </c>
      <c r="E68" s="30" t="s">
        <v>722</v>
      </c>
      <c r="F68" s="31" t="s">
        <v>130</v>
      </c>
      <c r="G68" s="32">
        <v>22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6">
      <c r="A69" s="35" t="s">
        <v>51</v>
      </c>
      <c r="E69" s="36" t="s">
        <v>723</v>
      </c>
    </row>
    <row r="70" spans="1:5" ht="30.6">
      <c r="A70" s="37" t="s">
        <v>52</v>
      </c>
      <c r="E70" s="38" t="s">
        <v>724</v>
      </c>
    </row>
    <row r="71" spans="1:5" ht="102">
      <c r="A71" t="s">
        <v>54</v>
      </c>
      <c r="E71" s="36" t="s">
        <v>725</v>
      </c>
    </row>
    <row r="72" spans="1:16" ht="12.6">
      <c r="A72" s="25" t="s">
        <v>46</v>
      </c>
      <c r="B72" s="29" t="s">
        <v>168</v>
      </c>
      <c r="C72" s="29" t="s">
        <v>726</v>
      </c>
      <c r="D72" s="25" t="s">
        <v>48</v>
      </c>
      <c r="E72" s="30" t="s">
        <v>727</v>
      </c>
      <c r="F72" s="31" t="s">
        <v>130</v>
      </c>
      <c r="G72" s="32">
        <v>22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6">
      <c r="A73" s="35" t="s">
        <v>51</v>
      </c>
      <c r="E73" s="36" t="s">
        <v>728</v>
      </c>
    </row>
    <row r="74" spans="1:5" ht="30.6">
      <c r="A74" s="37" t="s">
        <v>52</v>
      </c>
      <c r="E74" s="38" t="s">
        <v>724</v>
      </c>
    </row>
    <row r="75" spans="1:5" ht="81.6">
      <c r="A75" t="s">
        <v>54</v>
      </c>
      <c r="E75" s="36" t="s">
        <v>729</v>
      </c>
    </row>
    <row r="76" spans="1:16" ht="20.4">
      <c r="A76" s="25" t="s">
        <v>46</v>
      </c>
      <c r="B76" s="29" t="s">
        <v>173</v>
      </c>
      <c r="C76" s="29" t="s">
        <v>730</v>
      </c>
      <c r="D76" s="25" t="s">
        <v>48</v>
      </c>
      <c r="E76" s="30" t="s">
        <v>731</v>
      </c>
      <c r="F76" s="31" t="s">
        <v>109</v>
      </c>
      <c r="G76" s="32">
        <v>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6">
      <c r="A77" s="35" t="s">
        <v>51</v>
      </c>
      <c r="E77" s="36" t="s">
        <v>732</v>
      </c>
    </row>
    <row r="78" spans="1:5" ht="12.6">
      <c r="A78" s="37" t="s">
        <v>52</v>
      </c>
      <c r="E78" s="38" t="s">
        <v>733</v>
      </c>
    </row>
    <row r="79" spans="1:5" ht="81.6">
      <c r="A79" t="s">
        <v>54</v>
      </c>
      <c r="E79" s="36" t="s">
        <v>729</v>
      </c>
    </row>
    <row r="80" spans="1:16" ht="12.6">
      <c r="A80" s="25" t="s">
        <v>46</v>
      </c>
      <c r="B80" s="29" t="s">
        <v>183</v>
      </c>
      <c r="C80" s="29" t="s">
        <v>734</v>
      </c>
      <c r="D80" s="25" t="s">
        <v>48</v>
      </c>
      <c r="E80" s="30" t="s">
        <v>735</v>
      </c>
      <c r="F80" s="31" t="s">
        <v>109</v>
      </c>
      <c r="G80" s="32">
        <v>2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6">
      <c r="A81" s="35" t="s">
        <v>51</v>
      </c>
      <c r="E81" s="36" t="s">
        <v>736</v>
      </c>
    </row>
    <row r="82" spans="1:5" ht="20.4">
      <c r="A82" s="37" t="s">
        <v>52</v>
      </c>
      <c r="E82" s="38" t="s">
        <v>737</v>
      </c>
    </row>
    <row r="83" spans="1:5" ht="81.6">
      <c r="A83" t="s">
        <v>54</v>
      </c>
      <c r="E83" s="36" t="s">
        <v>738</v>
      </c>
    </row>
    <row r="84" spans="1:16" ht="12.6">
      <c r="A84" s="25" t="s">
        <v>46</v>
      </c>
      <c r="B84" s="29" t="s">
        <v>188</v>
      </c>
      <c r="C84" s="29" t="s">
        <v>739</v>
      </c>
      <c r="D84" s="25" t="s">
        <v>48</v>
      </c>
      <c r="E84" s="30" t="s">
        <v>740</v>
      </c>
      <c r="F84" s="31" t="s">
        <v>130</v>
      </c>
      <c r="G84" s="32">
        <v>63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20.4">
      <c r="A85" s="35" t="s">
        <v>51</v>
      </c>
      <c r="E85" s="36" t="s">
        <v>741</v>
      </c>
    </row>
    <row r="86" spans="1:5" ht="12.6">
      <c r="A86" s="37" t="s">
        <v>52</v>
      </c>
      <c r="E86" s="38" t="s">
        <v>742</v>
      </c>
    </row>
    <row r="87" spans="1:5" ht="61.2">
      <c r="A87" t="s">
        <v>54</v>
      </c>
      <c r="E87" s="36" t="s">
        <v>743</v>
      </c>
    </row>
    <row r="88" spans="1:16" ht="12.6">
      <c r="A88" s="25" t="s">
        <v>46</v>
      </c>
      <c r="B88" s="29" t="s">
        <v>193</v>
      </c>
      <c r="C88" s="29" t="s">
        <v>744</v>
      </c>
      <c r="D88" s="25" t="s">
        <v>48</v>
      </c>
      <c r="E88" s="30" t="s">
        <v>745</v>
      </c>
      <c r="F88" s="31" t="s">
        <v>109</v>
      </c>
      <c r="G88" s="32">
        <v>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6">
      <c r="A89" s="35" t="s">
        <v>51</v>
      </c>
      <c r="E89" s="36" t="s">
        <v>746</v>
      </c>
    </row>
    <row r="90" spans="1:5" ht="20.4">
      <c r="A90" s="37" t="s">
        <v>52</v>
      </c>
      <c r="E90" s="38" t="s">
        <v>737</v>
      </c>
    </row>
    <row r="91" spans="1:5" ht="71.4">
      <c r="A91" t="s">
        <v>54</v>
      </c>
      <c r="E91" s="36" t="s">
        <v>214</v>
      </c>
    </row>
    <row r="92" spans="1:16" ht="12.6">
      <c r="A92" s="25" t="s">
        <v>46</v>
      </c>
      <c r="B92" s="29" t="s">
        <v>196</v>
      </c>
      <c r="C92" s="29" t="s">
        <v>747</v>
      </c>
      <c r="D92" s="25" t="s">
        <v>48</v>
      </c>
      <c r="E92" s="30" t="s">
        <v>748</v>
      </c>
      <c r="F92" s="31" t="s">
        <v>109</v>
      </c>
      <c r="G92" s="32">
        <v>2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6">
      <c r="A93" s="35" t="s">
        <v>51</v>
      </c>
      <c r="E93" s="36" t="s">
        <v>749</v>
      </c>
    </row>
    <row r="94" spans="1:5" ht="20.4">
      <c r="A94" s="37" t="s">
        <v>52</v>
      </c>
      <c r="E94" s="38" t="s">
        <v>750</v>
      </c>
    </row>
    <row r="95" spans="1:5" ht="71.4">
      <c r="A95" t="s">
        <v>54</v>
      </c>
      <c r="E95" s="36" t="s">
        <v>214</v>
      </c>
    </row>
    <row r="96" spans="1:16" ht="12.6">
      <c r="A96" s="25" t="s">
        <v>46</v>
      </c>
      <c r="B96" s="29" t="s">
        <v>202</v>
      </c>
      <c r="C96" s="29" t="s">
        <v>751</v>
      </c>
      <c r="D96" s="25" t="s">
        <v>48</v>
      </c>
      <c r="E96" s="30" t="s">
        <v>752</v>
      </c>
      <c r="F96" s="31" t="s">
        <v>109</v>
      </c>
      <c r="G96" s="32">
        <v>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20.4">
      <c r="A97" s="35" t="s">
        <v>51</v>
      </c>
      <c r="E97" s="36" t="s">
        <v>753</v>
      </c>
    </row>
    <row r="98" spans="1:5" ht="20.4">
      <c r="A98" s="37" t="s">
        <v>52</v>
      </c>
      <c r="E98" s="38" t="s">
        <v>750</v>
      </c>
    </row>
    <row r="99" spans="1:5" ht="71.4">
      <c r="A99" t="s">
        <v>54</v>
      </c>
      <c r="E99" s="36" t="s">
        <v>214</v>
      </c>
    </row>
    <row r="100" spans="1:16" ht="12.6">
      <c r="A100" s="25" t="s">
        <v>46</v>
      </c>
      <c r="B100" s="29" t="s">
        <v>206</v>
      </c>
      <c r="C100" s="29" t="s">
        <v>754</v>
      </c>
      <c r="D100" s="25" t="s">
        <v>48</v>
      </c>
      <c r="E100" s="30" t="s">
        <v>755</v>
      </c>
      <c r="F100" s="31" t="s">
        <v>109</v>
      </c>
      <c r="G100" s="32">
        <v>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6">
      <c r="A101" s="35" t="s">
        <v>51</v>
      </c>
      <c r="E101" s="36" t="s">
        <v>746</v>
      </c>
    </row>
    <row r="102" spans="1:5" ht="20.4">
      <c r="A102" s="37" t="s">
        <v>52</v>
      </c>
      <c r="E102" s="38" t="s">
        <v>737</v>
      </c>
    </row>
    <row r="103" spans="1:5" ht="71.4">
      <c r="A103" t="s">
        <v>54</v>
      </c>
      <c r="E103" s="36" t="s">
        <v>214</v>
      </c>
    </row>
    <row r="104" spans="1:16" ht="12.6">
      <c r="A104" s="25" t="s">
        <v>46</v>
      </c>
      <c r="B104" s="29" t="s">
        <v>211</v>
      </c>
      <c r="C104" s="29" t="s">
        <v>756</v>
      </c>
      <c r="D104" s="25" t="s">
        <v>48</v>
      </c>
      <c r="E104" s="30" t="s">
        <v>757</v>
      </c>
      <c r="F104" s="31" t="s">
        <v>130</v>
      </c>
      <c r="G104" s="32">
        <v>10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6">
      <c r="A105" s="35" t="s">
        <v>51</v>
      </c>
      <c r="E105" s="36" t="s">
        <v>758</v>
      </c>
    </row>
    <row r="106" spans="1:5" ht="30.6">
      <c r="A106" s="37" t="s">
        <v>52</v>
      </c>
      <c r="E106" s="38" t="s">
        <v>759</v>
      </c>
    </row>
    <row r="107" spans="1:5" ht="91.8">
      <c r="A107" t="s">
        <v>54</v>
      </c>
      <c r="E107" s="36" t="s">
        <v>760</v>
      </c>
    </row>
    <row r="108" spans="1:16" ht="20.4">
      <c r="A108" s="25" t="s">
        <v>46</v>
      </c>
      <c r="B108" s="29" t="s">
        <v>215</v>
      </c>
      <c r="C108" s="29" t="s">
        <v>761</v>
      </c>
      <c r="D108" s="25" t="s">
        <v>48</v>
      </c>
      <c r="E108" s="30" t="s">
        <v>762</v>
      </c>
      <c r="F108" s="31" t="s">
        <v>599</v>
      </c>
      <c r="G108" s="32">
        <v>8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6">
      <c r="A109" s="35" t="s">
        <v>51</v>
      </c>
      <c r="E109" s="36" t="s">
        <v>763</v>
      </c>
    </row>
    <row r="110" spans="1:5" ht="12.6">
      <c r="A110" s="37" t="s">
        <v>52</v>
      </c>
      <c r="E110" s="38" t="s">
        <v>48</v>
      </c>
    </row>
    <row r="111" spans="1:5" ht="102">
      <c r="A111" t="s">
        <v>54</v>
      </c>
      <c r="E111" s="36" t="s">
        <v>764</v>
      </c>
    </row>
    <row r="112" spans="1:16" ht="12.6">
      <c r="A112" s="25" t="s">
        <v>46</v>
      </c>
      <c r="B112" s="29" t="s">
        <v>218</v>
      </c>
      <c r="C112" s="29" t="s">
        <v>765</v>
      </c>
      <c r="D112" s="25" t="s">
        <v>48</v>
      </c>
      <c r="E112" s="30" t="s">
        <v>766</v>
      </c>
      <c r="F112" s="31" t="s">
        <v>109</v>
      </c>
      <c r="G112" s="32">
        <v>1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6">
      <c r="A113" s="35" t="s">
        <v>51</v>
      </c>
      <c r="E113" s="36" t="s">
        <v>767</v>
      </c>
    </row>
    <row r="114" spans="1:5" ht="12.6">
      <c r="A114" s="37" t="s">
        <v>52</v>
      </c>
      <c r="E114" s="38" t="s">
        <v>48</v>
      </c>
    </row>
    <row r="115" spans="1:5" ht="71.4">
      <c r="A115" t="s">
        <v>54</v>
      </c>
      <c r="E115" s="36" t="s">
        <v>768</v>
      </c>
    </row>
    <row r="116" spans="1:16" ht="12.6">
      <c r="A116" s="25" t="s">
        <v>46</v>
      </c>
      <c r="B116" s="29" t="s">
        <v>222</v>
      </c>
      <c r="C116" s="29" t="s">
        <v>769</v>
      </c>
      <c r="D116" s="25" t="s">
        <v>48</v>
      </c>
      <c r="E116" s="30" t="s">
        <v>770</v>
      </c>
      <c r="F116" s="31" t="s">
        <v>109</v>
      </c>
      <c r="G116" s="32">
        <v>1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6">
      <c r="A117" s="35" t="s">
        <v>51</v>
      </c>
      <c r="E117" s="36" t="s">
        <v>771</v>
      </c>
    </row>
    <row r="118" spans="1:5" ht="12.6">
      <c r="A118" s="37" t="s">
        <v>52</v>
      </c>
      <c r="E118" s="38" t="s">
        <v>48</v>
      </c>
    </row>
    <row r="119" spans="1:5" ht="71.4">
      <c r="A119" t="s">
        <v>54</v>
      </c>
      <c r="E119" s="36" t="s">
        <v>772</v>
      </c>
    </row>
    <row r="120" spans="1:18" ht="13.2" customHeight="1">
      <c r="A120" s="6" t="s">
        <v>43</v>
      </c>
      <c r="B120" s="6"/>
      <c r="C120" s="42" t="s">
        <v>40</v>
      </c>
      <c r="D120" s="6"/>
      <c r="E120" s="27" t="s">
        <v>773</v>
      </c>
      <c r="F120" s="6"/>
      <c r="G120" s="6"/>
      <c r="H120" s="6"/>
      <c r="I120" s="43">
        <f>0+Q120</f>
      </c>
      <c r="O120">
        <f>0+R120</f>
      </c>
      <c r="Q120">
        <f>0+I121</f>
      </c>
      <c r="R120">
        <f>0+O121</f>
      </c>
    </row>
    <row r="121" spans="1:16" ht="12.6">
      <c r="A121" s="25" t="s">
        <v>46</v>
      </c>
      <c r="B121" s="29" t="s">
        <v>179</v>
      </c>
      <c r="C121" s="29" t="s">
        <v>774</v>
      </c>
      <c r="D121" s="25" t="s">
        <v>48</v>
      </c>
      <c r="E121" s="30" t="s">
        <v>775</v>
      </c>
      <c r="F121" s="31" t="s">
        <v>130</v>
      </c>
      <c r="G121" s="32">
        <v>3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6">
      <c r="A122" s="35" t="s">
        <v>51</v>
      </c>
      <c r="E122" s="36" t="s">
        <v>776</v>
      </c>
    </row>
    <row r="123" spans="1:5" ht="30.6">
      <c r="A123" s="37" t="s">
        <v>52</v>
      </c>
      <c r="E123" s="38" t="s">
        <v>777</v>
      </c>
    </row>
    <row r="124" spans="1:5" ht="12.6">
      <c r="A124" t="s">
        <v>54</v>
      </c>
      <c r="E124" s="36" t="s">
        <v>778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